
<file path=[Content_Types].xml><?xml version="1.0" encoding="utf-8"?>
<Types xmlns="http://schemas.openxmlformats.org/package/2006/content-types">
  <Default Extension="png" ContentType="image/pn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Objects="placeholders" codeName="ThisWorkbook" hidePivotFieldList="1"/>
  <mc:AlternateContent xmlns:mc="http://schemas.openxmlformats.org/markup-compatibility/2006">
    <mc:Choice Requires="x15">
      <x15ac:absPath xmlns:x15ac="http://schemas.microsoft.com/office/spreadsheetml/2010/11/ac" url="C:\Najub\TIMES-Nordic\"/>
    </mc:Choice>
  </mc:AlternateContent>
  <bookViews>
    <workbookView xWindow="360" yWindow="288" windowWidth="9372" windowHeight="9432" tabRatio="929" activeTab="4"/>
  </bookViews>
  <sheets>
    <sheet name="RES_Fuel" sheetId="240" r:id="rId1"/>
    <sheet name="Processes" sheetId="231" r:id="rId2"/>
    <sheet name="Commodities" sheetId="216" r:id="rId3"/>
    <sheet name="DemTechs" sheetId="219" r:id="rId4"/>
    <sheet name="Demands" sheetId="234" r:id="rId5"/>
    <sheet name="DH Demand" sheetId="238" r:id="rId6"/>
    <sheet name="Electricity Demand" sheetId="237" r:id="rId7"/>
    <sheet name="Flex4RES - Shares" sheetId="239" r:id="rId8"/>
  </sheets>
  <externalReferences>
    <externalReference r:id="rId9"/>
    <externalReference r:id="rId10"/>
    <externalReference r:id="rId11"/>
    <externalReference r:id="rId12"/>
    <externalReference r:id="rId13"/>
    <externalReference r:id="rId14"/>
    <externalReference r:id="rId15"/>
    <externalReference r:id="rId16"/>
  </externalReferences>
  <definedNames>
    <definedName name="_Order1" hidden="1">255</definedName>
    <definedName name="_Order2" hidden="1">255</definedName>
    <definedName name="BiomassLargeCHP">[1]TechnologyData!$A$14:$M$41</definedName>
    <definedName name="BPslut">[1]Plants!$J$2</definedName>
    <definedName name="dkkPerEUR">'[2]Centrale data'!$C$34</definedName>
    <definedName name="Eksportstigning">[1]Plants!$J$6</definedName>
    <definedName name="ElBoiler">[1]TechnologyData!$O$72:$AA$99</definedName>
    <definedName name="ElPriceMix">[1]Subsidy!#REF!</definedName>
    <definedName name="Fastprisår">[3]Forside!$B$5</definedName>
    <definedName name="FID_1">[4]AGR_Fuels!$A$2</definedName>
    <definedName name="FID_2">[5]LOG!#REF!</definedName>
    <definedName name="FuelPrices">#REF!</definedName>
    <definedName name="HeatPump_Large">[1]TechnologyData!$O$101:$AA$128</definedName>
    <definedName name="Inflation">[1]General!#REF!</definedName>
    <definedName name="LastPSOYear">[1]Plants!$H$2</definedName>
    <definedName name="Nettarif">[1]TechnologyData!$F$11</definedName>
    <definedName name="NGCC_SmallBP">[1]TechnologyData!$A$72:$M$99</definedName>
    <definedName name="nhydro">[1]General!#REF!</definedName>
    <definedName name="NyeNGCC">[1]Plants!$J$5</definedName>
    <definedName name="OffshoreWindPark">[1]TechnologyData!$O$43:$AA$70</definedName>
    <definedName name="OnshoreWindPark">[1]TechnologyData!$O$14:$AA$41</definedName>
    <definedName name="Prisår_Til_Ramses">#REF!</definedName>
    <definedName name="Raggr1">[6]Rækker!$A$4:$A$4</definedName>
    <definedName name="Raggr2">[6]Rækker!$B$4:$B$4</definedName>
    <definedName name="Raggr3">[6]Rækker!$C$4:$C$4</definedName>
    <definedName name="Real_interest_rate">[7]TechnologyData!$B$37</definedName>
    <definedName name="RefurbishedCoalBioCHP">[1]TechnologyData!$A$43:$M$70</definedName>
    <definedName name="RenovCKV">[1]Plants!$J$4</definedName>
    <definedName name="rSØK">'[2]Centrale data'!$C$32</definedName>
    <definedName name="Saggr1">[6]Søjler!$A$4:$A$7</definedName>
    <definedName name="Saggr2">[6]Søjler!$B$4:$B$7</definedName>
    <definedName name="Saggr3">[6]Søjler!$C$4:$C$7</definedName>
    <definedName name="Saggr4">[6]Søjler!$D$4:$D$7</definedName>
    <definedName name="Saggr5">[6]Søjler!$E$4:$E$7</definedName>
    <definedName name="Saggr6">[6]Søjler!$F$4:$F$7</definedName>
    <definedName name="Saggr7">[6]Søjler!$G$4:$G$7</definedName>
    <definedName name="Saggr8">[6]Søjler!$H$4:$H$7</definedName>
    <definedName name="WasteCHP">[1]TechnologyData!$A$101:$M$129</definedName>
    <definedName name="Wood_SmallBP">[1]TechnologyData!$A$131:$M$158</definedName>
    <definedName name="x" localSheetId="2">[8]AGR_Fuels!$A$2</definedName>
    <definedName name="x">[8]AGR_Fuels!$A$2</definedName>
  </definedNames>
  <calcPr calcId="152511"/>
</workbook>
</file>

<file path=xl/calcChain.xml><?xml version="1.0" encoding="utf-8"?>
<calcChain xmlns="http://schemas.openxmlformats.org/spreadsheetml/2006/main">
  <c r="N32" i="237" l="1"/>
  <c r="N31" i="237"/>
  <c r="O32" i="237"/>
  <c r="O31" i="237"/>
  <c r="B7" i="240" l="1"/>
  <c r="AO11" i="237" l="1"/>
  <c r="AN11" i="237"/>
  <c r="AM11" i="237"/>
  <c r="AL11" i="237"/>
  <c r="AL15" i="237"/>
  <c r="P31" i="237" l="1"/>
  <c r="Q31" i="237" s="1"/>
  <c r="R31" i="237" s="1"/>
  <c r="U29" i="237"/>
  <c r="T29" i="237"/>
  <c r="S29" i="237"/>
  <c r="O29" i="237"/>
  <c r="N54" i="237"/>
  <c r="N29" i="237"/>
  <c r="N55" i="237"/>
  <c r="AQ11" i="237"/>
  <c r="P32" i="237" l="1"/>
  <c r="Q32" i="237" s="1"/>
  <c r="R32" i="237" s="1"/>
  <c r="S32" i="237" s="1"/>
  <c r="T32" i="237" s="1"/>
  <c r="U32" i="237" s="1"/>
  <c r="V32" i="237" s="1"/>
  <c r="W32" i="237" s="1"/>
  <c r="X32" i="237" s="1"/>
  <c r="Y32" i="237" s="1"/>
  <c r="Z32" i="237" s="1"/>
  <c r="S31" i="237"/>
  <c r="T31" i="237" s="1"/>
  <c r="U31" i="237" s="1"/>
  <c r="V31" i="237" s="1"/>
  <c r="W31" i="237" s="1"/>
  <c r="X31" i="237" s="1"/>
  <c r="Y31" i="237" s="1"/>
  <c r="Z31" i="237" s="1"/>
  <c r="X29" i="237"/>
  <c r="W29" i="237"/>
  <c r="V29" i="237"/>
  <c r="R29" i="237"/>
  <c r="Q29" i="237"/>
  <c r="P29" i="237"/>
  <c r="AH10" i="238" l="1"/>
  <c r="D71" i="238"/>
  <c r="AE10" i="238"/>
  <c r="AG10" i="238"/>
  <c r="D22" i="238"/>
  <c r="AD10" i="238"/>
  <c r="AC10" i="238"/>
  <c r="AB10" i="238"/>
  <c r="AB14" i="238"/>
  <c r="H65" i="238" l="1"/>
  <c r="H66" i="238"/>
  <c r="H67" i="238"/>
  <c r="H64" i="238"/>
  <c r="D64" i="238"/>
  <c r="D65" i="238"/>
  <c r="D66" i="238"/>
  <c r="D67" i="238"/>
  <c r="N67" i="237"/>
  <c r="N66" i="237"/>
  <c r="N43" i="237"/>
  <c r="N50" i="237"/>
  <c r="C51" i="238" l="1"/>
  <c r="N28" i="239" l="1"/>
  <c r="N29" i="239"/>
  <c r="N30" i="239"/>
  <c r="N27" i="239"/>
  <c r="N18" i="237" l="1"/>
  <c r="D43" i="238"/>
  <c r="H17" i="238"/>
  <c r="G17" i="238"/>
  <c r="F17" i="238"/>
  <c r="E17" i="238"/>
  <c r="D17" i="238"/>
  <c r="D26" i="238" s="1"/>
  <c r="D29" i="238" l="1"/>
  <c r="D30" i="238"/>
  <c r="D31" i="238"/>
  <c r="D28" i="238"/>
  <c r="E38" i="238"/>
  <c r="E39" i="238"/>
  <c r="E40" i="238"/>
  <c r="E41" i="238"/>
  <c r="AR11" i="237" l="1"/>
  <c r="G38" i="239" l="1"/>
  <c r="N38" i="239"/>
  <c r="G39" i="239"/>
  <c r="N39" i="239"/>
  <c r="Y29" i="237" l="1"/>
  <c r="Z29" i="237"/>
  <c r="O5" i="237"/>
  <c r="V8" i="239"/>
  <c r="O25" i="237" l="1"/>
  <c r="N25" i="237"/>
  <c r="R25" i="237"/>
  <c r="Q25" i="237"/>
  <c r="P25" i="237"/>
  <c r="K26" i="238"/>
  <c r="L26" i="238"/>
  <c r="M26" i="238"/>
  <c r="N26" i="238"/>
  <c r="O26" i="238"/>
  <c r="P26" i="238"/>
  <c r="J26" i="238"/>
  <c r="I26" i="238"/>
  <c r="E22" i="238" l="1"/>
  <c r="E26" i="238" s="1"/>
  <c r="F22" i="238"/>
  <c r="F26" i="238" s="1"/>
  <c r="G22" i="238"/>
  <c r="G26" i="238" s="1"/>
  <c r="H22" i="238"/>
  <c r="H26" i="238" s="1"/>
  <c r="K4" i="239" l="1"/>
  <c r="J24" i="239"/>
  <c r="Q10" i="239" l="1"/>
  <c r="P10" i="239"/>
  <c r="R10" i="239"/>
  <c r="T10" i="239"/>
  <c r="S10" i="239"/>
  <c r="K17" i="239"/>
  <c r="K21" i="239"/>
  <c r="M21" i="239" s="1"/>
  <c r="K18" i="239"/>
  <c r="M18" i="239" s="1"/>
  <c r="K22" i="239"/>
  <c r="M22" i="239" s="1"/>
  <c r="K19" i="239"/>
  <c r="K16" i="239"/>
  <c r="K20" i="239"/>
  <c r="M19" i="239" l="1"/>
  <c r="K29" i="239"/>
  <c r="M17" i="239"/>
  <c r="K28" i="239"/>
  <c r="Q14" i="239"/>
  <c r="V10" i="239"/>
  <c r="K30" i="239"/>
  <c r="M20" i="239"/>
  <c r="M16" i="239"/>
  <c r="K27" i="239"/>
  <c r="Q15" i="239"/>
  <c r="L27" i="239" l="1"/>
  <c r="G5" i="234"/>
  <c r="K5" i="234"/>
  <c r="O5" i="234"/>
  <c r="H5" i="234"/>
  <c r="L5" i="234"/>
  <c r="P5" i="234"/>
  <c r="I5" i="234"/>
  <c r="M5" i="234"/>
  <c r="Q5" i="234"/>
  <c r="F5" i="234"/>
  <c r="J5" i="234"/>
  <c r="N5" i="234"/>
  <c r="E5" i="234"/>
  <c r="L29" i="239"/>
  <c r="L30" i="239"/>
  <c r="H6" i="234"/>
  <c r="L6" i="234"/>
  <c r="P6" i="234"/>
  <c r="I6" i="234"/>
  <c r="M6" i="234"/>
  <c r="Q6" i="234"/>
  <c r="F6" i="234"/>
  <c r="J6" i="234"/>
  <c r="N6" i="234"/>
  <c r="E6" i="234"/>
  <c r="G6" i="234"/>
  <c r="K6" i="234"/>
  <c r="O6" i="234"/>
  <c r="L28" i="239"/>
  <c r="G28" i="238" l="1"/>
  <c r="H9" i="234" s="1"/>
  <c r="K28" i="238"/>
  <c r="L9" i="234" s="1"/>
  <c r="E28" i="238"/>
  <c r="F9" i="234" s="1"/>
  <c r="N28" i="238"/>
  <c r="O9" i="234" s="1"/>
  <c r="L28" i="238"/>
  <c r="M9" i="234" s="1"/>
  <c r="J28" i="238"/>
  <c r="K9" i="234" s="1"/>
  <c r="P28" i="238"/>
  <c r="Q9" i="234" s="1"/>
  <c r="M28" i="238"/>
  <c r="N9" i="234" s="1"/>
  <c r="O28" i="238"/>
  <c r="P9" i="234" s="1"/>
  <c r="F28" i="238"/>
  <c r="G9" i="234" s="1"/>
  <c r="H28" i="238"/>
  <c r="I9" i="234" s="1"/>
  <c r="I28" i="238"/>
  <c r="J9" i="234" s="1"/>
  <c r="G29" i="238"/>
  <c r="H10" i="234" s="1"/>
  <c r="K29" i="238"/>
  <c r="L10" i="234" s="1"/>
  <c r="O29" i="238"/>
  <c r="P10" i="234" s="1"/>
  <c r="L29" i="238"/>
  <c r="M10" i="234" s="1"/>
  <c r="I29" i="238"/>
  <c r="J10" i="234" s="1"/>
  <c r="F29" i="238"/>
  <c r="G10" i="234" s="1"/>
  <c r="J29" i="238"/>
  <c r="K10" i="234" s="1"/>
  <c r="N29" i="238"/>
  <c r="O10" i="234" s="1"/>
  <c r="H29" i="238"/>
  <c r="I10" i="234" s="1"/>
  <c r="P29" i="238"/>
  <c r="Q10" i="234" s="1"/>
  <c r="E29" i="238"/>
  <c r="F10" i="234" s="1"/>
  <c r="M29" i="238"/>
  <c r="N10" i="234" s="1"/>
  <c r="E31" i="238"/>
  <c r="F12" i="234" s="1"/>
  <c r="I31" i="238"/>
  <c r="J12" i="234" s="1"/>
  <c r="M31" i="238"/>
  <c r="N12" i="234" s="1"/>
  <c r="F31" i="238"/>
  <c r="G12" i="234" s="1"/>
  <c r="N31" i="238"/>
  <c r="O12" i="234" s="1"/>
  <c r="G31" i="238"/>
  <c r="H12" i="234" s="1"/>
  <c r="O31" i="238"/>
  <c r="P12" i="234" s="1"/>
  <c r="H31" i="238"/>
  <c r="I12" i="234" s="1"/>
  <c r="L31" i="238"/>
  <c r="M12" i="234" s="1"/>
  <c r="P31" i="238"/>
  <c r="Q12" i="234" s="1"/>
  <c r="J31" i="238"/>
  <c r="K12" i="234" s="1"/>
  <c r="K31" i="238"/>
  <c r="L12" i="234" s="1"/>
  <c r="H30" i="238"/>
  <c r="I11" i="234" s="1"/>
  <c r="L30" i="238"/>
  <c r="M11" i="234" s="1"/>
  <c r="P30" i="238"/>
  <c r="Q11" i="234" s="1"/>
  <c r="E30" i="238"/>
  <c r="F11" i="234" s="1"/>
  <c r="F30" i="238"/>
  <c r="G11" i="234" s="1"/>
  <c r="N30" i="238"/>
  <c r="O11" i="234" s="1"/>
  <c r="G30" i="238"/>
  <c r="H11" i="234" s="1"/>
  <c r="K30" i="238"/>
  <c r="L11" i="234" s="1"/>
  <c r="O30" i="238"/>
  <c r="P11" i="234" s="1"/>
  <c r="I30" i="238"/>
  <c r="J11" i="234" s="1"/>
  <c r="M30" i="238"/>
  <c r="N11" i="234" s="1"/>
  <c r="J30" i="238"/>
  <c r="K11" i="234" s="1"/>
  <c r="C7" i="237"/>
  <c r="H38" i="237"/>
  <c r="H39" i="237" s="1"/>
  <c r="H40" i="237" s="1"/>
  <c r="H41" i="237" s="1"/>
  <c r="G38" i="237"/>
  <c r="G39" i="237" s="1"/>
  <c r="G40" i="237" s="1"/>
  <c r="G41" i="237" s="1"/>
  <c r="I33" i="237"/>
  <c r="I34" i="237" s="1"/>
  <c r="I35" i="237" s="1"/>
  <c r="I36" i="237" s="1"/>
  <c r="C33" i="237"/>
  <c r="C34" i="237" s="1"/>
  <c r="C35" i="237" s="1"/>
  <c r="C36" i="237" s="1"/>
  <c r="F28" i="237"/>
  <c r="F29" i="237" s="1"/>
  <c r="F30" i="237" s="1"/>
  <c r="F31" i="237" s="1"/>
  <c r="F23" i="237"/>
  <c r="F24" i="237" s="1"/>
  <c r="F25" i="237" s="1"/>
  <c r="F26" i="237" s="1"/>
  <c r="H18" i="237"/>
  <c r="H19" i="237" s="1"/>
  <c r="H20" i="237" s="1"/>
  <c r="H21" i="237" s="1"/>
  <c r="G18" i="237"/>
  <c r="G19" i="237" s="1"/>
  <c r="G20" i="237" s="1"/>
  <c r="G21" i="237" s="1"/>
  <c r="I8" i="237"/>
  <c r="I9" i="237" s="1"/>
  <c r="I10" i="237" s="1"/>
  <c r="I11" i="237" s="1"/>
  <c r="C13" i="237"/>
  <c r="C14" i="237" s="1"/>
  <c r="C15" i="237" s="1"/>
  <c r="C16" i="237" s="1"/>
  <c r="H8" i="237"/>
  <c r="H9" i="237" s="1"/>
  <c r="H10" i="237" s="1"/>
  <c r="H11" i="237" s="1"/>
  <c r="C43" i="237" l="1"/>
  <c r="C44" i="237" s="1"/>
  <c r="C45" i="237" s="1"/>
  <c r="C46" i="237" s="1"/>
  <c r="I43" i="237"/>
  <c r="I44" i="237" s="1"/>
  <c r="I45" i="237" s="1"/>
  <c r="I46" i="237" s="1"/>
  <c r="C8" i="237"/>
  <c r="C9" i="237" s="1"/>
  <c r="C10" i="237" s="1"/>
  <c r="C11" i="237" s="1"/>
  <c r="F13" i="237"/>
  <c r="F14" i="237" s="1"/>
  <c r="F15" i="237" s="1"/>
  <c r="F16" i="237" s="1"/>
  <c r="I13" i="237"/>
  <c r="I14" i="237" s="1"/>
  <c r="I15" i="237" s="1"/>
  <c r="I16" i="237" s="1"/>
  <c r="G28" i="237"/>
  <c r="G29" i="237" s="1"/>
  <c r="G30" i="237" s="1"/>
  <c r="G31" i="237" s="1"/>
  <c r="C23" i="237"/>
  <c r="C24" i="237" s="1"/>
  <c r="C25" i="237" s="1"/>
  <c r="C26" i="237" s="1"/>
  <c r="I23" i="237"/>
  <c r="I24" i="237" s="1"/>
  <c r="I25" i="237" s="1"/>
  <c r="I26" i="237" s="1"/>
  <c r="H28" i="237"/>
  <c r="H29" i="237" s="1"/>
  <c r="H30" i="237" s="1"/>
  <c r="H31" i="237" s="1"/>
  <c r="F38" i="237"/>
  <c r="F39" i="237" s="1"/>
  <c r="F40" i="237" s="1"/>
  <c r="F41" i="237" s="1"/>
  <c r="H43" i="237"/>
  <c r="H44" i="237" s="1"/>
  <c r="H45" i="237" s="1"/>
  <c r="H46" i="237" s="1"/>
  <c r="G13" i="237"/>
  <c r="G14" i="237" s="1"/>
  <c r="G15" i="237" s="1"/>
  <c r="G16" i="237" s="1"/>
  <c r="G23" i="237"/>
  <c r="G24" i="237" s="1"/>
  <c r="G25" i="237" s="1"/>
  <c r="G26" i="237" s="1"/>
  <c r="F33" i="237"/>
  <c r="F34" i="237" s="1"/>
  <c r="F35" i="237" s="1"/>
  <c r="F36" i="237" s="1"/>
  <c r="G8" i="237"/>
  <c r="G9" i="237" s="1"/>
  <c r="G10" i="237" s="1"/>
  <c r="G11" i="237" s="1"/>
  <c r="F8" i="237"/>
  <c r="F9" i="237" s="1"/>
  <c r="F10" i="237" s="1"/>
  <c r="F11" i="237" s="1"/>
  <c r="H13" i="237"/>
  <c r="H14" i="237" s="1"/>
  <c r="H15" i="237" s="1"/>
  <c r="H16" i="237" s="1"/>
  <c r="C18" i="237"/>
  <c r="C19" i="237" s="1"/>
  <c r="C20" i="237" s="1"/>
  <c r="C21" i="237" s="1"/>
  <c r="I18" i="237"/>
  <c r="I19" i="237" s="1"/>
  <c r="I20" i="237" s="1"/>
  <c r="I21" i="237" s="1"/>
  <c r="C28" i="237"/>
  <c r="C29" i="237" s="1"/>
  <c r="C30" i="237" s="1"/>
  <c r="C31" i="237" s="1"/>
  <c r="I28" i="237"/>
  <c r="I29" i="237" s="1"/>
  <c r="I30" i="237" s="1"/>
  <c r="I31" i="237" s="1"/>
  <c r="G33" i="237"/>
  <c r="G34" i="237" s="1"/>
  <c r="G35" i="237" s="1"/>
  <c r="G36" i="237" s="1"/>
  <c r="F43" i="237"/>
  <c r="F44" i="237" s="1"/>
  <c r="F45" i="237" s="1"/>
  <c r="F46" i="237" s="1"/>
  <c r="G43" i="237"/>
  <c r="G44" i="237" s="1"/>
  <c r="G45" i="237" s="1"/>
  <c r="G46" i="237" s="1"/>
  <c r="F18" i="237"/>
  <c r="F19" i="237" s="1"/>
  <c r="F20" i="237" s="1"/>
  <c r="F21" i="237" s="1"/>
  <c r="H23" i="237"/>
  <c r="H24" i="237" s="1"/>
  <c r="H25" i="237" s="1"/>
  <c r="H26" i="237" s="1"/>
  <c r="H33" i="237"/>
  <c r="H34" i="237" s="1"/>
  <c r="H35" i="237" s="1"/>
  <c r="H36" i="237" s="1"/>
  <c r="C38" i="237"/>
  <c r="C39" i="237" s="1"/>
  <c r="C40" i="237" s="1"/>
  <c r="C41" i="237" s="1"/>
  <c r="I38" i="237"/>
  <c r="I39" i="237" s="1"/>
  <c r="I40" i="237" s="1"/>
  <c r="I41" i="237" s="1"/>
  <c r="F7" i="219"/>
  <c r="C7" i="219"/>
  <c r="B7" i="219"/>
  <c r="E10" i="234" l="1"/>
  <c r="E9" i="234"/>
  <c r="E11" i="234"/>
  <c r="E12" i="234"/>
</calcChain>
</file>

<file path=xl/sharedStrings.xml><?xml version="1.0" encoding="utf-8"?>
<sst xmlns="http://schemas.openxmlformats.org/spreadsheetml/2006/main" count="889" uniqueCount="371">
  <si>
    <t>LIFE</t>
  </si>
  <si>
    <t>CAPUNIT</t>
  </si>
  <si>
    <t>FIXOM</t>
  </si>
  <si>
    <t>Region</t>
  </si>
  <si>
    <t>TechName</t>
  </si>
  <si>
    <t>TechDesc</t>
  </si>
  <si>
    <t>CommName</t>
  </si>
  <si>
    <t>CommDesc</t>
  </si>
  <si>
    <t>CSet</t>
  </si>
  <si>
    <t>Unit</t>
  </si>
  <si>
    <t>~FI_T</t>
  </si>
  <si>
    <t>~FI_Comm</t>
  </si>
  <si>
    <t>LimType</t>
  </si>
  <si>
    <t>CTSLvl</t>
  </si>
  <si>
    <t>PeakTS</t>
  </si>
  <si>
    <t>Ctype</t>
  </si>
  <si>
    <t>Comm-IN</t>
  </si>
  <si>
    <t>Comm-OUT</t>
  </si>
  <si>
    <t>DEM</t>
  </si>
  <si>
    <t>~FI_Process</t>
  </si>
  <si>
    <t>Sets</t>
  </si>
  <si>
    <t>Tact</t>
  </si>
  <si>
    <t>Tcap</t>
  </si>
  <si>
    <t>Tslvl</t>
  </si>
  <si>
    <t>PrimaryCG</t>
  </si>
  <si>
    <t>Vintage</t>
  </si>
  <si>
    <t>DMD</t>
  </si>
  <si>
    <t>DEMAND</t>
  </si>
  <si>
    <t>*TechDesc</t>
  </si>
  <si>
    <t>*Unit</t>
  </si>
  <si>
    <t>ELCC</t>
  </si>
  <si>
    <t>VAROM</t>
  </si>
  <si>
    <t>*Process Set Membership</t>
  </si>
  <si>
    <t>Region Name</t>
  </si>
  <si>
    <t>Technology Name</t>
  </si>
  <si>
    <t>Technology Description</t>
  </si>
  <si>
    <t>Activity Unit</t>
  </si>
  <si>
    <t>Capacity Unit</t>
  </si>
  <si>
    <t>TimeSlice level of Process Activity</t>
  </si>
  <si>
    <t>Primary Commodity Group</t>
  </si>
  <si>
    <t>Vintage Tracking</t>
  </si>
  <si>
    <t>*Commodity Set Membership</t>
  </si>
  <si>
    <t>Commodity Name</t>
  </si>
  <si>
    <t>Commodity Description</t>
  </si>
  <si>
    <t>Sense of the Balance EQN.</t>
  </si>
  <si>
    <t>Timeslice Level</t>
  </si>
  <si>
    <t>Peak Monitoring</t>
  </si>
  <si>
    <t>Electricity Indicator</t>
  </si>
  <si>
    <t>PJ</t>
  </si>
  <si>
    <t>PJa</t>
  </si>
  <si>
    <t>PJa/PJ</t>
  </si>
  <si>
    <t>MKr/PJ</t>
  </si>
  <si>
    <t>MKr/Pja</t>
  </si>
  <si>
    <t>Total</t>
  </si>
  <si>
    <t>Electricity</t>
  </si>
  <si>
    <t>Base Year Share</t>
  </si>
  <si>
    <t>Transport</t>
  </si>
  <si>
    <t>Share-I~0</t>
  </si>
  <si>
    <t>DEMAND~0</t>
  </si>
  <si>
    <t>Interpolation rule</t>
  </si>
  <si>
    <t>DELC</t>
  </si>
  <si>
    <t>Demand Electricity</t>
  </si>
  <si>
    <t>DTELC</t>
  </si>
  <si>
    <t>Demand Technology Electricity</t>
  </si>
  <si>
    <t>NOR1</t>
  </si>
  <si>
    <t>NOR2</t>
  </si>
  <si>
    <t>These share s are from Rasmus, EA analyse provides such number to him, we have to justify them some how since we do not own rights</t>
  </si>
  <si>
    <t>Electric demand  by sector by NETP for Norway - 2° increase scenario</t>
  </si>
  <si>
    <t>The data are end uses and therefore without grid losses</t>
  </si>
  <si>
    <t>Industry</t>
  </si>
  <si>
    <t>Residential</t>
  </si>
  <si>
    <t>Commercial, agricolture, fishing</t>
  </si>
  <si>
    <t>El</t>
  </si>
  <si>
    <t>NO_SE</t>
  </si>
  <si>
    <t>NO_SW</t>
  </si>
  <si>
    <t>NO_M</t>
  </si>
  <si>
    <t>NO_N</t>
  </si>
  <si>
    <t>NO_MW</t>
  </si>
  <si>
    <t>Balmorel</t>
  </si>
  <si>
    <t>Nord Pool</t>
  </si>
  <si>
    <t>NO1</t>
  </si>
  <si>
    <t>NO2</t>
  </si>
  <si>
    <t>NO3</t>
  </si>
  <si>
    <t>NO4</t>
  </si>
  <si>
    <t>NO5</t>
  </si>
  <si>
    <t>DTHETC</t>
  </si>
  <si>
    <t>Demand Technology Centralised - Heat</t>
  </si>
  <si>
    <t>DHETC</t>
  </si>
  <si>
    <t>Demand Heat Centralised</t>
  </si>
  <si>
    <t>2DS</t>
  </si>
  <si>
    <t>NOR</t>
  </si>
  <si>
    <t>Final energy demand (PJ)</t>
  </si>
  <si>
    <t>incl. international aviation and shipping</t>
  </si>
  <si>
    <t>incl. blast furnaces and coke overns</t>
  </si>
  <si>
    <t>Oil</t>
  </si>
  <si>
    <t>incl.non-energy use</t>
  </si>
  <si>
    <t>Coal</t>
  </si>
  <si>
    <t>excl. pipeline transport</t>
  </si>
  <si>
    <t>Natural gas</t>
  </si>
  <si>
    <t>Heat</t>
  </si>
  <si>
    <t>Biofuels and waste</t>
  </si>
  <si>
    <t>Hydrogen</t>
  </si>
  <si>
    <t>Other</t>
  </si>
  <si>
    <t>heat</t>
  </si>
  <si>
    <t>Heat Demand</t>
  </si>
  <si>
    <t>HETC</t>
  </si>
  <si>
    <t>SHARE-I~UP</t>
  </si>
  <si>
    <t>HETD</t>
  </si>
  <si>
    <t>'NO1_A1'</t>
  </si>
  <si>
    <t>'DK2_Large'</t>
  </si>
  <si>
    <t>*Small areas: &lt;5.5 MW</t>
  </si>
  <si>
    <t>'NO1_A2'</t>
  </si>
  <si>
    <t>'DK2_MedSmall'</t>
  </si>
  <si>
    <t>*Medium Small: &lt; 30MW</t>
  </si>
  <si>
    <t>'NO2_A1'</t>
  </si>
  <si>
    <t>*Medium: &lt; 82.5 MW</t>
  </si>
  <si>
    <t>'NO3_A1'</t>
  </si>
  <si>
    <t>*Large: no constraint in investments</t>
  </si>
  <si>
    <t>'NO3_A2'</t>
  </si>
  <si>
    <t>'NO4_A1'</t>
  </si>
  <si>
    <t>'NO5_A1'</t>
  </si>
  <si>
    <t>NO1_A1</t>
  </si>
  <si>
    <t>NO1_A2</t>
  </si>
  <si>
    <t>NO2_A1</t>
  </si>
  <si>
    <t>NO3_A1</t>
  </si>
  <si>
    <t>NO3_A2</t>
  </si>
  <si>
    <t>NO4_A1</t>
  </si>
  <si>
    <t>NO5_A1</t>
  </si>
  <si>
    <t>Annual brutto heat consumption</t>
  </si>
  <si>
    <t>Source: Flex4RES database 2012. "Data" Workbook, sheet "13"</t>
  </si>
  <si>
    <t>Source: Flex4RES database 2012. "Data" Workbook, sheet "34"</t>
  </si>
  <si>
    <t>CEN</t>
  </si>
  <si>
    <t>DEC</t>
  </si>
  <si>
    <t>MWh</t>
  </si>
  <si>
    <t>Tot</t>
  </si>
  <si>
    <t>NETP 2016</t>
  </si>
  <si>
    <t>IEA</t>
  </si>
  <si>
    <t>http://www.iea.org/statistics/statisticssearch/report/?country=NORWAY&amp;product=electricityandheat&amp;year=2010</t>
  </si>
  <si>
    <t>Final heat consumption (TJ)</t>
  </si>
  <si>
    <t>Final heat consumption (PJ)</t>
  </si>
  <si>
    <t xml:space="preserve">NOR1 </t>
  </si>
  <si>
    <t>Share</t>
  </si>
  <si>
    <t>NOR1:</t>
  </si>
  <si>
    <t>South</t>
  </si>
  <si>
    <t>NO1, NO2 and NO5</t>
  </si>
  <si>
    <t>NOR2:</t>
  </si>
  <si>
    <t>North</t>
  </si>
  <si>
    <t>NO3 and NO4</t>
  </si>
  <si>
    <t>Efficiency of the DH grid from TIMES-DK</t>
  </si>
  <si>
    <t>Brutto</t>
  </si>
  <si>
    <t>Netto</t>
  </si>
  <si>
    <t>DEMAND~2035</t>
  </si>
  <si>
    <t>DEMAND~2040</t>
  </si>
  <si>
    <t>DEMAND~2045</t>
  </si>
  <si>
    <t>DHETD</t>
  </si>
  <si>
    <t>DTHETD</t>
  </si>
  <si>
    <t>Demand Technology Decentralised - Heat</t>
  </si>
  <si>
    <t>Demand Heat Decentralised</t>
  </si>
  <si>
    <t>Source: Flex4RES database 2012. "Data" Workbook, sheet "33"</t>
  </si>
  <si>
    <t>Annual Electricity Consumption (MWh)</t>
  </si>
  <si>
    <t>http://www.ssb.no/energi-og-industri/statistikker/elektrisitetaar</t>
  </si>
  <si>
    <t>El Demand</t>
  </si>
  <si>
    <t>electricity</t>
  </si>
  <si>
    <t>Final electricity consumption (PJ)</t>
  </si>
  <si>
    <t>Final electricity consumption (GWh)</t>
  </si>
  <si>
    <t>GWh</t>
  </si>
  <si>
    <t>DEMAND~2011</t>
  </si>
  <si>
    <t>DEMAND~2012</t>
  </si>
  <si>
    <t>DEMAND~2013</t>
  </si>
  <si>
    <t>DEMAND~2014</t>
  </si>
  <si>
    <t>DEMAND~2015</t>
  </si>
  <si>
    <t>DEMAND~2020</t>
  </si>
  <si>
    <t>DEMAND~2025</t>
  </si>
  <si>
    <t>DEMAND~2030</t>
  </si>
  <si>
    <t>DEMAND~2050</t>
  </si>
  <si>
    <t>ktoe</t>
  </si>
  <si>
    <t>Norway</t>
  </si>
  <si>
    <t>2010</t>
  </si>
  <si>
    <t>+</t>
  </si>
  <si>
    <t>Primary production</t>
  </si>
  <si>
    <t>B_100100</t>
  </si>
  <si>
    <t>Primary production receipt</t>
  </si>
  <si>
    <t>B_100110</t>
  </si>
  <si>
    <t>From other sources (Recovered products)</t>
  </si>
  <si>
    <t>B_100200</t>
  </si>
  <si>
    <t>of which From Oil Products</t>
  </si>
  <si>
    <t>B_150201</t>
  </si>
  <si>
    <t>of which From Natural Gas</t>
  </si>
  <si>
    <t>B_150202</t>
  </si>
  <si>
    <t>of which From Renewables</t>
  </si>
  <si>
    <t>B_150203</t>
  </si>
  <si>
    <t>of which From Coal</t>
  </si>
  <si>
    <t>B_150204</t>
  </si>
  <si>
    <t>Recycled products</t>
  </si>
  <si>
    <t>B_100210</t>
  </si>
  <si>
    <t>Imports</t>
  </si>
  <si>
    <t>B_100300</t>
  </si>
  <si>
    <t>Stock changes</t>
  </si>
  <si>
    <t>B_100400</t>
  </si>
  <si>
    <t>-</t>
  </si>
  <si>
    <t>Exports</t>
  </si>
  <si>
    <t>B_100500</t>
  </si>
  <si>
    <t>Bunkers</t>
  </si>
  <si>
    <t>B_100800</t>
  </si>
  <si>
    <t>Direct use</t>
  </si>
  <si>
    <t>B_100112</t>
  </si>
  <si>
    <t>Gross inland consumption</t>
  </si>
  <si>
    <t>B_100900</t>
  </si>
  <si>
    <t>Transformation input</t>
  </si>
  <si>
    <t>B_101000</t>
  </si>
  <si>
    <t>Gas works</t>
  </si>
  <si>
    <t>Patent fuel plants</t>
  </si>
  <si>
    <t>BKB / PB Plants</t>
  </si>
  <si>
    <t>Coal Liquefaction Plants</t>
  </si>
  <si>
    <t>Transformation output</t>
  </si>
  <si>
    <t>B_101100</t>
  </si>
  <si>
    <t>Exchanges and transfers, returns</t>
  </si>
  <si>
    <t>B_101200</t>
  </si>
  <si>
    <t>Interproduct tranfers</t>
  </si>
  <si>
    <t>B_101210</t>
  </si>
  <si>
    <t>Products transferred</t>
  </si>
  <si>
    <t>B_101220</t>
  </si>
  <si>
    <t>Petrochemical industry (Returns from petrochem. Industry)</t>
  </si>
  <si>
    <t>B_101230</t>
  </si>
  <si>
    <t>Consumption of the energy branch</t>
  </si>
  <si>
    <t>B_101300</t>
  </si>
  <si>
    <t>Own Use in Electricity, CHP and Heat Plants</t>
  </si>
  <si>
    <t>B_101301</t>
  </si>
  <si>
    <t>Pumped storage power stations balance (Pumping stations)</t>
  </si>
  <si>
    <t>B_101302</t>
  </si>
  <si>
    <t>Used for pumped storage</t>
  </si>
  <si>
    <t>17_107302</t>
  </si>
  <si>
    <t>Production in pumped storage power station</t>
  </si>
  <si>
    <t>17_107301</t>
  </si>
  <si>
    <t>El. Gen. Main Activity electricity only - Pumped Hydro</t>
  </si>
  <si>
    <t>15_107036</t>
  </si>
  <si>
    <t>El. Gen. Autoproducer electricity only - Pumped Hydro</t>
  </si>
  <si>
    <t>15_107037</t>
  </si>
  <si>
    <t>Oil and Natural Gas extraction plants</t>
  </si>
  <si>
    <t>B_101305</t>
  </si>
  <si>
    <t>Oil refineries (Petroleum Refineries)</t>
  </si>
  <si>
    <t>B_101307</t>
  </si>
  <si>
    <t>Nuclear industry</t>
  </si>
  <si>
    <t>B_101308</t>
  </si>
  <si>
    <t>Coal Mines</t>
  </si>
  <si>
    <t>B_101310</t>
  </si>
  <si>
    <t>B_101311</t>
  </si>
  <si>
    <t>Coke Ovens</t>
  </si>
  <si>
    <t>B_101312</t>
  </si>
  <si>
    <t>B_101313</t>
  </si>
  <si>
    <t>B_101314</t>
  </si>
  <si>
    <t>Blast Furnaces</t>
  </si>
  <si>
    <t>B_101315</t>
  </si>
  <si>
    <t>B_101316</t>
  </si>
  <si>
    <t>Liquefaction (LNG) / regasification plants</t>
  </si>
  <si>
    <t>B_101317</t>
  </si>
  <si>
    <t>Gasification plants for biogas</t>
  </si>
  <si>
    <t>B_101318</t>
  </si>
  <si>
    <t>Gas-to-Liquids (GTL) Plants (Energy)</t>
  </si>
  <si>
    <t>B_101319</t>
  </si>
  <si>
    <t>Non-specified (Energy)</t>
  </si>
  <si>
    <t>B_101320</t>
  </si>
  <si>
    <t>Charcoal production plants (Energy)</t>
  </si>
  <si>
    <t>B_101321</t>
  </si>
  <si>
    <t>Distribution losses</t>
  </si>
  <si>
    <t>B_101400</t>
  </si>
  <si>
    <t>Available for Final Consumption</t>
  </si>
  <si>
    <t>B_101500</t>
  </si>
  <si>
    <t>Final non-energy consumption</t>
  </si>
  <si>
    <t>B_101600</t>
  </si>
  <si>
    <t>Non-Energy Use in Transformation sector</t>
  </si>
  <si>
    <t>B_101603</t>
  </si>
  <si>
    <t>Non-Energy Use in Energy sector</t>
  </si>
  <si>
    <t>B_101604</t>
  </si>
  <si>
    <t>Non-Energy Use in Industry sector</t>
  </si>
  <si>
    <t>B_101605</t>
  </si>
  <si>
    <t>of which Non-Energy Use in Chemical/Petrochemical Industry</t>
  </si>
  <si>
    <t>B_101601</t>
  </si>
  <si>
    <t>Non-Energy Use in Transport sector</t>
  </si>
  <si>
    <t>B_101606</t>
  </si>
  <si>
    <t>Non-Energy Use in Other sectors</t>
  </si>
  <si>
    <t>B_101607</t>
  </si>
  <si>
    <t>Non-Energy Use in Industry, Transformation and Energy Sectors</t>
  </si>
  <si>
    <t>B_101608</t>
  </si>
  <si>
    <t>Final energy consumption</t>
  </si>
  <si>
    <t>B_101700</t>
  </si>
  <si>
    <t>B_101800</t>
  </si>
  <si>
    <t>Iron &amp; steel industry</t>
  </si>
  <si>
    <t>B_101805</t>
  </si>
  <si>
    <t>Chemical and Petrochemical industry</t>
  </si>
  <si>
    <t>B_101815</t>
  </si>
  <si>
    <t>Non-ferrous metal industry</t>
  </si>
  <si>
    <t>B_101810</t>
  </si>
  <si>
    <t>Non-metallic Minerals (Glass, pottery &amp; building mat. Industry)</t>
  </si>
  <si>
    <t>B_101820</t>
  </si>
  <si>
    <t>Transport Equipment</t>
  </si>
  <si>
    <t>B_101846</t>
  </si>
  <si>
    <t>Machinery</t>
  </si>
  <si>
    <t>B_101847</t>
  </si>
  <si>
    <t>Mining and Quarrying</t>
  </si>
  <si>
    <t>B_101825</t>
  </si>
  <si>
    <t>Food and Tabasco</t>
  </si>
  <si>
    <t>B_101830</t>
  </si>
  <si>
    <t>Paper, Pulp and Print</t>
  </si>
  <si>
    <t>B_101840</t>
  </si>
  <si>
    <t>Wood and Wood Products</t>
  </si>
  <si>
    <t>B_101851</t>
  </si>
  <si>
    <t>Construction</t>
  </si>
  <si>
    <t>B_101852</t>
  </si>
  <si>
    <t>Textile and Leather</t>
  </si>
  <si>
    <t>B_101835</t>
  </si>
  <si>
    <t>Non-specified (Industry)</t>
  </si>
  <si>
    <t>B_101853</t>
  </si>
  <si>
    <t>B_101900</t>
  </si>
  <si>
    <t>Rail</t>
  </si>
  <si>
    <t>B_101910</t>
  </si>
  <si>
    <t>Road</t>
  </si>
  <si>
    <t>B_101920</t>
  </si>
  <si>
    <t>International aviation</t>
  </si>
  <si>
    <t>B_101931</t>
  </si>
  <si>
    <t>Domestic aviation</t>
  </si>
  <si>
    <t>B_101932</t>
  </si>
  <si>
    <t>Domestic Navigation</t>
  </si>
  <si>
    <t>B_101940</t>
  </si>
  <si>
    <t>Pipeline transport</t>
  </si>
  <si>
    <t>B_101945</t>
  </si>
  <si>
    <t>Non-specified (Transport)</t>
  </si>
  <si>
    <t>B_101950</t>
  </si>
  <si>
    <t>Other Sectors</t>
  </si>
  <si>
    <t>B_102000</t>
  </si>
  <si>
    <t>Services</t>
  </si>
  <si>
    <t>B_102035</t>
  </si>
  <si>
    <t>B_102010</t>
  </si>
  <si>
    <t>Agriculture / Forestry</t>
  </si>
  <si>
    <t>B_102030</t>
  </si>
  <si>
    <t>Fishing</t>
  </si>
  <si>
    <t>B_102020</t>
  </si>
  <si>
    <t>Non-specified (Other)</t>
  </si>
  <si>
    <t>B_102040</t>
  </si>
  <si>
    <t>Statistical differences</t>
  </si>
  <si>
    <t>B_102200</t>
  </si>
  <si>
    <t>pj</t>
  </si>
  <si>
    <t>Losses</t>
  </si>
  <si>
    <t>Eurostat Energy Balance 2010</t>
  </si>
  <si>
    <t>End-Use Electricity Demand by sector</t>
  </si>
  <si>
    <t>Commercial and public services</t>
  </si>
  <si>
    <t>DH Demand in the Residential sector (PJ)</t>
  </si>
  <si>
    <t>TIMES Endogenous Demand Estimation</t>
  </si>
  <si>
    <t>Agriculture / forestry</t>
  </si>
  <si>
    <t>Electricity Demand in the Residential sector (PJ), heating only</t>
  </si>
  <si>
    <t>Electricity Demand in the Industrial sector (PJ)</t>
  </si>
  <si>
    <t>DH Demand in the Industrial sector (PJ)</t>
  </si>
  <si>
    <t>DH Demand in the Services sector (PJ)</t>
  </si>
  <si>
    <t>%</t>
  </si>
  <si>
    <t>Derived heat</t>
  </si>
  <si>
    <t>From Ktoe to PJ</t>
  </si>
  <si>
    <t>EFF~NO1</t>
  </si>
  <si>
    <t>EFF~NO2</t>
  </si>
  <si>
    <t>Electricity demand in the residential sector due to appliances, from Mohammad calculation on the Eurostat energy balance</t>
  </si>
  <si>
    <t>Split used in the SUP</t>
  </si>
  <si>
    <t>NRG</t>
  </si>
  <si>
    <t>RESELCA</t>
  </si>
  <si>
    <t>Appliances Electricity RES</t>
  </si>
  <si>
    <t>DAYNITE</t>
  </si>
  <si>
    <t>ELC</t>
  </si>
  <si>
    <t>PRE</t>
  </si>
  <si>
    <t>FT-RESELCA</t>
  </si>
  <si>
    <t>Fuel Technology for Appliances Electricity RES</t>
  </si>
  <si>
    <t>EFF</t>
  </si>
  <si>
    <t>PJ/PJ</t>
  </si>
  <si>
    <t>*Fuel Tech</t>
  </si>
</sst>
</file>

<file path=xl/styles.xml><?xml version="1.0" encoding="utf-8"?>
<styleSheet xmlns="http://schemas.openxmlformats.org/spreadsheetml/2006/main" xmlns:mc="http://schemas.openxmlformats.org/markup-compatibility/2006" xmlns:x14ac="http://schemas.microsoft.com/office/spreadsheetml/2009/9/ac" mc:Ignorable="x14ac">
  <numFmts count="16">
    <numFmt numFmtId="41" formatCode="_-* #,##0_-;\-* #,##0_-;_-* &quot;-&quot;_-;_-@_-"/>
    <numFmt numFmtId="43" formatCode="_-* #,##0.00_-;\-* #,##0.00_-;_-* &quot;-&quot;??_-;_-@_-"/>
    <numFmt numFmtId="164" formatCode="_(* #,##0.00_);_(* \(#,##0.00\);_(* &quot;-&quot;??_);_(@_)"/>
    <numFmt numFmtId="165" formatCode="_-&quot;€&quot;\ * #,##0.00_-;\-&quot;€&quot;\ * #,##0.00_-;_-&quot;€&quot;\ * &quot;-&quot;??_-;_-@_-"/>
    <numFmt numFmtId="166" formatCode="0.0"/>
    <numFmt numFmtId="167" formatCode="#,##0;\-\ #,##0;_-\ &quot;- &quot;"/>
    <numFmt numFmtId="168" formatCode="_-[$€-2]\ * #,##0.00_-;\-[$€-2]\ * #,##0.00_-;_-[$€-2]\ * &quot;-&quot;??_-"/>
    <numFmt numFmtId="169" formatCode="\Te\x\t"/>
    <numFmt numFmtId="170" formatCode="#,##0.0"/>
    <numFmt numFmtId="171" formatCode="_-* #,##0.00000_-;\-* #,##0.00000_-;_-* &quot;-&quot;??_-;_-@_-"/>
    <numFmt numFmtId="172" formatCode="0.000"/>
    <numFmt numFmtId="173" formatCode="_ * #,##0_ ;_ * \-#,##0_ ;_ * &quot;-&quot;??_ ;_ @_ "/>
    <numFmt numFmtId="174" formatCode="_ * #,##0.00_ ;_ * \-#,##0.00_ ;_ * &quot;-&quot;??_ ;_ @_ "/>
    <numFmt numFmtId="175" formatCode="#,##0;\-#,##0;&quot;&quot;"/>
    <numFmt numFmtId="176" formatCode="0.000000"/>
    <numFmt numFmtId="177" formatCode="0.0000"/>
  </numFmts>
  <fonts count="55" x14ac:knownFonts="1">
    <font>
      <sz val="10"/>
      <name val="Arial"/>
    </font>
    <font>
      <sz val="10"/>
      <name val="Arial"/>
      <family val="2"/>
    </font>
    <font>
      <sz val="10"/>
      <name val="Arial"/>
      <family val="2"/>
    </font>
    <font>
      <b/>
      <sz val="10"/>
      <color indexed="12"/>
      <name val="Arial"/>
      <family val="2"/>
    </font>
    <font>
      <sz val="11"/>
      <color indexed="8"/>
      <name val="Calibri"/>
      <family val="2"/>
    </font>
    <font>
      <sz val="11"/>
      <color indexed="9"/>
      <name val="Calibri"/>
      <family val="2"/>
    </font>
    <font>
      <b/>
      <sz val="11"/>
      <color indexed="52"/>
      <name val="Calibri"/>
      <family val="2"/>
    </font>
    <font>
      <sz val="11"/>
      <color indexed="52"/>
      <name val="Calibri"/>
      <family val="2"/>
    </font>
    <font>
      <b/>
      <sz val="11"/>
      <color indexed="9"/>
      <name val="Calibri"/>
      <family val="2"/>
    </font>
    <font>
      <sz val="11"/>
      <color indexed="62"/>
      <name val="Calibri"/>
      <family val="2"/>
    </font>
    <font>
      <sz val="10"/>
      <name val="MS Sans Serif"/>
      <family val="2"/>
    </font>
    <font>
      <sz val="11"/>
      <color indexed="60"/>
      <name val="Calibri"/>
      <family val="2"/>
    </font>
    <font>
      <b/>
      <sz val="11"/>
      <color indexed="63"/>
      <name val="Calibri"/>
      <family val="2"/>
    </font>
    <font>
      <sz val="11"/>
      <color indexed="10"/>
      <name val="Calibri"/>
      <family val="2"/>
    </font>
    <font>
      <i/>
      <sz val="11"/>
      <color indexed="23"/>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b/>
      <sz val="11"/>
      <color indexed="8"/>
      <name val="Calibri"/>
      <family val="2"/>
    </font>
    <font>
      <sz val="11"/>
      <color indexed="20"/>
      <name val="Calibri"/>
      <family val="2"/>
    </font>
    <font>
      <sz val="11"/>
      <color indexed="17"/>
      <name val="Calibri"/>
      <family val="2"/>
    </font>
    <font>
      <sz val="8"/>
      <name val="Arial"/>
      <family val="2"/>
    </font>
    <font>
      <sz val="10"/>
      <name val="Calibri"/>
      <family val="2"/>
    </font>
    <font>
      <sz val="8"/>
      <name val="Calibri"/>
      <family val="2"/>
    </font>
    <font>
      <sz val="10"/>
      <name val="Arial"/>
      <family val="2"/>
    </font>
    <font>
      <b/>
      <sz val="10"/>
      <name val="Arial"/>
      <family val="2"/>
    </font>
    <font>
      <sz val="10"/>
      <name val="Helv"/>
    </font>
    <font>
      <sz val="11"/>
      <name val="Arial"/>
      <family val="2"/>
    </font>
    <font>
      <sz val="11"/>
      <color theme="1"/>
      <name val="Calibri"/>
      <family val="2"/>
      <scheme val="minor"/>
    </font>
    <font>
      <sz val="10"/>
      <color rgb="FF9C0006"/>
      <name val="Calibri"/>
      <family val="2"/>
    </font>
    <font>
      <sz val="10"/>
      <color theme="1"/>
      <name val="Calibri"/>
      <family val="2"/>
    </font>
    <font>
      <b/>
      <sz val="11"/>
      <color theme="1"/>
      <name val="Calibri"/>
      <family val="2"/>
      <scheme val="minor"/>
    </font>
    <font>
      <sz val="11"/>
      <color rgb="FF1F497D"/>
      <name val="Calibri"/>
      <family val="2"/>
    </font>
    <font>
      <b/>
      <sz val="10"/>
      <color rgb="FFFF0000"/>
      <name val="Arial"/>
      <family val="2"/>
    </font>
    <font>
      <sz val="11"/>
      <name val="Calibri"/>
      <family val="2"/>
      <scheme val="minor"/>
    </font>
    <font>
      <b/>
      <sz val="15"/>
      <color theme="1"/>
      <name val="Calibri"/>
      <family val="2"/>
      <scheme val="minor"/>
    </font>
    <font>
      <sz val="11"/>
      <name val="Calibri"/>
      <family val="2"/>
    </font>
    <font>
      <b/>
      <sz val="11"/>
      <color rgb="FF000000"/>
      <name val="Calibri"/>
      <family val="2"/>
    </font>
    <font>
      <sz val="11"/>
      <color rgb="FF000000"/>
      <name val="Calibri"/>
      <family val="2"/>
    </font>
    <font>
      <i/>
      <sz val="11"/>
      <color rgb="FF000000"/>
      <name val="Calibri"/>
      <family val="2"/>
    </font>
    <font>
      <b/>
      <sz val="15"/>
      <name val="Arial"/>
      <family val="2"/>
    </font>
    <font>
      <i/>
      <sz val="11"/>
      <color rgb="FF7F7F7F"/>
      <name val="Calibri"/>
      <family val="2"/>
      <scheme val="minor"/>
    </font>
    <font>
      <sz val="11"/>
      <color indexed="55"/>
      <name val="Calibri"/>
      <family val="2"/>
    </font>
    <font>
      <u/>
      <sz val="10"/>
      <color theme="10"/>
      <name val="Arial"/>
      <family val="2"/>
    </font>
    <font>
      <b/>
      <sz val="10"/>
      <name val="Calibri"/>
      <family val="2"/>
    </font>
    <font>
      <sz val="8"/>
      <color indexed="8"/>
      <name val="Arial"/>
      <family val="2"/>
    </font>
    <font>
      <b/>
      <sz val="8"/>
      <color indexed="8"/>
      <name val="Arial"/>
      <family val="2"/>
    </font>
    <font>
      <sz val="6"/>
      <color indexed="8"/>
      <name val="Arial"/>
      <family val="2"/>
    </font>
    <font>
      <b/>
      <sz val="11"/>
      <color indexed="8"/>
      <name val="Arial"/>
      <family val="2"/>
    </font>
    <font>
      <b/>
      <i/>
      <sz val="8"/>
      <color indexed="8"/>
      <name val="Arial"/>
      <family val="2"/>
    </font>
    <font>
      <i/>
      <sz val="8"/>
      <color indexed="8"/>
      <name val="Arial"/>
      <family val="2"/>
    </font>
    <font>
      <i/>
      <sz val="6"/>
      <color indexed="8"/>
      <name val="Arial"/>
      <family val="2"/>
    </font>
    <font>
      <b/>
      <sz val="15"/>
      <color indexed="8"/>
      <name val="Arial"/>
      <family val="2"/>
    </font>
    <font>
      <b/>
      <sz val="10"/>
      <color indexed="10"/>
      <name val="Arial"/>
      <family val="2"/>
    </font>
  </fonts>
  <fills count="37">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42"/>
        <bgColor indexed="64"/>
      </patternFill>
    </fill>
    <fill>
      <patternFill patternType="solid">
        <fgColor indexed="43"/>
        <bgColor indexed="64"/>
      </patternFill>
    </fill>
    <fill>
      <patternFill patternType="solid">
        <fgColor rgb="FFFFC7CE"/>
      </patternFill>
    </fill>
    <fill>
      <patternFill patternType="solid">
        <fgColor rgb="FFD7EADA"/>
        <bgColor rgb="FF000000"/>
      </patternFill>
    </fill>
    <fill>
      <patternFill patternType="solid">
        <fgColor rgb="FF92D050"/>
        <bgColor rgb="FF000000"/>
      </patternFill>
    </fill>
    <fill>
      <patternFill patternType="solid">
        <fgColor rgb="FF00B050"/>
        <bgColor indexed="64"/>
      </patternFill>
    </fill>
    <fill>
      <patternFill patternType="solid">
        <fgColor rgb="FFFF0000"/>
        <bgColor indexed="64"/>
      </patternFill>
    </fill>
    <fill>
      <patternFill patternType="solid">
        <fgColor rgb="FF92D050"/>
        <bgColor indexed="64"/>
      </patternFill>
    </fill>
    <fill>
      <patternFill patternType="solid">
        <fgColor theme="6" tint="0.79998168889431442"/>
        <bgColor indexed="64"/>
      </patternFill>
    </fill>
    <fill>
      <patternFill patternType="solid">
        <fgColor indexed="9"/>
        <bgColor indexed="64"/>
      </patternFill>
    </fill>
    <fill>
      <patternFill patternType="solid">
        <fgColor indexed="27"/>
        <bgColor indexed="64"/>
      </patternFill>
    </fill>
    <fill>
      <patternFill patternType="solid">
        <fgColor indexed="29"/>
        <bgColor indexed="64"/>
      </patternFill>
    </fill>
    <fill>
      <patternFill patternType="solid">
        <fgColor indexed="51"/>
        <bgColor indexed="64"/>
      </patternFill>
    </fill>
  </fills>
  <borders count="60">
    <border>
      <left/>
      <right/>
      <top/>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bottom style="thin">
        <color indexed="64"/>
      </bottom>
      <diagonal/>
    </border>
    <border>
      <left/>
      <right/>
      <top style="thin">
        <color indexed="64"/>
      </top>
      <bottom style="medium">
        <color indexed="64"/>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indexed="64"/>
      </top>
      <bottom style="thin">
        <color indexed="64"/>
      </bottom>
      <diagonal/>
    </border>
    <border>
      <left/>
      <right/>
      <top style="thin">
        <color indexed="64"/>
      </top>
      <bottom style="hair">
        <color indexed="22"/>
      </bottom>
      <diagonal/>
    </border>
    <border>
      <left/>
      <right/>
      <top style="hair">
        <color indexed="22"/>
      </top>
      <bottom style="hair">
        <color indexed="22"/>
      </bottom>
      <diagonal/>
    </border>
    <border>
      <left/>
      <right/>
      <top style="hair">
        <color indexed="22"/>
      </top>
      <bottom style="thin">
        <color indexed="64"/>
      </bottom>
      <diagonal/>
    </border>
    <border>
      <left/>
      <right/>
      <top/>
      <bottom style="hair">
        <color indexed="22"/>
      </bottom>
      <diagonal/>
    </border>
    <border>
      <left/>
      <right/>
      <top/>
      <bottom style="thin">
        <color indexed="8"/>
      </bottom>
      <diagonal/>
    </border>
    <border>
      <left/>
      <right/>
      <top style="hair">
        <color indexed="22"/>
      </top>
      <bottom style="thin">
        <color indexed="8"/>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style="thin">
        <color indexed="64"/>
      </top>
      <bottom style="hair">
        <color indexed="22"/>
      </bottom>
      <diagonal/>
    </border>
    <border>
      <left style="thin">
        <color indexed="64"/>
      </left>
      <right/>
      <top style="hair">
        <color indexed="22"/>
      </top>
      <bottom style="hair">
        <color indexed="22"/>
      </bottom>
      <diagonal/>
    </border>
    <border>
      <left style="thin">
        <color indexed="64"/>
      </left>
      <right/>
      <top style="hair">
        <color indexed="22"/>
      </top>
      <bottom style="thin">
        <color indexed="64"/>
      </bottom>
      <diagonal/>
    </border>
    <border>
      <left style="thin">
        <color indexed="64"/>
      </left>
      <right/>
      <top/>
      <bottom style="thin">
        <color indexed="64"/>
      </bottom>
      <diagonal/>
    </border>
    <border>
      <left style="thin">
        <color indexed="64"/>
      </left>
      <right/>
      <top/>
      <bottom style="hair">
        <color indexed="22"/>
      </bottom>
      <diagonal/>
    </border>
    <border>
      <left style="thin">
        <color indexed="64"/>
      </left>
      <right/>
      <top/>
      <bottom style="thin">
        <color indexed="8"/>
      </bottom>
      <diagonal/>
    </border>
    <border>
      <left style="thin">
        <color indexed="64"/>
      </left>
      <right/>
      <top style="hair">
        <color indexed="22"/>
      </top>
      <bottom style="thin">
        <color indexed="8"/>
      </bottom>
      <diagonal/>
    </border>
    <border>
      <left style="thin">
        <color indexed="64"/>
      </left>
      <right/>
      <top/>
      <bottom/>
      <diagonal/>
    </border>
    <border>
      <left style="medium">
        <color indexed="64"/>
      </left>
      <right/>
      <top style="thin">
        <color indexed="64"/>
      </top>
      <bottom style="thin">
        <color indexed="64"/>
      </bottom>
      <diagonal/>
    </border>
    <border>
      <left style="medium">
        <color indexed="64"/>
      </left>
      <right/>
      <top style="thin">
        <color indexed="64"/>
      </top>
      <bottom/>
      <diagonal/>
    </border>
    <border>
      <left style="medium">
        <color indexed="64"/>
      </left>
      <right/>
      <top style="thin">
        <color indexed="64"/>
      </top>
      <bottom style="hair">
        <color indexed="22"/>
      </bottom>
      <diagonal/>
    </border>
    <border>
      <left style="medium">
        <color indexed="64"/>
      </left>
      <right/>
      <top style="hair">
        <color indexed="22"/>
      </top>
      <bottom style="hair">
        <color indexed="22"/>
      </bottom>
      <diagonal/>
    </border>
    <border>
      <left style="medium">
        <color indexed="64"/>
      </left>
      <right/>
      <top style="hair">
        <color indexed="22"/>
      </top>
      <bottom style="thin">
        <color indexed="64"/>
      </bottom>
      <diagonal/>
    </border>
    <border>
      <left style="medium">
        <color indexed="64"/>
      </left>
      <right/>
      <top/>
      <bottom style="thin">
        <color indexed="64"/>
      </bottom>
      <diagonal/>
    </border>
    <border>
      <left style="medium">
        <color indexed="64"/>
      </left>
      <right/>
      <top/>
      <bottom style="hair">
        <color indexed="22"/>
      </bottom>
      <diagonal/>
    </border>
    <border>
      <left style="medium">
        <color indexed="64"/>
      </left>
      <right/>
      <top/>
      <bottom style="thin">
        <color indexed="8"/>
      </bottom>
      <diagonal/>
    </border>
    <border>
      <left style="medium">
        <color indexed="64"/>
      </left>
      <right/>
      <top style="hair">
        <color indexed="22"/>
      </top>
      <bottom style="thin">
        <color indexed="8"/>
      </bottom>
      <diagonal/>
    </border>
    <border>
      <left style="thin">
        <color indexed="64"/>
      </left>
      <right/>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hair">
        <color indexed="22"/>
      </bottom>
      <diagonal/>
    </border>
    <border>
      <left style="thin">
        <color indexed="64"/>
      </left>
      <right style="thin">
        <color indexed="64"/>
      </right>
      <top style="hair">
        <color indexed="22"/>
      </top>
      <bottom style="hair">
        <color indexed="22"/>
      </bottom>
      <diagonal/>
    </border>
    <border>
      <left style="thin">
        <color indexed="64"/>
      </left>
      <right style="thin">
        <color indexed="64"/>
      </right>
      <top style="hair">
        <color indexed="22"/>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style="hair">
        <color indexed="22"/>
      </bottom>
      <diagonal/>
    </border>
    <border>
      <left style="thin">
        <color indexed="64"/>
      </left>
      <right style="thin">
        <color indexed="64"/>
      </right>
      <top/>
      <bottom style="thin">
        <color indexed="8"/>
      </bottom>
      <diagonal/>
    </border>
    <border>
      <left style="thin">
        <color indexed="64"/>
      </left>
      <right style="thin">
        <color indexed="64"/>
      </right>
      <top style="hair">
        <color indexed="22"/>
      </top>
      <bottom style="thin">
        <color indexed="8"/>
      </bottom>
      <diagonal/>
    </border>
    <border>
      <left style="thin">
        <color indexed="64"/>
      </left>
      <right style="thin">
        <color indexed="64"/>
      </right>
      <top/>
      <bottom/>
      <diagonal/>
    </border>
    <border>
      <left/>
      <right style="thin">
        <color indexed="64"/>
      </right>
      <top style="thin">
        <color indexed="64"/>
      </top>
      <bottom/>
      <diagonal/>
    </border>
    <border>
      <left/>
      <right style="thin">
        <color indexed="64"/>
      </right>
      <top style="thin">
        <color indexed="64"/>
      </top>
      <bottom style="medium">
        <color indexed="64"/>
      </bottom>
      <diagonal/>
    </border>
  </borders>
  <cellStyleXfs count="867">
    <xf numFmtId="0" fontId="0" fillId="0" borderId="0"/>
    <xf numFmtId="0" fontId="4" fillId="2" borderId="0" applyNumberFormat="0" applyBorder="0" applyAlignment="0" applyProtection="0"/>
    <xf numFmtId="0" fontId="4" fillId="3"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8" borderId="0" applyNumberFormat="0" applyBorder="0" applyAlignment="0" applyProtection="0"/>
    <xf numFmtId="0" fontId="4" fillId="11" borderId="0" applyNumberFormat="0" applyBorder="0" applyAlignment="0" applyProtection="0"/>
    <xf numFmtId="0" fontId="5" fillId="12"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30" fillId="26" borderId="0" applyNumberFormat="0" applyBorder="0" applyAlignment="0" applyProtection="0"/>
    <xf numFmtId="0" fontId="6" fillId="20" borderId="1" applyNumberFormat="0" applyAlignment="0" applyProtection="0"/>
    <xf numFmtId="0" fontId="7" fillId="0" borderId="2" applyNumberFormat="0" applyFill="0" applyAlignment="0" applyProtection="0"/>
    <xf numFmtId="0" fontId="8" fillId="21" borderId="3" applyNumberFormat="0" applyAlignment="0" applyProtection="0"/>
    <xf numFmtId="0" fontId="5" fillId="16"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9" borderId="0" applyNumberFormat="0" applyBorder="0" applyAlignment="0" applyProtection="0"/>
    <xf numFmtId="164" fontId="25" fillId="0" borderId="0" applyFont="0" applyFill="0" applyBorder="0" applyAlignment="0" applyProtection="0"/>
    <xf numFmtId="43" fontId="29" fillId="0" borderId="0" applyFont="0" applyFill="0" applyBorder="0" applyAlignment="0" applyProtection="0"/>
    <xf numFmtId="0" fontId="27" fillId="0" borderId="0"/>
    <xf numFmtId="168" fontId="1" fillId="0" borderId="0" applyFont="0" applyFill="0" applyBorder="0" applyAlignment="0" applyProtection="0"/>
    <xf numFmtId="165" fontId="1" fillId="0" borderId="0" applyFont="0" applyFill="0" applyBorder="0" applyAlignment="0" applyProtection="0"/>
    <xf numFmtId="165" fontId="25" fillId="0" borderId="0" applyFont="0" applyFill="0" applyBorder="0" applyAlignment="0" applyProtection="0"/>
    <xf numFmtId="165" fontId="2" fillId="0" borderId="0" applyFont="0" applyFill="0" applyBorder="0" applyAlignment="0" applyProtection="0"/>
    <xf numFmtId="165" fontId="1" fillId="0" borderId="0" applyFont="0" applyFill="0" applyBorder="0" applyAlignment="0" applyProtection="0"/>
    <xf numFmtId="165" fontId="25" fillId="0" borderId="0" applyFont="0" applyFill="0" applyBorder="0" applyAlignment="0" applyProtection="0"/>
    <xf numFmtId="165" fontId="2" fillId="0" borderId="0" applyFont="0" applyFill="0" applyBorder="0" applyAlignment="0" applyProtection="0"/>
    <xf numFmtId="165" fontId="1" fillId="0" borderId="0" applyFont="0" applyFill="0" applyBorder="0" applyAlignment="0" applyProtection="0"/>
    <xf numFmtId="165" fontId="25" fillId="0" borderId="0" applyFont="0" applyFill="0" applyBorder="0" applyAlignment="0" applyProtection="0"/>
    <xf numFmtId="165" fontId="2" fillId="0" borderId="0" applyFont="0" applyFill="0" applyBorder="0" applyAlignment="0" applyProtection="0"/>
    <xf numFmtId="165" fontId="1" fillId="0" borderId="0" applyFont="0" applyFill="0" applyBorder="0" applyAlignment="0" applyProtection="0"/>
    <xf numFmtId="165" fontId="25" fillId="0" borderId="0" applyFont="0" applyFill="0" applyBorder="0" applyAlignment="0" applyProtection="0"/>
    <xf numFmtId="165" fontId="2" fillId="0" borderId="0" applyFont="0" applyFill="0" applyBorder="0" applyAlignment="0" applyProtection="0"/>
    <xf numFmtId="165" fontId="1" fillId="0" borderId="0" applyFont="0" applyFill="0" applyBorder="0" applyAlignment="0" applyProtection="0"/>
    <xf numFmtId="165" fontId="25" fillId="0" borderId="0" applyFont="0" applyFill="0" applyBorder="0" applyAlignment="0" applyProtection="0"/>
    <xf numFmtId="165" fontId="2" fillId="0" borderId="0" applyFont="0" applyFill="0" applyBorder="0" applyAlignment="0" applyProtection="0"/>
    <xf numFmtId="165" fontId="1" fillId="0" borderId="0" applyFont="0" applyFill="0" applyBorder="0" applyAlignment="0" applyProtection="0"/>
    <xf numFmtId="165" fontId="25" fillId="0" borderId="0" applyFont="0" applyFill="0" applyBorder="0" applyAlignment="0" applyProtection="0"/>
    <xf numFmtId="165" fontId="2" fillId="0" borderId="0" applyFont="0" applyFill="0" applyBorder="0" applyAlignment="0" applyProtection="0"/>
    <xf numFmtId="165" fontId="1" fillId="0" borderId="0" applyFont="0" applyFill="0" applyBorder="0" applyAlignment="0" applyProtection="0"/>
    <xf numFmtId="165" fontId="25" fillId="0" borderId="0" applyFont="0" applyFill="0" applyBorder="0" applyAlignment="0" applyProtection="0"/>
    <xf numFmtId="165" fontId="2" fillId="0" borderId="0" applyFont="0" applyFill="0" applyBorder="0" applyAlignment="0" applyProtection="0"/>
    <xf numFmtId="165" fontId="1" fillId="0" borderId="0" applyFont="0" applyFill="0" applyBorder="0" applyAlignment="0" applyProtection="0"/>
    <xf numFmtId="165" fontId="25" fillId="0" borderId="0" applyFont="0" applyFill="0" applyBorder="0" applyAlignment="0" applyProtection="0"/>
    <xf numFmtId="165" fontId="2" fillId="0" borderId="0" applyFont="0" applyFill="0" applyBorder="0" applyAlignment="0" applyProtection="0"/>
    <xf numFmtId="165" fontId="1" fillId="0" borderId="0" applyFont="0" applyFill="0" applyBorder="0" applyAlignment="0" applyProtection="0"/>
    <xf numFmtId="165" fontId="25" fillId="0" borderId="0" applyFont="0" applyFill="0" applyBorder="0" applyAlignment="0" applyProtection="0"/>
    <xf numFmtId="165" fontId="2" fillId="0" borderId="0" applyFont="0" applyFill="0" applyBorder="0" applyAlignment="0" applyProtection="0"/>
    <xf numFmtId="165" fontId="1" fillId="0" borderId="0" applyFont="0" applyFill="0" applyBorder="0" applyAlignment="0" applyProtection="0"/>
    <xf numFmtId="165" fontId="25" fillId="0" borderId="0" applyFont="0" applyFill="0" applyBorder="0" applyAlignment="0" applyProtection="0"/>
    <xf numFmtId="165" fontId="2" fillId="0" borderId="0" applyFont="0" applyFill="0" applyBorder="0" applyAlignment="0" applyProtection="0"/>
    <xf numFmtId="165" fontId="1" fillId="0" borderId="0" applyFont="0" applyFill="0" applyBorder="0" applyAlignment="0" applyProtection="0"/>
    <xf numFmtId="165" fontId="25" fillId="0" borderId="0" applyFont="0" applyFill="0" applyBorder="0" applyAlignment="0" applyProtection="0"/>
    <xf numFmtId="165" fontId="2" fillId="0" borderId="0" applyFont="0" applyFill="0" applyBorder="0" applyAlignment="0" applyProtection="0"/>
    <xf numFmtId="165" fontId="1" fillId="0" borderId="0" applyFont="0" applyFill="0" applyBorder="0" applyAlignment="0" applyProtection="0"/>
    <xf numFmtId="165" fontId="25" fillId="0" borderId="0" applyFont="0" applyFill="0" applyBorder="0" applyAlignment="0" applyProtection="0"/>
    <xf numFmtId="165" fontId="2" fillId="0" borderId="0" applyFont="0" applyFill="0" applyBorder="0" applyAlignment="0" applyProtection="0"/>
    <xf numFmtId="165" fontId="1" fillId="0" borderId="0" applyFont="0" applyFill="0" applyBorder="0" applyAlignment="0" applyProtection="0"/>
    <xf numFmtId="165" fontId="25" fillId="0" borderId="0" applyFont="0" applyFill="0" applyBorder="0" applyAlignment="0" applyProtection="0"/>
    <xf numFmtId="165" fontId="2" fillId="0" borderId="0" applyFont="0" applyFill="0" applyBorder="0" applyAlignment="0" applyProtection="0"/>
    <xf numFmtId="165" fontId="1" fillId="0" borderId="0" applyFont="0" applyFill="0" applyBorder="0" applyAlignment="0" applyProtection="0"/>
    <xf numFmtId="165" fontId="25" fillId="0" borderId="0" applyFont="0" applyFill="0" applyBorder="0" applyAlignment="0" applyProtection="0"/>
    <xf numFmtId="165" fontId="2" fillId="0" borderId="0" applyFont="0" applyFill="0" applyBorder="0" applyAlignment="0" applyProtection="0"/>
    <xf numFmtId="165" fontId="1" fillId="0" borderId="0" applyFont="0" applyFill="0" applyBorder="0" applyAlignment="0" applyProtection="0"/>
    <xf numFmtId="165" fontId="25" fillId="0" borderId="0" applyFont="0" applyFill="0" applyBorder="0" applyAlignment="0" applyProtection="0"/>
    <xf numFmtId="165" fontId="2" fillId="0" borderId="0" applyFont="0" applyFill="0" applyBorder="0" applyAlignment="0" applyProtection="0"/>
    <xf numFmtId="165" fontId="1" fillId="0" borderId="0" applyFont="0" applyFill="0" applyBorder="0" applyAlignment="0" applyProtection="0"/>
    <xf numFmtId="165" fontId="25" fillId="0" borderId="0" applyFont="0" applyFill="0" applyBorder="0" applyAlignment="0" applyProtection="0"/>
    <xf numFmtId="165" fontId="2" fillId="0" borderId="0" applyFont="0" applyFill="0" applyBorder="0" applyAlignment="0" applyProtection="0"/>
    <xf numFmtId="165" fontId="1" fillId="0" borderId="0" applyFont="0" applyFill="0" applyBorder="0" applyAlignment="0" applyProtection="0"/>
    <xf numFmtId="165" fontId="25" fillId="0" borderId="0" applyFont="0" applyFill="0" applyBorder="0" applyAlignment="0" applyProtection="0"/>
    <xf numFmtId="165" fontId="2" fillId="0" borderId="0" applyFont="0" applyFill="0" applyBorder="0" applyAlignment="0" applyProtection="0"/>
    <xf numFmtId="165" fontId="1" fillId="0" borderId="0" applyFont="0" applyFill="0" applyBorder="0" applyAlignment="0" applyProtection="0"/>
    <xf numFmtId="165" fontId="25" fillId="0" borderId="0" applyFont="0" applyFill="0" applyBorder="0" applyAlignment="0" applyProtection="0"/>
    <xf numFmtId="165" fontId="2" fillId="0" borderId="0" applyFont="0" applyFill="0" applyBorder="0" applyAlignment="0" applyProtection="0"/>
    <xf numFmtId="165" fontId="1" fillId="0" borderId="0" applyFont="0" applyFill="0" applyBorder="0" applyAlignment="0" applyProtection="0"/>
    <xf numFmtId="165" fontId="25" fillId="0" borderId="0" applyFont="0" applyFill="0" applyBorder="0" applyAlignment="0" applyProtection="0"/>
    <xf numFmtId="165" fontId="2" fillId="0" borderId="0" applyFont="0" applyFill="0" applyBorder="0" applyAlignment="0" applyProtection="0"/>
    <xf numFmtId="165" fontId="1" fillId="0" borderId="0" applyFont="0" applyFill="0" applyBorder="0" applyAlignment="0" applyProtection="0"/>
    <xf numFmtId="165" fontId="25" fillId="0" borderId="0" applyFont="0" applyFill="0" applyBorder="0" applyAlignment="0" applyProtection="0"/>
    <xf numFmtId="165" fontId="2" fillId="0" borderId="0" applyFont="0" applyFill="0" applyBorder="0" applyAlignment="0" applyProtection="0"/>
    <xf numFmtId="165" fontId="1" fillId="0" borderId="0" applyFont="0" applyFill="0" applyBorder="0" applyAlignment="0" applyProtection="0"/>
    <xf numFmtId="165" fontId="25" fillId="0" borderId="0" applyFont="0" applyFill="0" applyBorder="0" applyAlignment="0" applyProtection="0"/>
    <xf numFmtId="165" fontId="2" fillId="0" borderId="0" applyFont="0" applyFill="0" applyBorder="0" applyAlignment="0" applyProtection="0"/>
    <xf numFmtId="165" fontId="1" fillId="0" borderId="0" applyFont="0" applyFill="0" applyBorder="0" applyAlignment="0" applyProtection="0"/>
    <xf numFmtId="165" fontId="25" fillId="0" borderId="0" applyFont="0" applyFill="0" applyBorder="0" applyAlignment="0" applyProtection="0"/>
    <xf numFmtId="165" fontId="2" fillId="0" borderId="0" applyFont="0" applyFill="0" applyBorder="0" applyAlignment="0" applyProtection="0"/>
    <xf numFmtId="165" fontId="1" fillId="0" borderId="0" applyFont="0" applyFill="0" applyBorder="0" applyAlignment="0" applyProtection="0"/>
    <xf numFmtId="165" fontId="25" fillId="0" borderId="0" applyFont="0" applyFill="0" applyBorder="0" applyAlignment="0" applyProtection="0"/>
    <xf numFmtId="165" fontId="2" fillId="0" borderId="0" applyFont="0" applyFill="0" applyBorder="0" applyAlignment="0" applyProtection="0"/>
    <xf numFmtId="165" fontId="1" fillId="0" borderId="0" applyFont="0" applyFill="0" applyBorder="0" applyAlignment="0" applyProtection="0"/>
    <xf numFmtId="165" fontId="25" fillId="0" borderId="0" applyFont="0" applyFill="0" applyBorder="0" applyAlignment="0" applyProtection="0"/>
    <xf numFmtId="165" fontId="2" fillId="0" borderId="0" applyFont="0" applyFill="0" applyBorder="0" applyAlignment="0" applyProtection="0"/>
    <xf numFmtId="165" fontId="1" fillId="0" borderId="0" applyFont="0" applyFill="0" applyBorder="0" applyAlignment="0" applyProtection="0"/>
    <xf numFmtId="165" fontId="25" fillId="0" borderId="0" applyFont="0" applyFill="0" applyBorder="0" applyAlignment="0" applyProtection="0"/>
    <xf numFmtId="165" fontId="2" fillId="0" borderId="0" applyFont="0" applyFill="0" applyBorder="0" applyAlignment="0" applyProtection="0"/>
    <xf numFmtId="165" fontId="1" fillId="0" borderId="0" applyFont="0" applyFill="0" applyBorder="0" applyAlignment="0" applyProtection="0"/>
    <xf numFmtId="165" fontId="25" fillId="0" borderId="0" applyFont="0" applyFill="0" applyBorder="0" applyAlignment="0" applyProtection="0"/>
    <xf numFmtId="165" fontId="2" fillId="0" borderId="0" applyFont="0" applyFill="0" applyBorder="0" applyAlignment="0" applyProtection="0"/>
    <xf numFmtId="165" fontId="1" fillId="0" borderId="0" applyFont="0" applyFill="0" applyBorder="0" applyAlignment="0" applyProtection="0"/>
    <xf numFmtId="165" fontId="25" fillId="0" borderId="0" applyFont="0" applyFill="0" applyBorder="0" applyAlignment="0" applyProtection="0"/>
    <xf numFmtId="165" fontId="2" fillId="0" borderId="0" applyFont="0" applyFill="0" applyBorder="0" applyAlignment="0" applyProtection="0"/>
    <xf numFmtId="165" fontId="1" fillId="0" borderId="0" applyFont="0" applyFill="0" applyBorder="0" applyAlignment="0" applyProtection="0"/>
    <xf numFmtId="165" fontId="25" fillId="0" borderId="0" applyFont="0" applyFill="0" applyBorder="0" applyAlignment="0" applyProtection="0"/>
    <xf numFmtId="165" fontId="2" fillId="0" borderId="0" applyFont="0" applyFill="0" applyBorder="0" applyAlignment="0" applyProtection="0"/>
    <xf numFmtId="165" fontId="1" fillId="0" borderId="0" applyFont="0" applyFill="0" applyBorder="0" applyAlignment="0" applyProtection="0"/>
    <xf numFmtId="165" fontId="25" fillId="0" borderId="0" applyFont="0" applyFill="0" applyBorder="0" applyAlignment="0" applyProtection="0"/>
    <xf numFmtId="165" fontId="2" fillId="0" borderId="0" applyFont="0" applyFill="0" applyBorder="0" applyAlignment="0" applyProtection="0"/>
    <xf numFmtId="165" fontId="1" fillId="0" borderId="0" applyFont="0" applyFill="0" applyBorder="0" applyAlignment="0" applyProtection="0"/>
    <xf numFmtId="165" fontId="25" fillId="0" borderId="0" applyFont="0" applyFill="0" applyBorder="0" applyAlignment="0" applyProtection="0"/>
    <xf numFmtId="165" fontId="2" fillId="0" borderId="0" applyFont="0" applyFill="0" applyBorder="0" applyAlignment="0" applyProtection="0"/>
    <xf numFmtId="165" fontId="1" fillId="0" borderId="0" applyFont="0" applyFill="0" applyBorder="0" applyAlignment="0" applyProtection="0"/>
    <xf numFmtId="165" fontId="25" fillId="0" borderId="0" applyFont="0" applyFill="0" applyBorder="0" applyAlignment="0" applyProtection="0"/>
    <xf numFmtId="165" fontId="2" fillId="0" borderId="0" applyFont="0" applyFill="0" applyBorder="0" applyAlignment="0" applyProtection="0"/>
    <xf numFmtId="165" fontId="1" fillId="0" borderId="0" applyFont="0" applyFill="0" applyBorder="0" applyAlignment="0" applyProtection="0"/>
    <xf numFmtId="165" fontId="25" fillId="0" borderId="0" applyFont="0" applyFill="0" applyBorder="0" applyAlignment="0" applyProtection="0"/>
    <xf numFmtId="165" fontId="2" fillId="0" borderId="0" applyFont="0" applyFill="0" applyBorder="0" applyAlignment="0" applyProtection="0"/>
    <xf numFmtId="165" fontId="1" fillId="0" borderId="0" applyFont="0" applyFill="0" applyBorder="0" applyAlignment="0" applyProtection="0"/>
    <xf numFmtId="165" fontId="25" fillId="0" borderId="0" applyFont="0" applyFill="0" applyBorder="0" applyAlignment="0" applyProtection="0"/>
    <xf numFmtId="165" fontId="2" fillId="0" borderId="0" applyFont="0" applyFill="0" applyBorder="0" applyAlignment="0" applyProtection="0"/>
    <xf numFmtId="165" fontId="1" fillId="0" borderId="0" applyFont="0" applyFill="0" applyBorder="0" applyAlignment="0" applyProtection="0"/>
    <xf numFmtId="165" fontId="25" fillId="0" borderId="0" applyFont="0" applyFill="0" applyBorder="0" applyAlignment="0" applyProtection="0"/>
    <xf numFmtId="165" fontId="2" fillId="0" borderId="0" applyFont="0" applyFill="0" applyBorder="0" applyAlignment="0" applyProtection="0"/>
    <xf numFmtId="165" fontId="1" fillId="0" borderId="0" applyFont="0" applyFill="0" applyBorder="0" applyAlignment="0" applyProtection="0"/>
    <xf numFmtId="165" fontId="25" fillId="0" borderId="0" applyFont="0" applyFill="0" applyBorder="0" applyAlignment="0" applyProtection="0"/>
    <xf numFmtId="165" fontId="2" fillId="0" borderId="0" applyFont="0" applyFill="0" applyBorder="0" applyAlignment="0" applyProtection="0"/>
    <xf numFmtId="165" fontId="1" fillId="0" borderId="0" applyFont="0" applyFill="0" applyBorder="0" applyAlignment="0" applyProtection="0"/>
    <xf numFmtId="165" fontId="25" fillId="0" borderId="0" applyFont="0" applyFill="0" applyBorder="0" applyAlignment="0" applyProtection="0"/>
    <xf numFmtId="165" fontId="2" fillId="0" borderId="0" applyFont="0" applyFill="0" applyBorder="0" applyAlignment="0" applyProtection="0"/>
    <xf numFmtId="165" fontId="1" fillId="0" borderId="0" applyFont="0" applyFill="0" applyBorder="0" applyAlignment="0" applyProtection="0"/>
    <xf numFmtId="165" fontId="25" fillId="0" borderId="0" applyFont="0" applyFill="0" applyBorder="0" applyAlignment="0" applyProtection="0"/>
    <xf numFmtId="165" fontId="2" fillId="0" borderId="0" applyFont="0" applyFill="0" applyBorder="0" applyAlignment="0" applyProtection="0"/>
    <xf numFmtId="165" fontId="1" fillId="0" borderId="0" applyFont="0" applyFill="0" applyBorder="0" applyAlignment="0" applyProtection="0"/>
    <xf numFmtId="165" fontId="25" fillId="0" borderId="0" applyFont="0" applyFill="0" applyBorder="0" applyAlignment="0" applyProtection="0"/>
    <xf numFmtId="165" fontId="2" fillId="0" borderId="0" applyFont="0" applyFill="0" applyBorder="0" applyAlignment="0" applyProtection="0"/>
    <xf numFmtId="168" fontId="25" fillId="0" borderId="0" applyFont="0" applyFill="0" applyBorder="0" applyAlignment="0" applyProtection="0"/>
    <xf numFmtId="168" fontId="2" fillId="0" borderId="0" applyFont="0" applyFill="0" applyBorder="0" applyAlignment="0" applyProtection="0"/>
    <xf numFmtId="165" fontId="1" fillId="0" borderId="0" applyFont="0" applyFill="0" applyBorder="0" applyAlignment="0" applyProtection="0"/>
    <xf numFmtId="165" fontId="25" fillId="0" borderId="0" applyFont="0" applyFill="0" applyBorder="0" applyAlignment="0" applyProtection="0"/>
    <xf numFmtId="165" fontId="2" fillId="0" borderId="0" applyFont="0" applyFill="0" applyBorder="0" applyAlignment="0" applyProtection="0"/>
    <xf numFmtId="165" fontId="1" fillId="0" borderId="0" applyFont="0" applyFill="0" applyBorder="0" applyAlignment="0" applyProtection="0"/>
    <xf numFmtId="165" fontId="25" fillId="0" borderId="0" applyFont="0" applyFill="0" applyBorder="0" applyAlignment="0" applyProtection="0"/>
    <xf numFmtId="165" fontId="2" fillId="0" borderId="0" applyFont="0" applyFill="0" applyBorder="0" applyAlignment="0" applyProtection="0"/>
    <xf numFmtId="165" fontId="1" fillId="0" borderId="0" applyFont="0" applyFill="0" applyBorder="0" applyAlignment="0" applyProtection="0"/>
    <xf numFmtId="165" fontId="25" fillId="0" borderId="0" applyFont="0" applyFill="0" applyBorder="0" applyAlignment="0" applyProtection="0"/>
    <xf numFmtId="165" fontId="2" fillId="0" borderId="0" applyFont="0" applyFill="0" applyBorder="0" applyAlignment="0" applyProtection="0"/>
    <xf numFmtId="165" fontId="1" fillId="0" borderId="0" applyFont="0" applyFill="0" applyBorder="0" applyAlignment="0" applyProtection="0"/>
    <xf numFmtId="165" fontId="25" fillId="0" borderId="0" applyFont="0" applyFill="0" applyBorder="0" applyAlignment="0" applyProtection="0"/>
    <xf numFmtId="165" fontId="2" fillId="0" borderId="0" applyFont="0" applyFill="0" applyBorder="0" applyAlignment="0" applyProtection="0"/>
    <xf numFmtId="165" fontId="1" fillId="0" borderId="0" applyFont="0" applyFill="0" applyBorder="0" applyAlignment="0" applyProtection="0"/>
    <xf numFmtId="165" fontId="25" fillId="0" borderId="0" applyFont="0" applyFill="0" applyBorder="0" applyAlignment="0" applyProtection="0"/>
    <xf numFmtId="165" fontId="2" fillId="0" borderId="0" applyFont="0" applyFill="0" applyBorder="0" applyAlignment="0" applyProtection="0"/>
    <xf numFmtId="0" fontId="27" fillId="0" borderId="0"/>
    <xf numFmtId="0" fontId="9" fillId="7" borderId="1" applyNumberFormat="0" applyAlignment="0" applyProtection="0"/>
    <xf numFmtId="0" fontId="9" fillId="7" borderId="1" applyNumberFormat="0" applyAlignment="0" applyProtection="0"/>
    <xf numFmtId="41" fontId="10" fillId="0" borderId="0" applyFont="0" applyFill="0" applyBorder="0" applyAlignment="0" applyProtection="0"/>
    <xf numFmtId="41" fontId="10" fillId="0" borderId="0" applyFont="0" applyFill="0" applyBorder="0" applyAlignment="0" applyProtection="0"/>
    <xf numFmtId="41" fontId="10" fillId="0" borderId="0" applyFont="0" applyFill="0" applyBorder="0" applyAlignment="0" applyProtection="0"/>
    <xf numFmtId="41" fontId="10" fillId="0" borderId="0" applyFont="0" applyFill="0" applyBorder="0" applyAlignment="0" applyProtection="0"/>
    <xf numFmtId="41" fontId="10" fillId="0" borderId="0" applyFont="0" applyFill="0" applyBorder="0" applyAlignment="0" applyProtection="0"/>
    <xf numFmtId="41" fontId="10" fillId="0" borderId="0" applyFont="0" applyFill="0" applyBorder="0" applyAlignment="0" applyProtection="0"/>
    <xf numFmtId="41" fontId="10" fillId="0" borderId="0" applyFont="0" applyFill="0" applyBorder="0" applyAlignment="0" applyProtection="0"/>
    <xf numFmtId="41" fontId="10" fillId="0" borderId="0" applyFont="0" applyFill="0" applyBorder="0" applyAlignment="0" applyProtection="0"/>
    <xf numFmtId="41" fontId="10" fillId="0" borderId="0" applyFont="0" applyFill="0" applyBorder="0" applyAlignment="0" applyProtection="0"/>
    <xf numFmtId="41" fontId="10" fillId="0" borderId="0" applyFont="0" applyFill="0" applyBorder="0" applyAlignment="0" applyProtection="0"/>
    <xf numFmtId="41" fontId="10" fillId="0" borderId="0" applyFont="0" applyFill="0" applyBorder="0" applyAlignment="0" applyProtection="0"/>
    <xf numFmtId="41" fontId="10" fillId="0" borderId="0" applyFont="0" applyFill="0" applyBorder="0" applyAlignment="0" applyProtection="0"/>
    <xf numFmtId="41" fontId="10" fillId="0" borderId="0" applyFont="0" applyFill="0" applyBorder="0" applyAlignment="0" applyProtection="0"/>
    <xf numFmtId="41" fontId="10" fillId="0" borderId="0" applyFont="0" applyFill="0" applyBorder="0" applyAlignment="0" applyProtection="0"/>
    <xf numFmtId="41" fontId="10" fillId="0" borderId="0" applyFont="0" applyFill="0" applyBorder="0" applyAlignment="0" applyProtection="0"/>
    <xf numFmtId="41" fontId="10" fillId="0" borderId="0" applyFont="0" applyFill="0" applyBorder="0" applyAlignment="0" applyProtection="0"/>
    <xf numFmtId="41" fontId="10" fillId="0" borderId="0" applyFont="0" applyFill="0" applyBorder="0" applyAlignment="0" applyProtection="0"/>
    <xf numFmtId="41" fontId="10" fillId="0" borderId="0" applyFont="0" applyFill="0" applyBorder="0" applyAlignment="0" applyProtection="0"/>
    <xf numFmtId="41" fontId="10" fillId="0" borderId="0" applyFont="0" applyFill="0" applyBorder="0" applyAlignment="0" applyProtection="0"/>
    <xf numFmtId="41" fontId="10" fillId="0" borderId="0" applyFont="0" applyFill="0" applyBorder="0" applyAlignment="0" applyProtection="0"/>
    <xf numFmtId="41" fontId="10" fillId="0" borderId="0" applyFont="0" applyFill="0" applyBorder="0" applyAlignment="0" applyProtection="0"/>
    <xf numFmtId="41" fontId="10" fillId="0" borderId="0" applyFont="0" applyFill="0" applyBorder="0" applyAlignment="0" applyProtection="0"/>
    <xf numFmtId="41" fontId="10" fillId="0" borderId="0" applyFont="0" applyFill="0" applyBorder="0" applyAlignment="0" applyProtection="0"/>
    <xf numFmtId="41" fontId="10" fillId="0" borderId="0" applyFont="0" applyFill="0" applyBorder="0" applyAlignment="0" applyProtection="0"/>
    <xf numFmtId="41" fontId="10" fillId="0" borderId="0" applyFont="0" applyFill="0" applyBorder="0" applyAlignment="0" applyProtection="0"/>
    <xf numFmtId="41" fontId="10" fillId="0" borderId="0" applyFont="0" applyFill="0" applyBorder="0" applyAlignment="0" applyProtection="0"/>
    <xf numFmtId="41" fontId="10" fillId="0" borderId="0" applyFont="0" applyFill="0" applyBorder="0" applyAlignment="0" applyProtection="0"/>
    <xf numFmtId="41" fontId="10" fillId="0" borderId="0" applyFont="0" applyFill="0" applyBorder="0" applyAlignment="0" applyProtection="0"/>
    <xf numFmtId="41" fontId="10" fillId="0" borderId="0" applyFont="0" applyFill="0" applyBorder="0" applyAlignment="0" applyProtection="0"/>
    <xf numFmtId="41" fontId="10" fillId="0" borderId="0" applyFont="0" applyFill="0" applyBorder="0" applyAlignment="0" applyProtection="0"/>
    <xf numFmtId="41" fontId="10" fillId="0" borderId="0" applyFont="0" applyFill="0" applyBorder="0" applyAlignment="0" applyProtection="0"/>
    <xf numFmtId="41" fontId="10" fillId="0" borderId="0" applyFont="0" applyFill="0" applyBorder="0" applyAlignment="0" applyProtection="0"/>
    <xf numFmtId="41" fontId="10" fillId="0" borderId="0" applyFont="0" applyFill="0" applyBorder="0" applyAlignment="0" applyProtection="0"/>
    <xf numFmtId="41" fontId="10" fillId="0" borderId="0" applyFont="0" applyFill="0" applyBorder="0" applyAlignment="0" applyProtection="0"/>
    <xf numFmtId="41" fontId="10" fillId="0" borderId="0" applyFont="0" applyFill="0" applyBorder="0" applyAlignment="0" applyProtection="0"/>
    <xf numFmtId="41" fontId="10" fillId="0" borderId="0" applyFont="0" applyFill="0" applyBorder="0" applyAlignment="0" applyProtection="0"/>
    <xf numFmtId="41" fontId="10" fillId="0" borderId="0" applyFont="0" applyFill="0" applyBorder="0" applyAlignment="0" applyProtection="0"/>
    <xf numFmtId="41" fontId="10" fillId="0" borderId="0" applyFont="0" applyFill="0" applyBorder="0" applyAlignment="0" applyProtection="0"/>
    <xf numFmtId="41" fontId="10" fillId="0" borderId="0" applyFont="0" applyFill="0" applyBorder="0" applyAlignment="0" applyProtection="0"/>
    <xf numFmtId="41" fontId="10" fillId="0" borderId="0" applyFont="0" applyFill="0" applyBorder="0" applyAlignment="0" applyProtection="0"/>
    <xf numFmtId="41" fontId="10" fillId="0" borderId="0" applyFont="0" applyFill="0" applyBorder="0" applyAlignment="0" applyProtection="0"/>
    <xf numFmtId="41" fontId="10" fillId="0" borderId="0" applyFont="0" applyFill="0" applyBorder="0" applyAlignment="0" applyProtection="0"/>
    <xf numFmtId="41" fontId="10" fillId="0" borderId="0" applyFont="0" applyFill="0" applyBorder="0" applyAlignment="0" applyProtection="0"/>
    <xf numFmtId="41" fontId="10" fillId="0" borderId="0" applyFont="0" applyFill="0" applyBorder="0" applyAlignment="0" applyProtection="0"/>
    <xf numFmtId="41" fontId="10" fillId="0" borderId="0" applyFont="0" applyFill="0" applyBorder="0" applyAlignment="0" applyProtection="0"/>
    <xf numFmtId="41" fontId="10" fillId="0" borderId="0" applyFont="0" applyFill="0" applyBorder="0" applyAlignment="0" applyProtection="0"/>
    <xf numFmtId="41" fontId="10" fillId="0" borderId="0" applyFont="0" applyFill="0" applyBorder="0" applyAlignment="0" applyProtection="0"/>
    <xf numFmtId="41" fontId="10" fillId="0" borderId="0" applyFont="0" applyFill="0" applyBorder="0" applyAlignment="0" applyProtection="0"/>
    <xf numFmtId="41" fontId="10" fillId="0" borderId="0" applyFont="0" applyFill="0" applyBorder="0" applyAlignment="0" applyProtection="0"/>
    <xf numFmtId="41" fontId="10" fillId="0" borderId="0" applyFont="0" applyFill="0" applyBorder="0" applyAlignment="0" applyProtection="0"/>
    <xf numFmtId="41" fontId="10" fillId="0" borderId="0" applyFont="0" applyFill="0" applyBorder="0" applyAlignment="0" applyProtection="0"/>
    <xf numFmtId="41" fontId="10" fillId="0" borderId="0" applyFont="0" applyFill="0" applyBorder="0" applyAlignment="0" applyProtection="0"/>
    <xf numFmtId="41" fontId="10" fillId="0" borderId="0" applyFont="0" applyFill="0" applyBorder="0" applyAlignment="0" applyProtection="0"/>
    <xf numFmtId="41" fontId="10" fillId="0" borderId="0" applyFont="0" applyFill="0" applyBorder="0" applyAlignment="0" applyProtection="0"/>
    <xf numFmtId="41" fontId="10" fillId="0" borderId="0" applyFont="0" applyFill="0" applyBorder="0" applyAlignment="0" applyProtection="0"/>
    <xf numFmtId="41" fontId="10" fillId="0" borderId="0" applyFont="0" applyFill="0" applyBorder="0" applyAlignment="0" applyProtection="0"/>
    <xf numFmtId="41" fontId="10" fillId="0" borderId="0" applyFont="0" applyFill="0" applyBorder="0" applyAlignment="0" applyProtection="0"/>
    <xf numFmtId="41" fontId="10" fillId="0" borderId="0" applyFont="0" applyFill="0" applyBorder="0" applyAlignment="0" applyProtection="0"/>
    <xf numFmtId="43" fontId="1" fillId="0" borderId="0" applyFont="0" applyFill="0" applyBorder="0" applyAlignment="0" applyProtection="0"/>
    <xf numFmtId="43" fontId="25"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25"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25"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25"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25"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25"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25"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25"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25"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25"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5" fillId="0" borderId="0" applyFont="0" applyFill="0" applyBorder="0" applyAlignment="0" applyProtection="0"/>
    <xf numFmtId="164" fontId="2" fillId="0" borderId="0" applyFont="0" applyFill="0" applyBorder="0" applyAlignment="0" applyProtection="0"/>
    <xf numFmtId="43" fontId="1" fillId="0" borderId="0" applyFont="0" applyFill="0" applyBorder="0" applyAlignment="0" applyProtection="0"/>
    <xf numFmtId="43" fontId="25"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25"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25"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25"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25"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25"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25"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25"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25"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25"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25"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25"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25"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25"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25"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25"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25"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25"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25"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25"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25"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25"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25"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25"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25"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25"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25"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25"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25"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25"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25"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25"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25"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25"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25"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25"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25"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25"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25"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25"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25"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25"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25"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25"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25"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25"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25"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25"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25" fillId="0" borderId="0" applyFont="0" applyFill="0" applyBorder="0" applyAlignment="0" applyProtection="0"/>
    <xf numFmtId="43" fontId="2" fillId="0" borderId="0" applyFont="0" applyFill="0" applyBorder="0" applyAlignment="0" applyProtection="0"/>
    <xf numFmtId="0" fontId="11" fillId="22" borderId="0" applyNumberFormat="0" applyBorder="0" applyAlignment="0" applyProtection="0"/>
    <xf numFmtId="0" fontId="2" fillId="0" borderId="0"/>
    <xf numFmtId="0" fontId="29" fillId="0" borderId="0"/>
    <xf numFmtId="0" fontId="27" fillId="0" borderId="0"/>
    <xf numFmtId="0" fontId="31" fillId="0" borderId="0"/>
    <xf numFmtId="0" fontId="2" fillId="0" borderId="0"/>
    <xf numFmtId="0" fontId="2" fillId="0" borderId="0"/>
    <xf numFmtId="0" fontId="2" fillId="0" borderId="0"/>
    <xf numFmtId="0" fontId="2" fillId="0" borderId="0"/>
    <xf numFmtId="0" fontId="2" fillId="0" borderId="0"/>
    <xf numFmtId="0" fontId="10" fillId="0" borderId="0"/>
    <xf numFmtId="0" fontId="2" fillId="0" borderId="0"/>
    <xf numFmtId="0" fontId="2" fillId="0" borderId="0"/>
    <xf numFmtId="0" fontId="2" fillId="0" borderId="0"/>
    <xf numFmtId="0" fontId="10" fillId="0" borderId="0"/>
    <xf numFmtId="0" fontId="2" fillId="0" borderId="0"/>
    <xf numFmtId="0" fontId="2" fillId="0" borderId="0"/>
    <xf numFmtId="0" fontId="2" fillId="0" borderId="0"/>
    <xf numFmtId="0" fontId="10" fillId="0" borderId="0"/>
    <xf numFmtId="0" fontId="2" fillId="0" borderId="0"/>
    <xf numFmtId="0" fontId="2" fillId="0" borderId="0"/>
    <xf numFmtId="0" fontId="2" fillId="0" borderId="0"/>
    <xf numFmtId="0" fontId="10" fillId="0" borderId="0"/>
    <xf numFmtId="0" fontId="2" fillId="0" borderId="0"/>
    <xf numFmtId="0" fontId="2" fillId="0" borderId="0"/>
    <xf numFmtId="0" fontId="2" fillId="0" borderId="0"/>
    <xf numFmtId="0" fontId="10" fillId="0" borderId="0"/>
    <xf numFmtId="0" fontId="2" fillId="0" borderId="0"/>
    <xf numFmtId="0" fontId="2" fillId="0" borderId="0"/>
    <xf numFmtId="0" fontId="2" fillId="0" borderId="0"/>
    <xf numFmtId="0" fontId="10" fillId="0" borderId="0"/>
    <xf numFmtId="0" fontId="2" fillId="0" borderId="0"/>
    <xf numFmtId="0" fontId="2" fillId="0" borderId="0"/>
    <xf numFmtId="0" fontId="4" fillId="0" borderId="0"/>
    <xf numFmtId="0" fontId="4" fillId="0" borderId="0"/>
    <xf numFmtId="0" fontId="2" fillId="0" borderId="0"/>
    <xf numFmtId="0" fontId="2" fillId="0" borderId="0"/>
    <xf numFmtId="0" fontId="1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0" fillId="0" borderId="0"/>
    <xf numFmtId="0" fontId="2" fillId="0" borderId="0"/>
    <xf numFmtId="0" fontId="2" fillId="0" borderId="0"/>
    <xf numFmtId="0" fontId="2" fillId="0" borderId="0"/>
    <xf numFmtId="0" fontId="10" fillId="0" borderId="0"/>
    <xf numFmtId="0" fontId="2" fillId="0" borderId="0"/>
    <xf numFmtId="0" fontId="2" fillId="0" borderId="0"/>
    <xf numFmtId="0" fontId="2" fillId="0" borderId="0"/>
    <xf numFmtId="0" fontId="10" fillId="0" borderId="0"/>
    <xf numFmtId="0" fontId="1" fillId="23" borderId="7" applyNumberFormat="0" applyFont="0" applyAlignment="0" applyProtection="0"/>
    <xf numFmtId="0" fontId="25" fillId="23" borderId="7" applyNumberFormat="0" applyFont="0" applyAlignment="0" applyProtection="0"/>
    <xf numFmtId="0" fontId="2" fillId="23" borderId="7" applyNumberFormat="0" applyFont="0" applyAlignment="0" applyProtection="0"/>
    <xf numFmtId="167" fontId="1" fillId="0" borderId="0" applyFont="0" applyFill="0" applyBorder="0" applyAlignment="0" applyProtection="0"/>
    <xf numFmtId="167" fontId="1" fillId="0" borderId="0" applyFont="0" applyFill="0" applyBorder="0" applyAlignment="0" applyProtection="0"/>
    <xf numFmtId="167" fontId="25" fillId="0" borderId="0" applyFont="0" applyFill="0" applyBorder="0" applyAlignment="0" applyProtection="0"/>
    <xf numFmtId="167" fontId="2" fillId="0" borderId="0" applyFont="0" applyFill="0" applyBorder="0" applyAlignment="0" applyProtection="0"/>
    <xf numFmtId="167" fontId="1" fillId="0" borderId="0" applyFont="0" applyFill="0" applyBorder="0" applyAlignment="0" applyProtection="0"/>
    <xf numFmtId="167" fontId="25" fillId="0" borderId="0" applyFont="0" applyFill="0" applyBorder="0" applyAlignment="0" applyProtection="0"/>
    <xf numFmtId="167" fontId="2" fillId="0" borderId="0" applyFont="0" applyFill="0" applyBorder="0" applyAlignment="0" applyProtection="0"/>
    <xf numFmtId="167" fontId="1" fillId="0" borderId="0" applyFont="0" applyFill="0" applyBorder="0" applyAlignment="0" applyProtection="0"/>
    <xf numFmtId="167" fontId="25" fillId="0" borderId="0" applyFont="0" applyFill="0" applyBorder="0" applyAlignment="0" applyProtection="0"/>
    <xf numFmtId="167" fontId="2" fillId="0" borderId="0" applyFont="0" applyFill="0" applyBorder="0" applyAlignment="0" applyProtection="0"/>
    <xf numFmtId="167" fontId="1" fillId="0" borderId="0" applyFont="0" applyFill="0" applyBorder="0" applyAlignment="0" applyProtection="0"/>
    <xf numFmtId="167" fontId="25" fillId="0" borderId="0" applyFont="0" applyFill="0" applyBorder="0" applyAlignment="0" applyProtection="0"/>
    <xf numFmtId="167" fontId="2" fillId="0" borderId="0" applyFont="0" applyFill="0" applyBorder="0" applyAlignment="0" applyProtection="0"/>
    <xf numFmtId="167" fontId="1" fillId="0" borderId="0" applyFont="0" applyFill="0" applyBorder="0" applyAlignment="0" applyProtection="0"/>
    <xf numFmtId="167" fontId="25" fillId="0" borderId="0" applyFont="0" applyFill="0" applyBorder="0" applyAlignment="0" applyProtection="0"/>
    <xf numFmtId="167" fontId="2" fillId="0" borderId="0" applyFont="0" applyFill="0" applyBorder="0" applyAlignment="0" applyProtection="0"/>
    <xf numFmtId="167" fontId="1" fillId="0" borderId="0" applyFont="0" applyFill="0" applyBorder="0" applyAlignment="0" applyProtection="0"/>
    <xf numFmtId="167" fontId="25" fillId="0" borderId="0" applyFont="0" applyFill="0" applyBorder="0" applyAlignment="0" applyProtection="0"/>
    <xf numFmtId="167" fontId="2" fillId="0" borderId="0" applyFont="0" applyFill="0" applyBorder="0" applyAlignment="0" applyProtection="0"/>
    <xf numFmtId="167" fontId="1" fillId="0" borderId="0" applyFont="0" applyFill="0" applyBorder="0" applyAlignment="0" applyProtection="0"/>
    <xf numFmtId="167" fontId="25" fillId="0" borderId="0" applyFont="0" applyFill="0" applyBorder="0" applyAlignment="0" applyProtection="0"/>
    <xf numFmtId="167" fontId="2" fillId="0" borderId="0" applyFont="0" applyFill="0" applyBorder="0" applyAlignment="0" applyProtection="0"/>
    <xf numFmtId="167" fontId="1" fillId="0" borderId="0" applyFont="0" applyFill="0" applyBorder="0" applyAlignment="0" applyProtection="0"/>
    <xf numFmtId="167" fontId="25" fillId="0" borderId="0" applyFont="0" applyFill="0" applyBorder="0" applyAlignment="0" applyProtection="0"/>
    <xf numFmtId="167" fontId="2" fillId="0" borderId="0" applyFont="0" applyFill="0" applyBorder="0" applyAlignment="0" applyProtection="0"/>
    <xf numFmtId="167" fontId="1" fillId="0" borderId="0" applyFont="0" applyFill="0" applyBorder="0" applyAlignment="0" applyProtection="0"/>
    <xf numFmtId="167" fontId="25" fillId="0" borderId="0" applyFont="0" applyFill="0" applyBorder="0" applyAlignment="0" applyProtection="0"/>
    <xf numFmtId="167" fontId="2" fillId="0" borderId="0" applyFont="0" applyFill="0" applyBorder="0" applyAlignment="0" applyProtection="0"/>
    <xf numFmtId="167" fontId="1" fillId="0" borderId="0" applyFont="0" applyFill="0" applyBorder="0" applyAlignment="0" applyProtection="0"/>
    <xf numFmtId="167" fontId="25" fillId="0" borderId="0" applyFont="0" applyFill="0" applyBorder="0" applyAlignment="0" applyProtection="0"/>
    <xf numFmtId="167" fontId="2" fillId="0" borderId="0" applyFont="0" applyFill="0" applyBorder="0" applyAlignment="0" applyProtection="0"/>
    <xf numFmtId="167" fontId="1" fillId="0" borderId="0" applyFont="0" applyFill="0" applyBorder="0" applyAlignment="0" applyProtection="0"/>
    <xf numFmtId="167" fontId="25" fillId="0" borderId="0" applyFont="0" applyFill="0" applyBorder="0" applyAlignment="0" applyProtection="0"/>
    <xf numFmtId="167" fontId="2" fillId="0" borderId="0" applyFont="0" applyFill="0" applyBorder="0" applyAlignment="0" applyProtection="0"/>
    <xf numFmtId="167" fontId="1" fillId="0" borderId="0" applyFont="0" applyFill="0" applyBorder="0" applyAlignment="0" applyProtection="0"/>
    <xf numFmtId="167" fontId="25" fillId="0" borderId="0" applyFont="0" applyFill="0" applyBorder="0" applyAlignment="0" applyProtection="0"/>
    <xf numFmtId="167" fontId="2" fillId="0" borderId="0" applyFont="0" applyFill="0" applyBorder="0" applyAlignment="0" applyProtection="0"/>
    <xf numFmtId="167" fontId="1" fillId="0" borderId="0" applyFont="0" applyFill="0" applyBorder="0" applyAlignment="0" applyProtection="0"/>
    <xf numFmtId="167" fontId="25" fillId="0" borderId="0" applyFont="0" applyFill="0" applyBorder="0" applyAlignment="0" applyProtection="0"/>
    <xf numFmtId="167" fontId="2" fillId="0" borderId="0" applyFont="0" applyFill="0" applyBorder="0" applyAlignment="0" applyProtection="0"/>
    <xf numFmtId="167" fontId="1" fillId="0" borderId="0" applyFont="0" applyFill="0" applyBorder="0" applyAlignment="0" applyProtection="0"/>
    <xf numFmtId="167" fontId="25" fillId="0" borderId="0" applyFont="0" applyFill="0" applyBorder="0" applyAlignment="0" applyProtection="0"/>
    <xf numFmtId="167" fontId="2" fillId="0" borderId="0" applyFont="0" applyFill="0" applyBorder="0" applyAlignment="0" applyProtection="0"/>
    <xf numFmtId="167" fontId="1" fillId="0" borderId="0" applyFont="0" applyFill="0" applyBorder="0" applyAlignment="0" applyProtection="0"/>
    <xf numFmtId="167" fontId="25" fillId="0" borderId="0" applyFont="0" applyFill="0" applyBorder="0" applyAlignment="0" applyProtection="0"/>
    <xf numFmtId="167" fontId="2" fillId="0" borderId="0" applyFont="0" applyFill="0" applyBorder="0" applyAlignment="0" applyProtection="0"/>
    <xf numFmtId="167" fontId="1" fillId="0" borderId="0" applyFont="0" applyFill="0" applyBorder="0" applyAlignment="0" applyProtection="0"/>
    <xf numFmtId="167" fontId="25" fillId="0" borderId="0" applyFont="0" applyFill="0" applyBorder="0" applyAlignment="0" applyProtection="0"/>
    <xf numFmtId="167" fontId="2" fillId="0" borderId="0" applyFont="0" applyFill="0" applyBorder="0" applyAlignment="0" applyProtection="0"/>
    <xf numFmtId="167" fontId="1" fillId="0" borderId="0" applyFont="0" applyFill="0" applyBorder="0" applyAlignment="0" applyProtection="0"/>
    <xf numFmtId="167" fontId="25" fillId="0" borderId="0" applyFont="0" applyFill="0" applyBorder="0" applyAlignment="0" applyProtection="0"/>
    <xf numFmtId="167" fontId="2" fillId="0" borderId="0" applyFont="0" applyFill="0" applyBorder="0" applyAlignment="0" applyProtection="0"/>
    <xf numFmtId="167" fontId="1" fillId="0" borderId="0" applyFont="0" applyFill="0" applyBorder="0" applyAlignment="0" applyProtection="0"/>
    <xf numFmtId="167" fontId="25" fillId="0" borderId="0" applyFont="0" applyFill="0" applyBorder="0" applyAlignment="0" applyProtection="0"/>
    <xf numFmtId="167" fontId="2" fillId="0" borderId="0" applyFont="0" applyFill="0" applyBorder="0" applyAlignment="0" applyProtection="0"/>
    <xf numFmtId="167" fontId="1" fillId="0" borderId="0" applyFont="0" applyFill="0" applyBorder="0" applyAlignment="0" applyProtection="0"/>
    <xf numFmtId="167" fontId="25" fillId="0" borderId="0" applyFont="0" applyFill="0" applyBorder="0" applyAlignment="0" applyProtection="0"/>
    <xf numFmtId="167" fontId="2" fillId="0" borderId="0" applyFont="0" applyFill="0" applyBorder="0" applyAlignment="0" applyProtection="0"/>
    <xf numFmtId="167" fontId="1" fillId="0" borderId="0" applyFont="0" applyFill="0" applyBorder="0" applyAlignment="0" applyProtection="0"/>
    <xf numFmtId="167" fontId="25" fillId="0" borderId="0" applyFont="0" applyFill="0" applyBorder="0" applyAlignment="0" applyProtection="0"/>
    <xf numFmtId="167" fontId="2" fillId="0" borderId="0" applyFont="0" applyFill="0" applyBorder="0" applyAlignment="0" applyProtection="0"/>
    <xf numFmtId="167" fontId="1" fillId="0" borderId="0" applyFont="0" applyFill="0" applyBorder="0" applyAlignment="0" applyProtection="0"/>
    <xf numFmtId="167" fontId="25" fillId="0" borderId="0" applyFont="0" applyFill="0" applyBorder="0" applyAlignment="0" applyProtection="0"/>
    <xf numFmtId="167" fontId="2" fillId="0" borderId="0" applyFont="0" applyFill="0" applyBorder="0" applyAlignment="0" applyProtection="0"/>
    <xf numFmtId="167" fontId="1" fillId="0" borderId="0" applyFont="0" applyFill="0" applyBorder="0" applyAlignment="0" applyProtection="0"/>
    <xf numFmtId="167" fontId="25" fillId="0" borderId="0" applyFont="0" applyFill="0" applyBorder="0" applyAlignment="0" applyProtection="0"/>
    <xf numFmtId="167" fontId="2" fillId="0" borderId="0" applyFont="0" applyFill="0" applyBorder="0" applyAlignment="0" applyProtection="0"/>
    <xf numFmtId="167" fontId="1" fillId="0" borderId="0" applyFont="0" applyFill="0" applyBorder="0" applyAlignment="0" applyProtection="0"/>
    <xf numFmtId="167" fontId="25" fillId="0" borderId="0" applyFont="0" applyFill="0" applyBorder="0" applyAlignment="0" applyProtection="0"/>
    <xf numFmtId="167" fontId="2" fillId="0" borderId="0" applyFont="0" applyFill="0" applyBorder="0" applyAlignment="0" applyProtection="0"/>
    <xf numFmtId="167" fontId="1" fillId="0" borderId="0" applyFont="0" applyFill="0" applyBorder="0" applyAlignment="0" applyProtection="0"/>
    <xf numFmtId="167" fontId="25" fillId="0" borderId="0" applyFont="0" applyFill="0" applyBorder="0" applyAlignment="0" applyProtection="0"/>
    <xf numFmtId="167" fontId="2" fillId="0" borderId="0" applyFont="0" applyFill="0" applyBorder="0" applyAlignment="0" applyProtection="0"/>
    <xf numFmtId="167" fontId="1" fillId="0" borderId="0" applyFont="0" applyFill="0" applyBorder="0" applyAlignment="0" applyProtection="0"/>
    <xf numFmtId="167" fontId="25" fillId="0" borderId="0" applyFont="0" applyFill="0" applyBorder="0" applyAlignment="0" applyProtection="0"/>
    <xf numFmtId="167" fontId="2" fillId="0" borderId="0" applyFont="0" applyFill="0" applyBorder="0" applyAlignment="0" applyProtection="0"/>
    <xf numFmtId="167" fontId="1" fillId="0" borderId="0" applyFont="0" applyFill="0" applyBorder="0" applyAlignment="0" applyProtection="0"/>
    <xf numFmtId="167" fontId="25" fillId="0" borderId="0" applyFont="0" applyFill="0" applyBorder="0" applyAlignment="0" applyProtection="0"/>
    <xf numFmtId="167" fontId="2" fillId="0" borderId="0" applyFont="0" applyFill="0" applyBorder="0" applyAlignment="0" applyProtection="0"/>
    <xf numFmtId="167" fontId="1" fillId="0" borderId="0" applyFont="0" applyFill="0" applyBorder="0" applyAlignment="0" applyProtection="0"/>
    <xf numFmtId="167" fontId="25" fillId="0" borderId="0" applyFont="0" applyFill="0" applyBorder="0" applyAlignment="0" applyProtection="0"/>
    <xf numFmtId="167" fontId="2" fillId="0" borderId="0" applyFont="0" applyFill="0" applyBorder="0" applyAlignment="0" applyProtection="0"/>
    <xf numFmtId="167" fontId="1" fillId="0" borderId="0" applyFont="0" applyFill="0" applyBorder="0" applyAlignment="0" applyProtection="0"/>
    <xf numFmtId="167" fontId="25" fillId="0" borderId="0" applyFont="0" applyFill="0" applyBorder="0" applyAlignment="0" applyProtection="0"/>
    <xf numFmtId="167" fontId="2" fillId="0" borderId="0" applyFont="0" applyFill="0" applyBorder="0" applyAlignment="0" applyProtection="0"/>
    <xf numFmtId="167" fontId="1" fillId="0" borderId="0" applyFont="0" applyFill="0" applyBorder="0" applyAlignment="0" applyProtection="0"/>
    <xf numFmtId="167" fontId="25" fillId="0" borderId="0" applyFont="0" applyFill="0" applyBorder="0" applyAlignment="0" applyProtection="0"/>
    <xf numFmtId="167" fontId="2" fillId="0" borderId="0" applyFont="0" applyFill="0" applyBorder="0" applyAlignment="0" applyProtection="0"/>
    <xf numFmtId="167" fontId="1" fillId="0" borderId="0" applyFont="0" applyFill="0" applyBorder="0" applyAlignment="0" applyProtection="0"/>
    <xf numFmtId="167" fontId="25" fillId="0" borderId="0" applyFont="0" applyFill="0" applyBorder="0" applyAlignment="0" applyProtection="0"/>
    <xf numFmtId="167" fontId="2" fillId="0" borderId="0" applyFont="0" applyFill="0" applyBorder="0" applyAlignment="0" applyProtection="0"/>
    <xf numFmtId="167" fontId="1" fillId="0" borderId="0" applyFont="0" applyFill="0" applyBorder="0" applyAlignment="0" applyProtection="0"/>
    <xf numFmtId="167" fontId="25" fillId="0" borderId="0" applyFont="0" applyFill="0" applyBorder="0" applyAlignment="0" applyProtection="0"/>
    <xf numFmtId="167" fontId="2" fillId="0" borderId="0" applyFont="0" applyFill="0" applyBorder="0" applyAlignment="0" applyProtection="0"/>
    <xf numFmtId="167" fontId="1" fillId="0" borderId="0" applyFont="0" applyFill="0" applyBorder="0" applyAlignment="0" applyProtection="0"/>
    <xf numFmtId="167" fontId="25" fillId="0" borderId="0" applyFont="0" applyFill="0" applyBorder="0" applyAlignment="0" applyProtection="0"/>
    <xf numFmtId="167" fontId="2" fillId="0" borderId="0" applyFont="0" applyFill="0" applyBorder="0" applyAlignment="0" applyProtection="0"/>
    <xf numFmtId="167" fontId="1" fillId="0" borderId="0" applyFont="0" applyFill="0" applyBorder="0" applyAlignment="0" applyProtection="0"/>
    <xf numFmtId="167" fontId="25" fillId="0" borderId="0" applyFont="0" applyFill="0" applyBorder="0" applyAlignment="0" applyProtection="0"/>
    <xf numFmtId="167" fontId="2" fillId="0" borderId="0" applyFont="0" applyFill="0" applyBorder="0" applyAlignment="0" applyProtection="0"/>
    <xf numFmtId="167" fontId="1" fillId="0" borderId="0" applyFont="0" applyFill="0" applyBorder="0" applyAlignment="0" applyProtection="0"/>
    <xf numFmtId="167" fontId="25" fillId="0" borderId="0" applyFont="0" applyFill="0" applyBorder="0" applyAlignment="0" applyProtection="0"/>
    <xf numFmtId="167" fontId="2" fillId="0" borderId="0" applyFont="0" applyFill="0" applyBorder="0" applyAlignment="0" applyProtection="0"/>
    <xf numFmtId="167" fontId="1" fillId="0" borderId="0" applyFont="0" applyFill="0" applyBorder="0" applyAlignment="0" applyProtection="0"/>
    <xf numFmtId="167" fontId="25" fillId="0" borderId="0" applyFont="0" applyFill="0" applyBorder="0" applyAlignment="0" applyProtection="0"/>
    <xf numFmtId="167" fontId="2" fillId="0" borderId="0" applyFont="0" applyFill="0" applyBorder="0" applyAlignment="0" applyProtection="0"/>
    <xf numFmtId="167" fontId="1" fillId="0" borderId="0" applyFont="0" applyFill="0" applyBorder="0" applyAlignment="0" applyProtection="0"/>
    <xf numFmtId="167" fontId="25" fillId="0" borderId="0" applyFont="0" applyFill="0" applyBorder="0" applyAlignment="0" applyProtection="0"/>
    <xf numFmtId="167" fontId="2" fillId="0" borderId="0" applyFont="0" applyFill="0" applyBorder="0" applyAlignment="0" applyProtection="0"/>
    <xf numFmtId="167" fontId="1" fillId="0" borderId="0" applyFont="0" applyFill="0" applyBorder="0" applyAlignment="0" applyProtection="0"/>
    <xf numFmtId="167" fontId="25" fillId="0" borderId="0" applyFont="0" applyFill="0" applyBorder="0" applyAlignment="0" applyProtection="0"/>
    <xf numFmtId="167" fontId="2" fillId="0" borderId="0" applyFont="0" applyFill="0" applyBorder="0" applyAlignment="0" applyProtection="0"/>
    <xf numFmtId="167" fontId="1" fillId="0" borderId="0" applyFont="0" applyFill="0" applyBorder="0" applyAlignment="0" applyProtection="0"/>
    <xf numFmtId="167" fontId="25" fillId="0" borderId="0" applyFont="0" applyFill="0" applyBorder="0" applyAlignment="0" applyProtection="0"/>
    <xf numFmtId="167" fontId="2" fillId="0" borderId="0" applyFont="0" applyFill="0" applyBorder="0" applyAlignment="0" applyProtection="0"/>
    <xf numFmtId="167" fontId="25" fillId="0" borderId="0" applyFont="0" applyFill="0" applyBorder="0" applyAlignment="0" applyProtection="0"/>
    <xf numFmtId="167" fontId="2" fillId="0" borderId="0" applyFont="0" applyFill="0" applyBorder="0" applyAlignment="0" applyProtection="0"/>
    <xf numFmtId="167" fontId="1" fillId="0" borderId="0" applyFont="0" applyFill="0" applyBorder="0" applyAlignment="0" applyProtection="0"/>
    <xf numFmtId="167" fontId="25" fillId="0" borderId="0" applyFont="0" applyFill="0" applyBorder="0" applyAlignment="0" applyProtection="0"/>
    <xf numFmtId="167" fontId="2" fillId="0" borderId="0" applyFont="0" applyFill="0" applyBorder="0" applyAlignment="0" applyProtection="0"/>
    <xf numFmtId="167" fontId="1" fillId="0" borderId="0" applyFont="0" applyFill="0" applyBorder="0" applyAlignment="0" applyProtection="0"/>
    <xf numFmtId="167" fontId="25" fillId="0" borderId="0" applyFont="0" applyFill="0" applyBorder="0" applyAlignment="0" applyProtection="0"/>
    <xf numFmtId="167" fontId="2" fillId="0" borderId="0" applyFont="0" applyFill="0" applyBorder="0" applyAlignment="0" applyProtection="0"/>
    <xf numFmtId="167" fontId="1" fillId="0" borderId="0" applyFont="0" applyFill="0" applyBorder="0" applyAlignment="0" applyProtection="0"/>
    <xf numFmtId="167" fontId="25" fillId="0" borderId="0" applyFont="0" applyFill="0" applyBorder="0" applyAlignment="0" applyProtection="0"/>
    <xf numFmtId="167" fontId="2" fillId="0" borderId="0" applyFont="0" applyFill="0" applyBorder="0" applyAlignment="0" applyProtection="0"/>
    <xf numFmtId="167" fontId="1" fillId="0" borderId="0" applyFont="0" applyFill="0" applyBorder="0" applyAlignment="0" applyProtection="0"/>
    <xf numFmtId="167" fontId="25" fillId="0" borderId="0" applyFont="0" applyFill="0" applyBorder="0" applyAlignment="0" applyProtection="0"/>
    <xf numFmtId="167" fontId="2" fillId="0" borderId="0" applyFont="0" applyFill="0" applyBorder="0" applyAlignment="0" applyProtection="0"/>
    <xf numFmtId="167" fontId="1" fillId="0" borderId="0" applyFont="0" applyFill="0" applyBorder="0" applyAlignment="0" applyProtection="0"/>
    <xf numFmtId="167" fontId="25" fillId="0" borderId="0" applyFont="0" applyFill="0" applyBorder="0" applyAlignment="0" applyProtection="0"/>
    <xf numFmtId="167" fontId="2" fillId="0" borderId="0" applyFont="0" applyFill="0" applyBorder="0" applyAlignment="0" applyProtection="0"/>
    <xf numFmtId="0" fontId="12" fillId="20" borderId="8" applyNumberFormat="0" applyAlignment="0" applyProtection="0"/>
    <xf numFmtId="0" fontId="12" fillId="20" borderId="8" applyNumberFormat="0" applyAlignment="0" applyProtection="0"/>
    <xf numFmtId="0" fontId="27" fillId="0" borderId="0"/>
    <xf numFmtId="9" fontId="1" fillId="0" borderId="0" applyFont="0" applyFill="0" applyBorder="0" applyAlignment="0" applyProtection="0"/>
    <xf numFmtId="9" fontId="29" fillId="0" borderId="0" applyFont="0" applyFill="0" applyBorder="0" applyAlignment="0" applyProtection="0"/>
    <xf numFmtId="9" fontId="2" fillId="0" borderId="0" applyFont="0" applyFill="0" applyBorder="0" applyAlignment="0" applyProtection="0"/>
    <xf numFmtId="9" fontId="25" fillId="0" borderId="0" applyFont="0" applyFill="0" applyBorder="0" applyAlignment="0" applyProtection="0"/>
    <xf numFmtId="9" fontId="1" fillId="0" borderId="0" applyFont="0" applyFill="0" applyBorder="0" applyAlignment="0" applyProtection="0"/>
    <xf numFmtId="9" fontId="25"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25"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25"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25"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25"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25"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25"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25"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25"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25"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25"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25"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25"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25"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25"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25"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25"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25"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25"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25"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25"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25"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25"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25"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25"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25"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25"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25"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25"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25"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25"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25"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25"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25"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25"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25"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25"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25"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25"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25"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25"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25"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25"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25"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25"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25"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25"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25"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25"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25"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25"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25"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25"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25"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25"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25"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25"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25"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25"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25"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25"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25" fillId="0" borderId="0" applyFont="0" applyFill="0" applyBorder="0" applyAlignment="0" applyProtection="0"/>
    <xf numFmtId="9" fontId="2" fillId="0" borderId="0" applyFon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6" fillId="0" borderId="4" applyNumberFormat="0" applyFill="0" applyAlignment="0" applyProtection="0"/>
    <xf numFmtId="0" fontId="17" fillId="0" borderId="5" applyNumberFormat="0" applyFill="0" applyAlignment="0" applyProtection="0"/>
    <xf numFmtId="0" fontId="18" fillId="0" borderId="6" applyNumberFormat="0" applyFill="0" applyAlignment="0" applyProtection="0"/>
    <xf numFmtId="0" fontId="18" fillId="0" borderId="0" applyNumberFormat="0" applyFill="0" applyBorder="0" applyAlignment="0" applyProtection="0"/>
    <xf numFmtId="0" fontId="19" fillId="0" borderId="9" applyNumberFormat="0" applyFill="0" applyAlignment="0" applyProtection="0"/>
    <xf numFmtId="0" fontId="20" fillId="3" borderId="0" applyNumberFormat="0" applyBorder="0" applyAlignment="0" applyProtection="0"/>
    <xf numFmtId="0" fontId="21" fillId="4" borderId="0" applyNumberFormat="0" applyBorder="0" applyAlignment="0" applyProtection="0"/>
    <xf numFmtId="43" fontId="1" fillId="0" borderId="0" applyFont="0" applyFill="0" applyBorder="0" applyAlignment="0" applyProtection="0"/>
    <xf numFmtId="0" fontId="42" fillId="0" borderId="0" applyNumberFormat="0" applyFill="0" applyBorder="0" applyAlignment="0" applyProtection="0"/>
    <xf numFmtId="0" fontId="44" fillId="0" borderId="0" applyNumberFormat="0" applyFill="0" applyBorder="0" applyAlignment="0" applyProtection="0"/>
    <xf numFmtId="0" fontId="1" fillId="0" borderId="0"/>
  </cellStyleXfs>
  <cellXfs count="260">
    <xf numFmtId="0" fontId="0" fillId="0" borderId="0" xfId="0"/>
    <xf numFmtId="0" fontId="0" fillId="0" borderId="0" xfId="0" applyBorder="1"/>
    <xf numFmtId="0" fontId="3" fillId="0" borderId="0" xfId="0" applyFont="1"/>
    <xf numFmtId="0" fontId="0" fillId="0" borderId="0" xfId="0" applyFill="1" applyBorder="1"/>
    <xf numFmtId="0" fontId="0" fillId="0" borderId="0" xfId="0" applyAlignment="1">
      <alignment horizontal="center"/>
    </xf>
    <xf numFmtId="0" fontId="0" fillId="0" borderId="0" xfId="0" applyBorder="1" applyAlignment="1">
      <alignment horizontal="center"/>
    </xf>
    <xf numFmtId="0" fontId="0" fillId="0" borderId="0" xfId="0" applyAlignment="1">
      <alignment horizontal="left"/>
    </xf>
    <xf numFmtId="0" fontId="3" fillId="0" borderId="0" xfId="0" applyFont="1" applyAlignment="1">
      <alignment horizontal="left"/>
    </xf>
    <xf numFmtId="0" fontId="0" fillId="0" borderId="0" xfId="0" applyBorder="1" applyAlignment="1">
      <alignment horizontal="left"/>
    </xf>
    <xf numFmtId="2" fontId="3" fillId="0" borderId="0" xfId="0" applyNumberFormat="1" applyFont="1" applyAlignment="1">
      <alignment horizontal="left"/>
    </xf>
    <xf numFmtId="0" fontId="3" fillId="0" borderId="0" xfId="0" applyFont="1" applyBorder="1" applyAlignment="1">
      <alignment horizontal="left"/>
    </xf>
    <xf numFmtId="0" fontId="0" fillId="0" borderId="0" xfId="0" applyFill="1"/>
    <xf numFmtId="0" fontId="0" fillId="0" borderId="0" xfId="0" applyFill="1" applyBorder="1" applyAlignment="1">
      <alignment horizontal="left" wrapText="1"/>
    </xf>
    <xf numFmtId="1" fontId="0" fillId="0" borderId="0" xfId="0" applyNumberFormat="1" applyFill="1" applyBorder="1" applyAlignment="1">
      <alignment horizontal="center"/>
    </xf>
    <xf numFmtId="0" fontId="2" fillId="0" borderId="0" xfId="0" applyFont="1" applyAlignment="1">
      <alignment horizontal="left"/>
    </xf>
    <xf numFmtId="0" fontId="0" fillId="0" borderId="10" xfId="0" applyBorder="1" applyAlignment="1">
      <alignment horizontal="center"/>
    </xf>
    <xf numFmtId="2" fontId="0" fillId="0" borderId="0" xfId="0" applyNumberFormat="1" applyBorder="1" applyAlignment="1">
      <alignment horizontal="center"/>
    </xf>
    <xf numFmtId="2" fontId="0" fillId="0" borderId="0" xfId="0" applyNumberFormat="1" applyFill="1" applyBorder="1" applyAlignment="1">
      <alignment horizontal="center"/>
    </xf>
    <xf numFmtId="0" fontId="2" fillId="0" borderId="0" xfId="0" applyFont="1"/>
    <xf numFmtId="0" fontId="24" fillId="24" borderId="11" xfId="0" applyFont="1" applyFill="1" applyBorder="1" applyAlignment="1">
      <alignment horizontal="left" vertical="top" wrapText="1"/>
    </xf>
    <xf numFmtId="0" fontId="23" fillId="25" borderId="12" xfId="0" applyFont="1" applyFill="1" applyBorder="1" applyAlignment="1">
      <alignment horizontal="left" vertical="center" wrapText="1"/>
    </xf>
    <xf numFmtId="0" fontId="2" fillId="0" borderId="0" xfId="0" applyFont="1" applyBorder="1" applyAlignment="1">
      <alignment horizontal="left"/>
    </xf>
    <xf numFmtId="0" fontId="33" fillId="0" borderId="0" xfId="0" applyFont="1" applyAlignment="1">
      <alignment vertical="center"/>
    </xf>
    <xf numFmtId="0" fontId="0" fillId="0" borderId="0" xfId="0" applyFill="1" applyBorder="1" applyAlignment="1">
      <alignment horizontal="center"/>
    </xf>
    <xf numFmtId="2" fontId="0" fillId="0" borderId="0" xfId="0" applyNumberFormat="1" applyFill="1" applyBorder="1" applyAlignment="1"/>
    <xf numFmtId="0" fontId="34" fillId="0" borderId="0" xfId="0" applyFont="1" applyBorder="1" applyAlignment="1">
      <alignment horizontal="left"/>
    </xf>
    <xf numFmtId="0" fontId="26" fillId="0" borderId="10" xfId="0" applyFont="1" applyBorder="1" applyAlignment="1">
      <alignment horizontal="left"/>
    </xf>
    <xf numFmtId="0" fontId="26" fillId="0" borderId="0" xfId="0" applyFont="1" applyBorder="1" applyAlignment="1">
      <alignment horizontal="left"/>
    </xf>
    <xf numFmtId="0" fontId="32" fillId="0" borderId="0" xfId="0" applyFont="1" applyAlignment="1">
      <alignment horizontal="left"/>
    </xf>
    <xf numFmtId="9" fontId="0" fillId="0" borderId="0" xfId="657" applyFont="1" applyBorder="1" applyAlignment="1">
      <alignment horizontal="left"/>
    </xf>
    <xf numFmtId="1" fontId="0" fillId="0" borderId="0" xfId="0" applyNumberFormat="1"/>
    <xf numFmtId="0" fontId="28" fillId="0" borderId="0" xfId="0" applyFont="1"/>
    <xf numFmtId="169" fontId="3" fillId="0" borderId="0" xfId="0" applyNumberFormat="1" applyFont="1"/>
    <xf numFmtId="169" fontId="0" fillId="0" borderId="0" xfId="0" applyNumberFormat="1"/>
    <xf numFmtId="169" fontId="23" fillId="25" borderId="12" xfId="0" applyNumberFormat="1" applyFont="1" applyFill="1" applyBorder="1" applyAlignment="1">
      <alignment horizontal="left" vertical="center" wrapText="1"/>
    </xf>
    <xf numFmtId="169" fontId="24" fillId="24" borderId="11" xfId="0" applyNumberFormat="1" applyFont="1" applyFill="1" applyBorder="1" applyAlignment="1">
      <alignment horizontal="left" vertical="top" wrapText="1"/>
    </xf>
    <xf numFmtId="169" fontId="0" fillId="0" borderId="0" xfId="0" applyNumberFormat="1" applyFill="1" applyBorder="1"/>
    <xf numFmtId="169" fontId="0" fillId="0" borderId="0" xfId="0" applyNumberFormat="1" applyFill="1" applyBorder="1" applyAlignment="1">
      <alignment wrapText="1"/>
    </xf>
    <xf numFmtId="169" fontId="2" fillId="0" borderId="0" xfId="0" applyNumberFormat="1" applyFont="1" applyFill="1" applyBorder="1" applyAlignment="1">
      <alignment horizontal="left"/>
    </xf>
    <xf numFmtId="169" fontId="2" fillId="0" borderId="0" xfId="0" applyNumberFormat="1" applyFont="1" applyFill="1" applyBorder="1" applyAlignment="1">
      <alignment horizontal="left" wrapText="1"/>
    </xf>
    <xf numFmtId="169" fontId="2" fillId="0" borderId="0" xfId="0" applyNumberFormat="1" applyFont="1" applyFill="1" applyBorder="1"/>
    <xf numFmtId="169" fontId="2" fillId="0" borderId="0" xfId="0" applyNumberFormat="1" applyFont="1"/>
    <xf numFmtId="169" fontId="3" fillId="0" borderId="0" xfId="0" applyNumberFormat="1" applyFont="1" applyFill="1" applyBorder="1" applyAlignment="1">
      <alignment horizontal="left" wrapText="1"/>
    </xf>
    <xf numFmtId="169" fontId="0" fillId="0" borderId="0" xfId="0" applyNumberFormat="1" applyFill="1"/>
    <xf numFmtId="0" fontId="26" fillId="0" borderId="10" xfId="0" applyFont="1" applyBorder="1" applyAlignment="1">
      <alignment horizontal="center"/>
    </xf>
    <xf numFmtId="166" fontId="0" fillId="0" borderId="0" xfId="0" applyNumberFormat="1"/>
    <xf numFmtId="0" fontId="36" fillId="0" borderId="0" xfId="0" applyFont="1" applyAlignment="1">
      <alignment horizontal="left"/>
    </xf>
    <xf numFmtId="0" fontId="0" fillId="0" borderId="13" xfId="0" applyBorder="1" applyAlignment="1">
      <alignment horizontal="left" vertical="top"/>
    </xf>
    <xf numFmtId="166" fontId="0" fillId="0" borderId="13" xfId="0" applyNumberFormat="1" applyBorder="1" applyAlignment="1">
      <alignment horizontal="center"/>
    </xf>
    <xf numFmtId="170" fontId="0" fillId="0" borderId="13" xfId="0" applyNumberFormat="1" applyBorder="1" applyAlignment="1">
      <alignment horizontal="center"/>
    </xf>
    <xf numFmtId="0" fontId="0" fillId="0" borderId="13" xfId="0" applyBorder="1" applyAlignment="1">
      <alignment horizontal="center"/>
    </xf>
    <xf numFmtId="0" fontId="35" fillId="0" borderId="13" xfId="0" applyFont="1" applyFill="1" applyBorder="1" applyAlignment="1">
      <alignment horizontal="left"/>
    </xf>
    <xf numFmtId="4" fontId="0" fillId="0" borderId="13" xfId="0" applyNumberFormat="1" applyBorder="1" applyAlignment="1">
      <alignment horizontal="center"/>
    </xf>
    <xf numFmtId="166" fontId="0" fillId="0" borderId="0" xfId="0" applyNumberFormat="1" applyAlignment="1">
      <alignment horizontal="center"/>
    </xf>
    <xf numFmtId="9" fontId="0" fillId="0" borderId="0" xfId="659" applyFont="1" applyAlignment="1">
      <alignment horizontal="center"/>
    </xf>
    <xf numFmtId="0" fontId="37" fillId="0" borderId="0" xfId="0" applyFont="1" applyAlignment="1">
      <alignment vertical="center"/>
    </xf>
    <xf numFmtId="0" fontId="2" fillId="0" borderId="0" xfId="0" applyFont="1" applyAlignment="1">
      <alignment vertical="center"/>
    </xf>
    <xf numFmtId="9" fontId="2" fillId="0" borderId="0" xfId="0" applyNumberFormat="1" applyFont="1" applyAlignment="1">
      <alignment vertical="center"/>
    </xf>
    <xf numFmtId="10" fontId="0" fillId="0" borderId="0" xfId="0" applyNumberFormat="1"/>
    <xf numFmtId="0" fontId="0" fillId="0" borderId="0" xfId="0" applyFont="1" applyFill="1" applyBorder="1"/>
    <xf numFmtId="0" fontId="0" fillId="0" borderId="0" xfId="0" applyFont="1" applyFill="1" applyBorder="1" applyAlignment="1">
      <alignment horizontal="left"/>
    </xf>
    <xf numFmtId="2" fontId="0" fillId="0" borderId="0" xfId="0" applyNumberFormat="1" applyFont="1" applyFill="1" applyBorder="1" applyAlignment="1">
      <alignment horizontal="center"/>
    </xf>
    <xf numFmtId="0" fontId="0" fillId="0" borderId="0" xfId="0" applyFont="1" applyFill="1" applyBorder="1" applyAlignment="1">
      <alignment horizontal="center"/>
    </xf>
    <xf numFmtId="166" fontId="0" fillId="0" borderId="0" xfId="0" applyNumberFormat="1" applyBorder="1" applyAlignment="1">
      <alignment horizontal="center"/>
    </xf>
    <xf numFmtId="0" fontId="39" fillId="0" borderId="0" xfId="0" applyFont="1" applyFill="1" applyBorder="1"/>
    <xf numFmtId="0" fontId="40" fillId="27" borderId="0" xfId="0" applyFont="1" applyFill="1" applyBorder="1"/>
    <xf numFmtId="0" fontId="40" fillId="28" borderId="0" xfId="0" applyFont="1" applyFill="1" applyBorder="1"/>
    <xf numFmtId="3" fontId="39" fillId="0" borderId="0" xfId="0" applyNumberFormat="1" applyFont="1" applyFill="1" applyBorder="1"/>
    <xf numFmtId="10" fontId="0" fillId="0" borderId="0" xfId="657" applyNumberFormat="1" applyFont="1" applyBorder="1" applyAlignment="1">
      <alignment horizontal="left"/>
    </xf>
    <xf numFmtId="171" fontId="0" fillId="0" borderId="0" xfId="863" applyNumberFormat="1" applyFont="1"/>
    <xf numFmtId="0" fontId="0" fillId="0" borderId="12" xfId="0" applyBorder="1"/>
    <xf numFmtId="2" fontId="0" fillId="0" borderId="12" xfId="0" applyNumberFormat="1" applyBorder="1"/>
    <xf numFmtId="2" fontId="0" fillId="0" borderId="0" xfId="0" applyNumberFormat="1" applyBorder="1"/>
    <xf numFmtId="0" fontId="1" fillId="0" borderId="0" xfId="0" applyFont="1" applyFill="1" applyBorder="1" applyAlignment="1">
      <alignment horizontal="left"/>
    </xf>
    <xf numFmtId="0" fontId="1" fillId="0" borderId="0" xfId="0" applyFont="1" applyBorder="1" applyAlignment="1">
      <alignment horizontal="left"/>
    </xf>
    <xf numFmtId="0" fontId="42" fillId="0" borderId="0" xfId="864" applyAlignment="1">
      <alignment horizontal="left"/>
    </xf>
    <xf numFmtId="0" fontId="0" fillId="0" borderId="0" xfId="0" quotePrefix="1"/>
    <xf numFmtId="0" fontId="0" fillId="29" borderId="0" xfId="0" applyFill="1"/>
    <xf numFmtId="0" fontId="0" fillId="30" borderId="0" xfId="0" quotePrefix="1" applyFill="1"/>
    <xf numFmtId="0" fontId="26" fillId="0" borderId="0" xfId="0" applyFont="1"/>
    <xf numFmtId="0" fontId="1" fillId="0" borderId="0" xfId="0" applyFont="1"/>
    <xf numFmtId="0" fontId="43" fillId="0" borderId="0" xfId="0" applyFont="1" applyAlignment="1">
      <alignment horizontal="left"/>
    </xf>
    <xf numFmtId="0" fontId="1" fillId="0" borderId="10" xfId="0" applyFont="1" applyBorder="1" applyAlignment="1">
      <alignment horizontal="left"/>
    </xf>
    <xf numFmtId="0" fontId="41" fillId="0" borderId="14" xfId="0" applyFont="1" applyBorder="1"/>
    <xf numFmtId="0" fontId="0" fillId="0" borderId="15" xfId="0" applyBorder="1"/>
    <xf numFmtId="0" fontId="0" fillId="0" borderId="16" xfId="0" applyBorder="1"/>
    <xf numFmtId="0" fontId="38" fillId="0" borderId="17" xfId="0" applyFont="1" applyFill="1" applyBorder="1"/>
    <xf numFmtId="0" fontId="39" fillId="0" borderId="18" xfId="0" applyFont="1" applyFill="1" applyBorder="1"/>
    <xf numFmtId="0" fontId="39" fillId="0" borderId="17" xfId="0" applyFont="1" applyFill="1" applyBorder="1"/>
    <xf numFmtId="0" fontId="40" fillId="28" borderId="18" xfId="0" applyFont="1" applyFill="1" applyBorder="1"/>
    <xf numFmtId="3" fontId="39" fillId="0" borderId="18" xfId="0" applyNumberFormat="1" applyFont="1" applyFill="1" applyBorder="1"/>
    <xf numFmtId="0" fontId="39" fillId="0" borderId="19" xfId="0" applyFont="1" applyFill="1" applyBorder="1"/>
    <xf numFmtId="0" fontId="39" fillId="0" borderId="20" xfId="0" applyFont="1" applyFill="1" applyBorder="1"/>
    <xf numFmtId="3" fontId="39" fillId="0" borderId="20" xfId="0" applyNumberFormat="1" applyFont="1" applyFill="1" applyBorder="1"/>
    <xf numFmtId="3" fontId="39" fillId="0" borderId="21" xfId="0" applyNumberFormat="1" applyFont="1" applyFill="1" applyBorder="1"/>
    <xf numFmtId="0" fontId="39" fillId="0" borderId="0" xfId="0" applyNumberFormat="1" applyFont="1" applyFill="1" applyBorder="1"/>
    <xf numFmtId="0" fontId="39" fillId="31" borderId="0" xfId="0" applyNumberFormat="1" applyFont="1" applyFill="1" applyBorder="1"/>
    <xf numFmtId="3" fontId="38" fillId="0" borderId="15" xfId="0" applyNumberFormat="1" applyFont="1" applyFill="1" applyBorder="1"/>
    <xf numFmtId="0" fontId="0" fillId="0" borderId="18" xfId="0" applyBorder="1"/>
    <xf numFmtId="0" fontId="1" fillId="0" borderId="17" xfId="0" applyFont="1" applyBorder="1"/>
    <xf numFmtId="0" fontId="1" fillId="0" borderId="19" xfId="0" applyFont="1" applyBorder="1"/>
    <xf numFmtId="0" fontId="0" fillId="0" borderId="20" xfId="0" applyBorder="1"/>
    <xf numFmtId="0" fontId="0" fillId="0" borderId="21" xfId="0" applyBorder="1"/>
    <xf numFmtId="0" fontId="44" fillId="0" borderId="15" xfId="865" applyFill="1" applyBorder="1"/>
    <xf numFmtId="2" fontId="0" fillId="0" borderId="0" xfId="0" applyNumberFormat="1"/>
    <xf numFmtId="0" fontId="45" fillId="0" borderId="0" xfId="0" applyFont="1" applyFill="1"/>
    <xf numFmtId="172" fontId="0" fillId="0" borderId="0" xfId="0" applyNumberFormat="1"/>
    <xf numFmtId="0" fontId="43" fillId="32" borderId="0" xfId="0" applyFont="1" applyFill="1" applyAlignment="1">
      <alignment horizontal="left"/>
    </xf>
    <xf numFmtId="172" fontId="1" fillId="0" borderId="0" xfId="0" applyNumberFormat="1" applyFont="1" applyAlignment="1">
      <alignment vertical="center"/>
    </xf>
    <xf numFmtId="172" fontId="2" fillId="0" borderId="0" xfId="0" applyNumberFormat="1" applyFont="1" applyAlignment="1">
      <alignment vertical="center"/>
    </xf>
    <xf numFmtId="169" fontId="1" fillId="0" borderId="0" xfId="0" applyNumberFormat="1" applyFont="1" applyFill="1" applyBorder="1" applyAlignment="1">
      <alignment horizontal="left"/>
    </xf>
    <xf numFmtId="169" fontId="1" fillId="0" borderId="0" xfId="0" applyNumberFormat="1" applyFont="1" applyFill="1" applyBorder="1" applyAlignment="1">
      <alignment horizontal="left" wrapText="1"/>
    </xf>
    <xf numFmtId="169" fontId="1" fillId="0" borderId="0" xfId="0" applyNumberFormat="1" applyFont="1"/>
    <xf numFmtId="0" fontId="39" fillId="0" borderId="0" xfId="0" applyFont="1" applyFill="1" applyBorder="1" applyAlignment="1">
      <alignment horizontal="left"/>
    </xf>
    <xf numFmtId="173" fontId="39" fillId="0" borderId="0" xfId="0" applyNumberFormat="1" applyFont="1" applyFill="1" applyBorder="1" applyAlignment="1">
      <alignment horizontal="left"/>
    </xf>
    <xf numFmtId="174" fontId="39" fillId="0" borderId="0" xfId="0" applyNumberFormat="1" applyFont="1" applyFill="1" applyBorder="1" applyAlignment="1">
      <alignment horizontal="left"/>
    </xf>
    <xf numFmtId="173" fontId="0" fillId="0" borderId="0" xfId="0" applyNumberFormat="1"/>
    <xf numFmtId="43" fontId="0" fillId="0" borderId="0" xfId="0" applyNumberFormat="1"/>
    <xf numFmtId="0" fontId="39" fillId="32" borderId="0" xfId="0" applyFont="1" applyFill="1" applyBorder="1" applyAlignment="1">
      <alignment horizontal="left"/>
    </xf>
    <xf numFmtId="43" fontId="1" fillId="0" borderId="0" xfId="0" applyNumberFormat="1" applyFont="1"/>
    <xf numFmtId="0" fontId="35" fillId="0" borderId="0" xfId="0" applyFont="1" applyAlignment="1">
      <alignment horizontal="left"/>
    </xf>
    <xf numFmtId="0" fontId="43" fillId="0" borderId="14" xfId="0" applyFont="1" applyBorder="1" applyAlignment="1">
      <alignment horizontal="left"/>
    </xf>
    <xf numFmtId="0" fontId="1" fillId="0" borderId="15" xfId="0" applyFont="1" applyBorder="1"/>
    <xf numFmtId="0" fontId="1" fillId="0" borderId="0" xfId="0" applyFont="1" applyBorder="1"/>
    <xf numFmtId="0" fontId="0" fillId="0" borderId="17" xfId="0" applyBorder="1"/>
    <xf numFmtId="0" fontId="0" fillId="0" borderId="19" xfId="0" applyBorder="1"/>
    <xf numFmtId="0" fontId="1" fillId="0" borderId="20" xfId="0" applyFont="1" applyBorder="1"/>
    <xf numFmtId="0" fontId="1" fillId="0" borderId="16" xfId="0" applyFont="1" applyBorder="1"/>
    <xf numFmtId="43" fontId="1" fillId="0" borderId="18" xfId="0" applyNumberFormat="1" applyFont="1" applyBorder="1"/>
    <xf numFmtId="43" fontId="1" fillId="0" borderId="21" xfId="0" applyNumberFormat="1" applyFont="1" applyBorder="1"/>
    <xf numFmtId="2" fontId="0" fillId="0" borderId="20" xfId="0" applyNumberFormat="1" applyBorder="1"/>
    <xf numFmtId="10" fontId="26" fillId="0" borderId="0" xfId="0" applyNumberFormat="1" applyFont="1"/>
    <xf numFmtId="9" fontId="26" fillId="0" borderId="0" xfId="0" applyNumberFormat="1" applyFont="1"/>
    <xf numFmtId="0" fontId="46" fillId="33" borderId="10" xfId="866" applyFont="1" applyFill="1" applyBorder="1"/>
    <xf numFmtId="0" fontId="47" fillId="33" borderId="10" xfId="866" applyFont="1" applyFill="1" applyBorder="1" applyAlignment="1">
      <alignment horizontal="center"/>
    </xf>
    <xf numFmtId="0" fontId="48" fillId="33" borderId="10" xfId="866" applyFont="1" applyFill="1" applyBorder="1" applyAlignment="1">
      <alignment horizontal="center"/>
    </xf>
    <xf numFmtId="0" fontId="49" fillId="33" borderId="22" xfId="866" applyFont="1" applyFill="1" applyBorder="1" applyAlignment="1">
      <alignment horizontal="centerContinuous" vertical="center"/>
    </xf>
    <xf numFmtId="0" fontId="49" fillId="33" borderId="22" xfId="866" applyFont="1" applyFill="1" applyBorder="1" applyAlignment="1">
      <alignment horizontal="center" vertical="center"/>
    </xf>
    <xf numFmtId="0" fontId="49" fillId="33" borderId="22" xfId="866" quotePrefix="1" applyFont="1" applyFill="1" applyBorder="1" applyAlignment="1">
      <alignment horizontal="center" vertical="center"/>
    </xf>
    <xf numFmtId="0" fontId="46" fillId="33" borderId="12" xfId="866" applyFont="1" applyFill="1" applyBorder="1"/>
    <xf numFmtId="0" fontId="48" fillId="33" borderId="12" xfId="866" applyFont="1" applyFill="1" applyBorder="1" applyAlignment="1">
      <alignment horizontal="center"/>
    </xf>
    <xf numFmtId="0" fontId="46" fillId="33" borderId="23" xfId="866" applyFont="1" applyFill="1" applyBorder="1" applyAlignment="1">
      <alignment horizontal="left"/>
    </xf>
    <xf numFmtId="0" fontId="48" fillId="33" borderId="23" xfId="866" applyFont="1" applyFill="1" applyBorder="1" applyAlignment="1">
      <alignment horizontal="center"/>
    </xf>
    <xf numFmtId="0" fontId="47" fillId="33" borderId="24" xfId="866" applyFont="1" applyFill="1" applyBorder="1" applyAlignment="1">
      <alignment horizontal="center"/>
    </xf>
    <xf numFmtId="0" fontId="46" fillId="33" borderId="24" xfId="866" applyFont="1" applyFill="1" applyBorder="1" applyAlignment="1">
      <alignment horizontal="left"/>
    </xf>
    <xf numFmtId="0" fontId="48" fillId="33" borderId="24" xfId="866" applyFont="1" applyFill="1" applyBorder="1" applyAlignment="1">
      <alignment horizontal="center"/>
    </xf>
    <xf numFmtId="0" fontId="47" fillId="33" borderId="25" xfId="866" applyFont="1" applyFill="1" applyBorder="1" applyAlignment="1">
      <alignment horizontal="center"/>
    </xf>
    <xf numFmtId="0" fontId="46" fillId="33" borderId="25" xfId="866" applyFont="1" applyFill="1" applyBorder="1" applyAlignment="1">
      <alignment horizontal="left"/>
    </xf>
    <xf numFmtId="0" fontId="48" fillId="33" borderId="25" xfId="866" applyFont="1" applyFill="1" applyBorder="1" applyAlignment="1">
      <alignment horizontal="center"/>
    </xf>
    <xf numFmtId="0" fontId="47" fillId="33" borderId="10" xfId="866" applyFont="1" applyFill="1" applyBorder="1" applyAlignment="1">
      <alignment horizontal="left"/>
    </xf>
    <xf numFmtId="0" fontId="46" fillId="33" borderId="26" xfId="866" applyFont="1" applyFill="1" applyBorder="1" applyAlignment="1">
      <alignment horizontal="left"/>
    </xf>
    <xf numFmtId="0" fontId="48" fillId="33" borderId="26" xfId="866" applyFont="1" applyFill="1" applyBorder="1" applyAlignment="1">
      <alignment horizontal="center"/>
    </xf>
    <xf numFmtId="0" fontId="47" fillId="33" borderId="22" xfId="866" applyFont="1" applyFill="1" applyBorder="1" applyAlignment="1">
      <alignment horizontal="left"/>
    </xf>
    <xf numFmtId="0" fontId="48" fillId="33" borderId="22" xfId="866" applyFont="1" applyFill="1" applyBorder="1" applyAlignment="1">
      <alignment horizontal="center"/>
    </xf>
    <xf numFmtId="0" fontId="47" fillId="33" borderId="27" xfId="866" applyFont="1" applyFill="1" applyBorder="1" applyAlignment="1">
      <alignment horizontal="left"/>
    </xf>
    <xf numFmtId="0" fontId="48" fillId="33" borderId="27" xfId="866" applyFont="1" applyFill="1" applyBorder="1" applyAlignment="1">
      <alignment horizontal="center"/>
    </xf>
    <xf numFmtId="0" fontId="51" fillId="33" borderId="24" xfId="866" applyFont="1" applyFill="1" applyBorder="1" applyAlignment="1">
      <alignment horizontal="left"/>
    </xf>
    <xf numFmtId="0" fontId="52" fillId="33" borderId="24" xfId="866" applyFont="1" applyFill="1" applyBorder="1" applyAlignment="1">
      <alignment horizontal="center"/>
    </xf>
    <xf numFmtId="0" fontId="46" fillId="33" borderId="28" xfId="866" applyFont="1" applyFill="1" applyBorder="1" applyAlignment="1">
      <alignment horizontal="left"/>
    </xf>
    <xf numFmtId="0" fontId="48" fillId="33" borderId="28" xfId="866" applyFont="1" applyFill="1" applyBorder="1" applyAlignment="1">
      <alignment horizontal="center"/>
    </xf>
    <xf numFmtId="0" fontId="46" fillId="33" borderId="0" xfId="866" applyFont="1" applyFill="1" applyBorder="1"/>
    <xf numFmtId="0" fontId="48" fillId="33" borderId="0" xfId="866" applyFont="1" applyFill="1" applyBorder="1" applyAlignment="1">
      <alignment horizontal="center"/>
    </xf>
    <xf numFmtId="0" fontId="46" fillId="33" borderId="0" xfId="866" applyFont="1" applyFill="1"/>
    <xf numFmtId="0" fontId="48" fillId="33" borderId="0" xfId="866" applyFont="1" applyFill="1" applyAlignment="1">
      <alignment horizontal="center"/>
    </xf>
    <xf numFmtId="0" fontId="46" fillId="33" borderId="10" xfId="866" applyFont="1" applyFill="1" applyBorder="1" applyAlignment="1">
      <alignment horizontal="center"/>
    </xf>
    <xf numFmtId="0" fontId="47" fillId="34" borderId="29" xfId="866" applyFont="1" applyFill="1" applyBorder="1" applyAlignment="1">
      <alignment horizontal="center" vertical="center" wrapText="1"/>
    </xf>
    <xf numFmtId="0" fontId="46" fillId="34" borderId="30" xfId="866" applyFont="1" applyFill="1" applyBorder="1" applyAlignment="1">
      <alignment horizontal="center"/>
    </xf>
    <xf numFmtId="175" fontId="46" fillId="34" borderId="31" xfId="866" applyNumberFormat="1" applyFont="1" applyFill="1" applyBorder="1" applyAlignment="1">
      <alignment horizontal="right"/>
    </xf>
    <xf numFmtId="175" fontId="46" fillId="34" borderId="32" xfId="866" applyNumberFormat="1" applyFont="1" applyFill="1" applyBorder="1" applyAlignment="1">
      <alignment horizontal="right"/>
    </xf>
    <xf numFmtId="175" fontId="46" fillId="34" borderId="33" xfId="866" applyNumberFormat="1" applyFont="1" applyFill="1" applyBorder="1" applyAlignment="1">
      <alignment horizontal="right"/>
    </xf>
    <xf numFmtId="175" fontId="47" fillId="34" borderId="34" xfId="866" applyNumberFormat="1" applyFont="1" applyFill="1" applyBorder="1" applyAlignment="1">
      <alignment horizontal="right"/>
    </xf>
    <xf numFmtId="175" fontId="46" fillId="34" borderId="35" xfId="866" applyNumberFormat="1" applyFont="1" applyFill="1" applyBorder="1" applyAlignment="1">
      <alignment horizontal="right"/>
    </xf>
    <xf numFmtId="175" fontId="47" fillId="34" borderId="29" xfId="866" applyNumberFormat="1" applyFont="1" applyFill="1" applyBorder="1" applyAlignment="1">
      <alignment horizontal="right"/>
    </xf>
    <xf numFmtId="175" fontId="47" fillId="34" borderId="36" xfId="866" applyNumberFormat="1" applyFont="1" applyFill="1" applyBorder="1" applyAlignment="1">
      <alignment horizontal="right"/>
    </xf>
    <xf numFmtId="175" fontId="51" fillId="34" borderId="32" xfId="866" applyNumberFormat="1" applyFont="1" applyFill="1" applyBorder="1" applyAlignment="1">
      <alignment horizontal="right"/>
    </xf>
    <xf numFmtId="175" fontId="46" fillId="34" borderId="37" xfId="866" applyNumberFormat="1" applyFont="1" applyFill="1" applyBorder="1" applyAlignment="1">
      <alignment horizontal="right"/>
    </xf>
    <xf numFmtId="0" fontId="0" fillId="0" borderId="38" xfId="0" applyFill="1" applyBorder="1" applyAlignment="1">
      <alignment horizontal="left" vertical="top"/>
    </xf>
    <xf numFmtId="0" fontId="49" fillId="33" borderId="39" xfId="866" applyFont="1" applyFill="1" applyBorder="1" applyAlignment="1">
      <alignment horizontal="centerContinuous" vertical="center"/>
    </xf>
    <xf numFmtId="0" fontId="46" fillId="33" borderId="40" xfId="866" applyFont="1" applyFill="1" applyBorder="1"/>
    <xf numFmtId="0" fontId="47" fillId="33" borderId="41" xfId="866" applyFont="1" applyFill="1" applyBorder="1" applyAlignment="1">
      <alignment horizontal="center"/>
    </xf>
    <xf numFmtId="0" fontId="47" fillId="33" borderId="42" xfId="866" applyFont="1" applyFill="1" applyBorder="1" applyAlignment="1">
      <alignment horizontal="center"/>
    </xf>
    <xf numFmtId="0" fontId="46" fillId="33" borderId="42" xfId="866" applyFont="1" applyFill="1" applyBorder="1"/>
    <xf numFmtId="0" fontId="32" fillId="0" borderId="0" xfId="0" applyFont="1" applyBorder="1" applyAlignment="1">
      <alignment horizontal="left"/>
    </xf>
    <xf numFmtId="166" fontId="0" fillId="0" borderId="0" xfId="0" applyNumberFormat="1" applyBorder="1"/>
    <xf numFmtId="0" fontId="47" fillId="33" borderId="43" xfId="866" applyFont="1" applyFill="1" applyBorder="1" applyAlignment="1">
      <alignment horizontal="center"/>
    </xf>
    <xf numFmtId="0" fontId="47" fillId="33" borderId="44" xfId="866" applyFont="1" applyFill="1" applyBorder="1" applyAlignment="1">
      <alignment horizontal="left"/>
    </xf>
    <xf numFmtId="0" fontId="47" fillId="33" borderId="39" xfId="866" applyFont="1" applyFill="1" applyBorder="1" applyAlignment="1">
      <alignment horizontal="left"/>
    </xf>
    <xf numFmtId="0" fontId="47" fillId="33" borderId="45" xfId="866" applyFont="1" applyFill="1" applyBorder="1" applyAlignment="1">
      <alignment horizontal="center"/>
    </xf>
    <xf numFmtId="0" fontId="47" fillId="33" borderId="46" xfId="866" applyFont="1" applyFill="1" applyBorder="1" applyAlignment="1">
      <alignment horizontal="left"/>
    </xf>
    <xf numFmtId="0" fontId="50" fillId="33" borderId="42" xfId="866" applyFont="1" applyFill="1" applyBorder="1" applyAlignment="1">
      <alignment horizontal="center"/>
    </xf>
    <xf numFmtId="0" fontId="47" fillId="33" borderId="47" xfId="866" applyFont="1" applyFill="1" applyBorder="1" applyAlignment="1">
      <alignment horizontal="center"/>
    </xf>
    <xf numFmtId="0" fontId="46" fillId="33" borderId="43" xfId="866" applyFont="1" applyFill="1" applyBorder="1"/>
    <xf numFmtId="0" fontId="47" fillId="33" borderId="19" xfId="866" applyFont="1" applyFill="1" applyBorder="1" applyAlignment="1">
      <alignment horizontal="left"/>
    </xf>
    <xf numFmtId="0" fontId="47" fillId="33" borderId="20" xfId="866" applyFont="1" applyFill="1" applyBorder="1" applyAlignment="1">
      <alignment horizontal="left"/>
    </xf>
    <xf numFmtId="0" fontId="48" fillId="33" borderId="20" xfId="866" applyFont="1" applyFill="1" applyBorder="1" applyAlignment="1">
      <alignment horizontal="center"/>
    </xf>
    <xf numFmtId="175" fontId="47" fillId="34" borderId="48" xfId="866" applyNumberFormat="1" applyFont="1" applyFill="1" applyBorder="1" applyAlignment="1">
      <alignment horizontal="right"/>
    </xf>
    <xf numFmtId="0" fontId="46" fillId="33" borderId="14" xfId="866" applyFont="1" applyFill="1" applyBorder="1"/>
    <xf numFmtId="0" fontId="46" fillId="33" borderId="15" xfId="866" applyFont="1" applyFill="1" applyBorder="1"/>
    <xf numFmtId="0" fontId="48" fillId="33" borderId="15" xfId="866" applyFont="1" applyFill="1" applyBorder="1" applyAlignment="1">
      <alignment horizontal="center"/>
    </xf>
    <xf numFmtId="0" fontId="53" fillId="33" borderId="17" xfId="866" applyFont="1" applyFill="1" applyBorder="1"/>
    <xf numFmtId="0" fontId="46" fillId="33" borderId="44" xfId="866" applyFont="1" applyFill="1" applyBorder="1"/>
    <xf numFmtId="0" fontId="26" fillId="0" borderId="0" xfId="0" applyFont="1" applyBorder="1"/>
    <xf numFmtId="0" fontId="0" fillId="0" borderId="0" xfId="0" applyBorder="1" applyAlignment="1">
      <alignment horizontal="left" vertical="top"/>
    </xf>
    <xf numFmtId="170" fontId="0" fillId="0" borderId="0" xfId="0" applyNumberFormat="1" applyBorder="1" applyAlignment="1">
      <alignment horizontal="center"/>
    </xf>
    <xf numFmtId="0" fontId="1" fillId="0" borderId="17" xfId="0" applyFont="1" applyFill="1" applyBorder="1"/>
    <xf numFmtId="0" fontId="26" fillId="0" borderId="14" xfId="0" applyFont="1" applyBorder="1"/>
    <xf numFmtId="0" fontId="2" fillId="0" borderId="15" xfId="0" applyFont="1" applyBorder="1" applyAlignment="1">
      <alignment vertical="center"/>
    </xf>
    <xf numFmtId="0" fontId="2" fillId="0" borderId="0" xfId="0" applyFont="1" applyBorder="1" applyAlignment="1">
      <alignment vertical="center"/>
    </xf>
    <xf numFmtId="0" fontId="26" fillId="0" borderId="0" xfId="0" applyFont="1" applyBorder="1" applyAlignment="1">
      <alignment vertical="center"/>
    </xf>
    <xf numFmtId="0" fontId="26" fillId="0" borderId="17" xfId="0" applyFont="1" applyBorder="1" applyAlignment="1">
      <alignment vertical="center"/>
    </xf>
    <xf numFmtId="0" fontId="26" fillId="0" borderId="17" xfId="0" applyFont="1" applyBorder="1"/>
    <xf numFmtId="166" fontId="2" fillId="0" borderId="0" xfId="0" applyNumberFormat="1" applyFont="1" applyAlignment="1">
      <alignment vertical="center"/>
    </xf>
    <xf numFmtId="166" fontId="39" fillId="0" borderId="0" xfId="0" applyNumberFormat="1" applyFont="1" applyFill="1" applyBorder="1"/>
    <xf numFmtId="43" fontId="0" fillId="0" borderId="0" xfId="0" applyNumberFormat="1" applyBorder="1"/>
    <xf numFmtId="2" fontId="39" fillId="0" borderId="0" xfId="0" applyNumberFormat="1" applyFont="1" applyFill="1" applyBorder="1"/>
    <xf numFmtId="172" fontId="0" fillId="0" borderId="0" xfId="0" applyNumberFormat="1" applyBorder="1"/>
    <xf numFmtId="176" fontId="0" fillId="0" borderId="0" xfId="0" applyNumberFormat="1" applyBorder="1"/>
    <xf numFmtId="177" fontId="0" fillId="0" borderId="0" xfId="0" applyNumberFormat="1" applyBorder="1"/>
    <xf numFmtId="0" fontId="47" fillId="33" borderId="22" xfId="866" applyFont="1" applyFill="1" applyBorder="1" applyAlignment="1">
      <alignment horizontal="center" vertical="center"/>
    </xf>
    <xf numFmtId="0" fontId="47" fillId="33" borderId="23" xfId="866" applyFont="1" applyFill="1" applyBorder="1" applyAlignment="1">
      <alignment horizontal="center"/>
    </xf>
    <xf numFmtId="0" fontId="46" fillId="33" borderId="24" xfId="866" applyFont="1" applyFill="1" applyBorder="1"/>
    <xf numFmtId="0" fontId="47" fillId="33" borderId="26" xfId="866" applyFont="1" applyFill="1" applyBorder="1" applyAlignment="1">
      <alignment horizontal="center"/>
    </xf>
    <xf numFmtId="0" fontId="46" fillId="33" borderId="25" xfId="866" applyFont="1" applyFill="1" applyBorder="1"/>
    <xf numFmtId="0" fontId="50" fillId="33" borderId="24" xfId="866" applyFont="1" applyFill="1" applyBorder="1" applyAlignment="1">
      <alignment horizontal="center"/>
    </xf>
    <xf numFmtId="0" fontId="47" fillId="33" borderId="28" xfId="866" applyFont="1" applyFill="1" applyBorder="1" applyAlignment="1">
      <alignment horizontal="center"/>
    </xf>
    <xf numFmtId="0" fontId="47" fillId="34" borderId="13" xfId="866" applyFont="1" applyFill="1" applyBorder="1" applyAlignment="1">
      <alignment horizontal="center" vertical="center" wrapText="1"/>
    </xf>
    <xf numFmtId="0" fontId="46" fillId="34" borderId="49" xfId="866" applyFont="1" applyFill="1" applyBorder="1" applyAlignment="1">
      <alignment horizontal="center"/>
    </xf>
    <xf numFmtId="175" fontId="46" fillId="34" borderId="50" xfId="866" applyNumberFormat="1" applyFont="1" applyFill="1" applyBorder="1" applyAlignment="1">
      <alignment horizontal="right"/>
    </xf>
    <xf numFmtId="175" fontId="46" fillId="34" borderId="51" xfId="866" applyNumberFormat="1" applyFont="1" applyFill="1" applyBorder="1" applyAlignment="1">
      <alignment horizontal="right"/>
    </xf>
    <xf numFmtId="175" fontId="46" fillId="34" borderId="52" xfId="866" applyNumberFormat="1" applyFont="1" applyFill="1" applyBorder="1" applyAlignment="1">
      <alignment horizontal="right"/>
    </xf>
    <xf numFmtId="175" fontId="47" fillId="34" borderId="53" xfId="866" applyNumberFormat="1" applyFont="1" applyFill="1" applyBorder="1" applyAlignment="1">
      <alignment horizontal="right"/>
    </xf>
    <xf numFmtId="175" fontId="46" fillId="34" borderId="54" xfId="866" applyNumberFormat="1" applyFont="1" applyFill="1" applyBorder="1" applyAlignment="1">
      <alignment horizontal="right"/>
    </xf>
    <xf numFmtId="175" fontId="47" fillId="34" borderId="55" xfId="866" applyNumberFormat="1" applyFont="1" applyFill="1" applyBorder="1" applyAlignment="1">
      <alignment horizontal="right"/>
    </xf>
    <xf numFmtId="175" fontId="51" fillId="34" borderId="51" xfId="866" applyNumberFormat="1" applyFont="1" applyFill="1" applyBorder="1" applyAlignment="1">
      <alignment horizontal="right"/>
    </xf>
    <xf numFmtId="175" fontId="46" fillId="34" borderId="56" xfId="866" applyNumberFormat="1" applyFont="1" applyFill="1" applyBorder="1" applyAlignment="1">
      <alignment horizontal="right"/>
    </xf>
    <xf numFmtId="0" fontId="32" fillId="0" borderId="0" xfId="0" applyFont="1"/>
    <xf numFmtId="0" fontId="47" fillId="33" borderId="0" xfId="866" applyFont="1" applyFill="1" applyBorder="1" applyAlignment="1">
      <alignment horizontal="left"/>
    </xf>
    <xf numFmtId="175" fontId="47" fillId="34" borderId="57" xfId="866" applyNumberFormat="1" applyFont="1" applyFill="1" applyBorder="1" applyAlignment="1">
      <alignment horizontal="right"/>
    </xf>
    <xf numFmtId="0" fontId="46" fillId="0" borderId="0" xfId="866" applyFont="1" applyFill="1" applyBorder="1"/>
    <xf numFmtId="0" fontId="48" fillId="0" borderId="0" xfId="866" applyFont="1" applyFill="1" applyBorder="1" applyAlignment="1">
      <alignment horizontal="center"/>
    </xf>
    <xf numFmtId="3" fontId="46" fillId="0" borderId="0" xfId="866" applyNumberFormat="1" applyFont="1" applyFill="1" applyBorder="1" applyAlignment="1">
      <alignment horizontal="right"/>
    </xf>
    <xf numFmtId="0" fontId="1" fillId="0" borderId="12" xfId="0" applyFont="1" applyBorder="1"/>
    <xf numFmtId="169" fontId="1" fillId="0" borderId="12" xfId="0" applyNumberFormat="1" applyFont="1" applyBorder="1"/>
    <xf numFmtId="169" fontId="1" fillId="0" borderId="12" xfId="0" applyNumberFormat="1" applyFont="1" applyFill="1" applyBorder="1"/>
    <xf numFmtId="169" fontId="0" fillId="0" borderId="12" xfId="0" applyNumberFormat="1" applyBorder="1"/>
    <xf numFmtId="0" fontId="1" fillId="0" borderId="0" xfId="0" applyFont="1" applyAlignment="1">
      <alignment horizontal="left"/>
    </xf>
    <xf numFmtId="0" fontId="1" fillId="0" borderId="0" xfId="866"/>
    <xf numFmtId="0" fontId="54" fillId="0" borderId="0" xfId="866" applyFont="1"/>
    <xf numFmtId="0" fontId="1" fillId="0" borderId="0" xfId="866" applyFont="1"/>
    <xf numFmtId="0" fontId="23" fillId="0" borderId="0" xfId="866" applyFont="1" applyFill="1"/>
    <xf numFmtId="0" fontId="1" fillId="35" borderId="0" xfId="866" applyFill="1"/>
    <xf numFmtId="0" fontId="23" fillId="25" borderId="12" xfId="866" applyFont="1" applyFill="1" applyBorder="1" applyAlignment="1">
      <alignment horizontal="left" vertical="center" wrapText="1"/>
    </xf>
    <xf numFmtId="0" fontId="23" fillId="25" borderId="58" xfId="866" applyFont="1" applyFill="1" applyBorder="1" applyAlignment="1">
      <alignment horizontal="left" vertical="center" wrapText="1"/>
    </xf>
    <xf numFmtId="0" fontId="23" fillId="25" borderId="12" xfId="866" applyFont="1" applyFill="1" applyBorder="1" applyAlignment="1">
      <alignment horizontal="center" vertical="center" wrapText="1"/>
    </xf>
    <xf numFmtId="0" fontId="24" fillId="24" borderId="59" xfId="0" applyFont="1" applyFill="1" applyBorder="1" applyAlignment="1">
      <alignment horizontal="left" vertical="top" wrapText="1"/>
    </xf>
    <xf numFmtId="0" fontId="24" fillId="36" borderId="11" xfId="866" applyFont="1" applyFill="1" applyBorder="1" applyAlignment="1">
      <alignment horizontal="left" vertical="center" wrapText="1"/>
    </xf>
    <xf numFmtId="0" fontId="24" fillId="36" borderId="11" xfId="866" applyFont="1" applyFill="1" applyBorder="1" applyAlignment="1">
      <alignment horizontal="right" vertical="center" wrapText="1"/>
    </xf>
    <xf numFmtId="0" fontId="24" fillId="36" borderId="59" xfId="866" applyFont="1" applyFill="1" applyBorder="1" applyAlignment="1">
      <alignment horizontal="right" vertical="center" wrapText="1"/>
    </xf>
    <xf numFmtId="0" fontId="24" fillId="36" borderId="11" xfId="866" applyFont="1" applyFill="1" applyBorder="1" applyAlignment="1">
      <alignment horizontal="center" vertical="center" wrapText="1"/>
    </xf>
    <xf numFmtId="0" fontId="0" fillId="0" borderId="38" xfId="0" applyBorder="1"/>
  </cellXfs>
  <cellStyles count="867">
    <cellStyle name="20% - Colore 1" xfId="1"/>
    <cellStyle name="20% - Colore 2" xfId="2"/>
    <cellStyle name="20% - Colore 3" xfId="3"/>
    <cellStyle name="20% - Colore 4" xfId="4"/>
    <cellStyle name="20% - Colore 5" xfId="5"/>
    <cellStyle name="20% - Colore 6" xfId="6"/>
    <cellStyle name="40% - Colore 1" xfId="7"/>
    <cellStyle name="40% - Colore 2" xfId="8"/>
    <cellStyle name="40% - Colore 3" xfId="9"/>
    <cellStyle name="40% - Colore 4" xfId="10"/>
    <cellStyle name="40% - Colore 5" xfId="11"/>
    <cellStyle name="40% - Colore 6" xfId="12"/>
    <cellStyle name="60% - Colore 1" xfId="13"/>
    <cellStyle name="60% - Colore 2" xfId="14"/>
    <cellStyle name="60% - Colore 3" xfId="15"/>
    <cellStyle name="60% - Colore 4" xfId="16"/>
    <cellStyle name="60% - Colore 5" xfId="17"/>
    <cellStyle name="60% - Colore 6" xfId="18"/>
    <cellStyle name="Bad 2" xfId="19"/>
    <cellStyle name="Calcolo" xfId="20"/>
    <cellStyle name="Cella collegata" xfId="21"/>
    <cellStyle name="Cella da controllare" xfId="22"/>
    <cellStyle name="Colore 1" xfId="23"/>
    <cellStyle name="Colore 2" xfId="24"/>
    <cellStyle name="Colore 3" xfId="25"/>
    <cellStyle name="Colore 4" xfId="26"/>
    <cellStyle name="Colore 5" xfId="27"/>
    <cellStyle name="Colore 6" xfId="28"/>
    <cellStyle name="Comma" xfId="863" builtinId="3"/>
    <cellStyle name="Comma 2" xfId="29"/>
    <cellStyle name="Comma 3" xfId="30"/>
    <cellStyle name="Comma0 - Type3" xfId="31"/>
    <cellStyle name="Euro" xfId="32"/>
    <cellStyle name="Euro 10" xfId="33"/>
    <cellStyle name="Euro 10 2" xfId="34"/>
    <cellStyle name="Euro 10 3" xfId="35"/>
    <cellStyle name="Euro 11" xfId="36"/>
    <cellStyle name="Euro 11 2" xfId="37"/>
    <cellStyle name="Euro 11 3" xfId="38"/>
    <cellStyle name="Euro 12" xfId="39"/>
    <cellStyle name="Euro 12 2" xfId="40"/>
    <cellStyle name="Euro 12 3" xfId="41"/>
    <cellStyle name="Euro 13" xfId="42"/>
    <cellStyle name="Euro 13 2" xfId="43"/>
    <cellStyle name="Euro 13 3" xfId="44"/>
    <cellStyle name="Euro 14" xfId="45"/>
    <cellStyle name="Euro 14 2" xfId="46"/>
    <cellStyle name="Euro 14 3" xfId="47"/>
    <cellStyle name="Euro 15" xfId="48"/>
    <cellStyle name="Euro 15 2" xfId="49"/>
    <cellStyle name="Euro 15 3" xfId="50"/>
    <cellStyle name="Euro 16" xfId="51"/>
    <cellStyle name="Euro 16 2" xfId="52"/>
    <cellStyle name="Euro 16 3" xfId="53"/>
    <cellStyle name="Euro 17" xfId="54"/>
    <cellStyle name="Euro 17 2" xfId="55"/>
    <cellStyle name="Euro 17 3" xfId="56"/>
    <cellStyle name="Euro 18" xfId="57"/>
    <cellStyle name="Euro 18 2" xfId="58"/>
    <cellStyle name="Euro 18 3" xfId="59"/>
    <cellStyle name="Euro 19" xfId="60"/>
    <cellStyle name="Euro 19 2" xfId="61"/>
    <cellStyle name="Euro 19 3" xfId="62"/>
    <cellStyle name="Euro 2" xfId="63"/>
    <cellStyle name="Euro 2 2" xfId="64"/>
    <cellStyle name="Euro 2 3" xfId="65"/>
    <cellStyle name="Euro 20" xfId="66"/>
    <cellStyle name="Euro 20 2" xfId="67"/>
    <cellStyle name="Euro 20 3" xfId="68"/>
    <cellStyle name="Euro 21" xfId="69"/>
    <cellStyle name="Euro 21 2" xfId="70"/>
    <cellStyle name="Euro 21 3" xfId="71"/>
    <cellStyle name="Euro 22" xfId="72"/>
    <cellStyle name="Euro 22 2" xfId="73"/>
    <cellStyle name="Euro 22 3" xfId="74"/>
    <cellStyle name="Euro 23" xfId="75"/>
    <cellStyle name="Euro 23 2" xfId="76"/>
    <cellStyle name="Euro 23 3" xfId="77"/>
    <cellStyle name="Euro 24" xfId="78"/>
    <cellStyle name="Euro 24 2" xfId="79"/>
    <cellStyle name="Euro 24 3" xfId="80"/>
    <cellStyle name="Euro 25" xfId="81"/>
    <cellStyle name="Euro 25 2" xfId="82"/>
    <cellStyle name="Euro 25 3" xfId="83"/>
    <cellStyle name="Euro 26" xfId="84"/>
    <cellStyle name="Euro 26 2" xfId="85"/>
    <cellStyle name="Euro 26 3" xfId="86"/>
    <cellStyle name="Euro 27" xfId="87"/>
    <cellStyle name="Euro 27 2" xfId="88"/>
    <cellStyle name="Euro 27 3" xfId="89"/>
    <cellStyle name="Euro 28" xfId="90"/>
    <cellStyle name="Euro 28 2" xfId="91"/>
    <cellStyle name="Euro 28 3" xfId="92"/>
    <cellStyle name="Euro 29" xfId="93"/>
    <cellStyle name="Euro 29 2" xfId="94"/>
    <cellStyle name="Euro 29 3" xfId="95"/>
    <cellStyle name="Euro 3" xfId="96"/>
    <cellStyle name="Euro 3 2" xfId="97"/>
    <cellStyle name="Euro 3 3" xfId="98"/>
    <cellStyle name="Euro 30" xfId="99"/>
    <cellStyle name="Euro 30 2" xfId="100"/>
    <cellStyle name="Euro 30 3" xfId="101"/>
    <cellStyle name="Euro 31" xfId="102"/>
    <cellStyle name="Euro 31 2" xfId="103"/>
    <cellStyle name="Euro 31 3" xfId="104"/>
    <cellStyle name="Euro 32" xfId="105"/>
    <cellStyle name="Euro 32 2" xfId="106"/>
    <cellStyle name="Euro 32 3" xfId="107"/>
    <cellStyle name="Euro 33" xfId="108"/>
    <cellStyle name="Euro 33 2" xfId="109"/>
    <cellStyle name="Euro 33 3" xfId="110"/>
    <cellStyle name="Euro 34" xfId="111"/>
    <cellStyle name="Euro 34 2" xfId="112"/>
    <cellStyle name="Euro 34 3" xfId="113"/>
    <cellStyle name="Euro 35" xfId="114"/>
    <cellStyle name="Euro 35 2" xfId="115"/>
    <cellStyle name="Euro 35 3" xfId="116"/>
    <cellStyle name="Euro 36" xfId="117"/>
    <cellStyle name="Euro 36 2" xfId="118"/>
    <cellStyle name="Euro 36 3" xfId="119"/>
    <cellStyle name="Euro 37" xfId="120"/>
    <cellStyle name="Euro 37 2" xfId="121"/>
    <cellStyle name="Euro 37 3" xfId="122"/>
    <cellStyle name="Euro 38" xfId="123"/>
    <cellStyle name="Euro 38 2" xfId="124"/>
    <cellStyle name="Euro 38 3" xfId="125"/>
    <cellStyle name="Euro 39" xfId="126"/>
    <cellStyle name="Euro 39 2" xfId="127"/>
    <cellStyle name="Euro 39 3" xfId="128"/>
    <cellStyle name="Euro 4" xfId="129"/>
    <cellStyle name="Euro 4 2" xfId="130"/>
    <cellStyle name="Euro 4 3" xfId="131"/>
    <cellStyle name="Euro 40" xfId="132"/>
    <cellStyle name="Euro 40 2" xfId="133"/>
    <cellStyle name="Euro 40 3" xfId="134"/>
    <cellStyle name="Euro 41" xfId="135"/>
    <cellStyle name="Euro 41 2" xfId="136"/>
    <cellStyle name="Euro 41 3" xfId="137"/>
    <cellStyle name="Euro 42" xfId="138"/>
    <cellStyle name="Euro 42 2" xfId="139"/>
    <cellStyle name="Euro 42 3" xfId="140"/>
    <cellStyle name="Euro 43" xfId="141"/>
    <cellStyle name="Euro 43 2" xfId="142"/>
    <cellStyle name="Euro 43 3" xfId="143"/>
    <cellStyle name="Euro 44" xfId="144"/>
    <cellStyle name="Euro 44 2" xfId="145"/>
    <cellStyle name="Euro 44 3" xfId="146"/>
    <cellStyle name="Euro 45" xfId="147"/>
    <cellStyle name="Euro 46" xfId="148"/>
    <cellStyle name="Euro 5" xfId="149"/>
    <cellStyle name="Euro 5 2" xfId="150"/>
    <cellStyle name="Euro 5 3" xfId="151"/>
    <cellStyle name="Euro 6" xfId="152"/>
    <cellStyle name="Euro 6 2" xfId="153"/>
    <cellStyle name="Euro 6 3" xfId="154"/>
    <cellStyle name="Euro 7" xfId="155"/>
    <cellStyle name="Euro 7 2" xfId="156"/>
    <cellStyle name="Euro 7 3" xfId="157"/>
    <cellStyle name="Euro 8" xfId="158"/>
    <cellStyle name="Euro 8 2" xfId="159"/>
    <cellStyle name="Euro 8 3" xfId="160"/>
    <cellStyle name="Euro 9" xfId="161"/>
    <cellStyle name="Euro 9 2" xfId="162"/>
    <cellStyle name="Euro 9 3" xfId="163"/>
    <cellStyle name="Explanatory Text" xfId="864" builtinId="53"/>
    <cellStyle name="Fixed2 - Type2" xfId="164"/>
    <cellStyle name="Hyperlink" xfId="865" builtinId="8"/>
    <cellStyle name="Input" xfId="165" builtinId="20" customBuiltin="1"/>
    <cellStyle name="Input 2" xfId="166"/>
    <cellStyle name="Migliaia [0] 10" xfId="167"/>
    <cellStyle name="Migliaia [0] 11" xfId="168"/>
    <cellStyle name="Migliaia [0] 12" xfId="169"/>
    <cellStyle name="Migliaia [0] 13" xfId="170"/>
    <cellStyle name="Migliaia [0] 14" xfId="171"/>
    <cellStyle name="Migliaia [0] 15" xfId="172"/>
    <cellStyle name="Migliaia [0] 16" xfId="173"/>
    <cellStyle name="Migliaia [0] 17" xfId="174"/>
    <cellStyle name="Migliaia [0] 18" xfId="175"/>
    <cellStyle name="Migliaia [0] 19" xfId="176"/>
    <cellStyle name="Migliaia [0] 2" xfId="177"/>
    <cellStyle name="Migliaia [0] 20" xfId="178"/>
    <cellStyle name="Migliaia [0] 21" xfId="179"/>
    <cellStyle name="Migliaia [0] 22" xfId="180"/>
    <cellStyle name="Migliaia [0] 23" xfId="181"/>
    <cellStyle name="Migliaia [0] 24" xfId="182"/>
    <cellStyle name="Migliaia [0] 25" xfId="183"/>
    <cellStyle name="Migliaia [0] 26" xfId="184"/>
    <cellStyle name="Migliaia [0] 27" xfId="185"/>
    <cellStyle name="Migliaia [0] 28" xfId="186"/>
    <cellStyle name="Migliaia [0] 29" xfId="187"/>
    <cellStyle name="Migliaia [0] 3" xfId="188"/>
    <cellStyle name="Migliaia [0] 30" xfId="189"/>
    <cellStyle name="Migliaia [0] 31" xfId="190"/>
    <cellStyle name="Migliaia [0] 32" xfId="191"/>
    <cellStyle name="Migliaia [0] 33" xfId="192"/>
    <cellStyle name="Migliaia [0] 34" xfId="193"/>
    <cellStyle name="Migliaia [0] 35" xfId="194"/>
    <cellStyle name="Migliaia [0] 36" xfId="195"/>
    <cellStyle name="Migliaia [0] 37" xfId="196"/>
    <cellStyle name="Migliaia [0] 38" xfId="197"/>
    <cellStyle name="Migliaia [0] 39" xfId="198"/>
    <cellStyle name="Migliaia [0] 4" xfId="199"/>
    <cellStyle name="Migliaia [0] 40" xfId="200"/>
    <cellStyle name="Migliaia [0] 41" xfId="201"/>
    <cellStyle name="Migliaia [0] 42" xfId="202"/>
    <cellStyle name="Migliaia [0] 43" xfId="203"/>
    <cellStyle name="Migliaia [0] 44" xfId="204"/>
    <cellStyle name="Migliaia [0] 45" xfId="205"/>
    <cellStyle name="Migliaia [0] 46" xfId="206"/>
    <cellStyle name="Migliaia [0] 47" xfId="207"/>
    <cellStyle name="Migliaia [0] 48" xfId="208"/>
    <cellStyle name="Migliaia [0] 49" xfId="209"/>
    <cellStyle name="Migliaia [0] 5" xfId="210"/>
    <cellStyle name="Migliaia [0] 50" xfId="211"/>
    <cellStyle name="Migliaia [0] 51" xfId="212"/>
    <cellStyle name="Migliaia [0] 52" xfId="213"/>
    <cellStyle name="Migliaia [0] 53" xfId="214"/>
    <cellStyle name="Migliaia [0] 54" xfId="215"/>
    <cellStyle name="Migliaia [0] 55" xfId="216"/>
    <cellStyle name="Migliaia [0] 56" xfId="217"/>
    <cellStyle name="Migliaia [0] 57" xfId="218"/>
    <cellStyle name="Migliaia [0] 58" xfId="219"/>
    <cellStyle name="Migliaia [0] 59" xfId="220"/>
    <cellStyle name="Migliaia [0] 6" xfId="221"/>
    <cellStyle name="Migliaia [0] 7" xfId="222"/>
    <cellStyle name="Migliaia [0] 8" xfId="223"/>
    <cellStyle name="Migliaia [0] 9" xfId="224"/>
    <cellStyle name="Migliaia 10" xfId="225"/>
    <cellStyle name="Migliaia 10 2" xfId="226"/>
    <cellStyle name="Migliaia 10 3" xfId="227"/>
    <cellStyle name="Migliaia 11" xfId="228"/>
    <cellStyle name="Migliaia 11 2" xfId="229"/>
    <cellStyle name="Migliaia 11 3" xfId="230"/>
    <cellStyle name="Migliaia 12" xfId="231"/>
    <cellStyle name="Migliaia 12 2" xfId="232"/>
    <cellStyle name="Migliaia 12 3" xfId="233"/>
    <cellStyle name="Migliaia 13" xfId="234"/>
    <cellStyle name="Migliaia 13 2" xfId="235"/>
    <cellStyle name="Migliaia 13 3" xfId="236"/>
    <cellStyle name="Migliaia 14" xfId="237"/>
    <cellStyle name="Migliaia 14 2" xfId="238"/>
    <cellStyle name="Migliaia 14 3" xfId="239"/>
    <cellStyle name="Migliaia 15" xfId="240"/>
    <cellStyle name="Migliaia 15 2" xfId="241"/>
    <cellStyle name="Migliaia 15 3" xfId="242"/>
    <cellStyle name="Migliaia 16" xfId="243"/>
    <cellStyle name="Migliaia 16 2" xfId="244"/>
    <cellStyle name="Migliaia 16 3" xfId="245"/>
    <cellStyle name="Migliaia 17" xfId="246"/>
    <cellStyle name="Migliaia 17 2" xfId="247"/>
    <cellStyle name="Migliaia 17 3" xfId="248"/>
    <cellStyle name="Migliaia 18" xfId="249"/>
    <cellStyle name="Migliaia 18 2" xfId="250"/>
    <cellStyle name="Migliaia 18 3" xfId="251"/>
    <cellStyle name="Migliaia 19" xfId="252"/>
    <cellStyle name="Migliaia 19 2" xfId="253"/>
    <cellStyle name="Migliaia 19 3" xfId="254"/>
    <cellStyle name="Migliaia 2" xfId="255"/>
    <cellStyle name="Migliaia 2 2" xfId="256"/>
    <cellStyle name="Migliaia 2 3" xfId="257"/>
    <cellStyle name="Migliaia 2 4" xfId="258"/>
    <cellStyle name="Migliaia 2_Domestico_reg&amp;naz" xfId="259"/>
    <cellStyle name="Migliaia 20" xfId="260"/>
    <cellStyle name="Migliaia 20 2" xfId="261"/>
    <cellStyle name="Migliaia 20 3" xfId="262"/>
    <cellStyle name="Migliaia 21" xfId="263"/>
    <cellStyle name="Migliaia 21 2" xfId="264"/>
    <cellStyle name="Migliaia 21 3" xfId="265"/>
    <cellStyle name="Migliaia 22" xfId="266"/>
    <cellStyle name="Migliaia 22 2" xfId="267"/>
    <cellStyle name="Migliaia 22 3" xfId="268"/>
    <cellStyle name="Migliaia 23" xfId="269"/>
    <cellStyle name="Migliaia 23 2" xfId="270"/>
    <cellStyle name="Migliaia 23 3" xfId="271"/>
    <cellStyle name="Migliaia 24" xfId="272"/>
    <cellStyle name="Migliaia 24 2" xfId="273"/>
    <cellStyle name="Migliaia 24 3" xfId="274"/>
    <cellStyle name="Migliaia 25" xfId="275"/>
    <cellStyle name="Migliaia 25 2" xfId="276"/>
    <cellStyle name="Migliaia 25 3" xfId="277"/>
    <cellStyle name="Migliaia 26" xfId="278"/>
    <cellStyle name="Migliaia 26 2" xfId="279"/>
    <cellStyle name="Migliaia 26 3" xfId="280"/>
    <cellStyle name="Migliaia 27" xfId="281"/>
    <cellStyle name="Migliaia 27 2" xfId="282"/>
    <cellStyle name="Migliaia 27 3" xfId="283"/>
    <cellStyle name="Migliaia 28" xfId="284"/>
    <cellStyle name="Migliaia 28 2" xfId="285"/>
    <cellStyle name="Migliaia 28 3" xfId="286"/>
    <cellStyle name="Migliaia 29" xfId="287"/>
    <cellStyle name="Migliaia 29 2" xfId="288"/>
    <cellStyle name="Migliaia 29 3" xfId="289"/>
    <cellStyle name="Migliaia 3" xfId="290"/>
    <cellStyle name="Migliaia 3 2" xfId="291"/>
    <cellStyle name="Migliaia 3 3" xfId="292"/>
    <cellStyle name="Migliaia 30" xfId="293"/>
    <cellStyle name="Migliaia 30 2" xfId="294"/>
    <cellStyle name="Migliaia 30 3" xfId="295"/>
    <cellStyle name="Migliaia 31" xfId="296"/>
    <cellStyle name="Migliaia 31 2" xfId="297"/>
    <cellStyle name="Migliaia 31 3" xfId="298"/>
    <cellStyle name="Migliaia 32" xfId="299"/>
    <cellStyle name="Migliaia 32 2" xfId="300"/>
    <cellStyle name="Migliaia 32 3" xfId="301"/>
    <cellStyle name="Migliaia 33" xfId="302"/>
    <cellStyle name="Migliaia 33 2" xfId="303"/>
    <cellStyle name="Migliaia 33 3" xfId="304"/>
    <cellStyle name="Migliaia 34" xfId="305"/>
    <cellStyle name="Migliaia 34 2" xfId="306"/>
    <cellStyle name="Migliaia 34 3" xfId="307"/>
    <cellStyle name="Migliaia 35" xfId="308"/>
    <cellStyle name="Migliaia 35 2" xfId="309"/>
    <cellStyle name="Migliaia 35 3" xfId="310"/>
    <cellStyle name="Migliaia 36" xfId="311"/>
    <cellStyle name="Migliaia 36 2" xfId="312"/>
    <cellStyle name="Migliaia 36 3" xfId="313"/>
    <cellStyle name="Migliaia 37" xfId="314"/>
    <cellStyle name="Migliaia 37 2" xfId="315"/>
    <cellStyle name="Migliaia 37 3" xfId="316"/>
    <cellStyle name="Migliaia 38" xfId="317"/>
    <cellStyle name="Migliaia 38 2" xfId="318"/>
    <cellStyle name="Migliaia 38 3" xfId="319"/>
    <cellStyle name="Migliaia 39" xfId="320"/>
    <cellStyle name="Migliaia 39 2" xfId="321"/>
    <cellStyle name="Migliaia 39 3" xfId="322"/>
    <cellStyle name="Migliaia 4" xfId="323"/>
    <cellStyle name="Migliaia 4 2" xfId="324"/>
    <cellStyle name="Migliaia 4 3" xfId="325"/>
    <cellStyle name="Migliaia 40" xfId="326"/>
    <cellStyle name="Migliaia 40 2" xfId="327"/>
    <cellStyle name="Migliaia 40 3" xfId="328"/>
    <cellStyle name="Migliaia 41" xfId="329"/>
    <cellStyle name="Migliaia 41 2" xfId="330"/>
    <cellStyle name="Migliaia 41 3" xfId="331"/>
    <cellStyle name="Migliaia 42" xfId="332"/>
    <cellStyle name="Migliaia 42 2" xfId="333"/>
    <cellStyle name="Migliaia 42 3" xfId="334"/>
    <cellStyle name="Migliaia 43" xfId="335"/>
    <cellStyle name="Migliaia 43 2" xfId="336"/>
    <cellStyle name="Migliaia 43 3" xfId="337"/>
    <cellStyle name="Migliaia 44" xfId="338"/>
    <cellStyle name="Migliaia 44 2" xfId="339"/>
    <cellStyle name="Migliaia 44 3" xfId="340"/>
    <cellStyle name="Migliaia 45" xfId="341"/>
    <cellStyle name="Migliaia 45 2" xfId="342"/>
    <cellStyle name="Migliaia 45 3" xfId="343"/>
    <cellStyle name="Migliaia 46" xfId="344"/>
    <cellStyle name="Migliaia 46 2" xfId="345"/>
    <cellStyle name="Migliaia 46 3" xfId="346"/>
    <cellStyle name="Migliaia 47" xfId="347"/>
    <cellStyle name="Migliaia 47 2" xfId="348"/>
    <cellStyle name="Migliaia 47 3" xfId="349"/>
    <cellStyle name="Migliaia 48" xfId="350"/>
    <cellStyle name="Migliaia 48 2" xfId="351"/>
    <cellStyle name="Migliaia 48 3" xfId="352"/>
    <cellStyle name="Migliaia 49" xfId="353"/>
    <cellStyle name="Migliaia 49 2" xfId="354"/>
    <cellStyle name="Migliaia 49 3" xfId="355"/>
    <cellStyle name="Migliaia 5" xfId="356"/>
    <cellStyle name="Migliaia 5 2" xfId="357"/>
    <cellStyle name="Migliaia 5 3" xfId="358"/>
    <cellStyle name="Migliaia 50" xfId="359"/>
    <cellStyle name="Migliaia 50 2" xfId="360"/>
    <cellStyle name="Migliaia 50 3" xfId="361"/>
    <cellStyle name="Migliaia 51" xfId="362"/>
    <cellStyle name="Migliaia 51 2" xfId="363"/>
    <cellStyle name="Migliaia 51 3" xfId="364"/>
    <cellStyle name="Migliaia 52" xfId="365"/>
    <cellStyle name="Migliaia 52 2" xfId="366"/>
    <cellStyle name="Migliaia 52 3" xfId="367"/>
    <cellStyle name="Migliaia 53" xfId="368"/>
    <cellStyle name="Migliaia 53 2" xfId="369"/>
    <cellStyle name="Migliaia 53 3" xfId="370"/>
    <cellStyle name="Migliaia 54" xfId="371"/>
    <cellStyle name="Migliaia 54 2" xfId="372"/>
    <cellStyle name="Migliaia 54 3" xfId="373"/>
    <cellStyle name="Migliaia 55" xfId="374"/>
    <cellStyle name="Migliaia 55 2" xfId="375"/>
    <cellStyle name="Migliaia 55 3" xfId="376"/>
    <cellStyle name="Migliaia 56" xfId="377"/>
    <cellStyle name="Migliaia 56 2" xfId="378"/>
    <cellStyle name="Migliaia 56 3" xfId="379"/>
    <cellStyle name="Migliaia 57" xfId="380"/>
    <cellStyle name="Migliaia 57 2" xfId="381"/>
    <cellStyle name="Migliaia 57 3" xfId="382"/>
    <cellStyle name="Migliaia 58" xfId="383"/>
    <cellStyle name="Migliaia 58 2" xfId="384"/>
    <cellStyle name="Migliaia 58 3" xfId="385"/>
    <cellStyle name="Migliaia 59" xfId="386"/>
    <cellStyle name="Migliaia 59 2" xfId="387"/>
    <cellStyle name="Migliaia 59 3" xfId="388"/>
    <cellStyle name="Migliaia 6" xfId="389"/>
    <cellStyle name="Migliaia 6 2" xfId="390"/>
    <cellStyle name="Migliaia 6 3" xfId="391"/>
    <cellStyle name="Migliaia 60" xfId="392"/>
    <cellStyle name="Migliaia 60 2" xfId="393"/>
    <cellStyle name="Migliaia 60 3" xfId="394"/>
    <cellStyle name="Migliaia 61" xfId="395"/>
    <cellStyle name="Migliaia 61 2" xfId="396"/>
    <cellStyle name="Migliaia 61 3" xfId="397"/>
    <cellStyle name="Migliaia 7" xfId="398"/>
    <cellStyle name="Migliaia 7 2" xfId="399"/>
    <cellStyle name="Migliaia 7 3" xfId="400"/>
    <cellStyle name="Migliaia 8" xfId="401"/>
    <cellStyle name="Migliaia 8 2" xfId="402"/>
    <cellStyle name="Migliaia 8 3" xfId="403"/>
    <cellStyle name="Migliaia 9" xfId="404"/>
    <cellStyle name="Migliaia 9 2" xfId="405"/>
    <cellStyle name="Migliaia 9 3" xfId="406"/>
    <cellStyle name="Neutrale" xfId="407"/>
    <cellStyle name="Normal" xfId="0" builtinId="0"/>
    <cellStyle name="Normal 10" xfId="408"/>
    <cellStyle name="Normal 2" xfId="409"/>
    <cellStyle name="Normal 2 2" xfId="410"/>
    <cellStyle name="Normal 2 2 2 3 4" xfId="866"/>
    <cellStyle name="Normal 3" xfId="411"/>
    <cellStyle name="Normal 4" xfId="412"/>
    <cellStyle name="Normal 4 2" xfId="413"/>
    <cellStyle name="Normale 10" xfId="414"/>
    <cellStyle name="Normale 10 2" xfId="415"/>
    <cellStyle name="Normale 10 3" xfId="416"/>
    <cellStyle name="Normale 10_EDEN industria 2008 rev" xfId="417"/>
    <cellStyle name="Normale 11" xfId="418"/>
    <cellStyle name="Normale 11 2" xfId="419"/>
    <cellStyle name="Normale 11 3" xfId="420"/>
    <cellStyle name="Normale 11_EDEN industria 2008 rev" xfId="421"/>
    <cellStyle name="Normale 12" xfId="422"/>
    <cellStyle name="Normale 12 2" xfId="423"/>
    <cellStyle name="Normale 12 3" xfId="424"/>
    <cellStyle name="Normale 12_EDEN industria 2008 rev" xfId="425"/>
    <cellStyle name="Normale 13" xfId="426"/>
    <cellStyle name="Normale 13 2" xfId="427"/>
    <cellStyle name="Normale 13 3" xfId="428"/>
    <cellStyle name="Normale 13_EDEN industria 2008 rev" xfId="429"/>
    <cellStyle name="Normale 14" xfId="430"/>
    <cellStyle name="Normale 14 2" xfId="431"/>
    <cellStyle name="Normale 14 3" xfId="432"/>
    <cellStyle name="Normale 14_EDEN industria 2008 rev" xfId="433"/>
    <cellStyle name="Normale 15" xfId="434"/>
    <cellStyle name="Normale 15 2" xfId="435"/>
    <cellStyle name="Normale 15 3" xfId="436"/>
    <cellStyle name="Normale 15_EDEN industria 2008 rev" xfId="437"/>
    <cellStyle name="Normale 16" xfId="438"/>
    <cellStyle name="Normale 17" xfId="439"/>
    <cellStyle name="Normale 18" xfId="440"/>
    <cellStyle name="Normale 19" xfId="441"/>
    <cellStyle name="Normale 2" xfId="442"/>
    <cellStyle name="Normale 2 2" xfId="443"/>
    <cellStyle name="Normale 2_EDEN industria 2008 rev" xfId="444"/>
    <cellStyle name="Normale 20" xfId="445"/>
    <cellStyle name="Normale 21" xfId="446"/>
    <cellStyle name="Normale 22" xfId="447"/>
    <cellStyle name="Normale 23" xfId="448"/>
    <cellStyle name="Normale 24" xfId="449"/>
    <cellStyle name="Normale 25" xfId="450"/>
    <cellStyle name="Normale 26" xfId="451"/>
    <cellStyle name="Normale 27" xfId="452"/>
    <cellStyle name="Normale 28" xfId="453"/>
    <cellStyle name="Normale 29" xfId="454"/>
    <cellStyle name="Normale 3" xfId="455"/>
    <cellStyle name="Normale 3 2" xfId="456"/>
    <cellStyle name="Normale 3 3" xfId="457"/>
    <cellStyle name="Normale 3_EDEN industria 2008 rev" xfId="458"/>
    <cellStyle name="Normale 30" xfId="459"/>
    <cellStyle name="Normale 31" xfId="460"/>
    <cellStyle name="Normale 32" xfId="461"/>
    <cellStyle name="Normale 33" xfId="462"/>
    <cellStyle name="Normale 34" xfId="463"/>
    <cellStyle name="Normale 35" xfId="464"/>
    <cellStyle name="Normale 36" xfId="465"/>
    <cellStyle name="Normale 37" xfId="466"/>
    <cellStyle name="Normale 38" xfId="467"/>
    <cellStyle name="Normale 39" xfId="468"/>
    <cellStyle name="Normale 4" xfId="469"/>
    <cellStyle name="Normale 4 2" xfId="470"/>
    <cellStyle name="Normale 4 3" xfId="471"/>
    <cellStyle name="Normale 4_EDEN industria 2008 rev" xfId="472"/>
    <cellStyle name="Normale 40" xfId="473"/>
    <cellStyle name="Normale 41" xfId="474"/>
    <cellStyle name="Normale 42" xfId="475"/>
    <cellStyle name="Normale 43" xfId="476"/>
    <cellStyle name="Normale 44" xfId="477"/>
    <cellStyle name="Normale 45" xfId="478"/>
    <cellStyle name="Normale 46" xfId="479"/>
    <cellStyle name="Normale 47" xfId="480"/>
    <cellStyle name="Normale 48" xfId="481"/>
    <cellStyle name="Normale 49" xfId="482"/>
    <cellStyle name="Normale 5" xfId="483"/>
    <cellStyle name="Normale 5 2" xfId="484"/>
    <cellStyle name="Normale 5 3" xfId="485"/>
    <cellStyle name="Normale 5_EDEN industria 2008 rev" xfId="486"/>
    <cellStyle name="Normale 50" xfId="487"/>
    <cellStyle name="Normale 51" xfId="488"/>
    <cellStyle name="Normale 52" xfId="489"/>
    <cellStyle name="Normale 53" xfId="490"/>
    <cellStyle name="Normale 54" xfId="491"/>
    <cellStyle name="Normale 55" xfId="492"/>
    <cellStyle name="Normale 56" xfId="493"/>
    <cellStyle name="Normale 57" xfId="494"/>
    <cellStyle name="Normale 58" xfId="495"/>
    <cellStyle name="Normale 59" xfId="496"/>
    <cellStyle name="Normale 6" xfId="497"/>
    <cellStyle name="Normale 6 2" xfId="498"/>
    <cellStyle name="Normale 6 3" xfId="499"/>
    <cellStyle name="Normale 6_EDEN industria 2008 rev" xfId="500"/>
    <cellStyle name="Normale 60" xfId="501"/>
    <cellStyle name="Normale 61" xfId="502"/>
    <cellStyle name="Normale 62" xfId="503"/>
    <cellStyle name="Normale 63" xfId="504"/>
    <cellStyle name="Normale 64" xfId="505"/>
    <cellStyle name="Normale 65" xfId="506"/>
    <cellStyle name="Normale 7" xfId="507"/>
    <cellStyle name="Normale 7 2" xfId="508"/>
    <cellStyle name="Normale 7 3" xfId="509"/>
    <cellStyle name="Normale 7_EDEN industria 2008 rev" xfId="510"/>
    <cellStyle name="Normale 8" xfId="511"/>
    <cellStyle name="Normale 8 2" xfId="512"/>
    <cellStyle name="Normale 8 3" xfId="513"/>
    <cellStyle name="Normale 8_EDEN industria 2008 rev" xfId="514"/>
    <cellStyle name="Normale 9" xfId="515"/>
    <cellStyle name="Normale 9 2" xfId="516"/>
    <cellStyle name="Normale 9 3" xfId="517"/>
    <cellStyle name="Normale 9_EDEN industria 2008 rev" xfId="518"/>
    <cellStyle name="Nota" xfId="519"/>
    <cellStyle name="Nota 2" xfId="520"/>
    <cellStyle name="Nota 3" xfId="521"/>
    <cellStyle name="Nuovo" xfId="522"/>
    <cellStyle name="Nuovo 10" xfId="523"/>
    <cellStyle name="Nuovo 10 2" xfId="524"/>
    <cellStyle name="Nuovo 10 3" xfId="525"/>
    <cellStyle name="Nuovo 11" xfId="526"/>
    <cellStyle name="Nuovo 11 2" xfId="527"/>
    <cellStyle name="Nuovo 11 3" xfId="528"/>
    <cellStyle name="Nuovo 12" xfId="529"/>
    <cellStyle name="Nuovo 12 2" xfId="530"/>
    <cellStyle name="Nuovo 12 3" xfId="531"/>
    <cellStyle name="Nuovo 13" xfId="532"/>
    <cellStyle name="Nuovo 13 2" xfId="533"/>
    <cellStyle name="Nuovo 13 3" xfId="534"/>
    <cellStyle name="Nuovo 14" xfId="535"/>
    <cellStyle name="Nuovo 14 2" xfId="536"/>
    <cellStyle name="Nuovo 14 3" xfId="537"/>
    <cellStyle name="Nuovo 15" xfId="538"/>
    <cellStyle name="Nuovo 15 2" xfId="539"/>
    <cellStyle name="Nuovo 15 3" xfId="540"/>
    <cellStyle name="Nuovo 16" xfId="541"/>
    <cellStyle name="Nuovo 16 2" xfId="542"/>
    <cellStyle name="Nuovo 16 3" xfId="543"/>
    <cellStyle name="Nuovo 17" xfId="544"/>
    <cellStyle name="Nuovo 17 2" xfId="545"/>
    <cellStyle name="Nuovo 17 3" xfId="546"/>
    <cellStyle name="Nuovo 18" xfId="547"/>
    <cellStyle name="Nuovo 18 2" xfId="548"/>
    <cellStyle name="Nuovo 18 3" xfId="549"/>
    <cellStyle name="Nuovo 19" xfId="550"/>
    <cellStyle name="Nuovo 19 2" xfId="551"/>
    <cellStyle name="Nuovo 19 3" xfId="552"/>
    <cellStyle name="Nuovo 2" xfId="553"/>
    <cellStyle name="Nuovo 2 2" xfId="554"/>
    <cellStyle name="Nuovo 2 3" xfId="555"/>
    <cellStyle name="Nuovo 20" xfId="556"/>
    <cellStyle name="Nuovo 20 2" xfId="557"/>
    <cellStyle name="Nuovo 20 3" xfId="558"/>
    <cellStyle name="Nuovo 21" xfId="559"/>
    <cellStyle name="Nuovo 21 2" xfId="560"/>
    <cellStyle name="Nuovo 21 3" xfId="561"/>
    <cellStyle name="Nuovo 22" xfId="562"/>
    <cellStyle name="Nuovo 22 2" xfId="563"/>
    <cellStyle name="Nuovo 22 3" xfId="564"/>
    <cellStyle name="Nuovo 23" xfId="565"/>
    <cellStyle name="Nuovo 23 2" xfId="566"/>
    <cellStyle name="Nuovo 23 3" xfId="567"/>
    <cellStyle name="Nuovo 24" xfId="568"/>
    <cellStyle name="Nuovo 24 2" xfId="569"/>
    <cellStyle name="Nuovo 24 3" xfId="570"/>
    <cellStyle name="Nuovo 25" xfId="571"/>
    <cellStyle name="Nuovo 25 2" xfId="572"/>
    <cellStyle name="Nuovo 25 3" xfId="573"/>
    <cellStyle name="Nuovo 26" xfId="574"/>
    <cellStyle name="Nuovo 26 2" xfId="575"/>
    <cellStyle name="Nuovo 26 3" xfId="576"/>
    <cellStyle name="Nuovo 27" xfId="577"/>
    <cellStyle name="Nuovo 27 2" xfId="578"/>
    <cellStyle name="Nuovo 27 3" xfId="579"/>
    <cellStyle name="Nuovo 28" xfId="580"/>
    <cellStyle name="Nuovo 28 2" xfId="581"/>
    <cellStyle name="Nuovo 28 3" xfId="582"/>
    <cellStyle name="Nuovo 29" xfId="583"/>
    <cellStyle name="Nuovo 29 2" xfId="584"/>
    <cellStyle name="Nuovo 29 3" xfId="585"/>
    <cellStyle name="Nuovo 3" xfId="586"/>
    <cellStyle name="Nuovo 3 2" xfId="587"/>
    <cellStyle name="Nuovo 3 3" xfId="588"/>
    <cellStyle name="Nuovo 30" xfId="589"/>
    <cellStyle name="Nuovo 30 2" xfId="590"/>
    <cellStyle name="Nuovo 30 3" xfId="591"/>
    <cellStyle name="Nuovo 31" xfId="592"/>
    <cellStyle name="Nuovo 31 2" xfId="593"/>
    <cellStyle name="Nuovo 31 3" xfId="594"/>
    <cellStyle name="Nuovo 32" xfId="595"/>
    <cellStyle name="Nuovo 32 2" xfId="596"/>
    <cellStyle name="Nuovo 32 3" xfId="597"/>
    <cellStyle name="Nuovo 33" xfId="598"/>
    <cellStyle name="Nuovo 33 2" xfId="599"/>
    <cellStyle name="Nuovo 33 3" xfId="600"/>
    <cellStyle name="Nuovo 34" xfId="601"/>
    <cellStyle name="Nuovo 34 2" xfId="602"/>
    <cellStyle name="Nuovo 34 3" xfId="603"/>
    <cellStyle name="Nuovo 35" xfId="604"/>
    <cellStyle name="Nuovo 35 2" xfId="605"/>
    <cellStyle name="Nuovo 35 3" xfId="606"/>
    <cellStyle name="Nuovo 36" xfId="607"/>
    <cellStyle name="Nuovo 36 2" xfId="608"/>
    <cellStyle name="Nuovo 36 3" xfId="609"/>
    <cellStyle name="Nuovo 37" xfId="610"/>
    <cellStyle name="Nuovo 37 2" xfId="611"/>
    <cellStyle name="Nuovo 37 3" xfId="612"/>
    <cellStyle name="Nuovo 38" xfId="613"/>
    <cellStyle name="Nuovo 38 2" xfId="614"/>
    <cellStyle name="Nuovo 38 3" xfId="615"/>
    <cellStyle name="Nuovo 39" xfId="616"/>
    <cellStyle name="Nuovo 39 2" xfId="617"/>
    <cellStyle name="Nuovo 39 3" xfId="618"/>
    <cellStyle name="Nuovo 4" xfId="619"/>
    <cellStyle name="Nuovo 4 2" xfId="620"/>
    <cellStyle name="Nuovo 4 3" xfId="621"/>
    <cellStyle name="Nuovo 40" xfId="622"/>
    <cellStyle name="Nuovo 40 2" xfId="623"/>
    <cellStyle name="Nuovo 40 3" xfId="624"/>
    <cellStyle name="Nuovo 41" xfId="625"/>
    <cellStyle name="Nuovo 41 2" xfId="626"/>
    <cellStyle name="Nuovo 41 3" xfId="627"/>
    <cellStyle name="Nuovo 42" xfId="628"/>
    <cellStyle name="Nuovo 42 2" xfId="629"/>
    <cellStyle name="Nuovo 42 3" xfId="630"/>
    <cellStyle name="Nuovo 43" xfId="631"/>
    <cellStyle name="Nuovo 43 2" xfId="632"/>
    <cellStyle name="Nuovo 43 3" xfId="633"/>
    <cellStyle name="Nuovo 44" xfId="634"/>
    <cellStyle name="Nuovo 44 2" xfId="635"/>
    <cellStyle name="Nuovo 44 3" xfId="636"/>
    <cellStyle name="Nuovo 45" xfId="637"/>
    <cellStyle name="Nuovo 46" xfId="638"/>
    <cellStyle name="Nuovo 5" xfId="639"/>
    <cellStyle name="Nuovo 5 2" xfId="640"/>
    <cellStyle name="Nuovo 5 3" xfId="641"/>
    <cellStyle name="Nuovo 6" xfId="642"/>
    <cellStyle name="Nuovo 6 2" xfId="643"/>
    <cellStyle name="Nuovo 6 3" xfId="644"/>
    <cellStyle name="Nuovo 7" xfId="645"/>
    <cellStyle name="Nuovo 7 2" xfId="646"/>
    <cellStyle name="Nuovo 7 3" xfId="647"/>
    <cellStyle name="Nuovo 8" xfId="648"/>
    <cellStyle name="Nuovo 8 2" xfId="649"/>
    <cellStyle name="Nuovo 8 3" xfId="650"/>
    <cellStyle name="Nuovo 9" xfId="651"/>
    <cellStyle name="Nuovo 9 2" xfId="652"/>
    <cellStyle name="Nuovo 9 3" xfId="653"/>
    <cellStyle name="Output" xfId="654" builtinId="21" customBuiltin="1"/>
    <cellStyle name="Output 2" xfId="655"/>
    <cellStyle name="Percen - Type1" xfId="656"/>
    <cellStyle name="Percent" xfId="657" builtinId="5"/>
    <cellStyle name="Percent 2" xfId="658"/>
    <cellStyle name="Percent 2 2" xfId="659"/>
    <cellStyle name="Percent 3" xfId="660"/>
    <cellStyle name="Percentuale 10" xfId="661"/>
    <cellStyle name="Percentuale 10 2" xfId="662"/>
    <cellStyle name="Percentuale 10 3" xfId="663"/>
    <cellStyle name="Percentuale 11" xfId="664"/>
    <cellStyle name="Percentuale 11 2" xfId="665"/>
    <cellStyle name="Percentuale 11 3" xfId="666"/>
    <cellStyle name="Percentuale 12" xfId="667"/>
    <cellStyle name="Percentuale 12 2" xfId="668"/>
    <cellStyle name="Percentuale 12 3" xfId="669"/>
    <cellStyle name="Percentuale 13" xfId="670"/>
    <cellStyle name="Percentuale 13 2" xfId="671"/>
    <cellStyle name="Percentuale 13 3" xfId="672"/>
    <cellStyle name="Percentuale 14" xfId="673"/>
    <cellStyle name="Percentuale 14 2" xfId="674"/>
    <cellStyle name="Percentuale 14 3" xfId="675"/>
    <cellStyle name="Percentuale 15" xfId="676"/>
    <cellStyle name="Percentuale 15 2" xfId="677"/>
    <cellStyle name="Percentuale 15 3" xfId="678"/>
    <cellStyle name="Percentuale 16" xfId="679"/>
    <cellStyle name="Percentuale 16 2" xfId="680"/>
    <cellStyle name="Percentuale 16 3" xfId="681"/>
    <cellStyle name="Percentuale 17" xfId="682"/>
    <cellStyle name="Percentuale 17 2" xfId="683"/>
    <cellStyle name="Percentuale 17 3" xfId="684"/>
    <cellStyle name="Percentuale 18" xfId="685"/>
    <cellStyle name="Percentuale 18 2" xfId="686"/>
    <cellStyle name="Percentuale 18 3" xfId="687"/>
    <cellStyle name="Percentuale 19" xfId="688"/>
    <cellStyle name="Percentuale 19 2" xfId="689"/>
    <cellStyle name="Percentuale 19 3" xfId="690"/>
    <cellStyle name="Percentuale 2" xfId="691"/>
    <cellStyle name="Percentuale 2 2" xfId="692"/>
    <cellStyle name="Percentuale 2 3" xfId="693"/>
    <cellStyle name="Percentuale 20" xfId="694"/>
    <cellStyle name="Percentuale 20 2" xfId="695"/>
    <cellStyle name="Percentuale 20 3" xfId="696"/>
    <cellStyle name="Percentuale 21" xfId="697"/>
    <cellStyle name="Percentuale 21 2" xfId="698"/>
    <cellStyle name="Percentuale 21 3" xfId="699"/>
    <cellStyle name="Percentuale 22" xfId="700"/>
    <cellStyle name="Percentuale 22 2" xfId="701"/>
    <cellStyle name="Percentuale 22 3" xfId="702"/>
    <cellStyle name="Percentuale 23" xfId="703"/>
    <cellStyle name="Percentuale 23 2" xfId="704"/>
    <cellStyle name="Percentuale 23 3" xfId="705"/>
    <cellStyle name="Percentuale 24" xfId="706"/>
    <cellStyle name="Percentuale 24 2" xfId="707"/>
    <cellStyle name="Percentuale 24 3" xfId="708"/>
    <cellStyle name="Percentuale 25" xfId="709"/>
    <cellStyle name="Percentuale 25 2" xfId="710"/>
    <cellStyle name="Percentuale 25 3" xfId="711"/>
    <cellStyle name="Percentuale 26" xfId="712"/>
    <cellStyle name="Percentuale 26 2" xfId="713"/>
    <cellStyle name="Percentuale 26 3" xfId="714"/>
    <cellStyle name="Percentuale 27" xfId="715"/>
    <cellStyle name="Percentuale 27 2" xfId="716"/>
    <cellStyle name="Percentuale 27 3" xfId="717"/>
    <cellStyle name="Percentuale 28" xfId="718"/>
    <cellStyle name="Percentuale 28 2" xfId="719"/>
    <cellStyle name="Percentuale 28 3" xfId="720"/>
    <cellStyle name="Percentuale 29" xfId="721"/>
    <cellStyle name="Percentuale 29 2" xfId="722"/>
    <cellStyle name="Percentuale 29 3" xfId="723"/>
    <cellStyle name="Percentuale 3" xfId="724"/>
    <cellStyle name="Percentuale 3 2" xfId="725"/>
    <cellStyle name="Percentuale 3 3" xfId="726"/>
    <cellStyle name="Percentuale 30" xfId="727"/>
    <cellStyle name="Percentuale 30 2" xfId="728"/>
    <cellStyle name="Percentuale 30 3" xfId="729"/>
    <cellStyle name="Percentuale 31" xfId="730"/>
    <cellStyle name="Percentuale 31 2" xfId="731"/>
    <cellStyle name="Percentuale 31 3" xfId="732"/>
    <cellStyle name="Percentuale 32" xfId="733"/>
    <cellStyle name="Percentuale 32 2" xfId="734"/>
    <cellStyle name="Percentuale 32 3" xfId="735"/>
    <cellStyle name="Percentuale 33" xfId="736"/>
    <cellStyle name="Percentuale 33 2" xfId="737"/>
    <cellStyle name="Percentuale 33 3" xfId="738"/>
    <cellStyle name="Percentuale 34" xfId="739"/>
    <cellStyle name="Percentuale 34 2" xfId="740"/>
    <cellStyle name="Percentuale 34 3" xfId="741"/>
    <cellStyle name="Percentuale 35" xfId="742"/>
    <cellStyle name="Percentuale 35 2" xfId="743"/>
    <cellStyle name="Percentuale 35 3" xfId="744"/>
    <cellStyle name="Percentuale 36" xfId="745"/>
    <cellStyle name="Percentuale 36 2" xfId="746"/>
    <cellStyle name="Percentuale 36 3" xfId="747"/>
    <cellStyle name="Percentuale 37" xfId="748"/>
    <cellStyle name="Percentuale 37 2" xfId="749"/>
    <cellStyle name="Percentuale 37 3" xfId="750"/>
    <cellStyle name="Percentuale 38" xfId="751"/>
    <cellStyle name="Percentuale 38 2" xfId="752"/>
    <cellStyle name="Percentuale 38 3" xfId="753"/>
    <cellStyle name="Percentuale 39" xfId="754"/>
    <cellStyle name="Percentuale 39 2" xfId="755"/>
    <cellStyle name="Percentuale 39 3" xfId="756"/>
    <cellStyle name="Percentuale 4" xfId="757"/>
    <cellStyle name="Percentuale 4 2" xfId="758"/>
    <cellStyle name="Percentuale 4 3" xfId="759"/>
    <cellStyle name="Percentuale 40" xfId="760"/>
    <cellStyle name="Percentuale 40 2" xfId="761"/>
    <cellStyle name="Percentuale 40 3" xfId="762"/>
    <cellStyle name="Percentuale 41" xfId="763"/>
    <cellStyle name="Percentuale 41 2" xfId="764"/>
    <cellStyle name="Percentuale 41 3" xfId="765"/>
    <cellStyle name="Percentuale 42" xfId="766"/>
    <cellStyle name="Percentuale 42 2" xfId="767"/>
    <cellStyle name="Percentuale 42 3" xfId="768"/>
    <cellStyle name="Percentuale 43" xfId="769"/>
    <cellStyle name="Percentuale 43 2" xfId="770"/>
    <cellStyle name="Percentuale 43 3" xfId="771"/>
    <cellStyle name="Percentuale 44" xfId="772"/>
    <cellStyle name="Percentuale 44 2" xfId="773"/>
    <cellStyle name="Percentuale 44 3" xfId="774"/>
    <cellStyle name="Percentuale 45" xfId="775"/>
    <cellStyle name="Percentuale 45 2" xfId="776"/>
    <cellStyle name="Percentuale 45 3" xfId="777"/>
    <cellStyle name="Percentuale 46" xfId="778"/>
    <cellStyle name="Percentuale 46 2" xfId="779"/>
    <cellStyle name="Percentuale 46 3" xfId="780"/>
    <cellStyle name="Percentuale 47" xfId="781"/>
    <cellStyle name="Percentuale 47 2" xfId="782"/>
    <cellStyle name="Percentuale 47 3" xfId="783"/>
    <cellStyle name="Percentuale 48" xfId="784"/>
    <cellStyle name="Percentuale 48 2" xfId="785"/>
    <cellStyle name="Percentuale 48 3" xfId="786"/>
    <cellStyle name="Percentuale 49" xfId="787"/>
    <cellStyle name="Percentuale 49 2" xfId="788"/>
    <cellStyle name="Percentuale 49 3" xfId="789"/>
    <cellStyle name="Percentuale 5" xfId="790"/>
    <cellStyle name="Percentuale 5 2" xfId="791"/>
    <cellStyle name="Percentuale 5 3" xfId="792"/>
    <cellStyle name="Percentuale 50" xfId="793"/>
    <cellStyle name="Percentuale 50 2" xfId="794"/>
    <cellStyle name="Percentuale 50 3" xfId="795"/>
    <cellStyle name="Percentuale 51" xfId="796"/>
    <cellStyle name="Percentuale 51 2" xfId="797"/>
    <cellStyle name="Percentuale 51 3" xfId="798"/>
    <cellStyle name="Percentuale 52" xfId="799"/>
    <cellStyle name="Percentuale 52 2" xfId="800"/>
    <cellStyle name="Percentuale 52 3" xfId="801"/>
    <cellStyle name="Percentuale 53" xfId="802"/>
    <cellStyle name="Percentuale 53 2" xfId="803"/>
    <cellStyle name="Percentuale 53 3" xfId="804"/>
    <cellStyle name="Percentuale 54" xfId="805"/>
    <cellStyle name="Percentuale 54 2" xfId="806"/>
    <cellStyle name="Percentuale 54 3" xfId="807"/>
    <cellStyle name="Percentuale 55" xfId="808"/>
    <cellStyle name="Percentuale 55 2" xfId="809"/>
    <cellStyle name="Percentuale 55 3" xfId="810"/>
    <cellStyle name="Percentuale 56" xfId="811"/>
    <cellStyle name="Percentuale 56 2" xfId="812"/>
    <cellStyle name="Percentuale 56 3" xfId="813"/>
    <cellStyle name="Percentuale 57" xfId="814"/>
    <cellStyle name="Percentuale 57 2" xfId="815"/>
    <cellStyle name="Percentuale 57 3" xfId="816"/>
    <cellStyle name="Percentuale 58" xfId="817"/>
    <cellStyle name="Percentuale 58 2" xfId="818"/>
    <cellStyle name="Percentuale 58 3" xfId="819"/>
    <cellStyle name="Percentuale 59" xfId="820"/>
    <cellStyle name="Percentuale 59 2" xfId="821"/>
    <cellStyle name="Percentuale 59 3" xfId="822"/>
    <cellStyle name="Percentuale 6" xfId="823"/>
    <cellStyle name="Percentuale 6 2" xfId="824"/>
    <cellStyle name="Percentuale 6 3" xfId="825"/>
    <cellStyle name="Percentuale 60" xfId="826"/>
    <cellStyle name="Percentuale 60 2" xfId="827"/>
    <cellStyle name="Percentuale 60 3" xfId="828"/>
    <cellStyle name="Percentuale 61" xfId="829"/>
    <cellStyle name="Percentuale 61 2" xfId="830"/>
    <cellStyle name="Percentuale 61 3" xfId="831"/>
    <cellStyle name="Percentuale 62" xfId="832"/>
    <cellStyle name="Percentuale 63" xfId="833"/>
    <cellStyle name="Percentuale 64" xfId="834"/>
    <cellStyle name="Percentuale 65" xfId="835"/>
    <cellStyle name="Percentuale 66" xfId="836"/>
    <cellStyle name="Percentuale 67" xfId="837"/>
    <cellStyle name="Percentuale 68" xfId="838"/>
    <cellStyle name="Percentuale 68 2" xfId="839"/>
    <cellStyle name="Percentuale 68 3" xfId="840"/>
    <cellStyle name="Percentuale 69" xfId="841"/>
    <cellStyle name="Percentuale 69 2" xfId="842"/>
    <cellStyle name="Percentuale 69 3" xfId="843"/>
    <cellStyle name="Percentuale 7" xfId="844"/>
    <cellStyle name="Percentuale 7 2" xfId="845"/>
    <cellStyle name="Percentuale 7 3" xfId="846"/>
    <cellStyle name="Percentuale 8" xfId="847"/>
    <cellStyle name="Percentuale 8 2" xfId="848"/>
    <cellStyle name="Percentuale 8 3" xfId="849"/>
    <cellStyle name="Percentuale 9" xfId="850"/>
    <cellStyle name="Percentuale 9 2" xfId="851"/>
    <cellStyle name="Percentuale 9 3" xfId="852"/>
    <cellStyle name="Testo avviso" xfId="853"/>
    <cellStyle name="Testo descrittivo" xfId="854"/>
    <cellStyle name="Titolo" xfId="855"/>
    <cellStyle name="Titolo 1" xfId="856"/>
    <cellStyle name="Titolo 2" xfId="857"/>
    <cellStyle name="Titolo 3" xfId="858"/>
    <cellStyle name="Titolo 4" xfId="859"/>
    <cellStyle name="Totale" xfId="860"/>
    <cellStyle name="Valore non valido" xfId="861"/>
    <cellStyle name="Valore valido" xfId="86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5.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4.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8.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3.xml"/><Relationship Id="rId5" Type="http://schemas.openxmlformats.org/officeDocument/2006/relationships/worksheet" Target="worksheets/sheet5.xml"/><Relationship Id="rId15" Type="http://schemas.openxmlformats.org/officeDocument/2006/relationships/externalLink" Target="externalLinks/externalLink7.xml"/><Relationship Id="rId10" Type="http://schemas.openxmlformats.org/officeDocument/2006/relationships/externalLink" Target="externalLinks/externalLink2.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externalLink" Target="externalLinks/externalLink6.xml"/></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xdr:from>
      <xdr:col>1</xdr:col>
      <xdr:colOff>676274</xdr:colOff>
      <xdr:row>11</xdr:row>
      <xdr:rowOff>95249</xdr:rowOff>
    </xdr:from>
    <xdr:to>
      <xdr:col>4</xdr:col>
      <xdr:colOff>361949</xdr:colOff>
      <xdr:row>18</xdr:row>
      <xdr:rowOff>152400</xdr:rowOff>
    </xdr:to>
    <xdr:sp macro="" textlink="">
      <xdr:nvSpPr>
        <xdr:cNvPr id="2" name="TextBox 1"/>
        <xdr:cNvSpPr txBox="1"/>
      </xdr:nvSpPr>
      <xdr:spPr>
        <a:xfrm>
          <a:off x="996314" y="1969769"/>
          <a:ext cx="5095875" cy="1230631"/>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da-DK" sz="1100" b="1">
              <a:solidFill>
                <a:schemeClr val="dk1"/>
              </a:solidFill>
              <a:effectLst/>
              <a:latin typeface="Times New Roman" panose="02020603050405020304" pitchFamily="18" charset="0"/>
              <a:ea typeface="+mn-ea"/>
              <a:cs typeface="Times New Roman" panose="02020603050405020304" pitchFamily="18" charset="0"/>
            </a:rPr>
            <a:t>FT processes</a:t>
          </a:r>
          <a:r>
            <a:rPr lang="da-DK" sz="1100">
              <a:solidFill>
                <a:schemeClr val="dk1"/>
              </a:solidFill>
              <a:effectLst/>
              <a:latin typeface="Times New Roman" panose="02020603050405020304" pitchFamily="18" charset="0"/>
              <a:ea typeface="+mn-ea"/>
              <a:cs typeface="Times New Roman" panose="02020603050405020304" pitchFamily="18" charset="0"/>
            </a:rPr>
            <a:t> are converting "general" commodities (such as NGA, DSL WPE,etc.) to residential comodities with efficiency</a:t>
          </a:r>
          <a:r>
            <a:rPr lang="da-DK" sz="1100" baseline="0">
              <a:solidFill>
                <a:schemeClr val="dk1"/>
              </a:solidFill>
              <a:effectLst/>
              <a:latin typeface="Times New Roman" panose="02020603050405020304" pitchFamily="18" charset="0"/>
              <a:ea typeface="+mn-ea"/>
              <a:cs typeface="Times New Roman" panose="02020603050405020304" pitchFamily="18" charset="0"/>
            </a:rPr>
            <a:t> of 1</a:t>
          </a:r>
          <a:r>
            <a:rPr lang="da-DK" sz="1100">
              <a:solidFill>
                <a:schemeClr val="dk1"/>
              </a:solidFill>
              <a:effectLst/>
              <a:latin typeface="Times New Roman" panose="02020603050405020304" pitchFamily="18" charset="0"/>
              <a:ea typeface="+mn-ea"/>
              <a:cs typeface="Times New Roman" panose="02020603050405020304" pitchFamily="18" charset="0"/>
            </a:rPr>
            <a:t> (converting</a:t>
          </a:r>
          <a:r>
            <a:rPr lang="da-DK" sz="1100" baseline="0">
              <a:solidFill>
                <a:schemeClr val="dk1"/>
              </a:solidFill>
              <a:effectLst/>
              <a:latin typeface="Times New Roman" panose="02020603050405020304" pitchFamily="18" charset="0"/>
              <a:ea typeface="+mn-ea"/>
              <a:cs typeface="Times New Roman" panose="02020603050405020304" pitchFamily="18" charset="0"/>
            </a:rPr>
            <a:t> commodities in column D into commodities in column E)</a:t>
          </a:r>
          <a:r>
            <a:rPr lang="da-DK" sz="1100">
              <a:solidFill>
                <a:schemeClr val="dk1"/>
              </a:solidFill>
              <a:effectLst/>
              <a:latin typeface="Times New Roman" panose="02020603050405020304" pitchFamily="18" charset="0"/>
              <a:ea typeface="+mn-ea"/>
              <a:cs typeface="Times New Roman" panose="02020603050405020304" pitchFamily="18" charset="0"/>
            </a:rPr>
            <a:t>. The only purpose of these processes is to be able to track the use of commodities in a specific sector</a:t>
          </a:r>
          <a:r>
            <a:rPr lang="da-DK" sz="1100" baseline="0">
              <a:solidFill>
                <a:schemeClr val="dk1"/>
              </a:solidFill>
              <a:effectLst/>
              <a:latin typeface="Times New Roman" panose="02020603050405020304" pitchFamily="18" charset="0"/>
              <a:ea typeface="+mn-ea"/>
              <a:cs typeface="Times New Roman" panose="02020603050405020304" pitchFamily="18" charset="0"/>
            </a:rPr>
            <a:t> (in this case </a:t>
          </a:r>
          <a:r>
            <a:rPr lang="da-DK" sz="1100">
              <a:solidFill>
                <a:schemeClr val="dk1"/>
              </a:solidFill>
              <a:effectLst/>
              <a:latin typeface="Times New Roman" panose="02020603050405020304" pitchFamily="18" charset="0"/>
              <a:ea typeface="+mn-ea"/>
              <a:cs typeface="Times New Roman" panose="02020603050405020304" pitchFamily="18" charset="0"/>
            </a:rPr>
            <a:t>residential sector).</a:t>
          </a:r>
        </a:p>
        <a:p>
          <a:pPr marL="0" marR="0" indent="0" defTabSz="914400" eaLnBrk="1" fontAlgn="auto" latinLnBrk="0" hangingPunct="1">
            <a:lnSpc>
              <a:spcPct val="100000"/>
            </a:lnSpc>
            <a:spcBef>
              <a:spcPts val="0"/>
            </a:spcBef>
            <a:spcAft>
              <a:spcPts val="0"/>
            </a:spcAft>
            <a:buClrTx/>
            <a:buSzTx/>
            <a:buFontTx/>
            <a:buNone/>
            <a:tabLst/>
            <a:defRPr/>
          </a:pPr>
          <a:endParaRPr lang="da-DK" sz="1100">
            <a:solidFill>
              <a:schemeClr val="dk1"/>
            </a:solidFill>
            <a:effectLst/>
            <a:latin typeface="Times New Roman" panose="02020603050405020304" pitchFamily="18" charset="0"/>
            <a:ea typeface="+mn-ea"/>
            <a:cs typeface="Times New Roman" panose="02020603050405020304" pitchFamily="18" charset="0"/>
          </a:endParaRPr>
        </a:p>
        <a:p>
          <a:r>
            <a:rPr lang="da-DK" sz="1100" b="1" baseline="0">
              <a:solidFill>
                <a:schemeClr val="dk1"/>
              </a:solidFill>
              <a:effectLst/>
              <a:latin typeface="Times New Roman" panose="02020603050405020304" pitchFamily="18" charset="0"/>
              <a:ea typeface="+mn-ea"/>
              <a:cs typeface="Times New Roman" panose="02020603050405020304" pitchFamily="18" charset="0"/>
            </a:rPr>
            <a:t>LIFE</a:t>
          </a:r>
          <a:r>
            <a:rPr lang="da-DK" sz="1100" baseline="0">
              <a:solidFill>
                <a:schemeClr val="dk1"/>
              </a:solidFill>
              <a:effectLst/>
              <a:latin typeface="Times New Roman" panose="02020603050405020304" pitchFamily="18" charset="0"/>
              <a:ea typeface="+mn-ea"/>
              <a:cs typeface="Times New Roman" panose="02020603050405020304" pitchFamily="18" charset="0"/>
            </a:rPr>
            <a:t> specifies the lifetime of new capacity. </a:t>
          </a:r>
          <a:endParaRPr lang="da-DK">
            <a:effectLst/>
            <a:latin typeface="Times New Roman" panose="02020603050405020304" pitchFamily="18" charset="0"/>
            <a:cs typeface="Times New Roman" panose="02020603050405020304" pitchFamily="18"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6</xdr:col>
      <xdr:colOff>339437</xdr:colOff>
      <xdr:row>17</xdr:row>
      <xdr:rowOff>76200</xdr:rowOff>
    </xdr:from>
    <xdr:to>
      <xdr:col>11</xdr:col>
      <xdr:colOff>540328</xdr:colOff>
      <xdr:row>31</xdr:row>
      <xdr:rowOff>13855</xdr:rowOff>
    </xdr:to>
    <xdr:sp macro="" textlink="">
      <xdr:nvSpPr>
        <xdr:cNvPr id="2" name="TextBox 1"/>
        <xdr:cNvSpPr txBox="1"/>
      </xdr:nvSpPr>
      <xdr:spPr>
        <a:xfrm>
          <a:off x="6283037" y="3013364"/>
          <a:ext cx="3352800" cy="226521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a-DK" sz="1100" b="1"/>
            <a:t>RAFS 9th Febr.</a:t>
          </a:r>
          <a:r>
            <a:rPr lang="da-DK" sz="1100" b="1" baseline="0"/>
            <a:t> 2018</a:t>
          </a:r>
          <a:r>
            <a:rPr lang="da-DK" sz="1100" b="1"/>
            <a:t>:</a:t>
          </a:r>
        </a:p>
        <a:p>
          <a:endParaRPr lang="da-DK" sz="1100" b="0" baseline="0">
            <a:solidFill>
              <a:srgbClr val="FF0000"/>
            </a:solidFill>
          </a:endParaRPr>
        </a:p>
        <a:p>
          <a:r>
            <a:rPr lang="da-DK" sz="1100" b="0" baseline="0">
              <a:solidFill>
                <a:srgbClr val="FF0000"/>
              </a:solidFill>
            </a:rPr>
            <a:t>Description: Electricity in residential sector appliances Commodity </a:t>
          </a:r>
          <a:endParaRPr lang="da-DK" sz="1100" b="0">
            <a:solidFill>
              <a:srgbClr val="FF0000"/>
            </a:solidFill>
          </a:endParaRPr>
        </a:p>
        <a:p>
          <a:endParaRPr lang="da-DK"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5</xdr:col>
      <xdr:colOff>0</xdr:colOff>
      <xdr:row>19</xdr:row>
      <xdr:rowOff>0</xdr:rowOff>
    </xdr:from>
    <xdr:to>
      <xdr:col>8</xdr:col>
      <xdr:colOff>431800</xdr:colOff>
      <xdr:row>32</xdr:row>
      <xdr:rowOff>63885</xdr:rowOff>
    </xdr:to>
    <xdr:sp macro="" textlink="">
      <xdr:nvSpPr>
        <xdr:cNvPr id="2" name="TextBox 1"/>
        <xdr:cNvSpPr txBox="1"/>
      </xdr:nvSpPr>
      <xdr:spPr>
        <a:xfrm>
          <a:off x="6214533" y="3234267"/>
          <a:ext cx="3352800" cy="226521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a-DK" sz="1100" b="1"/>
            <a:t>RAFS 10th Sept.</a:t>
          </a:r>
          <a:r>
            <a:rPr lang="da-DK" sz="1100" b="1" baseline="0"/>
            <a:t> 2019</a:t>
          </a:r>
          <a:r>
            <a:rPr lang="da-DK" sz="1100" b="1"/>
            <a:t>:</a:t>
          </a:r>
        </a:p>
        <a:p>
          <a:endParaRPr lang="da-DK" sz="1100" b="1"/>
        </a:p>
        <a:p>
          <a:r>
            <a:rPr lang="da-DK" sz="1100" b="0"/>
            <a:t>I changed the commodity in input from ELCC to RESELCA for this technology in order to be accounted in the residential final energy demand in VEDA-BE</a:t>
          </a:r>
        </a:p>
        <a:p>
          <a:endParaRPr lang="da-DK" sz="1100"/>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19</xdr:col>
      <xdr:colOff>152400</xdr:colOff>
      <xdr:row>1</xdr:row>
      <xdr:rowOff>66675</xdr:rowOff>
    </xdr:from>
    <xdr:to>
      <xdr:col>25</xdr:col>
      <xdr:colOff>426660</xdr:colOff>
      <xdr:row>9</xdr:row>
      <xdr:rowOff>45053</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620750" y="2676525"/>
          <a:ext cx="4103310" cy="162620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5</xdr:col>
      <xdr:colOff>0</xdr:colOff>
      <xdr:row>17</xdr:row>
      <xdr:rowOff>0</xdr:rowOff>
    </xdr:from>
    <xdr:to>
      <xdr:col>13</xdr:col>
      <xdr:colOff>431800</xdr:colOff>
      <xdr:row>27</xdr:row>
      <xdr:rowOff>19050</xdr:rowOff>
    </xdr:to>
    <xdr:sp macro="" textlink="">
      <xdr:nvSpPr>
        <xdr:cNvPr id="3" name="TextBox 2"/>
        <xdr:cNvSpPr txBox="1"/>
      </xdr:nvSpPr>
      <xdr:spPr>
        <a:xfrm>
          <a:off x="3914775" y="3228975"/>
          <a:ext cx="5537200" cy="17621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a-DK" sz="1100" b="1"/>
            <a:t>RAFS 10th of September 2019: </a:t>
          </a:r>
          <a:endParaRPr lang="da-DK" sz="1100" b="1">
            <a:solidFill>
              <a:srgbClr val="FF0000"/>
            </a:solidFill>
          </a:endParaRPr>
        </a:p>
        <a:p>
          <a:endParaRPr lang="da-DK" sz="1100" b="1">
            <a:solidFill>
              <a:srgbClr val="FF0000"/>
            </a:solidFill>
          </a:endParaRPr>
        </a:p>
        <a:p>
          <a:r>
            <a:rPr lang="da-DK" sz="1100" b="0">
              <a:solidFill>
                <a:sysClr val="windowText" lastClr="000000"/>
              </a:solidFill>
            </a:rPr>
            <a:t>The electricity demand here is describing only the appliances in the residential</a:t>
          </a:r>
          <a:r>
            <a:rPr lang="da-DK" sz="1100" b="0" baseline="0">
              <a:solidFill>
                <a:sysClr val="windowText" lastClr="000000"/>
              </a:solidFill>
            </a:rPr>
            <a:t> sector. </a:t>
          </a:r>
        </a:p>
        <a:p>
          <a:endParaRPr lang="da-DK" sz="1100" b="0" baseline="0">
            <a:solidFill>
              <a:sysClr val="windowText" lastClr="000000"/>
            </a:solidFill>
          </a:endParaRPr>
        </a:p>
        <a:p>
          <a:r>
            <a:rPr lang="da-DK" sz="1100" b="0" baseline="0">
              <a:solidFill>
                <a:sysClr val="windowText" lastClr="000000"/>
              </a:solidFill>
            </a:rPr>
            <a:t>Before it was also including all the remaining demands that were not defined in the other sectors, such as the electricity consumed in the Oil and Gas sector. Now such electricity is modelled in the Sup.</a:t>
          </a:r>
          <a:endParaRPr lang="da-DK" sz="1100" b="0">
            <a:solidFill>
              <a:sysClr val="windowText" lastClr="000000"/>
            </a:solidFill>
          </a:endParaRPr>
        </a:p>
        <a:p>
          <a:endParaRPr lang="da-DK" sz="1100" b="1">
            <a:solidFill>
              <a:srgbClr val="FF0000"/>
            </a:solidFill>
          </a:endParaRPr>
        </a:p>
        <a:p>
          <a:endParaRPr lang="da-DK" sz="1100"/>
        </a:p>
        <a:p>
          <a:endParaRPr lang="da-DK" sz="1100" i="0" baseline="0"/>
        </a:p>
        <a:p>
          <a:endParaRPr lang="da-DK" sz="1100" i="0"/>
        </a:p>
        <a:p>
          <a:endParaRPr lang="da-DK" sz="1100" i="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11</xdr:col>
      <xdr:colOff>57490</xdr:colOff>
      <xdr:row>12</xdr:row>
      <xdr:rowOff>15308</xdr:rowOff>
    </xdr:from>
    <xdr:to>
      <xdr:col>21</xdr:col>
      <xdr:colOff>1700212</xdr:colOff>
      <xdr:row>31</xdr:row>
      <xdr:rowOff>62594</xdr:rowOff>
    </xdr:to>
    <xdr:sp macro="" textlink="">
      <xdr:nvSpPr>
        <xdr:cNvPr id="3" name="TextBox 2"/>
        <xdr:cNvSpPr txBox="1"/>
      </xdr:nvSpPr>
      <xdr:spPr>
        <a:xfrm>
          <a:off x="8548347" y="2301308"/>
          <a:ext cx="7183551" cy="342185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a-DK" sz="1100" b="1"/>
            <a:t>RAFS 13th of April 2017:</a:t>
          </a:r>
        </a:p>
        <a:p>
          <a:endParaRPr lang="da-DK" sz="1100"/>
        </a:p>
        <a:p>
          <a:r>
            <a:rPr lang="da-DK" sz="1100" i="0"/>
            <a:t>Concerning</a:t>
          </a:r>
          <a:r>
            <a:rPr lang="da-DK" sz="1100" i="0" baseline="0"/>
            <a:t> the heat demand I took the data from the IEA website (available up to 2014), then I used data from the NETP 2016 2DS to project them into the future</a:t>
          </a:r>
        </a:p>
        <a:p>
          <a:endParaRPr lang="da-DK" sz="1100" i="0" baseline="0"/>
        </a:p>
        <a:p>
          <a:r>
            <a:rPr lang="da-DK" sz="1100" i="0"/>
            <a:t>http://www.iea.org/statistics/statisticssearch/report/?country=NORWAY&amp;product=electricityandheat&amp;year=2010</a:t>
          </a:r>
        </a:p>
        <a:p>
          <a:r>
            <a:rPr lang="da-DK" sz="1100" i="0"/>
            <a:t>(At this page there is final energy heat demand (net</a:t>
          </a:r>
          <a:r>
            <a:rPr lang="da-DK" sz="1100" i="0" baseline="0"/>
            <a:t> demand))</a:t>
          </a:r>
        </a:p>
        <a:p>
          <a:endParaRPr lang="da-DK" sz="1100" i="0" baseline="0"/>
        </a:p>
        <a:p>
          <a:r>
            <a:rPr lang="da-DK" sz="1100" i="0" baseline="0"/>
            <a:t>After in order to split the demand into power regions and area type I used the shares calculated in the sheet "Flex4RES".</a:t>
          </a:r>
        </a:p>
        <a:p>
          <a:r>
            <a:rPr lang="da-DK" sz="1100" i="0" baseline="0"/>
            <a:t>Here it is assumed that the share is not changing in the future, this is actually wrong, but since we are building a full sectors model we will remove the demands as soon as we have the sectors, so that the energy demands are directly generated by each sector, the distribution between power regions and area type will be then a direct consequences of the assumptions made in each sector for its own development.</a:t>
          </a:r>
        </a:p>
        <a:p>
          <a:endParaRPr lang="da-DK" sz="1100" i="0" baseline="0"/>
        </a:p>
        <a:p>
          <a:endParaRPr lang="da-DK" sz="1100" i="0"/>
        </a:p>
        <a:p>
          <a:endParaRPr lang="da-DK" sz="1100" i="1"/>
        </a:p>
      </xdr:txBody>
    </xdr:sp>
    <xdr:clientData/>
  </xdr:twoCellAnchor>
  <xdr:twoCellAnchor>
    <xdr:from>
      <xdr:col>11</xdr:col>
      <xdr:colOff>54428</xdr:colOff>
      <xdr:row>35</xdr:row>
      <xdr:rowOff>155122</xdr:rowOff>
    </xdr:from>
    <xdr:to>
      <xdr:col>21</xdr:col>
      <xdr:colOff>1485899</xdr:colOff>
      <xdr:row>55</xdr:row>
      <xdr:rowOff>81304</xdr:rowOff>
    </xdr:to>
    <xdr:sp macro="" textlink="">
      <xdr:nvSpPr>
        <xdr:cNvPr id="4" name="TextBox 3"/>
        <xdr:cNvSpPr txBox="1"/>
      </xdr:nvSpPr>
      <xdr:spPr>
        <a:xfrm>
          <a:off x="8545285" y="6479722"/>
          <a:ext cx="6972300" cy="319189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a-DK" sz="1100" b="1"/>
            <a:t>RAFS 16th of May 2017:</a:t>
          </a:r>
        </a:p>
        <a:p>
          <a:endParaRPr lang="da-DK" sz="1100"/>
        </a:p>
        <a:p>
          <a:r>
            <a:rPr lang="da-DK" sz="1100" i="0" baseline="0"/>
            <a:t>After Mohammad added the Residential sector into the model, we need to detract such energy demands from the national demands in order to be coherent.</a:t>
          </a:r>
        </a:p>
        <a:p>
          <a:endParaRPr lang="da-DK" sz="1100" i="0"/>
        </a:p>
        <a:p>
          <a:r>
            <a:rPr lang="en-GB" sz="1100">
              <a:solidFill>
                <a:schemeClr val="dk1"/>
              </a:solidFill>
              <a:effectLst/>
              <a:latin typeface="+mn-lt"/>
              <a:ea typeface="+mn-ea"/>
              <a:cs typeface="+mn-cs"/>
            </a:rPr>
            <a:t>Rationale behind the calculation of DH demand applied by Moha:</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He took the heating demand at the national level and realised that 2 % of that was supplied by DH in 2013. Then since he had the heat demand divided by Norwegian counties he assumed that in each county, 2 % of the demand was supplied by DH. Moreover, he assumed that the county including a big city was considered central while county not including any big city was considered decentral. </a:t>
          </a:r>
        </a:p>
        <a:p>
          <a:r>
            <a:rPr lang="en-GB" sz="1100" i="0">
              <a:solidFill>
                <a:schemeClr val="dk1"/>
              </a:solidFill>
              <a:effectLst/>
              <a:latin typeface="+mn-lt"/>
              <a:ea typeface="+mn-ea"/>
              <a:cs typeface="+mn-cs"/>
            </a:rPr>
            <a:t>In this way he obtained the demands. </a:t>
          </a:r>
          <a:r>
            <a:rPr lang="en-GB" sz="1100" i="0">
              <a:solidFill>
                <a:srgbClr val="FF0000"/>
              </a:solidFill>
              <a:effectLst/>
              <a:latin typeface="+mn-lt"/>
              <a:ea typeface="+mn-ea"/>
              <a:cs typeface="+mn-cs"/>
            </a:rPr>
            <a:t>This</a:t>
          </a:r>
          <a:r>
            <a:rPr lang="en-GB" sz="1100" i="0" baseline="0">
              <a:solidFill>
                <a:srgbClr val="FF0000"/>
              </a:solidFill>
              <a:effectLst/>
              <a:latin typeface="+mn-lt"/>
              <a:ea typeface="+mn-ea"/>
              <a:cs typeface="+mn-cs"/>
            </a:rPr>
            <a:t> rationale is preatty weak and not harmonised with the definition of central and decentral areas adopted in the Power and Heat sector. We should take an action in order to harmosize everything.</a:t>
          </a:r>
          <a:endParaRPr lang="da-DK" sz="1100" i="0">
            <a:solidFill>
              <a:srgbClr val="FF0000"/>
            </a:solidFill>
          </a:endParaRPr>
        </a:p>
        <a:p>
          <a:endParaRPr lang="da-DK" sz="1100" i="1"/>
        </a:p>
        <a:p>
          <a:r>
            <a:rPr lang="da-DK" sz="1100" i="0">
              <a:solidFill>
                <a:schemeClr val="tx1"/>
              </a:solidFill>
            </a:rPr>
            <a:t>Coming to the values the RES total</a:t>
          </a:r>
          <a:r>
            <a:rPr lang="da-DK" sz="1100" i="0" baseline="0">
              <a:solidFill>
                <a:schemeClr val="tx1"/>
              </a:solidFill>
            </a:rPr>
            <a:t> DH demand in 2010 is in line with IEA statistics. I took such contributionas and removed them from the national demands. </a:t>
          </a:r>
          <a:endParaRPr lang="da-DK" sz="1100" i="0">
            <a:solidFill>
              <a:schemeClr val="tx1"/>
            </a:solidFill>
          </a:endParaRPr>
        </a:p>
      </xdr:txBody>
    </xdr:sp>
    <xdr:clientData/>
  </xdr:twoCellAnchor>
  <xdr:twoCellAnchor>
    <xdr:from>
      <xdr:col>11</xdr:col>
      <xdr:colOff>433612</xdr:colOff>
      <xdr:row>59</xdr:row>
      <xdr:rowOff>37190</xdr:rowOff>
    </xdr:from>
    <xdr:to>
      <xdr:col>25</xdr:col>
      <xdr:colOff>25399</xdr:colOff>
      <xdr:row>78</xdr:row>
      <xdr:rowOff>81642</xdr:rowOff>
    </xdr:to>
    <xdr:sp macro="" textlink="">
      <xdr:nvSpPr>
        <xdr:cNvPr id="5" name="TextBox 4"/>
        <xdr:cNvSpPr txBox="1"/>
      </xdr:nvSpPr>
      <xdr:spPr>
        <a:xfrm>
          <a:off x="8924469" y="10302419"/>
          <a:ext cx="9606644" cy="317953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a-DK" sz="1100" b="1"/>
            <a:t>RAFS 2nd of July 2017:</a:t>
          </a:r>
        </a:p>
        <a:p>
          <a:endParaRPr lang="da-DK" sz="1100"/>
        </a:p>
        <a:p>
          <a:r>
            <a:rPr lang="da-DK" sz="1100"/>
            <a:t>After having added the Industrial sector to the model, we have</a:t>
          </a:r>
          <a:r>
            <a:rPr lang="da-DK" sz="1100" baseline="0"/>
            <a:t> to remove its contributions to the general electricity demand and DH demand. </a:t>
          </a:r>
        </a:p>
        <a:p>
          <a:r>
            <a:rPr lang="da-DK" sz="1100" baseline="0"/>
            <a:t>The energy balance used for building up the industry sector is Eurostat.</a:t>
          </a:r>
        </a:p>
        <a:p>
          <a:endParaRPr lang="da-DK" sz="1100" baseline="0"/>
        </a:p>
        <a:p>
          <a:pPr marL="0" marR="0" lvl="0" indent="0" defTabSz="914400" eaLnBrk="1" fontAlgn="auto" latinLnBrk="0" hangingPunct="1">
            <a:lnSpc>
              <a:spcPct val="100000"/>
            </a:lnSpc>
            <a:spcBef>
              <a:spcPts val="0"/>
            </a:spcBef>
            <a:spcAft>
              <a:spcPts val="0"/>
            </a:spcAft>
            <a:buClrTx/>
            <a:buSzTx/>
            <a:buFontTx/>
            <a:buNone/>
            <a:tabLst/>
            <a:defRPr/>
          </a:pPr>
          <a:r>
            <a:rPr lang="da-DK" sz="1100" i="0" baseline="0">
              <a:solidFill>
                <a:schemeClr val="dk1"/>
              </a:solidFill>
              <a:effectLst/>
              <a:latin typeface="+mn-lt"/>
              <a:ea typeface="+mn-ea"/>
              <a:cs typeface="+mn-cs"/>
            </a:rPr>
            <a:t>Please be aware that in the actual VT_IND file, there are also: Agriculture, Services, Non-specified (Other) and fishing sectors modelled. </a:t>
          </a:r>
        </a:p>
        <a:p>
          <a:pPr marL="0" marR="0" lvl="0" indent="0" defTabSz="914400" eaLnBrk="1" fontAlgn="auto" latinLnBrk="0" hangingPunct="1">
            <a:lnSpc>
              <a:spcPct val="100000"/>
            </a:lnSpc>
            <a:spcBef>
              <a:spcPts val="0"/>
            </a:spcBef>
            <a:spcAft>
              <a:spcPts val="0"/>
            </a:spcAft>
            <a:buClrTx/>
            <a:buSzTx/>
            <a:buFontTx/>
            <a:buNone/>
            <a:tabLst/>
            <a:defRPr/>
          </a:pPr>
          <a:endParaRPr lang="da-DK" sz="1100" baseline="0"/>
        </a:p>
        <a:p>
          <a:r>
            <a:rPr lang="da-DK" sz="1100" i="0">
              <a:solidFill>
                <a:schemeClr val="dk1"/>
              </a:solidFill>
              <a:effectLst/>
              <a:latin typeface="+mn-lt"/>
              <a:ea typeface="+mn-ea"/>
              <a:cs typeface="+mn-cs"/>
            </a:rPr>
            <a:t>Since I do not know the split of the industries between NOR1 and NOR2 I assumed the same split as it is for the main</a:t>
          </a:r>
          <a:r>
            <a:rPr lang="da-DK" sz="1100" i="0" baseline="0">
              <a:solidFill>
                <a:schemeClr val="dk1"/>
              </a:solidFill>
              <a:effectLst/>
              <a:latin typeface="+mn-lt"/>
              <a:ea typeface="+mn-ea"/>
              <a:cs typeface="+mn-cs"/>
            </a:rPr>
            <a:t> DH demand (Flex4RES share), the same for the central and decentral split.</a:t>
          </a:r>
        </a:p>
        <a:p>
          <a:endParaRPr lang="en-GB">
            <a:effectLst/>
          </a:endParaRPr>
        </a:p>
        <a:p>
          <a:r>
            <a:rPr lang="en-GB">
              <a:effectLst/>
            </a:rPr>
            <a:t>After having subtracted</a:t>
          </a:r>
          <a:r>
            <a:rPr lang="en-GB" baseline="0">
              <a:effectLst/>
            </a:rPr>
            <a:t> these contributions to the exogenously defined DH demand for each region (and area), I have negative demands in the decentral areas, as you can see from the numbers. This means that the Flex4RES split used and Mohammad approach does not fit together.</a:t>
          </a:r>
        </a:p>
        <a:p>
          <a:r>
            <a:rPr lang="en-GB" baseline="0">
              <a:effectLst/>
            </a:rPr>
            <a:t>Since the services sector was the last contribution to the DH demand, I can directly removed the DH exogenous demand. The problem is that the total DH demand from Eurostat </a:t>
          </a:r>
          <a:r>
            <a:rPr lang="en-GB" baseline="0">
              <a:solidFill>
                <a:sysClr val="windowText" lastClr="000000"/>
              </a:solidFill>
              <a:effectLst/>
            </a:rPr>
            <a:t>is 16.1 PJ + losses and the resulting one is 16.0 + losses and the resulting splt is slightly different that Flex4RES shares, resulting in a system having more DH demand in the Decentral areas than in the Central areas compared to Flex4RES.</a:t>
          </a:r>
        </a:p>
        <a:p>
          <a:endParaRPr lang="en-GB">
            <a:effectLst/>
          </a:endParaRPr>
        </a:p>
        <a:p>
          <a:pPr eaLnBrk="1" fontAlgn="auto" latinLnBrk="0" hangingPunct="1"/>
          <a:r>
            <a:rPr lang="da-DK" sz="1100" i="0" baseline="0">
              <a:solidFill>
                <a:srgbClr val="FF0000"/>
              </a:solidFill>
              <a:effectLst/>
              <a:latin typeface="+mn-lt"/>
              <a:ea typeface="+mn-ea"/>
              <a:cs typeface="+mn-cs"/>
            </a:rPr>
            <a:t>Please be aware that the DH demand for the years following 2010 have to be corrected</a:t>
          </a:r>
          <a:endParaRPr lang="en-GB">
            <a:solidFill>
              <a:srgbClr val="FF0000"/>
            </a:solidFill>
            <a:effectLst/>
          </a:endParaRPr>
        </a:p>
        <a:p>
          <a:endParaRPr lang="da-DK"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18</xdr:col>
      <xdr:colOff>515255</xdr:colOff>
      <xdr:row>0</xdr:row>
      <xdr:rowOff>87082</xdr:rowOff>
    </xdr:from>
    <xdr:to>
      <xdr:col>35</xdr:col>
      <xdr:colOff>587828</xdr:colOff>
      <xdr:row>26</xdr:row>
      <xdr:rowOff>12700</xdr:rowOff>
    </xdr:to>
    <xdr:sp macro="" textlink="">
      <xdr:nvSpPr>
        <xdr:cNvPr id="2" name="TextBox 1"/>
        <xdr:cNvSpPr txBox="1"/>
      </xdr:nvSpPr>
      <xdr:spPr>
        <a:xfrm>
          <a:off x="13393055" y="87082"/>
          <a:ext cx="11273973" cy="476431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a-DK" sz="1100" b="1"/>
            <a:t>RAFS 13th of April 2017:</a:t>
          </a:r>
        </a:p>
        <a:p>
          <a:endParaRPr lang="da-DK" sz="1100"/>
        </a:p>
        <a:p>
          <a:r>
            <a:rPr lang="da-DK" sz="1100" i="0"/>
            <a:t>Concerning</a:t>
          </a:r>
          <a:r>
            <a:rPr lang="da-DK" sz="1100" i="0" baseline="0"/>
            <a:t> the electricity demand I took the data from the IEA website (available up to 2014), then I used data from the NETP 2016 2DS to project them into the future</a:t>
          </a:r>
        </a:p>
        <a:p>
          <a:endParaRPr lang="da-DK" sz="1100" i="0" baseline="0"/>
        </a:p>
        <a:p>
          <a:r>
            <a:rPr lang="da-DK" sz="1100" i="0"/>
            <a:t>http://www.iea.org/statistics/statisticssearch/report/?country=NORWAY&amp;product=electricityandheat&amp;year=2010</a:t>
          </a:r>
        </a:p>
        <a:p>
          <a:r>
            <a:rPr lang="da-DK" sz="1100" i="0"/>
            <a:t>(At this page there is final energy electricity demand (net</a:t>
          </a:r>
          <a:r>
            <a:rPr lang="da-DK" sz="1100" i="0" baseline="0"/>
            <a:t> demand))</a:t>
          </a:r>
        </a:p>
        <a:p>
          <a:endParaRPr lang="da-DK" sz="1100" i="0" baseline="0"/>
        </a:p>
        <a:p>
          <a:r>
            <a:rPr lang="da-DK" sz="1100" i="0" baseline="0"/>
            <a:t>After in order to split the demand into power regions I used the shares calculated in the sheet "Flex4RES".</a:t>
          </a:r>
        </a:p>
        <a:p>
          <a:r>
            <a:rPr lang="da-DK" sz="1100" i="0" baseline="0"/>
            <a:t>Here it is assumed that the share is not changing in the future, this is actually wrong, but since we are building a full sectors model we will remove the demands as soon as we have the sectors, so that the energy demands are directly generated by each sector, the distribution between power regions and area type will be then a direct consequences of the assumptions made in each sector for its own development.</a:t>
          </a:r>
          <a:endParaRPr lang="da-DK" sz="1100" i="0"/>
        </a:p>
        <a:p>
          <a:endParaRPr lang="da-DK" sz="1100" i="1"/>
        </a:p>
        <a:p>
          <a:r>
            <a:rPr lang="da-DK" sz="1100" b="1">
              <a:solidFill>
                <a:schemeClr val="dk1"/>
              </a:solidFill>
              <a:latin typeface="+mn-lt"/>
              <a:ea typeface="+mn-ea"/>
              <a:cs typeface="+mn-cs"/>
            </a:rPr>
            <a:t>RAFS 15th of May 2017:</a:t>
          </a:r>
        </a:p>
        <a:p>
          <a:r>
            <a:rPr lang="da-DK" sz="1100" b="0">
              <a:solidFill>
                <a:schemeClr val="dk1"/>
              </a:solidFill>
              <a:latin typeface="+mn-lt"/>
              <a:ea typeface="+mn-ea"/>
              <a:cs typeface="+mn-cs"/>
            </a:rPr>
            <a:t>Comparing the following quantities in the statistics: </a:t>
          </a:r>
        </a:p>
        <a:p>
          <a:r>
            <a:rPr lang="da-DK" sz="1100" b="0">
              <a:solidFill>
                <a:schemeClr val="dk1"/>
              </a:solidFill>
              <a:latin typeface="+mn-lt"/>
              <a:ea typeface="+mn-ea"/>
              <a:cs typeface="+mn-cs"/>
            </a:rPr>
            <a:t>final energy consumption + losses + exports        with        production + imports </a:t>
          </a:r>
        </a:p>
        <a:p>
          <a:r>
            <a:rPr lang="da-DK" sz="1100" b="0">
              <a:solidFill>
                <a:schemeClr val="dk1"/>
              </a:solidFill>
              <a:latin typeface="+mn-lt"/>
              <a:ea typeface="+mn-ea"/>
              <a:cs typeface="+mn-cs"/>
            </a:rPr>
            <a:t>I</a:t>
          </a:r>
          <a:r>
            <a:rPr lang="da-DK" sz="1100" b="0" baseline="0">
              <a:solidFill>
                <a:schemeClr val="dk1"/>
              </a:solidFill>
              <a:latin typeface="+mn-lt"/>
              <a:ea typeface="+mn-ea"/>
              <a:cs typeface="+mn-cs"/>
            </a:rPr>
            <a:t> realised that we were missing around 20 pj of demand. Checking the Eurostat it seems that such demand comes from the own use of electricity of CHP and power only plants, pumped and storage plants, oil and natural gas extraction plants, oil refineries and coal mines </a:t>
          </a:r>
          <a:r>
            <a:rPr lang="da-DK" sz="1100" b="0" baseline="0">
              <a:solidFill>
                <a:schemeClr val="dk1"/>
              </a:solidFill>
              <a:effectLst/>
              <a:latin typeface="+mn-lt"/>
              <a:ea typeface="+mn-ea"/>
              <a:cs typeface="+mn-cs"/>
            </a:rPr>
            <a:t>(supply sector)</a:t>
          </a:r>
        </a:p>
        <a:p>
          <a:endParaRPr lang="da-DK" sz="1100" b="0" baseline="0">
            <a:solidFill>
              <a:schemeClr val="dk1"/>
            </a:solidFill>
            <a:effectLst/>
            <a:latin typeface="+mn-lt"/>
            <a:ea typeface="+mn-ea"/>
            <a:cs typeface="+mn-cs"/>
          </a:endParaRPr>
        </a:p>
        <a:p>
          <a:r>
            <a:rPr lang="da-DK" sz="1100" b="0" baseline="0">
              <a:solidFill>
                <a:schemeClr val="dk1"/>
              </a:solidFill>
              <a:effectLst/>
              <a:latin typeface="+mn-lt"/>
              <a:ea typeface="+mn-ea"/>
              <a:cs typeface="+mn-cs"/>
            </a:rPr>
            <a:t>In order to replicate the statistics from the production side we have to include this contribution in the demand otherwise we cannot reach such production. Actually, we are missing some production from natural gas plants. </a:t>
          </a:r>
          <a:r>
            <a:rPr lang="da-DK" sz="1100" b="0">
              <a:solidFill>
                <a:schemeClr val="dk1"/>
              </a:solidFill>
              <a:latin typeface="+mn-lt"/>
              <a:ea typeface="+mn-ea"/>
              <a:cs typeface="+mn-cs"/>
            </a:rPr>
            <a:t>Right now I included this contribution only for the base year, because when we will calibrate the model then we will have all the sectors and then the energy demands will be atomatically calculated in the model itself.</a:t>
          </a:r>
          <a:r>
            <a:rPr lang="da-DK" sz="1100" b="0" baseline="0">
              <a:solidFill>
                <a:schemeClr val="dk1"/>
              </a:solidFill>
              <a:latin typeface="+mn-lt"/>
              <a:ea typeface="+mn-ea"/>
              <a:cs typeface="+mn-cs"/>
            </a:rPr>
            <a:t> So I did this only for matching the statistics in the short term.</a:t>
          </a:r>
        </a:p>
        <a:p>
          <a:endParaRPr lang="da-DK" sz="1100" b="0" baseline="0">
            <a:solidFill>
              <a:schemeClr val="dk1"/>
            </a:solidFill>
            <a:latin typeface="+mn-lt"/>
            <a:ea typeface="+mn-ea"/>
            <a:cs typeface="+mn-cs"/>
          </a:endParaRPr>
        </a:p>
        <a:p>
          <a:r>
            <a:rPr lang="da-DK" sz="1100" b="1" baseline="0">
              <a:solidFill>
                <a:schemeClr val="dk1"/>
              </a:solidFill>
              <a:latin typeface="+mn-lt"/>
              <a:ea typeface="+mn-ea"/>
              <a:cs typeface="+mn-cs"/>
            </a:rPr>
            <a:t>RAFS 16th of October: </a:t>
          </a:r>
          <a:r>
            <a:rPr lang="da-DK" sz="1100" b="0" baseline="0">
              <a:solidFill>
                <a:schemeClr val="dk1"/>
              </a:solidFill>
              <a:latin typeface="+mn-lt"/>
              <a:ea typeface="+mn-ea"/>
              <a:cs typeface="+mn-cs"/>
            </a:rPr>
            <a:t>The remaining electricity demand defined in the model is the one coming from the appliances. I project the base year value in the future using the trend from the NETP 2016. This could be wrong since maybe the overall electricity demand is decreasing (national trend from NETP 2016) but the appliances one might increase. It is only a temporary solution.</a:t>
          </a:r>
          <a:endParaRPr lang="da-DK" sz="1100" b="1" baseline="0">
            <a:solidFill>
              <a:schemeClr val="dk1"/>
            </a:solidFill>
            <a:latin typeface="+mn-lt"/>
            <a:ea typeface="+mn-ea"/>
            <a:cs typeface="+mn-cs"/>
          </a:endParaRPr>
        </a:p>
        <a:p>
          <a:endParaRPr lang="da-DK" sz="1100" b="0" baseline="0">
            <a:solidFill>
              <a:schemeClr val="dk1"/>
            </a:solidFill>
            <a:latin typeface="+mn-lt"/>
            <a:ea typeface="+mn-ea"/>
            <a:cs typeface="+mn-cs"/>
          </a:endParaRPr>
        </a:p>
        <a:p>
          <a:r>
            <a:rPr lang="da-DK" sz="1100" b="0">
              <a:solidFill>
                <a:srgbClr val="FF0000"/>
              </a:solidFill>
              <a:latin typeface="+mn-lt"/>
              <a:ea typeface="+mn-ea"/>
              <a:cs typeface="+mn-cs"/>
            </a:rPr>
            <a:t>REMEMBER TO SUBSTRACT THE ELECTRICITY DEMAND COMING FROM THE RESIDENTIAL SECTOR THAT MOHAMMAD JUST ADDED TO THE MODEL</a:t>
          </a:r>
        </a:p>
      </xdr:txBody>
    </xdr:sp>
    <xdr:clientData/>
  </xdr:twoCellAnchor>
  <xdr:twoCellAnchor>
    <xdr:from>
      <xdr:col>18</xdr:col>
      <xdr:colOff>301625</xdr:colOff>
      <xdr:row>32</xdr:row>
      <xdr:rowOff>77560</xdr:rowOff>
    </xdr:from>
    <xdr:to>
      <xdr:col>27</xdr:col>
      <xdr:colOff>352425</xdr:colOff>
      <xdr:row>60</xdr:row>
      <xdr:rowOff>85725</xdr:rowOff>
    </xdr:to>
    <xdr:sp macro="" textlink="">
      <xdr:nvSpPr>
        <xdr:cNvPr id="3" name="TextBox 2"/>
        <xdr:cNvSpPr txBox="1"/>
      </xdr:nvSpPr>
      <xdr:spPr>
        <a:xfrm>
          <a:off x="13169900" y="6087835"/>
          <a:ext cx="5537200" cy="496116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a-DK" sz="1100" b="1"/>
            <a:t>RAFS 16th of May 2017: </a:t>
          </a:r>
          <a:r>
            <a:rPr lang="da-DK" sz="1100" b="1">
              <a:solidFill>
                <a:srgbClr val="FF0000"/>
              </a:solidFill>
            </a:rPr>
            <a:t>OLD</a:t>
          </a:r>
        </a:p>
        <a:p>
          <a:endParaRPr lang="da-DK" sz="1100"/>
        </a:p>
        <a:p>
          <a:r>
            <a:rPr lang="da-DK" sz="1100" i="0" baseline="0"/>
            <a:t>After Mohammad added the Residential sector into the model, we need to detract such energy demands from the national demands in order to be coherent.</a:t>
          </a:r>
        </a:p>
        <a:p>
          <a:endParaRPr lang="da-DK" sz="1100" i="0" baseline="0"/>
        </a:p>
        <a:p>
          <a:r>
            <a:rPr lang="da-DK" sz="1100" i="0" baseline="0"/>
            <a:t>As you can see the electricity demand in our residential sector is lower than the statistics, this is because our endogenous electricity demand for the residential sector includes only the demand for electric heaters and electric boilers for hot water, we are missing all the appliances and lighting demands. </a:t>
          </a:r>
        </a:p>
        <a:p>
          <a:endParaRPr lang="da-DK" sz="1100" i="0" baseline="0"/>
        </a:p>
        <a:p>
          <a:r>
            <a:rPr lang="da-DK" sz="1100" b="1" i="0" baseline="0"/>
            <a:t>RAFS 30th of January 2018:</a:t>
          </a:r>
        </a:p>
        <a:p>
          <a:endParaRPr lang="da-DK" sz="1100" i="0" baseline="0"/>
        </a:p>
        <a:p>
          <a:r>
            <a:rPr lang="da-DK" sz="1100" i="0" baseline="0"/>
            <a:t>The previosus calculation was assuming the final electricity demand from IEA (split based on FLex4RES share) then we sutracted the endogenous elec demands from the IND and RES, so we got the Appliances demand, then we added on top of this the demand coming from the energy branch itself.</a:t>
          </a:r>
        </a:p>
        <a:p>
          <a:r>
            <a:rPr lang="da-DK" sz="1100" i="0" baseline="0"/>
            <a:t>New method: </a:t>
          </a:r>
          <a:r>
            <a:rPr lang="da-DK" sz="1100" i="0" baseline="0">
              <a:solidFill>
                <a:schemeClr val="dk1"/>
              </a:solidFill>
              <a:effectLst/>
              <a:latin typeface="+mn-lt"/>
              <a:ea typeface="+mn-ea"/>
              <a:cs typeface="+mn-cs"/>
            </a:rPr>
            <a:t>The electricity demand from appliances in the residential sector is 42,9342 as you can see from the calculation in the VT_NO_RES. The source used to calibrate the residential sector was Eurostat. So I calculated the appliances demands for each region, assuming the same split assumed in the Residential sector: NO1 75% and NO2 25% </a:t>
          </a:r>
          <a:r>
            <a:rPr lang="da-DK" sz="1100" i="0" baseline="0">
              <a:solidFill>
                <a:srgbClr val="FF0000"/>
              </a:solidFill>
            </a:rPr>
            <a:t>and then I sum on top of it the consumption of the energy branch. Please be aware that the consumption of the energy branch which is dominated by the oil and NGA rigs has been split with the same share used in the SUP which will be revised soon. The TS profile assumed for this exogenous demand is the classic one obtained from the hourly generation profile</a:t>
          </a:r>
        </a:p>
        <a:p>
          <a:r>
            <a:rPr lang="da-DK" sz="1100" i="0" baseline="0">
              <a:solidFill>
                <a:srgbClr val="FF0000"/>
              </a:solidFill>
            </a:rPr>
            <a:t>Please note that the Coal mines are left out since they are placed in Svalbard Islands which are not included in the model. Moreover also the "Own Use in Electricity, CHP and Heat Plants" is left it out since inderectly included through the efficiencies of the plants</a:t>
          </a:r>
        </a:p>
        <a:p>
          <a:endParaRPr lang="da-DK" sz="1100" i="0" baseline="0"/>
        </a:p>
        <a:p>
          <a:endParaRPr lang="da-DK" sz="1100" i="0"/>
        </a:p>
        <a:p>
          <a:endParaRPr lang="da-DK" sz="1100" i="0"/>
        </a:p>
      </xdr:txBody>
    </xdr:sp>
    <xdr:clientData/>
  </xdr:twoCellAnchor>
  <xdr:twoCellAnchor>
    <xdr:from>
      <xdr:col>16</xdr:col>
      <xdr:colOff>228599</xdr:colOff>
      <xdr:row>61</xdr:row>
      <xdr:rowOff>40821</xdr:rowOff>
    </xdr:from>
    <xdr:to>
      <xdr:col>26</xdr:col>
      <xdr:colOff>21770</xdr:colOff>
      <xdr:row>71</xdr:row>
      <xdr:rowOff>87085</xdr:rowOff>
    </xdr:to>
    <xdr:sp macro="" textlink="">
      <xdr:nvSpPr>
        <xdr:cNvPr id="4" name="TextBox 3"/>
        <xdr:cNvSpPr txBox="1"/>
      </xdr:nvSpPr>
      <xdr:spPr>
        <a:xfrm>
          <a:off x="11887199" y="11242221"/>
          <a:ext cx="5889171" cy="170089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a-DK" sz="1100" b="1"/>
            <a:t>RAFS 2nd of July 2017:</a:t>
          </a:r>
        </a:p>
        <a:p>
          <a:endParaRPr lang="da-DK" sz="1100"/>
        </a:p>
        <a:p>
          <a:r>
            <a:rPr lang="da-DK" sz="1100" i="0"/>
            <a:t>After having added the Industrial sector (including only demands for the different commodities for each sub-sectors)</a:t>
          </a:r>
          <a:r>
            <a:rPr lang="da-DK" sz="1100" i="0" baseline="0"/>
            <a:t>, we have to subtract its contribution to the overall electricity demand because already included endogenously. The Energy Balanced used for the industry sector is Eurostat.</a:t>
          </a:r>
        </a:p>
        <a:p>
          <a:endParaRPr lang="da-DK" sz="1100" i="0" baseline="0"/>
        </a:p>
        <a:p>
          <a:r>
            <a:rPr lang="da-DK" sz="1100" i="0" baseline="0"/>
            <a:t>Please be aware that in the actual VT_IND file, there are also: Agriculture, Services, Non-specified (Other) and fishing sectors modelled. So actually the remaining ELC demand exogenously defined is the Appliances (Residential sector) demand.</a:t>
          </a:r>
          <a:endParaRPr lang="da-DK" sz="1100" i="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95248</xdr:colOff>
      <xdr:row>10</xdr:row>
      <xdr:rowOff>49528</xdr:rowOff>
    </xdr:from>
    <xdr:to>
      <xdr:col>7</xdr:col>
      <xdr:colOff>533400</xdr:colOff>
      <xdr:row>34</xdr:row>
      <xdr:rowOff>47625</xdr:rowOff>
    </xdr:to>
    <xdr:sp macro="" textlink="">
      <xdr:nvSpPr>
        <xdr:cNvPr id="2" name="TextBox 1"/>
        <xdr:cNvSpPr txBox="1"/>
      </xdr:nvSpPr>
      <xdr:spPr>
        <a:xfrm>
          <a:off x="95248" y="1830703"/>
          <a:ext cx="5695952" cy="421767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a-DK" sz="1100" b="1"/>
            <a:t>RAFS 13th of April 2017:</a:t>
          </a:r>
        </a:p>
        <a:p>
          <a:endParaRPr lang="da-DK" sz="1100" i="1"/>
        </a:p>
        <a:p>
          <a:r>
            <a:rPr lang="da-DK" sz="1100" i="0"/>
            <a:t>In this sheet shares for splitting the heat and the electricity demand into our power</a:t>
          </a:r>
          <a:r>
            <a:rPr lang="da-DK" sz="1100" i="0" baseline="0"/>
            <a:t> regions and into the central and decentral areas are calculated. </a:t>
          </a:r>
        </a:p>
        <a:p>
          <a:endParaRPr lang="da-DK" sz="1100" i="0" baseline="0"/>
        </a:p>
        <a:p>
          <a:r>
            <a:rPr lang="da-DK" sz="1100" b="1" i="0" baseline="0"/>
            <a:t>HEAT: </a:t>
          </a:r>
          <a:r>
            <a:rPr lang="da-DK" sz="1100" i="0" baseline="0"/>
            <a:t>This is done using the heat demand defined in the Flex4RES database for the year 2012. In this database Norway is divided into 5 power regions (NO1 - NO5), and further into central and decentral (A1 and A2) ("Data" excel workbook, sheet "34"). </a:t>
          </a:r>
        </a:p>
        <a:p>
          <a:endParaRPr lang="da-DK" sz="1100" i="0" baseline="0"/>
        </a:p>
        <a:p>
          <a:r>
            <a:rPr lang="da-DK" sz="1100" i="0" baseline="0"/>
            <a:t>The definition for central and decentral is also included in the "Data" workbook, sheet 13. As you can see above this text book.</a:t>
          </a:r>
        </a:p>
        <a:p>
          <a:endParaRPr lang="da-DK" sz="1100" i="0" baseline="0"/>
        </a:p>
        <a:p>
          <a:r>
            <a:rPr lang="da-DK" sz="1100" i="0" baseline="0"/>
            <a:t>Since the heat demand in the Flex4RES database are brutto demands, so they include also distribution losses of the grid. I used grid efficiencies from TIMES-DK to get the final demand, particularly I applied an efficiency of 0,85 % for central and 0,78 % for decentral grid. In this way I could then estimate shares for each of my power region NOR1 and NOR2 simply summing each contribution across the different bidding areas and area type and dividing by the total.</a:t>
          </a:r>
        </a:p>
        <a:p>
          <a:endParaRPr lang="da-DK" sz="1100" i="0" baseline="0"/>
        </a:p>
        <a:p>
          <a:r>
            <a:rPr lang="da-DK" sz="1100" b="1" i="0" baseline="0"/>
            <a:t>ELECTRICITY:</a:t>
          </a:r>
          <a:r>
            <a:rPr lang="da-DK" sz="1100" b="0" i="0" baseline="0"/>
            <a:t> in the case of electricity I got the electricity demand for each of the 5 bidding areas from the Flex4RES database (2012), "Data" excel workbook - sheet "33". Then I calculated the share between NOR1 and NOR2 summing each contributions and dividing by the total.</a:t>
          </a:r>
        </a:p>
        <a:p>
          <a:endParaRPr lang="da-DK" sz="1100" b="0" i="0" baseline="0"/>
        </a:p>
        <a:p>
          <a:r>
            <a:rPr lang="da-DK" sz="1100" b="0" i="0" baseline="0"/>
            <a:t>As you can see the obtained shares are quite similar to the one provided by Rasmus and extracted from the EA Balmorel (here below).</a:t>
          </a:r>
        </a:p>
        <a:p>
          <a:endParaRPr lang="da-DK" sz="1100" b="0" i="0" baseline="0"/>
        </a:p>
        <a:p>
          <a:endParaRPr lang="da-DK" sz="1100" b="1" i="0" baseline="0"/>
        </a:p>
      </xdr:txBody>
    </xdr:sp>
    <xdr:clientData/>
  </xdr:twoCellAnchor>
  <xdr:twoCellAnchor editAs="oneCell">
    <xdr:from>
      <xdr:col>15</xdr:col>
      <xdr:colOff>57150</xdr:colOff>
      <xdr:row>21</xdr:row>
      <xdr:rowOff>106680</xdr:rowOff>
    </xdr:from>
    <xdr:to>
      <xdr:col>20</xdr:col>
      <xdr:colOff>605474</xdr:colOff>
      <xdr:row>52</xdr:row>
      <xdr:rowOff>156190</xdr:rowOff>
    </xdr:to>
    <xdr:pic>
      <xdr:nvPicPr>
        <xdr:cNvPr id="3" name="Picture 2"/>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287000" y="3840480"/>
          <a:ext cx="4910774" cy="54025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RAMSES/RAMSES%20Data.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stpet/AppData/Local/Microsoft/Windows/Temporary%20Internet%20Files/Content.Outlook/DT1IHSF5/SubRES_TMPL/ad_beregningsmodel_version_2_1_maj_2013_(4)(1).xlsm"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O:\03%20Team%20Modeller%20og%20analyser\Br&#230;ndselspriser\Br&#230;ndselspriser%202012\Regneark\Br&#230;ndselspriser%202012%20-%2020120628.xlsm"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Spot\Office\temphold\TMPL_RES.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rs/stpet/Desktop/VT_DK_HOU_v1p3.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Users/stpet/AppData/Local/Microsoft/Windows/Temporary%20Internet%20Files/Content.Outlook/DT1IHSF5/Supply-Use_OilProduct.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RAMSES/Simuleringer/2012/2012-08-27/Rettelser_foretaget_i_DATA69_2010.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Lame12\f$\Documents%20and%20Settings\labriet\Local%20Settings\Temp\TMPL_RES.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al"/>
      <sheetName val="ElDemand"/>
      <sheetName val="Transmission"/>
      <sheetName val="DHDemand"/>
      <sheetName val="Plants"/>
      <sheetName val="TechnologyData"/>
      <sheetName val="FuelPrice"/>
      <sheetName val="FuelTax"/>
      <sheetName val="FuelMix"/>
      <sheetName val="FuelProperty"/>
      <sheetName val="DHprice"/>
      <sheetName val="Subsidy"/>
      <sheetName val="TVAR"/>
      <sheetName val="YVAR"/>
      <sheetName val="Data fra Sammenfatningsmodellen"/>
      <sheetName val="Vind- &amp; Biogasprognoser"/>
      <sheetName val="Udtræk Elkapaciteter"/>
    </sheetNames>
    <sheetDataSet>
      <sheetData sheetId="0">
        <row r="1">
          <cell r="A1" t="str">
            <v>RAMSES version 6.12 DATA SET</v>
          </cell>
        </row>
      </sheetData>
      <sheetData sheetId="1"/>
      <sheetData sheetId="2"/>
      <sheetData sheetId="3"/>
      <sheetData sheetId="4">
        <row r="2">
          <cell r="H2">
            <v>2004</v>
          </cell>
          <cell r="J2">
            <v>2035</v>
          </cell>
        </row>
        <row r="4">
          <cell r="J4" t="b">
            <v>1</v>
          </cell>
        </row>
        <row r="5">
          <cell r="J5" t="b">
            <v>1</v>
          </cell>
        </row>
        <row r="6">
          <cell r="J6">
            <v>1000</v>
          </cell>
        </row>
      </sheetData>
      <sheetData sheetId="5">
        <row r="11">
          <cell r="F11">
            <v>247</v>
          </cell>
        </row>
        <row r="14">
          <cell r="A14" t="str">
            <v>BiomassLargeCHP</v>
          </cell>
          <cell r="B14" t="str">
            <v>Eff.</v>
          </cell>
          <cell r="C14" t="str">
            <v>Cb</v>
          </cell>
          <cell r="D14" t="str">
            <v>Cv</v>
          </cell>
          <cell r="E14" t="str">
            <v>POutage</v>
          </cell>
          <cell r="F14" t="str">
            <v>UPOutage</v>
          </cell>
          <cell r="G14" t="str">
            <v>Invest</v>
          </cell>
          <cell r="H14" t="str">
            <v>O&amp;Mfixed</v>
          </cell>
          <cell r="I14" t="str">
            <v>O&amp;Mvar</v>
          </cell>
          <cell r="J14" t="str">
            <v>Desulp</v>
          </cell>
          <cell r="K14" t="str">
            <v>NO2</v>
          </cell>
          <cell r="L14" t="str">
            <v>CH4</v>
          </cell>
          <cell r="M14" t="str">
            <v>N2O</v>
          </cell>
          <cell r="O14" t="str">
            <v>OnshoreWindPark</v>
          </cell>
          <cell r="P14" t="str">
            <v>Eff.</v>
          </cell>
          <cell r="Q14" t="str">
            <v>Cb</v>
          </cell>
          <cell r="R14" t="str">
            <v>Cv</v>
          </cell>
          <cell r="S14" t="str">
            <v>POutage</v>
          </cell>
          <cell r="T14" t="str">
            <v>UPOutage</v>
          </cell>
          <cell r="U14" t="str">
            <v>Invest</v>
          </cell>
          <cell r="V14" t="str">
            <v>O&amp;Mfixed</v>
          </cell>
          <cell r="W14" t="str">
            <v>O&amp;Mvar</v>
          </cell>
          <cell r="X14" t="str">
            <v>Desulp</v>
          </cell>
          <cell r="Y14" t="str">
            <v>NO2</v>
          </cell>
          <cell r="Z14" t="str">
            <v>CH4</v>
          </cell>
          <cell r="AA14" t="str">
            <v>N2O</v>
          </cell>
        </row>
        <row r="15">
          <cell r="A15" t="str">
            <v>Investeringsår</v>
          </cell>
          <cell r="B15" t="str">
            <v>%</v>
          </cell>
          <cell r="C15" t="str">
            <v>p.u.</v>
          </cell>
          <cell r="D15" t="str">
            <v>p.u.</v>
          </cell>
          <cell r="E15" t="str">
            <v>%</v>
          </cell>
          <cell r="F15" t="str">
            <v>%</v>
          </cell>
          <cell r="G15" t="str">
            <v>Mkr./MW</v>
          </cell>
          <cell r="H15" t="str">
            <v>Mkr/MWy</v>
          </cell>
          <cell r="I15" t="str">
            <v>kr/MWh</v>
          </cell>
          <cell r="J15" t="str">
            <v>p.u</v>
          </cell>
          <cell r="K15" t="str">
            <v>g/GJ</v>
          </cell>
          <cell r="L15" t="str">
            <v>g/GJ</v>
          </cell>
          <cell r="M15" t="str">
            <v>g/GJ</v>
          </cell>
          <cell r="O15" t="str">
            <v>Investeringsår</v>
          </cell>
          <cell r="P15" t="str">
            <v>%</v>
          </cell>
          <cell r="Q15" t="str">
            <v>p.u.</v>
          </cell>
          <cell r="R15" t="str">
            <v>p.u.</v>
          </cell>
          <cell r="S15" t="str">
            <v>%</v>
          </cell>
          <cell r="T15" t="str">
            <v>%</v>
          </cell>
          <cell r="U15" t="str">
            <v>Mkr./MW</v>
          </cell>
          <cell r="V15" t="str">
            <v>Mkr/MWy</v>
          </cell>
          <cell r="W15" t="str">
            <v>kr/MWh</v>
          </cell>
          <cell r="X15" t="str">
            <v>p.u</v>
          </cell>
          <cell r="Y15" t="str">
            <v>g/GJ</v>
          </cell>
          <cell r="Z15" t="str">
            <v>g/GJ</v>
          </cell>
          <cell r="AA15" t="str">
            <v>g/GJ</v>
          </cell>
        </row>
        <row r="16">
          <cell r="A16">
            <v>2010</v>
          </cell>
          <cell r="B16">
            <v>0.437</v>
          </cell>
          <cell r="C16">
            <v>0.75</v>
          </cell>
          <cell r="D16">
            <v>0.15</v>
          </cell>
          <cell r="E16">
            <v>7.0000000000000007E-2</v>
          </cell>
          <cell r="F16">
            <v>7.0000000000000007E-2</v>
          </cell>
          <cell r="G16">
            <v>15.198</v>
          </cell>
          <cell r="H16">
            <v>0.42614000000000002</v>
          </cell>
          <cell r="I16">
            <v>14.9</v>
          </cell>
          <cell r="J16">
            <v>0.97</v>
          </cell>
          <cell r="K16">
            <v>38</v>
          </cell>
          <cell r="L16">
            <v>2</v>
          </cell>
          <cell r="M16">
            <v>0.8</v>
          </cell>
          <cell r="O16">
            <v>2010</v>
          </cell>
          <cell r="P16">
            <v>1</v>
          </cell>
          <cell r="Q16">
            <v>0</v>
          </cell>
          <cell r="R16">
            <v>0</v>
          </cell>
          <cell r="S16">
            <v>0</v>
          </cell>
          <cell r="T16">
            <v>0</v>
          </cell>
          <cell r="U16">
            <v>10.43</v>
          </cell>
          <cell r="V16">
            <v>0.15645000000000001</v>
          </cell>
          <cell r="W16">
            <v>52.15</v>
          </cell>
          <cell r="X16">
            <v>0</v>
          </cell>
          <cell r="Y16">
            <v>0</v>
          </cell>
          <cell r="Z16">
            <v>0</v>
          </cell>
          <cell r="AA16">
            <v>0</v>
          </cell>
        </row>
        <row r="17">
          <cell r="A17">
            <v>2011</v>
          </cell>
          <cell r="B17">
            <v>0.437</v>
          </cell>
          <cell r="C17">
            <v>0.75</v>
          </cell>
          <cell r="D17">
            <v>0.15</v>
          </cell>
          <cell r="E17">
            <v>7.0000000000000007E-2</v>
          </cell>
          <cell r="F17">
            <v>7.0000000000000007E-2</v>
          </cell>
          <cell r="G17">
            <v>15.198</v>
          </cell>
          <cell r="H17">
            <v>0.42614000000000002</v>
          </cell>
          <cell r="I17">
            <v>14.9</v>
          </cell>
          <cell r="J17">
            <v>0.97</v>
          </cell>
          <cell r="K17">
            <v>38</v>
          </cell>
          <cell r="L17">
            <v>2</v>
          </cell>
          <cell r="M17">
            <v>0.8</v>
          </cell>
          <cell r="O17">
            <v>2011</v>
          </cell>
          <cell r="P17">
            <v>1</v>
          </cell>
          <cell r="Q17">
            <v>0</v>
          </cell>
          <cell r="R17">
            <v>0</v>
          </cell>
          <cell r="S17">
            <v>0</v>
          </cell>
          <cell r="T17">
            <v>0</v>
          </cell>
          <cell r="U17">
            <v>10.43</v>
          </cell>
          <cell r="V17">
            <v>0.15645000000000001</v>
          </cell>
          <cell r="W17">
            <v>52.15</v>
          </cell>
          <cell r="X17">
            <v>0</v>
          </cell>
          <cell r="Y17">
            <v>0</v>
          </cell>
          <cell r="Z17">
            <v>0</v>
          </cell>
          <cell r="AA17">
            <v>0</v>
          </cell>
        </row>
        <row r="18">
          <cell r="A18">
            <v>2012</v>
          </cell>
          <cell r="B18">
            <v>0.437</v>
          </cell>
          <cell r="C18">
            <v>0.75</v>
          </cell>
          <cell r="D18">
            <v>0.15</v>
          </cell>
          <cell r="E18">
            <v>7.0000000000000007E-2</v>
          </cell>
          <cell r="F18">
            <v>7.0000000000000007E-2</v>
          </cell>
          <cell r="G18">
            <v>15.198</v>
          </cell>
          <cell r="H18">
            <v>0.42614000000000002</v>
          </cell>
          <cell r="I18">
            <v>14.9</v>
          </cell>
          <cell r="J18">
            <v>0.97</v>
          </cell>
          <cell r="K18">
            <v>38</v>
          </cell>
          <cell r="L18">
            <v>2</v>
          </cell>
          <cell r="M18">
            <v>0.8</v>
          </cell>
          <cell r="O18">
            <v>2012</v>
          </cell>
          <cell r="P18">
            <v>1</v>
          </cell>
          <cell r="Q18">
            <v>0</v>
          </cell>
          <cell r="R18">
            <v>0</v>
          </cell>
          <cell r="S18">
            <v>0</v>
          </cell>
          <cell r="T18">
            <v>0</v>
          </cell>
          <cell r="U18">
            <v>10.43</v>
          </cell>
          <cell r="V18">
            <v>0.15645000000000001</v>
          </cell>
          <cell r="W18">
            <v>52.15</v>
          </cell>
          <cell r="X18">
            <v>0</v>
          </cell>
          <cell r="Y18">
            <v>0</v>
          </cell>
          <cell r="Z18">
            <v>0</v>
          </cell>
          <cell r="AA18">
            <v>0</v>
          </cell>
        </row>
        <row r="19">
          <cell r="A19">
            <v>2013</v>
          </cell>
          <cell r="B19">
            <v>0.437</v>
          </cell>
          <cell r="C19">
            <v>0.75</v>
          </cell>
          <cell r="D19">
            <v>0.15</v>
          </cell>
          <cell r="E19">
            <v>7.0000000000000007E-2</v>
          </cell>
          <cell r="F19">
            <v>7.0000000000000007E-2</v>
          </cell>
          <cell r="G19">
            <v>15.198</v>
          </cell>
          <cell r="H19">
            <v>0.42614000000000002</v>
          </cell>
          <cell r="I19">
            <v>14.9</v>
          </cell>
          <cell r="J19">
            <v>0.97</v>
          </cell>
          <cell r="K19">
            <v>38</v>
          </cell>
          <cell r="L19">
            <v>2</v>
          </cell>
          <cell r="M19">
            <v>0.8</v>
          </cell>
          <cell r="O19">
            <v>2013</v>
          </cell>
          <cell r="P19">
            <v>1</v>
          </cell>
          <cell r="Q19">
            <v>0</v>
          </cell>
          <cell r="R19">
            <v>0</v>
          </cell>
          <cell r="S19">
            <v>0</v>
          </cell>
          <cell r="T19">
            <v>0</v>
          </cell>
          <cell r="U19">
            <v>10.43</v>
          </cell>
          <cell r="V19">
            <v>0.15645000000000001</v>
          </cell>
          <cell r="W19">
            <v>52.15</v>
          </cell>
          <cell r="X19">
            <v>0</v>
          </cell>
          <cell r="Y19">
            <v>0</v>
          </cell>
          <cell r="Z19">
            <v>0</v>
          </cell>
          <cell r="AA19">
            <v>0</v>
          </cell>
        </row>
        <row r="20">
          <cell r="A20">
            <v>2014</v>
          </cell>
          <cell r="B20">
            <v>0.437</v>
          </cell>
          <cell r="C20">
            <v>0.75</v>
          </cell>
          <cell r="D20">
            <v>0.15</v>
          </cell>
          <cell r="E20">
            <v>7.0000000000000007E-2</v>
          </cell>
          <cell r="F20">
            <v>7.0000000000000007E-2</v>
          </cell>
          <cell r="G20">
            <v>15.198</v>
          </cell>
          <cell r="H20">
            <v>0.42614000000000002</v>
          </cell>
          <cell r="I20">
            <v>14.9</v>
          </cell>
          <cell r="J20">
            <v>0.97</v>
          </cell>
          <cell r="K20">
            <v>38</v>
          </cell>
          <cell r="L20">
            <v>2</v>
          </cell>
          <cell r="M20">
            <v>0.8</v>
          </cell>
          <cell r="O20">
            <v>2014</v>
          </cell>
          <cell r="P20">
            <v>1</v>
          </cell>
          <cell r="Q20">
            <v>0</v>
          </cell>
          <cell r="R20">
            <v>0</v>
          </cell>
          <cell r="S20">
            <v>0</v>
          </cell>
          <cell r="T20">
            <v>0</v>
          </cell>
          <cell r="U20">
            <v>10.43</v>
          </cell>
          <cell r="V20">
            <v>0.15645000000000001</v>
          </cell>
          <cell r="W20">
            <v>52.15</v>
          </cell>
          <cell r="X20">
            <v>0</v>
          </cell>
          <cell r="Y20">
            <v>0</v>
          </cell>
          <cell r="Z20">
            <v>0</v>
          </cell>
          <cell r="AA20">
            <v>0</v>
          </cell>
        </row>
        <row r="21">
          <cell r="A21">
            <v>2015</v>
          </cell>
          <cell r="B21">
            <v>0.437</v>
          </cell>
          <cell r="C21">
            <v>0.75</v>
          </cell>
          <cell r="D21">
            <v>0.15</v>
          </cell>
          <cell r="E21">
            <v>7.0000000000000007E-2</v>
          </cell>
          <cell r="F21">
            <v>7.0000000000000007E-2</v>
          </cell>
          <cell r="G21">
            <v>15.198</v>
          </cell>
          <cell r="H21">
            <v>0.42614000000000002</v>
          </cell>
          <cell r="I21">
            <v>14.9</v>
          </cell>
          <cell r="J21">
            <v>0.97</v>
          </cell>
          <cell r="K21">
            <v>38</v>
          </cell>
          <cell r="L21">
            <v>2</v>
          </cell>
          <cell r="M21">
            <v>0.8</v>
          </cell>
          <cell r="O21">
            <v>2015</v>
          </cell>
          <cell r="P21">
            <v>1</v>
          </cell>
          <cell r="Q21">
            <v>0</v>
          </cell>
          <cell r="R21">
            <v>0</v>
          </cell>
          <cell r="S21">
            <v>0</v>
          </cell>
          <cell r="T21">
            <v>0</v>
          </cell>
          <cell r="U21">
            <v>10.43</v>
          </cell>
          <cell r="V21">
            <v>0.15645000000000001</v>
          </cell>
          <cell r="W21">
            <v>52.15</v>
          </cell>
          <cell r="X21">
            <v>0</v>
          </cell>
          <cell r="Y21">
            <v>0</v>
          </cell>
          <cell r="Z21">
            <v>0</v>
          </cell>
          <cell r="AA21">
            <v>0</v>
          </cell>
        </row>
        <row r="22">
          <cell r="A22">
            <v>2016</v>
          </cell>
          <cell r="B22">
            <v>0.44174999999999998</v>
          </cell>
          <cell r="C22">
            <v>0.76800000000000002</v>
          </cell>
          <cell r="D22">
            <v>0.15</v>
          </cell>
          <cell r="E22">
            <v>7.0000000000000007E-2</v>
          </cell>
          <cell r="F22">
            <v>7.0000000000000007E-2</v>
          </cell>
          <cell r="G22">
            <v>15.1831</v>
          </cell>
          <cell r="H22">
            <v>0.43269600000000003</v>
          </cell>
          <cell r="I22">
            <v>15.198</v>
          </cell>
          <cell r="J22">
            <v>0.97</v>
          </cell>
          <cell r="K22">
            <v>37.4</v>
          </cell>
          <cell r="L22">
            <v>2</v>
          </cell>
          <cell r="M22">
            <v>0.8</v>
          </cell>
          <cell r="O22">
            <v>2016</v>
          </cell>
          <cell r="P22">
            <v>1</v>
          </cell>
          <cell r="Q22">
            <v>0</v>
          </cell>
          <cell r="R22">
            <v>0</v>
          </cell>
          <cell r="S22">
            <v>0</v>
          </cell>
          <cell r="T22">
            <v>0</v>
          </cell>
          <cell r="U22">
            <v>10.3108</v>
          </cell>
          <cell r="V22">
            <v>0.15421499999999999</v>
          </cell>
          <cell r="W22">
            <v>51.405000000000001</v>
          </cell>
          <cell r="X22">
            <v>0</v>
          </cell>
          <cell r="Y22">
            <v>0</v>
          </cell>
          <cell r="Z22">
            <v>0</v>
          </cell>
          <cell r="AA22">
            <v>0</v>
          </cell>
        </row>
        <row r="23">
          <cell r="A23">
            <v>2017</v>
          </cell>
          <cell r="B23">
            <v>0.44649999999999995</v>
          </cell>
          <cell r="C23">
            <v>0.78600000000000003</v>
          </cell>
          <cell r="D23">
            <v>0.15</v>
          </cell>
          <cell r="E23">
            <v>7.0000000000000007E-2</v>
          </cell>
          <cell r="F23">
            <v>7.0000000000000007E-2</v>
          </cell>
          <cell r="G23">
            <v>15.168199999999999</v>
          </cell>
          <cell r="H23">
            <v>0.43925200000000003</v>
          </cell>
          <cell r="I23">
            <v>15.496</v>
          </cell>
          <cell r="J23">
            <v>0.97</v>
          </cell>
          <cell r="K23">
            <v>36.799999999999997</v>
          </cell>
          <cell r="L23">
            <v>2</v>
          </cell>
          <cell r="M23">
            <v>0.8</v>
          </cell>
          <cell r="O23">
            <v>2017</v>
          </cell>
          <cell r="P23">
            <v>1</v>
          </cell>
          <cell r="Q23">
            <v>0</v>
          </cell>
          <cell r="R23">
            <v>0</v>
          </cell>
          <cell r="S23">
            <v>0</v>
          </cell>
          <cell r="T23">
            <v>0</v>
          </cell>
          <cell r="U23">
            <v>10.191600000000001</v>
          </cell>
          <cell r="V23">
            <v>0.15197999999999998</v>
          </cell>
          <cell r="W23">
            <v>50.660000000000004</v>
          </cell>
          <cell r="X23">
            <v>0</v>
          </cell>
          <cell r="Y23">
            <v>0</v>
          </cell>
          <cell r="Z23">
            <v>0</v>
          </cell>
          <cell r="AA23">
            <v>0</v>
          </cell>
        </row>
        <row r="24">
          <cell r="A24">
            <v>2018</v>
          </cell>
          <cell r="B24">
            <v>0.45124999999999993</v>
          </cell>
          <cell r="C24">
            <v>0.80400000000000005</v>
          </cell>
          <cell r="D24">
            <v>0.15</v>
          </cell>
          <cell r="E24">
            <v>7.0000000000000007E-2</v>
          </cell>
          <cell r="F24">
            <v>7.0000000000000007E-2</v>
          </cell>
          <cell r="G24">
            <v>15.153299999999998</v>
          </cell>
          <cell r="H24">
            <v>0.44580800000000004</v>
          </cell>
          <cell r="I24">
            <v>15.794</v>
          </cell>
          <cell r="J24">
            <v>0.97</v>
          </cell>
          <cell r="K24">
            <v>36.199999999999996</v>
          </cell>
          <cell r="L24">
            <v>2</v>
          </cell>
          <cell r="M24">
            <v>0.8</v>
          </cell>
          <cell r="O24">
            <v>2018</v>
          </cell>
          <cell r="P24">
            <v>1</v>
          </cell>
          <cell r="Q24">
            <v>0</v>
          </cell>
          <cell r="R24">
            <v>0</v>
          </cell>
          <cell r="S24">
            <v>0</v>
          </cell>
          <cell r="T24">
            <v>0</v>
          </cell>
          <cell r="U24">
            <v>10.072400000000002</v>
          </cell>
          <cell r="V24">
            <v>0.14974499999999996</v>
          </cell>
          <cell r="W24">
            <v>49.915000000000006</v>
          </cell>
          <cell r="X24">
            <v>0</v>
          </cell>
          <cell r="Y24">
            <v>0</v>
          </cell>
          <cell r="Z24">
            <v>0</v>
          </cell>
          <cell r="AA24">
            <v>0</v>
          </cell>
        </row>
        <row r="25">
          <cell r="A25">
            <v>2019</v>
          </cell>
          <cell r="B25">
            <v>0.45599999999999991</v>
          </cell>
          <cell r="C25">
            <v>0.82200000000000006</v>
          </cell>
          <cell r="D25">
            <v>0.15</v>
          </cell>
          <cell r="E25">
            <v>7.0000000000000007E-2</v>
          </cell>
          <cell r="F25">
            <v>7.0000000000000007E-2</v>
          </cell>
          <cell r="G25">
            <v>15.138399999999997</v>
          </cell>
          <cell r="H25">
            <v>0.45236400000000004</v>
          </cell>
          <cell r="I25">
            <v>16.091999999999999</v>
          </cell>
          <cell r="J25">
            <v>0.97</v>
          </cell>
          <cell r="K25">
            <v>35.599999999999994</v>
          </cell>
          <cell r="L25">
            <v>2</v>
          </cell>
          <cell r="M25">
            <v>0.8</v>
          </cell>
          <cell r="O25">
            <v>2019</v>
          </cell>
          <cell r="P25">
            <v>1</v>
          </cell>
          <cell r="Q25">
            <v>0</v>
          </cell>
          <cell r="R25">
            <v>0</v>
          </cell>
          <cell r="S25">
            <v>0</v>
          </cell>
          <cell r="T25">
            <v>0</v>
          </cell>
          <cell r="U25">
            <v>9.9532000000000025</v>
          </cell>
          <cell r="V25">
            <v>0.14750999999999995</v>
          </cell>
          <cell r="W25">
            <v>49.170000000000009</v>
          </cell>
          <cell r="X25">
            <v>0</v>
          </cell>
          <cell r="Y25">
            <v>0</v>
          </cell>
          <cell r="Z25">
            <v>0</v>
          </cell>
          <cell r="AA25">
            <v>0</v>
          </cell>
        </row>
        <row r="26">
          <cell r="A26">
            <v>2020</v>
          </cell>
          <cell r="B26">
            <v>0.46074999999999999</v>
          </cell>
          <cell r="C26">
            <v>0.84</v>
          </cell>
          <cell r="D26">
            <v>0.15</v>
          </cell>
          <cell r="E26">
            <v>7.0000000000000007E-2</v>
          </cell>
          <cell r="F26">
            <v>7.0000000000000007E-2</v>
          </cell>
          <cell r="G26">
            <v>15.123499999999998</v>
          </cell>
          <cell r="H26">
            <v>0.45891999999999999</v>
          </cell>
          <cell r="I26">
            <v>16.39</v>
          </cell>
          <cell r="J26">
            <v>0.97</v>
          </cell>
          <cell r="K26">
            <v>35</v>
          </cell>
          <cell r="L26">
            <v>2</v>
          </cell>
          <cell r="M26">
            <v>0.8</v>
          </cell>
          <cell r="O26">
            <v>2020</v>
          </cell>
          <cell r="P26">
            <v>1</v>
          </cell>
          <cell r="Q26">
            <v>0</v>
          </cell>
          <cell r="R26">
            <v>0</v>
          </cell>
          <cell r="S26">
            <v>0</v>
          </cell>
          <cell r="T26">
            <v>0</v>
          </cell>
          <cell r="U26">
            <v>9.8340000000000014</v>
          </cell>
          <cell r="V26">
            <v>0.14527499999999999</v>
          </cell>
          <cell r="W26">
            <v>48.425000000000004</v>
          </cell>
          <cell r="X26">
            <v>0</v>
          </cell>
          <cell r="Y26">
            <v>0</v>
          </cell>
          <cell r="Z26">
            <v>0</v>
          </cell>
          <cell r="AA26">
            <v>0</v>
          </cell>
        </row>
        <row r="27">
          <cell r="A27">
            <v>2021</v>
          </cell>
          <cell r="B27">
            <v>0.46407500000000002</v>
          </cell>
          <cell r="C27">
            <v>0.85699999999999998</v>
          </cell>
          <cell r="D27">
            <v>0.15</v>
          </cell>
          <cell r="E27">
            <v>7.0000000000000007E-2</v>
          </cell>
          <cell r="F27">
            <v>7.0000000000000007E-2</v>
          </cell>
          <cell r="G27">
            <v>15.093699999999998</v>
          </cell>
          <cell r="H27">
            <v>0.45891999999999999</v>
          </cell>
          <cell r="I27">
            <v>16.39</v>
          </cell>
          <cell r="J27">
            <v>0.97</v>
          </cell>
          <cell r="K27">
            <v>35</v>
          </cell>
          <cell r="L27">
            <v>2</v>
          </cell>
          <cell r="M27">
            <v>0.8</v>
          </cell>
          <cell r="O27">
            <v>2021</v>
          </cell>
          <cell r="P27">
            <v>1</v>
          </cell>
          <cell r="Q27">
            <v>0</v>
          </cell>
          <cell r="R27">
            <v>0</v>
          </cell>
          <cell r="S27">
            <v>0</v>
          </cell>
          <cell r="T27">
            <v>0</v>
          </cell>
          <cell r="U27">
            <v>9.811650000000002</v>
          </cell>
          <cell r="V27">
            <v>0.14415749999999999</v>
          </cell>
          <cell r="W27">
            <v>48.052500000000002</v>
          </cell>
          <cell r="X27">
            <v>0</v>
          </cell>
          <cell r="Y27">
            <v>0</v>
          </cell>
          <cell r="Z27">
            <v>0</v>
          </cell>
          <cell r="AA27">
            <v>0</v>
          </cell>
        </row>
        <row r="28">
          <cell r="A28">
            <v>2022</v>
          </cell>
          <cell r="B28">
            <v>0.46740000000000004</v>
          </cell>
          <cell r="C28">
            <v>0.874</v>
          </cell>
          <cell r="D28">
            <v>0.15</v>
          </cell>
          <cell r="E28">
            <v>7.0000000000000007E-2</v>
          </cell>
          <cell r="F28">
            <v>7.0000000000000007E-2</v>
          </cell>
          <cell r="G28">
            <v>15.063899999999999</v>
          </cell>
          <cell r="H28">
            <v>0.45891999999999999</v>
          </cell>
          <cell r="I28">
            <v>16.39</v>
          </cell>
          <cell r="J28">
            <v>0.97</v>
          </cell>
          <cell r="K28">
            <v>35</v>
          </cell>
          <cell r="L28">
            <v>2</v>
          </cell>
          <cell r="M28">
            <v>0.8</v>
          </cell>
          <cell r="O28">
            <v>2022</v>
          </cell>
          <cell r="P28">
            <v>1</v>
          </cell>
          <cell r="Q28">
            <v>0</v>
          </cell>
          <cell r="R28">
            <v>0</v>
          </cell>
          <cell r="S28">
            <v>0</v>
          </cell>
          <cell r="T28">
            <v>0</v>
          </cell>
          <cell r="U28">
            <v>9.7893000000000026</v>
          </cell>
          <cell r="V28">
            <v>0.14304</v>
          </cell>
          <cell r="W28">
            <v>47.68</v>
          </cell>
          <cell r="X28">
            <v>0</v>
          </cell>
          <cell r="Y28">
            <v>0</v>
          </cell>
          <cell r="Z28">
            <v>0</v>
          </cell>
          <cell r="AA28">
            <v>0</v>
          </cell>
        </row>
        <row r="29">
          <cell r="A29">
            <v>2023</v>
          </cell>
          <cell r="B29">
            <v>0.47072500000000006</v>
          </cell>
          <cell r="C29">
            <v>0.89100000000000001</v>
          </cell>
          <cell r="D29">
            <v>0.15</v>
          </cell>
          <cell r="E29">
            <v>7.0000000000000007E-2</v>
          </cell>
          <cell r="F29">
            <v>7.0000000000000007E-2</v>
          </cell>
          <cell r="G29">
            <v>15.034099999999999</v>
          </cell>
          <cell r="H29">
            <v>0.45891999999999999</v>
          </cell>
          <cell r="I29">
            <v>16.39</v>
          </cell>
          <cell r="J29">
            <v>0.97</v>
          </cell>
          <cell r="K29">
            <v>35</v>
          </cell>
          <cell r="L29">
            <v>2</v>
          </cell>
          <cell r="M29">
            <v>0.8</v>
          </cell>
          <cell r="O29">
            <v>2023</v>
          </cell>
          <cell r="P29">
            <v>1</v>
          </cell>
          <cell r="Q29">
            <v>0</v>
          </cell>
          <cell r="R29">
            <v>0</v>
          </cell>
          <cell r="S29">
            <v>0</v>
          </cell>
          <cell r="T29">
            <v>0</v>
          </cell>
          <cell r="U29">
            <v>9.7669500000000031</v>
          </cell>
          <cell r="V29">
            <v>0.14192250000000001</v>
          </cell>
          <cell r="W29">
            <v>47.307499999999997</v>
          </cell>
          <cell r="X29">
            <v>0</v>
          </cell>
          <cell r="Y29">
            <v>0</v>
          </cell>
          <cell r="Z29">
            <v>0</v>
          </cell>
          <cell r="AA29">
            <v>0</v>
          </cell>
        </row>
        <row r="30">
          <cell r="A30">
            <v>2024</v>
          </cell>
          <cell r="B30">
            <v>0.47405000000000008</v>
          </cell>
          <cell r="C30">
            <v>0.90800000000000003</v>
          </cell>
          <cell r="D30">
            <v>0.15</v>
          </cell>
          <cell r="E30">
            <v>7.0000000000000007E-2</v>
          </cell>
          <cell r="F30">
            <v>7.0000000000000007E-2</v>
          </cell>
          <cell r="G30">
            <v>15.004299999999999</v>
          </cell>
          <cell r="H30">
            <v>0.45891999999999999</v>
          </cell>
          <cell r="I30">
            <v>16.39</v>
          </cell>
          <cell r="J30">
            <v>0.97</v>
          </cell>
          <cell r="K30">
            <v>35</v>
          </cell>
          <cell r="L30">
            <v>2</v>
          </cell>
          <cell r="M30">
            <v>0.8</v>
          </cell>
          <cell r="O30">
            <v>2024</v>
          </cell>
          <cell r="P30">
            <v>1</v>
          </cell>
          <cell r="Q30">
            <v>0</v>
          </cell>
          <cell r="R30">
            <v>0</v>
          </cell>
          <cell r="S30">
            <v>0</v>
          </cell>
          <cell r="T30">
            <v>0</v>
          </cell>
          <cell r="U30">
            <v>9.7446000000000037</v>
          </cell>
          <cell r="V30">
            <v>0.14080500000000001</v>
          </cell>
          <cell r="W30">
            <v>46.934999999999995</v>
          </cell>
          <cell r="X30">
            <v>0</v>
          </cell>
          <cell r="Y30">
            <v>0</v>
          </cell>
          <cell r="Z30">
            <v>0</v>
          </cell>
          <cell r="AA30">
            <v>0</v>
          </cell>
        </row>
        <row r="31">
          <cell r="A31">
            <v>2025</v>
          </cell>
          <cell r="B31">
            <v>0.4773750000000001</v>
          </cell>
          <cell r="C31">
            <v>0.92500000000000004</v>
          </cell>
          <cell r="D31">
            <v>0.15</v>
          </cell>
          <cell r="E31">
            <v>7.0000000000000007E-2</v>
          </cell>
          <cell r="F31">
            <v>7.0000000000000007E-2</v>
          </cell>
          <cell r="G31">
            <v>14.974499999999999</v>
          </cell>
          <cell r="H31">
            <v>0.45891999999999999</v>
          </cell>
          <cell r="I31">
            <v>16.39</v>
          </cell>
          <cell r="J31">
            <v>0.97</v>
          </cell>
          <cell r="K31">
            <v>35</v>
          </cell>
          <cell r="L31">
            <v>2</v>
          </cell>
          <cell r="M31">
            <v>0.8</v>
          </cell>
          <cell r="O31">
            <v>2025</v>
          </cell>
          <cell r="P31">
            <v>1</v>
          </cell>
          <cell r="Q31">
            <v>0</v>
          </cell>
          <cell r="R31">
            <v>0</v>
          </cell>
          <cell r="S31">
            <v>0</v>
          </cell>
          <cell r="T31">
            <v>0</v>
          </cell>
          <cell r="U31">
            <v>9.7222500000000043</v>
          </cell>
          <cell r="V31">
            <v>0.13968750000000002</v>
          </cell>
          <cell r="W31">
            <v>46.562499999999993</v>
          </cell>
          <cell r="X31">
            <v>0</v>
          </cell>
          <cell r="Y31">
            <v>0</v>
          </cell>
          <cell r="Z31">
            <v>0</v>
          </cell>
          <cell r="AA31">
            <v>0</v>
          </cell>
        </row>
        <row r="32">
          <cell r="A32">
            <v>2026</v>
          </cell>
          <cell r="B32">
            <v>0.48070000000000013</v>
          </cell>
          <cell r="C32">
            <v>0.94200000000000006</v>
          </cell>
          <cell r="D32">
            <v>0.15</v>
          </cell>
          <cell r="E32">
            <v>7.0000000000000007E-2</v>
          </cell>
          <cell r="F32">
            <v>7.0000000000000007E-2</v>
          </cell>
          <cell r="G32">
            <v>14.944699999999999</v>
          </cell>
          <cell r="H32">
            <v>0.45891999999999999</v>
          </cell>
          <cell r="I32">
            <v>16.39</v>
          </cell>
          <cell r="J32">
            <v>0.97</v>
          </cell>
          <cell r="K32">
            <v>35</v>
          </cell>
          <cell r="L32">
            <v>2</v>
          </cell>
          <cell r="M32">
            <v>0.8</v>
          </cell>
          <cell r="O32">
            <v>2026</v>
          </cell>
          <cell r="P32">
            <v>1</v>
          </cell>
          <cell r="Q32">
            <v>0</v>
          </cell>
          <cell r="R32">
            <v>0</v>
          </cell>
          <cell r="S32">
            <v>0</v>
          </cell>
          <cell r="T32">
            <v>0</v>
          </cell>
          <cell r="U32">
            <v>9.6999000000000049</v>
          </cell>
          <cell r="V32">
            <v>0.13857000000000003</v>
          </cell>
          <cell r="W32">
            <v>46.189999999999991</v>
          </cell>
          <cell r="X32">
            <v>0</v>
          </cell>
          <cell r="Y32">
            <v>0</v>
          </cell>
          <cell r="Z32">
            <v>0</v>
          </cell>
          <cell r="AA32">
            <v>0</v>
          </cell>
        </row>
        <row r="33">
          <cell r="A33">
            <v>2027</v>
          </cell>
          <cell r="B33">
            <v>0.48402500000000015</v>
          </cell>
          <cell r="C33">
            <v>0.95900000000000007</v>
          </cell>
          <cell r="D33">
            <v>0.15</v>
          </cell>
          <cell r="E33">
            <v>7.0000000000000007E-2</v>
          </cell>
          <cell r="F33">
            <v>7.0000000000000007E-2</v>
          </cell>
          <cell r="G33">
            <v>14.914899999999999</v>
          </cell>
          <cell r="H33">
            <v>0.45891999999999999</v>
          </cell>
          <cell r="I33">
            <v>16.39</v>
          </cell>
          <cell r="J33">
            <v>0.97</v>
          </cell>
          <cell r="K33">
            <v>35</v>
          </cell>
          <cell r="L33">
            <v>2</v>
          </cell>
          <cell r="M33">
            <v>0.8</v>
          </cell>
          <cell r="O33">
            <v>2027</v>
          </cell>
          <cell r="P33">
            <v>1</v>
          </cell>
          <cell r="Q33">
            <v>0</v>
          </cell>
          <cell r="R33">
            <v>0</v>
          </cell>
          <cell r="S33">
            <v>0</v>
          </cell>
          <cell r="T33">
            <v>0</v>
          </cell>
          <cell r="U33">
            <v>9.6775500000000054</v>
          </cell>
          <cell r="V33">
            <v>0.13745250000000003</v>
          </cell>
          <cell r="W33">
            <v>45.817499999999988</v>
          </cell>
          <cell r="X33">
            <v>0</v>
          </cell>
          <cell r="Y33">
            <v>0</v>
          </cell>
          <cell r="Z33">
            <v>0</v>
          </cell>
          <cell r="AA33">
            <v>0</v>
          </cell>
        </row>
        <row r="34">
          <cell r="A34">
            <v>2028</v>
          </cell>
          <cell r="B34">
            <v>0.48735000000000017</v>
          </cell>
          <cell r="C34">
            <v>0.97600000000000009</v>
          </cell>
          <cell r="D34">
            <v>0.15</v>
          </cell>
          <cell r="E34">
            <v>7.0000000000000007E-2</v>
          </cell>
          <cell r="F34">
            <v>7.0000000000000007E-2</v>
          </cell>
          <cell r="G34">
            <v>14.8851</v>
          </cell>
          <cell r="H34">
            <v>0.45891999999999999</v>
          </cell>
          <cell r="I34">
            <v>16.39</v>
          </cell>
          <cell r="J34">
            <v>0.97</v>
          </cell>
          <cell r="K34">
            <v>35</v>
          </cell>
          <cell r="L34">
            <v>2</v>
          </cell>
          <cell r="M34">
            <v>0.8</v>
          </cell>
          <cell r="O34">
            <v>2028</v>
          </cell>
          <cell r="P34">
            <v>1</v>
          </cell>
          <cell r="Q34">
            <v>0</v>
          </cell>
          <cell r="R34">
            <v>0</v>
          </cell>
          <cell r="S34">
            <v>0</v>
          </cell>
          <cell r="T34">
            <v>0</v>
          </cell>
          <cell r="U34">
            <v>9.655200000000006</v>
          </cell>
          <cell r="V34">
            <v>0.13633500000000004</v>
          </cell>
          <cell r="W34">
            <v>45.444999999999986</v>
          </cell>
          <cell r="X34">
            <v>0</v>
          </cell>
          <cell r="Y34">
            <v>0</v>
          </cell>
          <cell r="Z34">
            <v>0</v>
          </cell>
          <cell r="AA34">
            <v>0</v>
          </cell>
        </row>
        <row r="35">
          <cell r="A35">
            <v>2029</v>
          </cell>
          <cell r="B35">
            <v>0.49067500000000019</v>
          </cell>
          <cell r="C35">
            <v>0.9930000000000001</v>
          </cell>
          <cell r="D35">
            <v>0.15</v>
          </cell>
          <cell r="E35">
            <v>7.0000000000000007E-2</v>
          </cell>
          <cell r="F35">
            <v>7.0000000000000007E-2</v>
          </cell>
          <cell r="G35">
            <v>14.8553</v>
          </cell>
          <cell r="H35">
            <v>0.45891999999999999</v>
          </cell>
          <cell r="I35">
            <v>16.39</v>
          </cell>
          <cell r="J35">
            <v>0.97</v>
          </cell>
          <cell r="K35">
            <v>35</v>
          </cell>
          <cell r="L35">
            <v>2</v>
          </cell>
          <cell r="M35">
            <v>0.8</v>
          </cell>
          <cell r="O35">
            <v>2029</v>
          </cell>
          <cell r="P35">
            <v>1</v>
          </cell>
          <cell r="Q35">
            <v>0</v>
          </cell>
          <cell r="R35">
            <v>0</v>
          </cell>
          <cell r="S35">
            <v>0</v>
          </cell>
          <cell r="T35">
            <v>0</v>
          </cell>
          <cell r="U35">
            <v>9.6328500000000066</v>
          </cell>
          <cell r="V35">
            <v>0.13521750000000005</v>
          </cell>
          <cell r="W35">
            <v>45.072499999999984</v>
          </cell>
          <cell r="X35">
            <v>0</v>
          </cell>
          <cell r="Y35">
            <v>0</v>
          </cell>
          <cell r="Z35">
            <v>0</v>
          </cell>
          <cell r="AA35">
            <v>0</v>
          </cell>
        </row>
        <row r="36">
          <cell r="A36">
            <v>2030</v>
          </cell>
          <cell r="B36">
            <v>0.49399999999999999</v>
          </cell>
          <cell r="C36">
            <v>1.01</v>
          </cell>
          <cell r="D36">
            <v>0.15</v>
          </cell>
          <cell r="E36">
            <v>7.0000000000000007E-2</v>
          </cell>
          <cell r="F36">
            <v>7.0000000000000007E-2</v>
          </cell>
          <cell r="G36">
            <v>14.8255</v>
          </cell>
          <cell r="H36">
            <v>0.45891999999999999</v>
          </cell>
          <cell r="I36">
            <v>16.39</v>
          </cell>
          <cell r="J36">
            <v>0.97</v>
          </cell>
          <cell r="K36">
            <v>35</v>
          </cell>
          <cell r="L36">
            <v>2</v>
          </cell>
          <cell r="M36">
            <v>0.8</v>
          </cell>
          <cell r="O36">
            <v>2030</v>
          </cell>
          <cell r="P36">
            <v>1</v>
          </cell>
          <cell r="Q36">
            <v>0</v>
          </cell>
          <cell r="R36">
            <v>0</v>
          </cell>
          <cell r="S36">
            <v>0</v>
          </cell>
          <cell r="T36">
            <v>0</v>
          </cell>
          <cell r="U36">
            <v>9.6105</v>
          </cell>
          <cell r="V36">
            <v>0.1341</v>
          </cell>
          <cell r="W36">
            <v>44.7</v>
          </cell>
          <cell r="X36">
            <v>0</v>
          </cell>
          <cell r="Y36">
            <v>0</v>
          </cell>
          <cell r="Z36">
            <v>0</v>
          </cell>
          <cell r="AA36">
            <v>0</v>
          </cell>
        </row>
        <row r="37">
          <cell r="A37">
            <v>2031</v>
          </cell>
          <cell r="B37">
            <v>0.49399999999999999</v>
          </cell>
          <cell r="C37">
            <v>1.01</v>
          </cell>
          <cell r="D37">
            <v>0.15</v>
          </cell>
          <cell r="E37">
            <v>7.0000000000000007E-2</v>
          </cell>
          <cell r="F37">
            <v>7.0000000000000007E-2</v>
          </cell>
          <cell r="G37">
            <v>14.8255</v>
          </cell>
          <cell r="H37">
            <v>0.45891999999999999</v>
          </cell>
          <cell r="I37">
            <v>16.39</v>
          </cell>
          <cell r="J37">
            <v>0.97</v>
          </cell>
          <cell r="K37">
            <v>35</v>
          </cell>
          <cell r="L37">
            <v>2</v>
          </cell>
          <cell r="M37">
            <v>0.8</v>
          </cell>
          <cell r="O37">
            <v>2031</v>
          </cell>
          <cell r="P37">
            <v>1</v>
          </cell>
          <cell r="Q37">
            <v>0</v>
          </cell>
          <cell r="R37">
            <v>0</v>
          </cell>
          <cell r="S37">
            <v>0</v>
          </cell>
          <cell r="T37">
            <v>0</v>
          </cell>
          <cell r="U37">
            <v>9.6105</v>
          </cell>
          <cell r="V37">
            <v>0.1341</v>
          </cell>
          <cell r="W37">
            <v>44.7</v>
          </cell>
          <cell r="X37">
            <v>0</v>
          </cell>
          <cell r="Y37">
            <v>0</v>
          </cell>
          <cell r="Z37">
            <v>0</v>
          </cell>
          <cell r="AA37">
            <v>0</v>
          </cell>
        </row>
        <row r="38">
          <cell r="A38">
            <v>2032</v>
          </cell>
          <cell r="B38">
            <v>0.49399999999999999</v>
          </cell>
          <cell r="C38">
            <v>1.01</v>
          </cell>
          <cell r="D38">
            <v>0.15</v>
          </cell>
          <cell r="E38">
            <v>7.0000000000000007E-2</v>
          </cell>
          <cell r="F38">
            <v>7.0000000000000007E-2</v>
          </cell>
          <cell r="G38">
            <v>14.8255</v>
          </cell>
          <cell r="H38">
            <v>0.45891999999999999</v>
          </cell>
          <cell r="I38">
            <v>16.39</v>
          </cell>
          <cell r="J38">
            <v>0.97</v>
          </cell>
          <cell r="K38">
            <v>35</v>
          </cell>
          <cell r="L38">
            <v>2</v>
          </cell>
          <cell r="M38">
            <v>0.8</v>
          </cell>
          <cell r="O38">
            <v>2032</v>
          </cell>
          <cell r="P38">
            <v>1</v>
          </cell>
          <cell r="Q38">
            <v>0</v>
          </cell>
          <cell r="R38">
            <v>0</v>
          </cell>
          <cell r="S38">
            <v>0</v>
          </cell>
          <cell r="T38">
            <v>0</v>
          </cell>
          <cell r="U38">
            <v>9.6105</v>
          </cell>
          <cell r="V38">
            <v>0.1341</v>
          </cell>
          <cell r="W38">
            <v>44.7</v>
          </cell>
          <cell r="X38">
            <v>0</v>
          </cell>
          <cell r="Y38">
            <v>0</v>
          </cell>
          <cell r="Z38">
            <v>0</v>
          </cell>
          <cell r="AA38">
            <v>0</v>
          </cell>
        </row>
        <row r="39">
          <cell r="A39">
            <v>2033</v>
          </cell>
          <cell r="B39">
            <v>0.49399999999999999</v>
          </cell>
          <cell r="C39">
            <v>1.01</v>
          </cell>
          <cell r="D39">
            <v>0.15</v>
          </cell>
          <cell r="E39">
            <v>7.0000000000000007E-2</v>
          </cell>
          <cell r="F39">
            <v>7.0000000000000007E-2</v>
          </cell>
          <cell r="G39">
            <v>14.8255</v>
          </cell>
          <cell r="H39">
            <v>0.45891999999999999</v>
          </cell>
          <cell r="I39">
            <v>16.39</v>
          </cell>
          <cell r="J39">
            <v>0.97</v>
          </cell>
          <cell r="K39">
            <v>35</v>
          </cell>
          <cell r="L39">
            <v>2</v>
          </cell>
          <cell r="M39">
            <v>0.8</v>
          </cell>
          <cell r="O39">
            <v>2033</v>
          </cell>
          <cell r="P39">
            <v>1</v>
          </cell>
          <cell r="Q39">
            <v>0</v>
          </cell>
          <cell r="R39">
            <v>0</v>
          </cell>
          <cell r="S39">
            <v>0</v>
          </cell>
          <cell r="T39">
            <v>0</v>
          </cell>
          <cell r="U39">
            <v>9.6105</v>
          </cell>
          <cell r="V39">
            <v>0.1341</v>
          </cell>
          <cell r="W39">
            <v>44.7</v>
          </cell>
          <cell r="X39">
            <v>0</v>
          </cell>
          <cell r="Y39">
            <v>0</v>
          </cell>
          <cell r="Z39">
            <v>0</v>
          </cell>
          <cell r="AA39">
            <v>0</v>
          </cell>
        </row>
        <row r="40">
          <cell r="A40">
            <v>2034</v>
          </cell>
          <cell r="B40">
            <v>0.49399999999999999</v>
          </cell>
          <cell r="C40">
            <v>1.01</v>
          </cell>
          <cell r="D40">
            <v>0.15</v>
          </cell>
          <cell r="E40">
            <v>7.0000000000000007E-2</v>
          </cell>
          <cell r="F40">
            <v>7.0000000000000007E-2</v>
          </cell>
          <cell r="G40">
            <v>14.8255</v>
          </cell>
          <cell r="H40">
            <v>0.45891999999999999</v>
          </cell>
          <cell r="I40">
            <v>16.39</v>
          </cell>
          <cell r="J40">
            <v>0.97</v>
          </cell>
          <cell r="K40">
            <v>35</v>
          </cell>
          <cell r="L40">
            <v>2</v>
          </cell>
          <cell r="M40">
            <v>0.8</v>
          </cell>
          <cell r="O40">
            <v>2034</v>
          </cell>
          <cell r="P40">
            <v>1</v>
          </cell>
          <cell r="Q40">
            <v>0</v>
          </cell>
          <cell r="R40">
            <v>0</v>
          </cell>
          <cell r="S40">
            <v>0</v>
          </cell>
          <cell r="T40">
            <v>0</v>
          </cell>
          <cell r="U40">
            <v>9.6105</v>
          </cell>
          <cell r="V40">
            <v>0.1341</v>
          </cell>
          <cell r="W40">
            <v>44.7</v>
          </cell>
          <cell r="X40">
            <v>0</v>
          </cell>
          <cell r="Y40">
            <v>0</v>
          </cell>
          <cell r="Z40">
            <v>0</v>
          </cell>
          <cell r="AA40">
            <v>0</v>
          </cell>
        </row>
        <row r="41">
          <cell r="A41">
            <v>2035</v>
          </cell>
          <cell r="B41">
            <v>0.49399999999999999</v>
          </cell>
          <cell r="C41">
            <v>1.01</v>
          </cell>
          <cell r="D41">
            <v>0.15</v>
          </cell>
          <cell r="E41">
            <v>7.0000000000000007E-2</v>
          </cell>
          <cell r="F41">
            <v>7.0000000000000007E-2</v>
          </cell>
          <cell r="G41">
            <v>14.8255</v>
          </cell>
          <cell r="H41">
            <v>0.45891999999999999</v>
          </cell>
          <cell r="I41">
            <v>16.39</v>
          </cell>
          <cell r="J41">
            <v>0.97</v>
          </cell>
          <cell r="K41">
            <v>35</v>
          </cell>
          <cell r="L41">
            <v>2</v>
          </cell>
          <cell r="M41">
            <v>0.8</v>
          </cell>
          <cell r="O41">
            <v>2035</v>
          </cell>
          <cell r="P41">
            <v>1</v>
          </cell>
          <cell r="Q41">
            <v>0</v>
          </cell>
          <cell r="R41">
            <v>0</v>
          </cell>
          <cell r="S41">
            <v>0</v>
          </cell>
          <cell r="T41">
            <v>0</v>
          </cell>
          <cell r="U41">
            <v>9.6105</v>
          </cell>
          <cell r="V41">
            <v>0.1341</v>
          </cell>
          <cell r="W41">
            <v>44.7</v>
          </cell>
          <cell r="X41">
            <v>0</v>
          </cell>
          <cell r="Y41">
            <v>0</v>
          </cell>
          <cell r="Z41">
            <v>0</v>
          </cell>
          <cell r="AA41">
            <v>0</v>
          </cell>
        </row>
        <row r="43">
          <cell r="A43" t="str">
            <v>RefurbishedCoalBioCHP</v>
          </cell>
          <cell r="B43" t="str">
            <v>Eff.</v>
          </cell>
          <cell r="C43" t="str">
            <v>Cb</v>
          </cell>
          <cell r="D43" t="str">
            <v>Cv</v>
          </cell>
          <cell r="E43" t="str">
            <v>POutage</v>
          </cell>
          <cell r="F43" t="str">
            <v>UPOutage</v>
          </cell>
          <cell r="G43" t="str">
            <v>Invest</v>
          </cell>
          <cell r="H43" t="str">
            <v>O&amp;Mfixed</v>
          </cell>
          <cell r="I43" t="str">
            <v>O&amp;Mvar</v>
          </cell>
          <cell r="J43" t="str">
            <v>Desulp</v>
          </cell>
          <cell r="K43" t="str">
            <v>NO2</v>
          </cell>
          <cell r="L43" t="str">
            <v>CH4</v>
          </cell>
          <cell r="M43" t="str">
            <v>N2O</v>
          </cell>
          <cell r="O43" t="str">
            <v>OffshoreWindPark</v>
          </cell>
          <cell r="P43" t="str">
            <v>Eff.</v>
          </cell>
          <cell r="Q43" t="str">
            <v>Cb</v>
          </cell>
          <cell r="R43" t="str">
            <v>Cv</v>
          </cell>
          <cell r="S43" t="str">
            <v>POutage</v>
          </cell>
          <cell r="T43" t="str">
            <v>UPOutage</v>
          </cell>
          <cell r="U43" t="str">
            <v>Invest</v>
          </cell>
          <cell r="V43" t="str">
            <v>O&amp;Mfixed</v>
          </cell>
          <cell r="W43" t="str">
            <v>O&amp;Mvar</v>
          </cell>
          <cell r="X43" t="str">
            <v>Desulp</v>
          </cell>
          <cell r="Y43" t="str">
            <v>NO2</v>
          </cell>
          <cell r="Z43" t="str">
            <v>CH4</v>
          </cell>
          <cell r="AA43" t="str">
            <v>N2O</v>
          </cell>
        </row>
        <row r="44">
          <cell r="A44" t="str">
            <v>Investeringsår</v>
          </cell>
          <cell r="B44" t="str">
            <v>%</v>
          </cell>
          <cell r="C44" t="str">
            <v>p.u.</v>
          </cell>
          <cell r="D44" t="str">
            <v>p.u.</v>
          </cell>
          <cell r="E44" t="str">
            <v>%</v>
          </cell>
          <cell r="F44" t="str">
            <v>%</v>
          </cell>
          <cell r="G44" t="str">
            <v>Mkr./MW</v>
          </cell>
          <cell r="H44" t="str">
            <v>Mkr/MWy</v>
          </cell>
          <cell r="I44" t="str">
            <v>kr/MWh</v>
          </cell>
          <cell r="J44" t="str">
            <v>p.u</v>
          </cell>
          <cell r="K44" t="str">
            <v>g/GJ</v>
          </cell>
          <cell r="L44" t="str">
            <v>g/GJ</v>
          </cell>
          <cell r="M44" t="str">
            <v>g/GJ</v>
          </cell>
          <cell r="O44" t="str">
            <v>Investeringsår</v>
          </cell>
          <cell r="P44" t="str">
            <v>%</v>
          </cell>
          <cell r="Q44" t="str">
            <v>p.u.</v>
          </cell>
          <cell r="R44" t="str">
            <v>p.u.</v>
          </cell>
          <cell r="S44" t="str">
            <v>%</v>
          </cell>
          <cell r="T44" t="str">
            <v>%</v>
          </cell>
          <cell r="U44" t="str">
            <v>Mkr./MW</v>
          </cell>
          <cell r="V44" t="str">
            <v>Mkr/MWy</v>
          </cell>
          <cell r="W44" t="str">
            <v>kr/MWh</v>
          </cell>
          <cell r="X44" t="str">
            <v>p.u</v>
          </cell>
          <cell r="Y44" t="str">
            <v>g/GJ</v>
          </cell>
          <cell r="Z44" t="str">
            <v>g/GJ</v>
          </cell>
          <cell r="AA44" t="str">
            <v>g/GJ</v>
          </cell>
        </row>
        <row r="45">
          <cell r="A45">
            <v>2010</v>
          </cell>
          <cell r="E45">
            <v>7.0000000000000007E-2</v>
          </cell>
          <cell r="F45">
            <v>7.0000000000000007E-2</v>
          </cell>
          <cell r="G45">
            <v>1.341</v>
          </cell>
          <cell r="H45">
            <v>0</v>
          </cell>
          <cell r="I45">
            <v>0</v>
          </cell>
          <cell r="J45">
            <v>0.97</v>
          </cell>
          <cell r="K45">
            <v>38</v>
          </cell>
          <cell r="L45">
            <v>2</v>
          </cell>
          <cell r="M45">
            <v>0.8</v>
          </cell>
          <cell r="O45">
            <v>2010</v>
          </cell>
          <cell r="P45">
            <v>1</v>
          </cell>
          <cell r="Q45">
            <v>0</v>
          </cell>
          <cell r="R45">
            <v>0</v>
          </cell>
          <cell r="S45">
            <v>0</v>
          </cell>
          <cell r="T45">
            <v>0</v>
          </cell>
          <cell r="U45">
            <v>23.095000000000002</v>
          </cell>
          <cell r="V45">
            <v>0.28310000000000002</v>
          </cell>
          <cell r="W45">
            <v>70.775000000000006</v>
          </cell>
          <cell r="X45">
            <v>0</v>
          </cell>
          <cell r="Y45">
            <v>0</v>
          </cell>
          <cell r="Z45">
            <v>0</v>
          </cell>
          <cell r="AA45">
            <v>0</v>
          </cell>
        </row>
        <row r="46">
          <cell r="A46">
            <v>2011</v>
          </cell>
          <cell r="B46">
            <v>0</v>
          </cell>
          <cell r="C46">
            <v>0</v>
          </cell>
          <cell r="D46">
            <v>0</v>
          </cell>
          <cell r="E46">
            <v>7.0000000000000007E-2</v>
          </cell>
          <cell r="F46">
            <v>7.0000000000000007E-2</v>
          </cell>
          <cell r="G46">
            <v>1.341</v>
          </cell>
          <cell r="H46">
            <v>0</v>
          </cell>
          <cell r="I46">
            <v>0</v>
          </cell>
          <cell r="J46">
            <v>0.97</v>
          </cell>
          <cell r="K46">
            <v>38</v>
          </cell>
          <cell r="L46">
            <v>2</v>
          </cell>
          <cell r="M46">
            <v>0.8</v>
          </cell>
          <cell r="O46">
            <v>2011</v>
          </cell>
          <cell r="P46">
            <v>1</v>
          </cell>
          <cell r="Q46">
            <v>0</v>
          </cell>
          <cell r="R46">
            <v>0</v>
          </cell>
          <cell r="S46">
            <v>0</v>
          </cell>
          <cell r="T46">
            <v>0</v>
          </cell>
          <cell r="U46">
            <v>23.095000000000002</v>
          </cell>
          <cell r="V46">
            <v>0.28310000000000002</v>
          </cell>
          <cell r="W46">
            <v>70.775000000000006</v>
          </cell>
          <cell r="X46">
            <v>0</v>
          </cell>
          <cell r="Y46">
            <v>0</v>
          </cell>
          <cell r="Z46">
            <v>0</v>
          </cell>
          <cell r="AA46">
            <v>0</v>
          </cell>
        </row>
        <row r="47">
          <cell r="A47">
            <v>2012</v>
          </cell>
          <cell r="B47">
            <v>0</v>
          </cell>
          <cell r="C47">
            <v>0</v>
          </cell>
          <cell r="D47">
            <v>0</v>
          </cell>
          <cell r="E47">
            <v>7.0000000000000007E-2</v>
          </cell>
          <cell r="F47">
            <v>7.0000000000000007E-2</v>
          </cell>
          <cell r="G47">
            <v>1.341</v>
          </cell>
          <cell r="H47">
            <v>0</v>
          </cell>
          <cell r="I47">
            <v>0</v>
          </cell>
          <cell r="J47">
            <v>0.97</v>
          </cell>
          <cell r="K47">
            <v>38</v>
          </cell>
          <cell r="L47">
            <v>2</v>
          </cell>
          <cell r="M47">
            <v>0.8</v>
          </cell>
          <cell r="O47">
            <v>2012</v>
          </cell>
          <cell r="P47">
            <v>1</v>
          </cell>
          <cell r="Q47">
            <v>0</v>
          </cell>
          <cell r="R47">
            <v>0</v>
          </cell>
          <cell r="S47">
            <v>0</v>
          </cell>
          <cell r="T47">
            <v>0</v>
          </cell>
          <cell r="U47">
            <v>23.095000000000002</v>
          </cell>
          <cell r="V47">
            <v>0.28310000000000002</v>
          </cell>
          <cell r="W47">
            <v>70.775000000000006</v>
          </cell>
          <cell r="X47">
            <v>0</v>
          </cell>
          <cell r="Y47">
            <v>0</v>
          </cell>
          <cell r="Z47">
            <v>0</v>
          </cell>
          <cell r="AA47">
            <v>0</v>
          </cell>
        </row>
        <row r="48">
          <cell r="A48">
            <v>2013</v>
          </cell>
          <cell r="B48">
            <v>0</v>
          </cell>
          <cell r="C48">
            <v>0</v>
          </cell>
          <cell r="D48">
            <v>0</v>
          </cell>
          <cell r="E48">
            <v>7.0000000000000007E-2</v>
          </cell>
          <cell r="F48">
            <v>7.0000000000000007E-2</v>
          </cell>
          <cell r="G48">
            <v>1.341</v>
          </cell>
          <cell r="H48">
            <v>0</v>
          </cell>
          <cell r="I48">
            <v>0</v>
          </cell>
          <cell r="J48">
            <v>0.97</v>
          </cell>
          <cell r="K48">
            <v>38</v>
          </cell>
          <cell r="L48">
            <v>2</v>
          </cell>
          <cell r="M48">
            <v>0.8</v>
          </cell>
          <cell r="O48">
            <v>2013</v>
          </cell>
          <cell r="P48">
            <v>1</v>
          </cell>
          <cell r="Q48">
            <v>0</v>
          </cell>
          <cell r="R48">
            <v>0</v>
          </cell>
          <cell r="S48">
            <v>0</v>
          </cell>
          <cell r="T48">
            <v>0</v>
          </cell>
          <cell r="U48">
            <v>23.095000000000002</v>
          </cell>
          <cell r="V48">
            <v>0.28310000000000002</v>
          </cell>
          <cell r="W48">
            <v>70.775000000000006</v>
          </cell>
          <cell r="X48">
            <v>0</v>
          </cell>
          <cell r="Y48">
            <v>0</v>
          </cell>
          <cell r="Z48">
            <v>0</v>
          </cell>
          <cell r="AA48">
            <v>0</v>
          </cell>
        </row>
        <row r="49">
          <cell r="A49">
            <v>2014</v>
          </cell>
          <cell r="B49">
            <v>0</v>
          </cell>
          <cell r="C49">
            <v>0</v>
          </cell>
          <cell r="D49">
            <v>0</v>
          </cell>
          <cell r="E49">
            <v>7.0000000000000007E-2</v>
          </cell>
          <cell r="F49">
            <v>7.0000000000000007E-2</v>
          </cell>
          <cell r="G49">
            <v>1.341</v>
          </cell>
          <cell r="H49">
            <v>0</v>
          </cell>
          <cell r="I49">
            <v>0</v>
          </cell>
          <cell r="J49">
            <v>0.97</v>
          </cell>
          <cell r="K49">
            <v>38</v>
          </cell>
          <cell r="L49">
            <v>2</v>
          </cell>
          <cell r="M49">
            <v>0.8</v>
          </cell>
          <cell r="O49">
            <v>2014</v>
          </cell>
          <cell r="P49">
            <v>1</v>
          </cell>
          <cell r="Q49">
            <v>0</v>
          </cell>
          <cell r="R49">
            <v>0</v>
          </cell>
          <cell r="S49">
            <v>0</v>
          </cell>
          <cell r="T49">
            <v>0</v>
          </cell>
          <cell r="U49">
            <v>23.095000000000002</v>
          </cell>
          <cell r="V49">
            <v>0.28310000000000002</v>
          </cell>
          <cell r="W49">
            <v>70.775000000000006</v>
          </cell>
          <cell r="X49">
            <v>0</v>
          </cell>
          <cell r="Y49">
            <v>0</v>
          </cell>
          <cell r="Z49">
            <v>0</v>
          </cell>
          <cell r="AA49">
            <v>0</v>
          </cell>
        </row>
        <row r="50">
          <cell r="A50">
            <v>2015</v>
          </cell>
          <cell r="E50">
            <v>7.0000000000000007E-2</v>
          </cell>
          <cell r="F50">
            <v>7.0000000000000007E-2</v>
          </cell>
          <cell r="G50">
            <v>1.341</v>
          </cell>
          <cell r="H50">
            <v>0</v>
          </cell>
          <cell r="I50">
            <v>0</v>
          </cell>
          <cell r="J50">
            <v>0.97</v>
          </cell>
          <cell r="K50">
            <v>38</v>
          </cell>
          <cell r="L50">
            <v>2</v>
          </cell>
          <cell r="M50">
            <v>0.8</v>
          </cell>
          <cell r="O50">
            <v>2015</v>
          </cell>
          <cell r="P50">
            <v>1</v>
          </cell>
          <cell r="Q50">
            <v>0</v>
          </cell>
          <cell r="R50">
            <v>0</v>
          </cell>
          <cell r="S50">
            <v>0</v>
          </cell>
          <cell r="T50">
            <v>0</v>
          </cell>
          <cell r="U50">
            <v>23.095000000000002</v>
          </cell>
          <cell r="V50">
            <v>0.28310000000000002</v>
          </cell>
          <cell r="W50">
            <v>70.775000000000006</v>
          </cell>
          <cell r="X50">
            <v>0</v>
          </cell>
          <cell r="Y50">
            <v>0</v>
          </cell>
          <cell r="Z50">
            <v>0</v>
          </cell>
          <cell r="AA50">
            <v>0</v>
          </cell>
        </row>
        <row r="51">
          <cell r="A51">
            <v>2016</v>
          </cell>
          <cell r="B51">
            <v>0</v>
          </cell>
          <cell r="C51">
            <v>0</v>
          </cell>
          <cell r="D51">
            <v>0</v>
          </cell>
          <cell r="E51">
            <v>7.0000000000000007E-2</v>
          </cell>
          <cell r="F51">
            <v>7.0000000000000007E-2</v>
          </cell>
          <cell r="G51">
            <v>1.341</v>
          </cell>
          <cell r="H51">
            <v>0</v>
          </cell>
          <cell r="I51">
            <v>0</v>
          </cell>
          <cell r="J51">
            <v>0.97</v>
          </cell>
          <cell r="K51">
            <v>37.4</v>
          </cell>
          <cell r="L51">
            <v>2</v>
          </cell>
          <cell r="M51">
            <v>0.8</v>
          </cell>
          <cell r="O51">
            <v>2016</v>
          </cell>
          <cell r="P51">
            <v>1</v>
          </cell>
          <cell r="Q51">
            <v>0</v>
          </cell>
          <cell r="R51">
            <v>0</v>
          </cell>
          <cell r="S51">
            <v>0</v>
          </cell>
          <cell r="T51">
            <v>0</v>
          </cell>
          <cell r="U51">
            <v>22.052000000000003</v>
          </cell>
          <cell r="V51">
            <v>0.27714</v>
          </cell>
          <cell r="W51">
            <v>69.285000000000011</v>
          </cell>
          <cell r="X51">
            <v>0</v>
          </cell>
          <cell r="Y51">
            <v>0</v>
          </cell>
          <cell r="Z51">
            <v>0</v>
          </cell>
          <cell r="AA51">
            <v>0</v>
          </cell>
        </row>
        <row r="52">
          <cell r="A52">
            <v>2017</v>
          </cell>
          <cell r="B52">
            <v>0</v>
          </cell>
          <cell r="C52">
            <v>0</v>
          </cell>
          <cell r="D52">
            <v>0</v>
          </cell>
          <cell r="E52">
            <v>7.0000000000000007E-2</v>
          </cell>
          <cell r="F52">
            <v>7.0000000000000007E-2</v>
          </cell>
          <cell r="G52">
            <v>1.341</v>
          </cell>
          <cell r="H52">
            <v>0</v>
          </cell>
          <cell r="I52">
            <v>0</v>
          </cell>
          <cell r="J52">
            <v>0.97</v>
          </cell>
          <cell r="K52">
            <v>36.799999999999997</v>
          </cell>
          <cell r="L52">
            <v>2</v>
          </cell>
          <cell r="M52">
            <v>0.8</v>
          </cell>
          <cell r="O52">
            <v>2017</v>
          </cell>
          <cell r="P52">
            <v>1</v>
          </cell>
          <cell r="Q52">
            <v>0</v>
          </cell>
          <cell r="R52">
            <v>0</v>
          </cell>
          <cell r="S52">
            <v>0</v>
          </cell>
          <cell r="T52">
            <v>0</v>
          </cell>
          <cell r="U52">
            <v>21.009000000000004</v>
          </cell>
          <cell r="V52">
            <v>0.27117999999999998</v>
          </cell>
          <cell r="W52">
            <v>67.795000000000016</v>
          </cell>
          <cell r="X52">
            <v>0</v>
          </cell>
          <cell r="Y52">
            <v>0</v>
          </cell>
          <cell r="Z52">
            <v>0</v>
          </cell>
          <cell r="AA52">
            <v>0</v>
          </cell>
        </row>
        <row r="53">
          <cell r="A53">
            <v>2018</v>
          </cell>
          <cell r="B53">
            <v>0</v>
          </cell>
          <cell r="C53">
            <v>0</v>
          </cell>
          <cell r="D53">
            <v>0</v>
          </cell>
          <cell r="E53">
            <v>7.0000000000000007E-2</v>
          </cell>
          <cell r="F53">
            <v>7.0000000000000007E-2</v>
          </cell>
          <cell r="G53">
            <v>1.341</v>
          </cell>
          <cell r="H53">
            <v>0</v>
          </cell>
          <cell r="I53">
            <v>0</v>
          </cell>
          <cell r="J53">
            <v>0.97</v>
          </cell>
          <cell r="K53">
            <v>36.199999999999996</v>
          </cell>
          <cell r="L53">
            <v>2</v>
          </cell>
          <cell r="M53">
            <v>0.8</v>
          </cell>
          <cell r="O53">
            <v>2018</v>
          </cell>
          <cell r="P53">
            <v>1</v>
          </cell>
          <cell r="Q53">
            <v>0</v>
          </cell>
          <cell r="R53">
            <v>0</v>
          </cell>
          <cell r="S53">
            <v>0</v>
          </cell>
          <cell r="T53">
            <v>0</v>
          </cell>
          <cell r="U53">
            <v>19.966000000000005</v>
          </cell>
          <cell r="V53">
            <v>0.26521999999999996</v>
          </cell>
          <cell r="W53">
            <v>66.305000000000021</v>
          </cell>
          <cell r="X53">
            <v>0</v>
          </cell>
          <cell r="Y53">
            <v>0</v>
          </cell>
          <cell r="Z53">
            <v>0</v>
          </cell>
          <cell r="AA53">
            <v>0</v>
          </cell>
        </row>
        <row r="54">
          <cell r="A54">
            <v>2019</v>
          </cell>
          <cell r="B54">
            <v>0</v>
          </cell>
          <cell r="C54">
            <v>0</v>
          </cell>
          <cell r="D54">
            <v>0</v>
          </cell>
          <cell r="E54">
            <v>7.0000000000000007E-2</v>
          </cell>
          <cell r="F54">
            <v>7.0000000000000007E-2</v>
          </cell>
          <cell r="G54">
            <v>1.341</v>
          </cell>
          <cell r="H54">
            <v>0</v>
          </cell>
          <cell r="I54">
            <v>0</v>
          </cell>
          <cell r="J54">
            <v>0.97</v>
          </cell>
          <cell r="K54">
            <v>35.599999999999994</v>
          </cell>
          <cell r="L54">
            <v>2</v>
          </cell>
          <cell r="M54">
            <v>0.8</v>
          </cell>
          <cell r="O54">
            <v>2019</v>
          </cell>
          <cell r="P54">
            <v>1</v>
          </cell>
          <cell r="Q54">
            <v>0</v>
          </cell>
          <cell r="R54">
            <v>0</v>
          </cell>
          <cell r="S54">
            <v>0</v>
          </cell>
          <cell r="T54">
            <v>0</v>
          </cell>
          <cell r="U54">
            <v>18.923000000000005</v>
          </cell>
          <cell r="V54">
            <v>0.25925999999999993</v>
          </cell>
          <cell r="W54">
            <v>64.815000000000026</v>
          </cell>
          <cell r="X54">
            <v>0</v>
          </cell>
          <cell r="Y54">
            <v>0</v>
          </cell>
          <cell r="Z54">
            <v>0</v>
          </cell>
          <cell r="AA54">
            <v>0</v>
          </cell>
        </row>
        <row r="55">
          <cell r="A55">
            <v>2020</v>
          </cell>
          <cell r="E55">
            <v>7.0000000000000007E-2</v>
          </cell>
          <cell r="F55">
            <v>7.0000000000000007E-2</v>
          </cell>
          <cell r="G55">
            <v>1.341</v>
          </cell>
          <cell r="H55">
            <v>0</v>
          </cell>
          <cell r="I55">
            <v>0</v>
          </cell>
          <cell r="J55">
            <v>0.97</v>
          </cell>
          <cell r="K55">
            <v>35</v>
          </cell>
          <cell r="L55">
            <v>2</v>
          </cell>
          <cell r="M55">
            <v>0.8</v>
          </cell>
          <cell r="O55">
            <v>2020</v>
          </cell>
          <cell r="P55">
            <v>1</v>
          </cell>
          <cell r="Q55">
            <v>0</v>
          </cell>
          <cell r="R55">
            <v>0</v>
          </cell>
          <cell r="S55">
            <v>0</v>
          </cell>
          <cell r="T55">
            <v>0</v>
          </cell>
          <cell r="U55">
            <v>17.88</v>
          </cell>
          <cell r="V55">
            <v>0.25330000000000003</v>
          </cell>
          <cell r="W55">
            <v>63.325000000000003</v>
          </cell>
          <cell r="X55">
            <v>0</v>
          </cell>
          <cell r="Y55">
            <v>0</v>
          </cell>
          <cell r="Z55">
            <v>0</v>
          </cell>
          <cell r="AA55">
            <v>0</v>
          </cell>
        </row>
        <row r="56">
          <cell r="A56">
            <v>2021</v>
          </cell>
          <cell r="B56">
            <v>0</v>
          </cell>
          <cell r="C56">
            <v>0</v>
          </cell>
          <cell r="D56">
            <v>0</v>
          </cell>
          <cell r="E56">
            <v>7.0000000000000007E-2</v>
          </cell>
          <cell r="F56">
            <v>7.0000000000000007E-2</v>
          </cell>
          <cell r="G56">
            <v>1.341</v>
          </cell>
          <cell r="H56">
            <v>0</v>
          </cell>
          <cell r="I56">
            <v>0</v>
          </cell>
          <cell r="J56">
            <v>0.97</v>
          </cell>
          <cell r="K56">
            <v>35</v>
          </cell>
          <cell r="L56">
            <v>2</v>
          </cell>
          <cell r="M56">
            <v>0.8</v>
          </cell>
          <cell r="O56">
            <v>2021</v>
          </cell>
          <cell r="P56">
            <v>1</v>
          </cell>
          <cell r="Q56">
            <v>0</v>
          </cell>
          <cell r="R56">
            <v>0</v>
          </cell>
          <cell r="S56">
            <v>0</v>
          </cell>
          <cell r="T56">
            <v>0</v>
          </cell>
          <cell r="U56">
            <v>17.805499999999999</v>
          </cell>
          <cell r="V56">
            <v>0.25181000000000003</v>
          </cell>
          <cell r="W56">
            <v>62.952500000000001</v>
          </cell>
          <cell r="X56">
            <v>0</v>
          </cell>
          <cell r="Y56">
            <v>0</v>
          </cell>
          <cell r="Z56">
            <v>0</v>
          </cell>
          <cell r="AA56">
            <v>0</v>
          </cell>
        </row>
        <row r="57">
          <cell r="A57">
            <v>2022</v>
          </cell>
          <cell r="B57">
            <v>0</v>
          </cell>
          <cell r="C57">
            <v>0</v>
          </cell>
          <cell r="D57">
            <v>0</v>
          </cell>
          <cell r="E57">
            <v>7.0000000000000007E-2</v>
          </cell>
          <cell r="F57">
            <v>7.0000000000000007E-2</v>
          </cell>
          <cell r="G57">
            <v>1.341</v>
          </cell>
          <cell r="H57">
            <v>0</v>
          </cell>
          <cell r="I57">
            <v>0</v>
          </cell>
          <cell r="J57">
            <v>0.97</v>
          </cell>
          <cell r="K57">
            <v>35</v>
          </cell>
          <cell r="L57">
            <v>2</v>
          </cell>
          <cell r="M57">
            <v>0.8</v>
          </cell>
          <cell r="O57">
            <v>2022</v>
          </cell>
          <cell r="P57">
            <v>1</v>
          </cell>
          <cell r="Q57">
            <v>0</v>
          </cell>
          <cell r="R57">
            <v>0</v>
          </cell>
          <cell r="S57">
            <v>0</v>
          </cell>
          <cell r="T57">
            <v>0</v>
          </cell>
          <cell r="U57">
            <v>17.730999999999998</v>
          </cell>
          <cell r="V57">
            <v>0.25032000000000004</v>
          </cell>
          <cell r="W57">
            <v>62.58</v>
          </cell>
          <cell r="X57">
            <v>0</v>
          </cell>
          <cell r="Y57">
            <v>0</v>
          </cell>
          <cell r="Z57">
            <v>0</v>
          </cell>
          <cell r="AA57">
            <v>0</v>
          </cell>
        </row>
        <row r="58">
          <cell r="A58">
            <v>2023</v>
          </cell>
          <cell r="B58">
            <v>0</v>
          </cell>
          <cell r="C58">
            <v>0</v>
          </cell>
          <cell r="D58">
            <v>0</v>
          </cell>
          <cell r="E58">
            <v>7.0000000000000007E-2</v>
          </cell>
          <cell r="F58">
            <v>7.0000000000000007E-2</v>
          </cell>
          <cell r="G58">
            <v>1.341</v>
          </cell>
          <cell r="H58">
            <v>0</v>
          </cell>
          <cell r="I58">
            <v>0</v>
          </cell>
          <cell r="J58">
            <v>0.97</v>
          </cell>
          <cell r="K58">
            <v>35</v>
          </cell>
          <cell r="L58">
            <v>2</v>
          </cell>
          <cell r="M58">
            <v>0.8</v>
          </cell>
          <cell r="O58">
            <v>2023</v>
          </cell>
          <cell r="P58">
            <v>1</v>
          </cell>
          <cell r="Q58">
            <v>0</v>
          </cell>
          <cell r="R58">
            <v>0</v>
          </cell>
          <cell r="S58">
            <v>0</v>
          </cell>
          <cell r="T58">
            <v>0</v>
          </cell>
          <cell r="U58">
            <v>17.656499999999998</v>
          </cell>
          <cell r="V58">
            <v>0.24883000000000005</v>
          </cell>
          <cell r="W58">
            <v>62.207499999999996</v>
          </cell>
          <cell r="X58">
            <v>0</v>
          </cell>
          <cell r="Y58">
            <v>0</v>
          </cell>
          <cell r="Z58">
            <v>0</v>
          </cell>
          <cell r="AA58">
            <v>0</v>
          </cell>
        </row>
        <row r="59">
          <cell r="A59">
            <v>2024</v>
          </cell>
          <cell r="B59">
            <v>0</v>
          </cell>
          <cell r="C59">
            <v>0</v>
          </cell>
          <cell r="D59">
            <v>0</v>
          </cell>
          <cell r="E59">
            <v>7.0000000000000007E-2</v>
          </cell>
          <cell r="F59">
            <v>7.0000000000000007E-2</v>
          </cell>
          <cell r="G59">
            <v>1.341</v>
          </cell>
          <cell r="H59">
            <v>0</v>
          </cell>
          <cell r="I59">
            <v>0</v>
          </cell>
          <cell r="J59">
            <v>0.97</v>
          </cell>
          <cell r="K59">
            <v>35</v>
          </cell>
          <cell r="L59">
            <v>2</v>
          </cell>
          <cell r="M59">
            <v>0.8</v>
          </cell>
          <cell r="O59">
            <v>2024</v>
          </cell>
          <cell r="P59">
            <v>1</v>
          </cell>
          <cell r="Q59">
            <v>0</v>
          </cell>
          <cell r="R59">
            <v>0</v>
          </cell>
          <cell r="S59">
            <v>0</v>
          </cell>
          <cell r="T59">
            <v>0</v>
          </cell>
          <cell r="U59">
            <v>17.581999999999997</v>
          </cell>
          <cell r="V59">
            <v>0.24734000000000006</v>
          </cell>
          <cell r="W59">
            <v>61.834999999999994</v>
          </cell>
          <cell r="X59">
            <v>0</v>
          </cell>
          <cell r="Y59">
            <v>0</v>
          </cell>
          <cell r="Z59">
            <v>0</v>
          </cell>
          <cell r="AA59">
            <v>0</v>
          </cell>
        </row>
        <row r="60">
          <cell r="A60">
            <v>2025</v>
          </cell>
          <cell r="B60">
            <v>0</v>
          </cell>
          <cell r="C60">
            <v>0</v>
          </cell>
          <cell r="D60">
            <v>0</v>
          </cell>
          <cell r="E60">
            <v>7.0000000000000007E-2</v>
          </cell>
          <cell r="F60">
            <v>7.0000000000000007E-2</v>
          </cell>
          <cell r="G60">
            <v>1.341</v>
          </cell>
          <cell r="H60">
            <v>0</v>
          </cell>
          <cell r="I60">
            <v>0</v>
          </cell>
          <cell r="J60">
            <v>0.97</v>
          </cell>
          <cell r="K60">
            <v>35</v>
          </cell>
          <cell r="L60">
            <v>2</v>
          </cell>
          <cell r="M60">
            <v>0.8</v>
          </cell>
          <cell r="O60">
            <v>2025</v>
          </cell>
          <cell r="P60">
            <v>1</v>
          </cell>
          <cell r="Q60">
            <v>0</v>
          </cell>
          <cell r="R60">
            <v>0</v>
          </cell>
          <cell r="S60">
            <v>0</v>
          </cell>
          <cell r="T60">
            <v>0</v>
          </cell>
          <cell r="U60">
            <v>17.507499999999997</v>
          </cell>
          <cell r="V60">
            <v>0.24585000000000007</v>
          </cell>
          <cell r="W60">
            <v>61.462499999999991</v>
          </cell>
          <cell r="X60">
            <v>0</v>
          </cell>
          <cell r="Y60">
            <v>0</v>
          </cell>
          <cell r="Z60">
            <v>0</v>
          </cell>
          <cell r="AA60">
            <v>0</v>
          </cell>
        </row>
        <row r="61">
          <cell r="A61">
            <v>2026</v>
          </cell>
          <cell r="B61">
            <v>0</v>
          </cell>
          <cell r="C61">
            <v>0</v>
          </cell>
          <cell r="D61">
            <v>0</v>
          </cell>
          <cell r="E61">
            <v>7.0000000000000007E-2</v>
          </cell>
          <cell r="F61">
            <v>7.0000000000000007E-2</v>
          </cell>
          <cell r="G61">
            <v>1.341</v>
          </cell>
          <cell r="H61">
            <v>0</v>
          </cell>
          <cell r="I61">
            <v>0</v>
          </cell>
          <cell r="J61">
            <v>0.97</v>
          </cell>
          <cell r="K61">
            <v>35</v>
          </cell>
          <cell r="L61">
            <v>2</v>
          </cell>
          <cell r="M61">
            <v>0.8</v>
          </cell>
          <cell r="O61">
            <v>2026</v>
          </cell>
          <cell r="P61">
            <v>1</v>
          </cell>
          <cell r="Q61">
            <v>0</v>
          </cell>
          <cell r="R61">
            <v>0</v>
          </cell>
          <cell r="S61">
            <v>0</v>
          </cell>
          <cell r="T61">
            <v>0</v>
          </cell>
          <cell r="U61">
            <v>17.432999999999996</v>
          </cell>
          <cell r="V61">
            <v>0.24436000000000008</v>
          </cell>
          <cell r="W61">
            <v>61.089999999999989</v>
          </cell>
          <cell r="X61">
            <v>0</v>
          </cell>
          <cell r="Y61">
            <v>0</v>
          </cell>
          <cell r="Z61">
            <v>0</v>
          </cell>
          <cell r="AA61">
            <v>0</v>
          </cell>
        </row>
        <row r="62">
          <cell r="A62">
            <v>2027</v>
          </cell>
          <cell r="B62">
            <v>0</v>
          </cell>
          <cell r="C62">
            <v>0</v>
          </cell>
          <cell r="D62">
            <v>0</v>
          </cell>
          <cell r="E62">
            <v>7.0000000000000007E-2</v>
          </cell>
          <cell r="F62">
            <v>7.0000000000000007E-2</v>
          </cell>
          <cell r="G62">
            <v>1.341</v>
          </cell>
          <cell r="H62">
            <v>0</v>
          </cell>
          <cell r="I62">
            <v>0</v>
          </cell>
          <cell r="J62">
            <v>0.97</v>
          </cell>
          <cell r="K62">
            <v>35</v>
          </cell>
          <cell r="L62">
            <v>2</v>
          </cell>
          <cell r="M62">
            <v>0.8</v>
          </cell>
          <cell r="O62">
            <v>2027</v>
          </cell>
          <cell r="P62">
            <v>1</v>
          </cell>
          <cell r="Q62">
            <v>0</v>
          </cell>
          <cell r="R62">
            <v>0</v>
          </cell>
          <cell r="S62">
            <v>0</v>
          </cell>
          <cell r="T62">
            <v>0</v>
          </cell>
          <cell r="U62">
            <v>17.358499999999996</v>
          </cell>
          <cell r="V62">
            <v>0.24287000000000009</v>
          </cell>
          <cell r="W62">
            <v>60.717499999999987</v>
          </cell>
          <cell r="X62">
            <v>0</v>
          </cell>
          <cell r="Y62">
            <v>0</v>
          </cell>
          <cell r="Z62">
            <v>0</v>
          </cell>
          <cell r="AA62">
            <v>0</v>
          </cell>
        </row>
        <row r="63">
          <cell r="A63">
            <v>2028</v>
          </cell>
          <cell r="B63">
            <v>0</v>
          </cell>
          <cell r="C63">
            <v>0</v>
          </cell>
          <cell r="D63">
            <v>0</v>
          </cell>
          <cell r="E63">
            <v>7.0000000000000007E-2</v>
          </cell>
          <cell r="F63">
            <v>7.0000000000000007E-2</v>
          </cell>
          <cell r="G63">
            <v>1.341</v>
          </cell>
          <cell r="H63">
            <v>0</v>
          </cell>
          <cell r="I63">
            <v>0</v>
          </cell>
          <cell r="J63">
            <v>0.97</v>
          </cell>
          <cell r="K63">
            <v>35</v>
          </cell>
          <cell r="L63">
            <v>2</v>
          </cell>
          <cell r="M63">
            <v>0.8</v>
          </cell>
          <cell r="O63">
            <v>2028</v>
          </cell>
          <cell r="P63">
            <v>1</v>
          </cell>
          <cell r="Q63">
            <v>0</v>
          </cell>
          <cell r="R63">
            <v>0</v>
          </cell>
          <cell r="S63">
            <v>0</v>
          </cell>
          <cell r="T63">
            <v>0</v>
          </cell>
          <cell r="U63">
            <v>17.283999999999995</v>
          </cell>
          <cell r="V63">
            <v>0.24138000000000009</v>
          </cell>
          <cell r="W63">
            <v>60.344999999999985</v>
          </cell>
          <cell r="X63">
            <v>0</v>
          </cell>
          <cell r="Y63">
            <v>0</v>
          </cell>
          <cell r="Z63">
            <v>0</v>
          </cell>
          <cell r="AA63">
            <v>0</v>
          </cell>
        </row>
        <row r="64">
          <cell r="A64">
            <v>2029</v>
          </cell>
          <cell r="B64">
            <v>0</v>
          </cell>
          <cell r="C64">
            <v>0</v>
          </cell>
          <cell r="D64">
            <v>0</v>
          </cell>
          <cell r="E64">
            <v>7.0000000000000007E-2</v>
          </cell>
          <cell r="F64">
            <v>7.0000000000000007E-2</v>
          </cell>
          <cell r="G64">
            <v>1.341</v>
          </cell>
          <cell r="H64">
            <v>0</v>
          </cell>
          <cell r="I64">
            <v>0</v>
          </cell>
          <cell r="J64">
            <v>0.97</v>
          </cell>
          <cell r="K64">
            <v>35</v>
          </cell>
          <cell r="L64">
            <v>2</v>
          </cell>
          <cell r="M64">
            <v>0.8</v>
          </cell>
          <cell r="O64">
            <v>2029</v>
          </cell>
          <cell r="P64">
            <v>1</v>
          </cell>
          <cell r="Q64">
            <v>0</v>
          </cell>
          <cell r="R64">
            <v>0</v>
          </cell>
          <cell r="S64">
            <v>0</v>
          </cell>
          <cell r="T64">
            <v>0</v>
          </cell>
          <cell r="U64">
            <v>17.209499999999995</v>
          </cell>
          <cell r="V64">
            <v>0.2398900000000001</v>
          </cell>
          <cell r="W64">
            <v>59.972499999999982</v>
          </cell>
          <cell r="X64">
            <v>0</v>
          </cell>
          <cell r="Y64">
            <v>0</v>
          </cell>
          <cell r="Z64">
            <v>0</v>
          </cell>
          <cell r="AA64">
            <v>0</v>
          </cell>
        </row>
        <row r="65">
          <cell r="A65">
            <v>2030</v>
          </cell>
          <cell r="E65">
            <v>7.0000000000000007E-2</v>
          </cell>
          <cell r="F65">
            <v>7.0000000000000007E-2</v>
          </cell>
          <cell r="G65">
            <v>1.341</v>
          </cell>
          <cell r="H65">
            <v>0</v>
          </cell>
          <cell r="I65">
            <v>0</v>
          </cell>
          <cell r="J65">
            <v>0.97</v>
          </cell>
          <cell r="K65">
            <v>35</v>
          </cell>
          <cell r="L65">
            <v>2</v>
          </cell>
          <cell r="M65">
            <v>0.8</v>
          </cell>
          <cell r="O65">
            <v>2030</v>
          </cell>
          <cell r="P65">
            <v>1</v>
          </cell>
          <cell r="Q65">
            <v>0</v>
          </cell>
          <cell r="R65">
            <v>0</v>
          </cell>
          <cell r="S65">
            <v>0</v>
          </cell>
          <cell r="T65">
            <v>0</v>
          </cell>
          <cell r="U65">
            <v>17.134999999999998</v>
          </cell>
          <cell r="V65">
            <v>0.2384</v>
          </cell>
          <cell r="W65">
            <v>59.6</v>
          </cell>
          <cell r="X65">
            <v>0</v>
          </cell>
          <cell r="Y65">
            <v>0</v>
          </cell>
          <cell r="Z65">
            <v>0</v>
          </cell>
          <cell r="AA65">
            <v>0</v>
          </cell>
        </row>
        <row r="66">
          <cell r="A66">
            <v>2031</v>
          </cell>
          <cell r="B66">
            <v>0</v>
          </cell>
          <cell r="C66">
            <v>0</v>
          </cell>
          <cell r="D66">
            <v>0</v>
          </cell>
          <cell r="E66">
            <v>7.0000000000000007E-2</v>
          </cell>
          <cell r="F66">
            <v>7.0000000000000007E-2</v>
          </cell>
          <cell r="G66">
            <v>1.341</v>
          </cell>
          <cell r="H66">
            <v>0</v>
          </cell>
          <cell r="I66">
            <v>0</v>
          </cell>
          <cell r="J66">
            <v>0.97</v>
          </cell>
          <cell r="K66">
            <v>35</v>
          </cell>
          <cell r="L66">
            <v>2</v>
          </cell>
          <cell r="M66">
            <v>0.8</v>
          </cell>
          <cell r="O66">
            <v>2031</v>
          </cell>
          <cell r="P66">
            <v>1</v>
          </cell>
          <cell r="Q66">
            <v>0</v>
          </cell>
          <cell r="R66">
            <v>0</v>
          </cell>
          <cell r="S66">
            <v>0</v>
          </cell>
          <cell r="T66">
            <v>0</v>
          </cell>
          <cell r="U66">
            <v>17.134999999999998</v>
          </cell>
          <cell r="V66">
            <v>0.2384</v>
          </cell>
          <cell r="W66">
            <v>59.6</v>
          </cell>
          <cell r="X66">
            <v>0</v>
          </cell>
          <cell r="Y66">
            <v>0</v>
          </cell>
          <cell r="Z66">
            <v>0</v>
          </cell>
          <cell r="AA66">
            <v>0</v>
          </cell>
        </row>
        <row r="67">
          <cell r="A67">
            <v>2032</v>
          </cell>
          <cell r="B67">
            <v>0</v>
          </cell>
          <cell r="C67">
            <v>0</v>
          </cell>
          <cell r="D67">
            <v>0</v>
          </cell>
          <cell r="E67">
            <v>7.0000000000000007E-2</v>
          </cell>
          <cell r="F67">
            <v>7.0000000000000007E-2</v>
          </cell>
          <cell r="G67">
            <v>1.341</v>
          </cell>
          <cell r="H67">
            <v>0</v>
          </cell>
          <cell r="I67">
            <v>0</v>
          </cell>
          <cell r="J67">
            <v>0.97</v>
          </cell>
          <cell r="K67">
            <v>35</v>
          </cell>
          <cell r="L67">
            <v>2</v>
          </cell>
          <cell r="M67">
            <v>0.8</v>
          </cell>
          <cell r="O67">
            <v>2032</v>
          </cell>
          <cell r="P67">
            <v>1</v>
          </cell>
          <cell r="Q67">
            <v>0</v>
          </cell>
          <cell r="R67">
            <v>0</v>
          </cell>
          <cell r="S67">
            <v>0</v>
          </cell>
          <cell r="T67">
            <v>0</v>
          </cell>
          <cell r="U67">
            <v>17.134999999999998</v>
          </cell>
          <cell r="V67">
            <v>0.2384</v>
          </cell>
          <cell r="W67">
            <v>59.6</v>
          </cell>
          <cell r="X67">
            <v>0</v>
          </cell>
          <cell r="Y67">
            <v>0</v>
          </cell>
          <cell r="Z67">
            <v>0</v>
          </cell>
          <cell r="AA67">
            <v>0</v>
          </cell>
        </row>
        <row r="68">
          <cell r="A68">
            <v>2033</v>
          </cell>
          <cell r="B68">
            <v>0</v>
          </cell>
          <cell r="C68">
            <v>0</v>
          </cell>
          <cell r="D68">
            <v>0</v>
          </cell>
          <cell r="E68">
            <v>7.0000000000000007E-2</v>
          </cell>
          <cell r="F68">
            <v>7.0000000000000007E-2</v>
          </cell>
          <cell r="G68">
            <v>1.341</v>
          </cell>
          <cell r="H68">
            <v>0</v>
          </cell>
          <cell r="I68">
            <v>0</v>
          </cell>
          <cell r="J68">
            <v>0.97</v>
          </cell>
          <cell r="K68">
            <v>35</v>
          </cell>
          <cell r="L68">
            <v>2</v>
          </cell>
          <cell r="M68">
            <v>0.8</v>
          </cell>
          <cell r="O68">
            <v>2033</v>
          </cell>
          <cell r="P68">
            <v>1</v>
          </cell>
          <cell r="Q68">
            <v>0</v>
          </cell>
          <cell r="R68">
            <v>0</v>
          </cell>
          <cell r="S68">
            <v>0</v>
          </cell>
          <cell r="T68">
            <v>0</v>
          </cell>
          <cell r="U68">
            <v>17.134999999999998</v>
          </cell>
          <cell r="V68">
            <v>0.2384</v>
          </cell>
          <cell r="W68">
            <v>59.6</v>
          </cell>
          <cell r="X68">
            <v>0</v>
          </cell>
          <cell r="Y68">
            <v>0</v>
          </cell>
          <cell r="Z68">
            <v>0</v>
          </cell>
          <cell r="AA68">
            <v>0</v>
          </cell>
        </row>
        <row r="69">
          <cell r="A69">
            <v>2034</v>
          </cell>
          <cell r="B69">
            <v>0</v>
          </cell>
          <cell r="C69">
            <v>0</v>
          </cell>
          <cell r="D69">
            <v>0</v>
          </cell>
          <cell r="E69">
            <v>7.0000000000000007E-2</v>
          </cell>
          <cell r="F69">
            <v>7.0000000000000007E-2</v>
          </cell>
          <cell r="G69">
            <v>1.341</v>
          </cell>
          <cell r="H69">
            <v>0</v>
          </cell>
          <cell r="I69">
            <v>0</v>
          </cell>
          <cell r="J69">
            <v>0.97</v>
          </cell>
          <cell r="K69">
            <v>35</v>
          </cell>
          <cell r="L69">
            <v>2</v>
          </cell>
          <cell r="M69">
            <v>0.8</v>
          </cell>
          <cell r="O69">
            <v>2034</v>
          </cell>
          <cell r="P69">
            <v>1</v>
          </cell>
          <cell r="Q69">
            <v>0</v>
          </cell>
          <cell r="R69">
            <v>0</v>
          </cell>
          <cell r="S69">
            <v>0</v>
          </cell>
          <cell r="T69">
            <v>0</v>
          </cell>
          <cell r="U69">
            <v>17.134999999999998</v>
          </cell>
          <cell r="V69">
            <v>0.2384</v>
          </cell>
          <cell r="W69">
            <v>59.6</v>
          </cell>
          <cell r="X69">
            <v>0</v>
          </cell>
          <cell r="Y69">
            <v>0</v>
          </cell>
          <cell r="Z69">
            <v>0</v>
          </cell>
          <cell r="AA69">
            <v>0</v>
          </cell>
        </row>
        <row r="70">
          <cell r="A70">
            <v>2035</v>
          </cell>
          <cell r="B70">
            <v>0</v>
          </cell>
          <cell r="C70">
            <v>0</v>
          </cell>
          <cell r="D70">
            <v>0</v>
          </cell>
          <cell r="E70">
            <v>7.0000000000000007E-2</v>
          </cell>
          <cell r="F70">
            <v>7.0000000000000007E-2</v>
          </cell>
          <cell r="G70">
            <v>1.341</v>
          </cell>
          <cell r="H70">
            <v>0</v>
          </cell>
          <cell r="I70">
            <v>0</v>
          </cell>
          <cell r="J70">
            <v>0.97</v>
          </cell>
          <cell r="K70">
            <v>35</v>
          </cell>
          <cell r="L70">
            <v>2</v>
          </cell>
          <cell r="M70">
            <v>0.8</v>
          </cell>
          <cell r="O70">
            <v>2035</v>
          </cell>
          <cell r="P70">
            <v>1</v>
          </cell>
          <cell r="Q70">
            <v>0</v>
          </cell>
          <cell r="R70">
            <v>0</v>
          </cell>
          <cell r="S70">
            <v>0</v>
          </cell>
          <cell r="T70">
            <v>0</v>
          </cell>
          <cell r="U70">
            <v>17.134999999999998</v>
          </cell>
          <cell r="V70">
            <v>0.2384</v>
          </cell>
          <cell r="W70">
            <v>59.6</v>
          </cell>
          <cell r="X70">
            <v>0</v>
          </cell>
          <cell r="Y70">
            <v>0</v>
          </cell>
          <cell r="Z70">
            <v>0</v>
          </cell>
          <cell r="AA70">
            <v>0</v>
          </cell>
        </row>
        <row r="72">
          <cell r="A72" t="str">
            <v>NGCC_SmallBP</v>
          </cell>
          <cell r="B72" t="str">
            <v>Eff.</v>
          </cell>
          <cell r="C72" t="str">
            <v>Cb</v>
          </cell>
          <cell r="D72" t="str">
            <v>Cv</v>
          </cell>
          <cell r="E72" t="str">
            <v>POutage</v>
          </cell>
          <cell r="F72" t="str">
            <v>UPOutage</v>
          </cell>
          <cell r="G72" t="str">
            <v>Invest</v>
          </cell>
          <cell r="H72" t="str">
            <v>O&amp;Mfixed</v>
          </cell>
          <cell r="I72" t="str">
            <v>O&amp;Mvar</v>
          </cell>
          <cell r="J72" t="str">
            <v>Desulp</v>
          </cell>
          <cell r="K72" t="str">
            <v>NO2</v>
          </cell>
          <cell r="L72" t="str">
            <v>CH4</v>
          </cell>
          <cell r="M72" t="str">
            <v>N2O</v>
          </cell>
          <cell r="O72" t="str">
            <v>ElBoiler</v>
          </cell>
          <cell r="P72" t="str">
            <v>Eff.</v>
          </cell>
          <cell r="Q72" t="str">
            <v>Cb</v>
          </cell>
          <cell r="R72" t="str">
            <v>Cv</v>
          </cell>
          <cell r="S72" t="str">
            <v>POutage</v>
          </cell>
          <cell r="T72" t="str">
            <v>UPOutage</v>
          </cell>
          <cell r="U72" t="str">
            <v>Invest</v>
          </cell>
          <cell r="V72" t="str">
            <v>O&amp;Mfixed</v>
          </cell>
          <cell r="W72" t="str">
            <v>O&amp;Mvar</v>
          </cell>
          <cell r="X72" t="str">
            <v>Desulp</v>
          </cell>
          <cell r="Y72" t="str">
            <v>NO2</v>
          </cell>
          <cell r="Z72" t="str">
            <v>CH4</v>
          </cell>
          <cell r="AA72" t="str">
            <v>N2O</v>
          </cell>
        </row>
        <row r="73">
          <cell r="A73" t="str">
            <v>Investeringsår</v>
          </cell>
          <cell r="B73" t="str">
            <v>%</v>
          </cell>
          <cell r="C73" t="str">
            <v>p.u.</v>
          </cell>
          <cell r="D73" t="str">
            <v>p.u.</v>
          </cell>
          <cell r="E73" t="str">
            <v>%</v>
          </cell>
          <cell r="F73" t="str">
            <v>%</v>
          </cell>
          <cell r="G73" t="str">
            <v>Mkr./MW</v>
          </cell>
          <cell r="H73" t="str">
            <v>Mkr/MWy</v>
          </cell>
          <cell r="I73" t="str">
            <v>kr/MWh</v>
          </cell>
          <cell r="J73" t="str">
            <v>p.u</v>
          </cell>
          <cell r="K73" t="str">
            <v>g/GJ</v>
          </cell>
          <cell r="L73" t="str">
            <v>g/GJ</v>
          </cell>
          <cell r="M73" t="str">
            <v>g/GJ</v>
          </cell>
          <cell r="O73" t="str">
            <v>Investeringsår</v>
          </cell>
          <cell r="P73" t="str">
            <v>%</v>
          </cell>
          <cell r="Q73" t="str">
            <v>p.u.</v>
          </cell>
          <cell r="R73" t="str">
            <v>p.u.</v>
          </cell>
          <cell r="S73" t="str">
            <v>%</v>
          </cell>
          <cell r="T73" t="str">
            <v>%</v>
          </cell>
          <cell r="U73" t="str">
            <v>Mkr./MW</v>
          </cell>
          <cell r="V73" t="str">
            <v>Mkr/MWy</v>
          </cell>
          <cell r="W73" t="str">
            <v>kr/MWh</v>
          </cell>
          <cell r="X73" t="str">
            <v>p.u</v>
          </cell>
          <cell r="Y73" t="str">
            <v>g/GJ</v>
          </cell>
          <cell r="Z73" t="str">
            <v>g/GJ</v>
          </cell>
          <cell r="AA73" t="str">
            <v>g/GJ</v>
          </cell>
        </row>
        <row r="74">
          <cell r="A74">
            <v>2010</v>
          </cell>
          <cell r="B74">
            <v>0.45599999999999996</v>
          </cell>
          <cell r="C74">
            <v>1.28</v>
          </cell>
          <cell r="D74">
            <v>0</v>
          </cell>
          <cell r="E74">
            <v>0.05</v>
          </cell>
          <cell r="F74">
            <v>0.05</v>
          </cell>
          <cell r="G74">
            <v>10.057500000000001</v>
          </cell>
          <cell r="H74">
            <v>0</v>
          </cell>
          <cell r="I74">
            <v>18.625</v>
          </cell>
          <cell r="J74">
            <v>0</v>
          </cell>
          <cell r="K74">
            <v>48</v>
          </cell>
          <cell r="L74">
            <v>1.5</v>
          </cell>
          <cell r="M74">
            <v>1</v>
          </cell>
          <cell r="O74">
            <v>2010</v>
          </cell>
          <cell r="P74">
            <v>0.99</v>
          </cell>
          <cell r="Q74">
            <v>-1.0101010101010102</v>
          </cell>
          <cell r="R74">
            <v>0</v>
          </cell>
          <cell r="S74">
            <v>0.01</v>
          </cell>
          <cell r="T74">
            <v>0.01</v>
          </cell>
          <cell r="U74">
            <v>0.44700000000000001</v>
          </cell>
          <cell r="V74">
            <v>8.1949999999999992E-3</v>
          </cell>
          <cell r="W74">
            <v>250.72499999999999</v>
          </cell>
          <cell r="X74">
            <v>0</v>
          </cell>
          <cell r="Y74">
            <v>0</v>
          </cell>
          <cell r="Z74">
            <v>0</v>
          </cell>
          <cell r="AA74">
            <v>0</v>
          </cell>
        </row>
        <row r="75">
          <cell r="A75">
            <v>2011</v>
          </cell>
          <cell r="B75">
            <v>0.45599999999999996</v>
          </cell>
          <cell r="C75">
            <v>1.28</v>
          </cell>
          <cell r="D75">
            <v>0</v>
          </cell>
          <cell r="E75">
            <v>0.05</v>
          </cell>
          <cell r="F75">
            <v>0.05</v>
          </cell>
          <cell r="G75">
            <v>10.057500000000001</v>
          </cell>
          <cell r="H75">
            <v>0</v>
          </cell>
          <cell r="I75">
            <v>18.625</v>
          </cell>
          <cell r="J75">
            <v>0</v>
          </cell>
          <cell r="K75">
            <v>48</v>
          </cell>
          <cell r="L75">
            <v>1.5</v>
          </cell>
          <cell r="M75">
            <v>1</v>
          </cell>
          <cell r="O75">
            <v>2011</v>
          </cell>
          <cell r="P75">
            <v>0.99</v>
          </cell>
          <cell r="Q75">
            <v>-1.0101010101010102</v>
          </cell>
          <cell r="R75">
            <v>0</v>
          </cell>
          <cell r="S75">
            <v>0.01</v>
          </cell>
          <cell r="T75">
            <v>0.01</v>
          </cell>
          <cell r="U75">
            <v>0.44700000000000001</v>
          </cell>
          <cell r="V75">
            <v>8.1949999999999992E-3</v>
          </cell>
          <cell r="W75">
            <v>250.72499999999999</v>
          </cell>
          <cell r="X75">
            <v>0</v>
          </cell>
          <cell r="Y75">
            <v>0</v>
          </cell>
          <cell r="Z75">
            <v>0</v>
          </cell>
          <cell r="AA75">
            <v>0</v>
          </cell>
        </row>
        <row r="76">
          <cell r="A76">
            <v>2012</v>
          </cell>
          <cell r="B76">
            <v>0.45599999999999996</v>
          </cell>
          <cell r="C76">
            <v>1.28</v>
          </cell>
          <cell r="D76">
            <v>0</v>
          </cell>
          <cell r="E76">
            <v>0.05</v>
          </cell>
          <cell r="F76">
            <v>0.05</v>
          </cell>
          <cell r="G76">
            <v>10.057500000000001</v>
          </cell>
          <cell r="H76">
            <v>0</v>
          </cell>
          <cell r="I76">
            <v>18.625</v>
          </cell>
          <cell r="J76">
            <v>0</v>
          </cell>
          <cell r="K76">
            <v>48</v>
          </cell>
          <cell r="L76">
            <v>1.5</v>
          </cell>
          <cell r="M76">
            <v>1</v>
          </cell>
          <cell r="O76">
            <v>2012</v>
          </cell>
          <cell r="P76">
            <v>0.99</v>
          </cell>
          <cell r="Q76">
            <v>-1.0101010101010102</v>
          </cell>
          <cell r="R76">
            <v>0</v>
          </cell>
          <cell r="S76">
            <v>0.01</v>
          </cell>
          <cell r="T76">
            <v>0.01</v>
          </cell>
          <cell r="U76">
            <v>0.44700000000000001</v>
          </cell>
          <cell r="V76">
            <v>8.1949999999999992E-3</v>
          </cell>
          <cell r="W76">
            <v>250.72499999999999</v>
          </cell>
          <cell r="X76">
            <v>0</v>
          </cell>
          <cell r="Y76">
            <v>0</v>
          </cell>
          <cell r="Z76">
            <v>0</v>
          </cell>
          <cell r="AA76">
            <v>0</v>
          </cell>
        </row>
        <row r="77">
          <cell r="A77">
            <v>2013</v>
          </cell>
          <cell r="B77">
            <v>0.45599999999999996</v>
          </cell>
          <cell r="C77">
            <v>1.28</v>
          </cell>
          <cell r="D77">
            <v>0</v>
          </cell>
          <cell r="E77">
            <v>0.05</v>
          </cell>
          <cell r="F77">
            <v>0.05</v>
          </cell>
          <cell r="G77">
            <v>10.057500000000001</v>
          </cell>
          <cell r="H77">
            <v>0</v>
          </cell>
          <cell r="I77">
            <v>18.625</v>
          </cell>
          <cell r="J77">
            <v>0</v>
          </cell>
          <cell r="K77">
            <v>48</v>
          </cell>
          <cell r="L77">
            <v>1.5</v>
          </cell>
          <cell r="M77">
            <v>1</v>
          </cell>
          <cell r="O77">
            <v>2013</v>
          </cell>
          <cell r="P77">
            <v>0.99</v>
          </cell>
          <cell r="Q77">
            <v>-1.0101010101010102</v>
          </cell>
          <cell r="R77">
            <v>0</v>
          </cell>
          <cell r="S77">
            <v>0.01</v>
          </cell>
          <cell r="T77">
            <v>0.01</v>
          </cell>
          <cell r="U77">
            <v>0.44700000000000001</v>
          </cell>
          <cell r="V77">
            <v>8.1949999999999992E-3</v>
          </cell>
          <cell r="W77">
            <v>250.72499999999999</v>
          </cell>
          <cell r="X77">
            <v>0</v>
          </cell>
          <cell r="Y77">
            <v>0</v>
          </cell>
          <cell r="Z77">
            <v>0</v>
          </cell>
          <cell r="AA77">
            <v>0</v>
          </cell>
        </row>
        <row r="78">
          <cell r="A78">
            <v>2014</v>
          </cell>
          <cell r="B78">
            <v>0.45599999999999996</v>
          </cell>
          <cell r="C78">
            <v>1.28</v>
          </cell>
          <cell r="D78">
            <v>0</v>
          </cell>
          <cell r="E78">
            <v>0.05</v>
          </cell>
          <cell r="F78">
            <v>0.05</v>
          </cell>
          <cell r="G78">
            <v>10.057500000000001</v>
          </cell>
          <cell r="H78">
            <v>0</v>
          </cell>
          <cell r="I78">
            <v>18.625</v>
          </cell>
          <cell r="J78">
            <v>0</v>
          </cell>
          <cell r="K78">
            <v>48</v>
          </cell>
          <cell r="L78">
            <v>1.5</v>
          </cell>
          <cell r="M78">
            <v>1</v>
          </cell>
          <cell r="O78">
            <v>2014</v>
          </cell>
          <cell r="P78">
            <v>0.99</v>
          </cell>
          <cell r="Q78">
            <v>-1.0101010101010102</v>
          </cell>
          <cell r="R78">
            <v>0</v>
          </cell>
          <cell r="S78">
            <v>0.01</v>
          </cell>
          <cell r="T78">
            <v>0.01</v>
          </cell>
          <cell r="U78">
            <v>0.44700000000000001</v>
          </cell>
          <cell r="V78">
            <v>8.1949999999999992E-3</v>
          </cell>
          <cell r="W78">
            <v>250.72499999999999</v>
          </cell>
          <cell r="X78">
            <v>0</v>
          </cell>
          <cell r="Y78">
            <v>0</v>
          </cell>
          <cell r="Z78">
            <v>0</v>
          </cell>
          <cell r="AA78">
            <v>0</v>
          </cell>
        </row>
        <row r="79">
          <cell r="A79">
            <v>2015</v>
          </cell>
          <cell r="B79">
            <v>0.45599999999999996</v>
          </cell>
          <cell r="C79">
            <v>1.28</v>
          </cell>
          <cell r="D79">
            <v>0</v>
          </cell>
          <cell r="E79">
            <v>0.05</v>
          </cell>
          <cell r="F79">
            <v>0.05</v>
          </cell>
          <cell r="G79">
            <v>10.057500000000001</v>
          </cell>
          <cell r="H79">
            <v>0</v>
          </cell>
          <cell r="I79">
            <v>18.625</v>
          </cell>
          <cell r="J79">
            <v>0</v>
          </cell>
          <cell r="K79">
            <v>48</v>
          </cell>
          <cell r="L79">
            <v>1.5</v>
          </cell>
          <cell r="M79">
            <v>1</v>
          </cell>
          <cell r="O79">
            <v>2015</v>
          </cell>
          <cell r="P79">
            <v>0.99</v>
          </cell>
          <cell r="Q79">
            <v>-1.0101010101010102</v>
          </cell>
          <cell r="R79">
            <v>0</v>
          </cell>
          <cell r="S79">
            <v>0.01</v>
          </cell>
          <cell r="T79">
            <v>0.01</v>
          </cell>
          <cell r="U79">
            <v>0.44700000000000001</v>
          </cell>
          <cell r="V79">
            <v>8.1949999999999992E-3</v>
          </cell>
          <cell r="W79">
            <v>250.72499999999999</v>
          </cell>
          <cell r="X79">
            <v>0</v>
          </cell>
          <cell r="Y79">
            <v>0</v>
          </cell>
          <cell r="Z79">
            <v>0</v>
          </cell>
          <cell r="AA79">
            <v>0</v>
          </cell>
        </row>
        <row r="80">
          <cell r="A80">
            <v>2016</v>
          </cell>
          <cell r="B80">
            <v>0.46359999999999996</v>
          </cell>
          <cell r="C80">
            <v>1.2906666666666666</v>
          </cell>
          <cell r="D80">
            <v>0</v>
          </cell>
          <cell r="E80">
            <v>0.05</v>
          </cell>
          <cell r="F80">
            <v>0.05</v>
          </cell>
          <cell r="G80">
            <v>10.2065</v>
          </cell>
          <cell r="H80">
            <v>0</v>
          </cell>
          <cell r="I80">
            <v>18.625</v>
          </cell>
          <cell r="J80">
            <v>0</v>
          </cell>
          <cell r="K80">
            <v>47.6</v>
          </cell>
          <cell r="L80">
            <v>1.5</v>
          </cell>
          <cell r="M80">
            <v>1</v>
          </cell>
          <cell r="O80">
            <v>2016</v>
          </cell>
          <cell r="P80">
            <v>0.99</v>
          </cell>
          <cell r="Q80">
            <v>-1.0101010101010102</v>
          </cell>
          <cell r="R80">
            <v>0</v>
          </cell>
          <cell r="S80">
            <v>0.01</v>
          </cell>
          <cell r="T80">
            <v>0.01</v>
          </cell>
          <cell r="U80">
            <v>0.44700000000000001</v>
          </cell>
          <cell r="V80">
            <v>8.1949999999999992E-3</v>
          </cell>
          <cell r="W80">
            <v>250.72499999999999</v>
          </cell>
          <cell r="X80">
            <v>0</v>
          </cell>
          <cell r="Y80">
            <v>0</v>
          </cell>
          <cell r="Z80">
            <v>0</v>
          </cell>
          <cell r="AA80">
            <v>0</v>
          </cell>
        </row>
        <row r="81">
          <cell r="A81">
            <v>2017</v>
          </cell>
          <cell r="B81">
            <v>0.47119999999999995</v>
          </cell>
          <cell r="C81">
            <v>1.3013333333333332</v>
          </cell>
          <cell r="D81">
            <v>0</v>
          </cell>
          <cell r="E81">
            <v>0.05</v>
          </cell>
          <cell r="F81">
            <v>0.05</v>
          </cell>
          <cell r="G81">
            <v>10.355499999999999</v>
          </cell>
          <cell r="H81">
            <v>0</v>
          </cell>
          <cell r="I81">
            <v>18.625</v>
          </cell>
          <cell r="J81">
            <v>0</v>
          </cell>
          <cell r="K81">
            <v>47.2</v>
          </cell>
          <cell r="L81">
            <v>1.5</v>
          </cell>
          <cell r="M81">
            <v>1</v>
          </cell>
          <cell r="O81">
            <v>2017</v>
          </cell>
          <cell r="P81">
            <v>0.99</v>
          </cell>
          <cell r="Q81">
            <v>-1.0101010101010102</v>
          </cell>
          <cell r="R81">
            <v>0</v>
          </cell>
          <cell r="S81">
            <v>0.01</v>
          </cell>
          <cell r="T81">
            <v>0.01</v>
          </cell>
          <cell r="U81">
            <v>0.44700000000000001</v>
          </cell>
          <cell r="V81">
            <v>8.1949999999999992E-3</v>
          </cell>
          <cell r="W81">
            <v>250.72499999999999</v>
          </cell>
          <cell r="X81">
            <v>0</v>
          </cell>
          <cell r="Y81">
            <v>0</v>
          </cell>
          <cell r="Z81">
            <v>0</v>
          </cell>
          <cell r="AA81">
            <v>0</v>
          </cell>
        </row>
        <row r="82">
          <cell r="A82">
            <v>2018</v>
          </cell>
          <cell r="B82">
            <v>0.47879999999999995</v>
          </cell>
          <cell r="C82">
            <v>1.3119999999999998</v>
          </cell>
          <cell r="D82">
            <v>0</v>
          </cell>
          <cell r="E82">
            <v>0.05</v>
          </cell>
          <cell r="F82">
            <v>0.05</v>
          </cell>
          <cell r="G82">
            <v>10.504499999999998</v>
          </cell>
          <cell r="H82">
            <v>0</v>
          </cell>
          <cell r="I82">
            <v>18.625</v>
          </cell>
          <cell r="J82">
            <v>0</v>
          </cell>
          <cell r="K82">
            <v>46.800000000000004</v>
          </cell>
          <cell r="L82">
            <v>1.5</v>
          </cell>
          <cell r="M82">
            <v>1</v>
          </cell>
          <cell r="O82">
            <v>2018</v>
          </cell>
          <cell r="P82">
            <v>0.99</v>
          </cell>
          <cell r="Q82">
            <v>-1.0101010101010102</v>
          </cell>
          <cell r="R82">
            <v>0</v>
          </cell>
          <cell r="S82">
            <v>0.01</v>
          </cell>
          <cell r="T82">
            <v>0.01</v>
          </cell>
          <cell r="U82">
            <v>0.44700000000000001</v>
          </cell>
          <cell r="V82">
            <v>8.1949999999999992E-3</v>
          </cell>
          <cell r="W82">
            <v>250.72499999999999</v>
          </cell>
          <cell r="X82">
            <v>0</v>
          </cell>
          <cell r="Y82">
            <v>0</v>
          </cell>
          <cell r="Z82">
            <v>0</v>
          </cell>
          <cell r="AA82">
            <v>0</v>
          </cell>
        </row>
        <row r="83">
          <cell r="A83">
            <v>2019</v>
          </cell>
          <cell r="B83">
            <v>0.48639999999999994</v>
          </cell>
          <cell r="C83">
            <v>1.3226666666666664</v>
          </cell>
          <cell r="D83">
            <v>0</v>
          </cell>
          <cell r="E83">
            <v>0.05</v>
          </cell>
          <cell r="F83">
            <v>0.05</v>
          </cell>
          <cell r="G83">
            <v>10.653499999999998</v>
          </cell>
          <cell r="H83">
            <v>0</v>
          </cell>
          <cell r="I83">
            <v>18.625</v>
          </cell>
          <cell r="J83">
            <v>0</v>
          </cell>
          <cell r="K83">
            <v>46.400000000000006</v>
          </cell>
          <cell r="L83">
            <v>1.5</v>
          </cell>
          <cell r="M83">
            <v>1</v>
          </cell>
          <cell r="O83">
            <v>2019</v>
          </cell>
          <cell r="P83">
            <v>0.99</v>
          </cell>
          <cell r="Q83">
            <v>-1.0101010101010102</v>
          </cell>
          <cell r="R83">
            <v>0</v>
          </cell>
          <cell r="S83">
            <v>0.01</v>
          </cell>
          <cell r="T83">
            <v>0.01</v>
          </cell>
          <cell r="U83">
            <v>0.44700000000000001</v>
          </cell>
          <cell r="V83">
            <v>8.1949999999999992E-3</v>
          </cell>
          <cell r="W83">
            <v>250.72499999999999</v>
          </cell>
          <cell r="X83">
            <v>0</v>
          </cell>
          <cell r="Y83">
            <v>0</v>
          </cell>
          <cell r="Z83">
            <v>0</v>
          </cell>
          <cell r="AA83">
            <v>0</v>
          </cell>
        </row>
        <row r="84">
          <cell r="A84">
            <v>2020</v>
          </cell>
          <cell r="B84">
            <v>0.49399999999999999</v>
          </cell>
          <cell r="C84">
            <v>1.3333333333333333</v>
          </cell>
          <cell r="D84">
            <v>0</v>
          </cell>
          <cell r="E84">
            <v>0.05</v>
          </cell>
          <cell r="F84">
            <v>0.05</v>
          </cell>
          <cell r="G84">
            <v>10.8025</v>
          </cell>
          <cell r="H84">
            <v>0</v>
          </cell>
          <cell r="I84">
            <v>18.625</v>
          </cell>
          <cell r="J84">
            <v>0</v>
          </cell>
          <cell r="K84">
            <v>46</v>
          </cell>
          <cell r="L84">
            <v>1.5</v>
          </cell>
          <cell r="M84">
            <v>1</v>
          </cell>
          <cell r="O84">
            <v>2020</v>
          </cell>
          <cell r="P84">
            <v>0.99</v>
          </cell>
          <cell r="Q84">
            <v>-1.0101010101010102</v>
          </cell>
          <cell r="R84">
            <v>0</v>
          </cell>
          <cell r="S84">
            <v>0.01</v>
          </cell>
          <cell r="T84">
            <v>0.01</v>
          </cell>
          <cell r="U84">
            <v>0.44700000000000001</v>
          </cell>
          <cell r="V84">
            <v>8.1949999999999992E-3</v>
          </cell>
          <cell r="W84">
            <v>250.72499999999999</v>
          </cell>
          <cell r="X84">
            <v>0</v>
          </cell>
          <cell r="Y84">
            <v>0</v>
          </cell>
          <cell r="Z84">
            <v>0</v>
          </cell>
          <cell r="AA84">
            <v>0</v>
          </cell>
        </row>
        <row r="85">
          <cell r="A85">
            <v>2021</v>
          </cell>
          <cell r="B85">
            <v>0.49399999999999999</v>
          </cell>
          <cell r="C85">
            <v>1.3333333333333333</v>
          </cell>
          <cell r="D85">
            <v>0</v>
          </cell>
          <cell r="E85">
            <v>0.05</v>
          </cell>
          <cell r="F85">
            <v>0.05</v>
          </cell>
          <cell r="G85">
            <v>10.8025</v>
          </cell>
          <cell r="H85">
            <v>0</v>
          </cell>
          <cell r="I85">
            <v>18.625</v>
          </cell>
          <cell r="J85">
            <v>0</v>
          </cell>
          <cell r="K85">
            <v>45.6</v>
          </cell>
          <cell r="L85">
            <v>1.5</v>
          </cell>
          <cell r="M85">
            <v>1</v>
          </cell>
          <cell r="O85">
            <v>2021</v>
          </cell>
          <cell r="P85">
            <v>0.99</v>
          </cell>
          <cell r="Q85">
            <v>-1.0101010101010102</v>
          </cell>
          <cell r="R85">
            <v>0</v>
          </cell>
          <cell r="S85">
            <v>0.01</v>
          </cell>
          <cell r="T85">
            <v>0.01</v>
          </cell>
          <cell r="U85">
            <v>0.44700000000000001</v>
          </cell>
          <cell r="V85">
            <v>8.1949999999999992E-3</v>
          </cell>
          <cell r="W85">
            <v>250.72499999999999</v>
          </cell>
          <cell r="X85">
            <v>0</v>
          </cell>
          <cell r="Y85">
            <v>0</v>
          </cell>
          <cell r="Z85">
            <v>0</v>
          </cell>
          <cell r="AA85">
            <v>0</v>
          </cell>
        </row>
        <row r="86">
          <cell r="A86">
            <v>2022</v>
          </cell>
          <cell r="B86">
            <v>0.49399999999999999</v>
          </cell>
          <cell r="C86">
            <v>1.3333333333333333</v>
          </cell>
          <cell r="D86">
            <v>0</v>
          </cell>
          <cell r="E86">
            <v>0.05</v>
          </cell>
          <cell r="F86">
            <v>0.05</v>
          </cell>
          <cell r="G86">
            <v>10.8025</v>
          </cell>
          <cell r="H86">
            <v>0</v>
          </cell>
          <cell r="I86">
            <v>18.625</v>
          </cell>
          <cell r="J86">
            <v>0</v>
          </cell>
          <cell r="K86">
            <v>45.2</v>
          </cell>
          <cell r="L86">
            <v>1.5</v>
          </cell>
          <cell r="M86">
            <v>1</v>
          </cell>
          <cell r="O86">
            <v>2022</v>
          </cell>
          <cell r="P86">
            <v>0.99</v>
          </cell>
          <cell r="Q86">
            <v>-1.0101010101010102</v>
          </cell>
          <cell r="R86">
            <v>0</v>
          </cell>
          <cell r="S86">
            <v>0.01</v>
          </cell>
          <cell r="T86">
            <v>0.01</v>
          </cell>
          <cell r="U86">
            <v>0.44700000000000001</v>
          </cell>
          <cell r="V86">
            <v>8.1949999999999992E-3</v>
          </cell>
          <cell r="W86">
            <v>250.72499999999999</v>
          </cell>
          <cell r="X86">
            <v>0</v>
          </cell>
          <cell r="Y86">
            <v>0</v>
          </cell>
          <cell r="Z86">
            <v>0</v>
          </cell>
          <cell r="AA86">
            <v>0</v>
          </cell>
        </row>
        <row r="87">
          <cell r="A87">
            <v>2023</v>
          </cell>
          <cell r="B87">
            <v>0.49399999999999999</v>
          </cell>
          <cell r="C87">
            <v>1.3333333333333333</v>
          </cell>
          <cell r="D87">
            <v>0</v>
          </cell>
          <cell r="E87">
            <v>0.05</v>
          </cell>
          <cell r="F87">
            <v>0.05</v>
          </cell>
          <cell r="G87">
            <v>10.8025</v>
          </cell>
          <cell r="H87">
            <v>0</v>
          </cell>
          <cell r="I87">
            <v>18.625</v>
          </cell>
          <cell r="J87">
            <v>0</v>
          </cell>
          <cell r="K87">
            <v>44.800000000000004</v>
          </cell>
          <cell r="L87">
            <v>1.5</v>
          </cell>
          <cell r="M87">
            <v>1</v>
          </cell>
          <cell r="O87">
            <v>2023</v>
          </cell>
          <cell r="P87">
            <v>0.99</v>
          </cell>
          <cell r="Q87">
            <v>-1.0101010101010102</v>
          </cell>
          <cell r="R87">
            <v>0</v>
          </cell>
          <cell r="S87">
            <v>0.01</v>
          </cell>
          <cell r="T87">
            <v>0.01</v>
          </cell>
          <cell r="U87">
            <v>0.44700000000000001</v>
          </cell>
          <cell r="V87">
            <v>8.1949999999999992E-3</v>
          </cell>
          <cell r="W87">
            <v>250.72499999999999</v>
          </cell>
          <cell r="X87">
            <v>0</v>
          </cell>
          <cell r="Y87">
            <v>0</v>
          </cell>
          <cell r="Z87">
            <v>0</v>
          </cell>
          <cell r="AA87">
            <v>0</v>
          </cell>
        </row>
        <row r="88">
          <cell r="A88">
            <v>2024</v>
          </cell>
          <cell r="B88">
            <v>0.49399999999999999</v>
          </cell>
          <cell r="C88">
            <v>1.3333333333333333</v>
          </cell>
          <cell r="D88">
            <v>0</v>
          </cell>
          <cell r="E88">
            <v>0.05</v>
          </cell>
          <cell r="F88">
            <v>0.05</v>
          </cell>
          <cell r="G88">
            <v>10.8025</v>
          </cell>
          <cell r="H88">
            <v>0</v>
          </cell>
          <cell r="I88">
            <v>18.625</v>
          </cell>
          <cell r="J88">
            <v>0</v>
          </cell>
          <cell r="K88">
            <v>44.400000000000006</v>
          </cell>
          <cell r="L88">
            <v>1.5</v>
          </cell>
          <cell r="M88">
            <v>1</v>
          </cell>
          <cell r="O88">
            <v>2024</v>
          </cell>
          <cell r="P88">
            <v>0.99</v>
          </cell>
          <cell r="Q88">
            <v>-1.0101010101010102</v>
          </cell>
          <cell r="R88">
            <v>0</v>
          </cell>
          <cell r="S88">
            <v>0.01</v>
          </cell>
          <cell r="T88">
            <v>0.01</v>
          </cell>
          <cell r="U88">
            <v>0.44700000000000001</v>
          </cell>
          <cell r="V88">
            <v>8.1949999999999992E-3</v>
          </cell>
          <cell r="W88">
            <v>250.72499999999999</v>
          </cell>
          <cell r="X88">
            <v>0</v>
          </cell>
          <cell r="Y88">
            <v>0</v>
          </cell>
          <cell r="Z88">
            <v>0</v>
          </cell>
          <cell r="AA88">
            <v>0</v>
          </cell>
        </row>
        <row r="89">
          <cell r="A89">
            <v>2025</v>
          </cell>
          <cell r="B89">
            <v>0.49399999999999999</v>
          </cell>
          <cell r="C89">
            <v>1.3333333333333333</v>
          </cell>
          <cell r="D89">
            <v>0</v>
          </cell>
          <cell r="E89">
            <v>0.05</v>
          </cell>
          <cell r="F89">
            <v>0.05</v>
          </cell>
          <cell r="G89">
            <v>10.8025</v>
          </cell>
          <cell r="H89">
            <v>0</v>
          </cell>
          <cell r="I89">
            <v>18.625</v>
          </cell>
          <cell r="J89">
            <v>0</v>
          </cell>
          <cell r="K89">
            <v>44.000000000000007</v>
          </cell>
          <cell r="L89">
            <v>1.5</v>
          </cell>
          <cell r="M89">
            <v>1</v>
          </cell>
          <cell r="O89">
            <v>2025</v>
          </cell>
          <cell r="P89">
            <v>0.99</v>
          </cell>
          <cell r="Q89">
            <v>-1.0101010101010102</v>
          </cell>
          <cell r="R89">
            <v>0</v>
          </cell>
          <cell r="S89">
            <v>0.01</v>
          </cell>
          <cell r="T89">
            <v>0.01</v>
          </cell>
          <cell r="U89">
            <v>0.44700000000000001</v>
          </cell>
          <cell r="V89">
            <v>8.1949999999999992E-3</v>
          </cell>
          <cell r="W89">
            <v>250.72499999999999</v>
          </cell>
          <cell r="X89">
            <v>0</v>
          </cell>
          <cell r="Y89">
            <v>0</v>
          </cell>
          <cell r="Z89">
            <v>0</v>
          </cell>
          <cell r="AA89">
            <v>0</v>
          </cell>
        </row>
        <row r="90">
          <cell r="A90">
            <v>2026</v>
          </cell>
          <cell r="B90">
            <v>0.49399999999999999</v>
          </cell>
          <cell r="C90">
            <v>1.3333333333333333</v>
          </cell>
          <cell r="D90">
            <v>0</v>
          </cell>
          <cell r="E90">
            <v>0.05</v>
          </cell>
          <cell r="F90">
            <v>0.05</v>
          </cell>
          <cell r="G90">
            <v>10.8025</v>
          </cell>
          <cell r="H90">
            <v>0</v>
          </cell>
          <cell r="I90">
            <v>18.625</v>
          </cell>
          <cell r="J90">
            <v>0</v>
          </cell>
          <cell r="K90">
            <v>43.600000000000009</v>
          </cell>
          <cell r="L90">
            <v>1.5</v>
          </cell>
          <cell r="M90">
            <v>1</v>
          </cell>
          <cell r="O90">
            <v>2026</v>
          </cell>
          <cell r="P90">
            <v>0.99</v>
          </cell>
          <cell r="Q90">
            <v>-1.0101010101010102</v>
          </cell>
          <cell r="R90">
            <v>0</v>
          </cell>
          <cell r="S90">
            <v>0.01</v>
          </cell>
          <cell r="T90">
            <v>0.01</v>
          </cell>
          <cell r="U90">
            <v>0.44700000000000001</v>
          </cell>
          <cell r="V90">
            <v>8.1949999999999992E-3</v>
          </cell>
          <cell r="W90">
            <v>250.72499999999999</v>
          </cell>
          <cell r="X90">
            <v>0</v>
          </cell>
          <cell r="Y90">
            <v>0</v>
          </cell>
          <cell r="Z90">
            <v>0</v>
          </cell>
          <cell r="AA90">
            <v>0</v>
          </cell>
        </row>
        <row r="91">
          <cell r="A91">
            <v>2027</v>
          </cell>
          <cell r="B91">
            <v>0.49399999999999999</v>
          </cell>
          <cell r="C91">
            <v>1.3333333333333333</v>
          </cell>
          <cell r="D91">
            <v>0</v>
          </cell>
          <cell r="E91">
            <v>0.05</v>
          </cell>
          <cell r="F91">
            <v>0.05</v>
          </cell>
          <cell r="G91">
            <v>10.8025</v>
          </cell>
          <cell r="H91">
            <v>0</v>
          </cell>
          <cell r="I91">
            <v>18.625</v>
          </cell>
          <cell r="J91">
            <v>0</v>
          </cell>
          <cell r="K91">
            <v>43.20000000000001</v>
          </cell>
          <cell r="L91">
            <v>1.5</v>
          </cell>
          <cell r="M91">
            <v>1</v>
          </cell>
          <cell r="O91">
            <v>2027</v>
          </cell>
          <cell r="P91">
            <v>0.99</v>
          </cell>
          <cell r="Q91">
            <v>-1.0101010101010102</v>
          </cell>
          <cell r="R91">
            <v>0</v>
          </cell>
          <cell r="S91">
            <v>0.01</v>
          </cell>
          <cell r="T91">
            <v>0.01</v>
          </cell>
          <cell r="U91">
            <v>0.44700000000000001</v>
          </cell>
          <cell r="V91">
            <v>8.1949999999999992E-3</v>
          </cell>
          <cell r="W91">
            <v>250.72499999999999</v>
          </cell>
          <cell r="X91">
            <v>0</v>
          </cell>
          <cell r="Y91">
            <v>0</v>
          </cell>
          <cell r="Z91">
            <v>0</v>
          </cell>
          <cell r="AA91">
            <v>0</v>
          </cell>
        </row>
        <row r="92">
          <cell r="A92">
            <v>2028</v>
          </cell>
          <cell r="B92">
            <v>0.49399999999999999</v>
          </cell>
          <cell r="C92">
            <v>1.3333333333333333</v>
          </cell>
          <cell r="D92">
            <v>0</v>
          </cell>
          <cell r="E92">
            <v>0.05</v>
          </cell>
          <cell r="F92">
            <v>0.05</v>
          </cell>
          <cell r="G92">
            <v>10.8025</v>
          </cell>
          <cell r="H92">
            <v>0</v>
          </cell>
          <cell r="I92">
            <v>18.625</v>
          </cell>
          <cell r="J92">
            <v>0</v>
          </cell>
          <cell r="K92">
            <v>42.800000000000011</v>
          </cell>
          <cell r="L92">
            <v>1.5</v>
          </cell>
          <cell r="M92">
            <v>1</v>
          </cell>
          <cell r="O92">
            <v>2028</v>
          </cell>
          <cell r="P92">
            <v>0.99</v>
          </cell>
          <cell r="Q92">
            <v>-1.0101010101010102</v>
          </cell>
          <cell r="R92">
            <v>0</v>
          </cell>
          <cell r="S92">
            <v>0.01</v>
          </cell>
          <cell r="T92">
            <v>0.01</v>
          </cell>
          <cell r="U92">
            <v>0.44700000000000001</v>
          </cell>
          <cell r="V92">
            <v>8.1949999999999992E-3</v>
          </cell>
          <cell r="W92">
            <v>250.72499999999999</v>
          </cell>
          <cell r="X92">
            <v>0</v>
          </cell>
          <cell r="Y92">
            <v>0</v>
          </cell>
          <cell r="Z92">
            <v>0</v>
          </cell>
          <cell r="AA92">
            <v>0</v>
          </cell>
        </row>
        <row r="93">
          <cell r="A93">
            <v>2029</v>
          </cell>
          <cell r="B93">
            <v>0.49399999999999999</v>
          </cell>
          <cell r="C93">
            <v>1.3333333333333333</v>
          </cell>
          <cell r="D93">
            <v>0</v>
          </cell>
          <cell r="E93">
            <v>0.05</v>
          </cell>
          <cell r="F93">
            <v>0.05</v>
          </cell>
          <cell r="G93">
            <v>10.8025</v>
          </cell>
          <cell r="H93">
            <v>0</v>
          </cell>
          <cell r="I93">
            <v>18.625</v>
          </cell>
          <cell r="J93">
            <v>0</v>
          </cell>
          <cell r="K93">
            <v>42.400000000000013</v>
          </cell>
          <cell r="L93">
            <v>1.5</v>
          </cell>
          <cell r="M93">
            <v>1</v>
          </cell>
          <cell r="O93">
            <v>2029</v>
          </cell>
          <cell r="P93">
            <v>0.99</v>
          </cell>
          <cell r="Q93">
            <v>-1.0101010101010102</v>
          </cell>
          <cell r="R93">
            <v>0</v>
          </cell>
          <cell r="S93">
            <v>0.01</v>
          </cell>
          <cell r="T93">
            <v>0.01</v>
          </cell>
          <cell r="U93">
            <v>0.44700000000000001</v>
          </cell>
          <cell r="V93">
            <v>8.1949999999999992E-3</v>
          </cell>
          <cell r="W93">
            <v>250.72499999999999</v>
          </cell>
          <cell r="X93">
            <v>0</v>
          </cell>
          <cell r="Y93">
            <v>0</v>
          </cell>
          <cell r="Z93">
            <v>0</v>
          </cell>
          <cell r="AA93">
            <v>0</v>
          </cell>
        </row>
        <row r="94">
          <cell r="A94">
            <v>2030</v>
          </cell>
          <cell r="B94">
            <v>0.49399999999999999</v>
          </cell>
          <cell r="C94">
            <v>1.3333333333333333</v>
          </cell>
          <cell r="D94">
            <v>0</v>
          </cell>
          <cell r="E94">
            <v>0.05</v>
          </cell>
          <cell r="F94">
            <v>0.05</v>
          </cell>
          <cell r="G94">
            <v>10.8025</v>
          </cell>
          <cell r="H94">
            <v>0</v>
          </cell>
          <cell r="I94">
            <v>18.625</v>
          </cell>
          <cell r="J94">
            <v>0</v>
          </cell>
          <cell r="K94">
            <v>42</v>
          </cell>
          <cell r="L94">
            <v>1.5</v>
          </cell>
          <cell r="M94">
            <v>1</v>
          </cell>
          <cell r="O94">
            <v>2030</v>
          </cell>
          <cell r="P94">
            <v>0.99</v>
          </cell>
          <cell r="Q94">
            <v>-1.0101010101010102</v>
          </cell>
          <cell r="R94">
            <v>0</v>
          </cell>
          <cell r="S94">
            <v>0.01</v>
          </cell>
          <cell r="T94">
            <v>0.01</v>
          </cell>
          <cell r="U94">
            <v>0.44700000000000001</v>
          </cell>
          <cell r="V94">
            <v>8.1949999999999992E-3</v>
          </cell>
          <cell r="W94">
            <v>250.72499999999999</v>
          </cell>
          <cell r="X94">
            <v>0</v>
          </cell>
          <cell r="Y94">
            <v>0</v>
          </cell>
          <cell r="Z94">
            <v>0</v>
          </cell>
          <cell r="AA94">
            <v>0</v>
          </cell>
        </row>
        <row r="95">
          <cell r="A95">
            <v>2031</v>
          </cell>
          <cell r="B95">
            <v>0.49399999999999999</v>
          </cell>
          <cell r="C95">
            <v>1.3333333333333333</v>
          </cell>
          <cell r="D95">
            <v>0</v>
          </cell>
          <cell r="E95">
            <v>0.05</v>
          </cell>
          <cell r="F95">
            <v>0.05</v>
          </cell>
          <cell r="G95">
            <v>10.8025</v>
          </cell>
          <cell r="H95">
            <v>0</v>
          </cell>
          <cell r="I95">
            <v>18.625</v>
          </cell>
          <cell r="J95">
            <v>0</v>
          </cell>
          <cell r="K95">
            <v>42</v>
          </cell>
          <cell r="L95">
            <v>1.5</v>
          </cell>
          <cell r="M95">
            <v>1</v>
          </cell>
          <cell r="O95">
            <v>2031</v>
          </cell>
          <cell r="P95">
            <v>0.99</v>
          </cell>
          <cell r="Q95">
            <v>-1.0101010101010102</v>
          </cell>
          <cell r="R95">
            <v>0</v>
          </cell>
          <cell r="S95">
            <v>0.01</v>
          </cell>
          <cell r="T95">
            <v>0.01</v>
          </cell>
          <cell r="U95">
            <v>0.44700000000000001</v>
          </cell>
          <cell r="V95">
            <v>8.1949999999999992E-3</v>
          </cell>
          <cell r="W95">
            <v>250.72499999999999</v>
          </cell>
          <cell r="X95">
            <v>0</v>
          </cell>
          <cell r="Y95">
            <v>0</v>
          </cell>
          <cell r="Z95">
            <v>0</v>
          </cell>
          <cell r="AA95">
            <v>0</v>
          </cell>
        </row>
        <row r="96">
          <cell r="A96">
            <v>2032</v>
          </cell>
          <cell r="B96">
            <v>0.49399999999999999</v>
          </cell>
          <cell r="C96">
            <v>1.3333333333333333</v>
          </cell>
          <cell r="D96">
            <v>0</v>
          </cell>
          <cell r="E96">
            <v>0.05</v>
          </cell>
          <cell r="F96">
            <v>0.05</v>
          </cell>
          <cell r="G96">
            <v>10.8025</v>
          </cell>
          <cell r="H96">
            <v>0</v>
          </cell>
          <cell r="I96">
            <v>18.625</v>
          </cell>
          <cell r="J96">
            <v>0</v>
          </cell>
          <cell r="K96">
            <v>42</v>
          </cell>
          <cell r="L96">
            <v>1.5</v>
          </cell>
          <cell r="M96">
            <v>1</v>
          </cell>
          <cell r="O96">
            <v>2032</v>
          </cell>
          <cell r="P96">
            <v>0.99</v>
          </cell>
          <cell r="Q96">
            <v>-1.0101010101010102</v>
          </cell>
          <cell r="R96">
            <v>0</v>
          </cell>
          <cell r="S96">
            <v>0.01</v>
          </cell>
          <cell r="T96">
            <v>0.01</v>
          </cell>
          <cell r="U96">
            <v>0.44700000000000001</v>
          </cell>
          <cell r="V96">
            <v>8.1949999999999992E-3</v>
          </cell>
          <cell r="W96">
            <v>250.72499999999999</v>
          </cell>
          <cell r="X96">
            <v>0</v>
          </cell>
          <cell r="Y96">
            <v>0</v>
          </cell>
          <cell r="Z96">
            <v>0</v>
          </cell>
          <cell r="AA96">
            <v>0</v>
          </cell>
        </row>
        <row r="97">
          <cell r="A97">
            <v>2033</v>
          </cell>
          <cell r="B97">
            <v>0.49399999999999999</v>
          </cell>
          <cell r="C97">
            <v>1.3333333333333333</v>
          </cell>
          <cell r="D97">
            <v>0</v>
          </cell>
          <cell r="E97">
            <v>0.05</v>
          </cell>
          <cell r="F97">
            <v>0.05</v>
          </cell>
          <cell r="G97">
            <v>10.8025</v>
          </cell>
          <cell r="H97">
            <v>0</v>
          </cell>
          <cell r="I97">
            <v>18.625</v>
          </cell>
          <cell r="J97">
            <v>0</v>
          </cell>
          <cell r="K97">
            <v>42</v>
          </cell>
          <cell r="L97">
            <v>1.5</v>
          </cell>
          <cell r="M97">
            <v>1</v>
          </cell>
          <cell r="O97">
            <v>2033</v>
          </cell>
          <cell r="P97">
            <v>0.99</v>
          </cell>
          <cell r="Q97">
            <v>-1.0101010101010102</v>
          </cell>
          <cell r="R97">
            <v>0</v>
          </cell>
          <cell r="S97">
            <v>0.01</v>
          </cell>
          <cell r="T97">
            <v>0.01</v>
          </cell>
          <cell r="U97">
            <v>0.44700000000000001</v>
          </cell>
          <cell r="V97">
            <v>8.1949999999999992E-3</v>
          </cell>
          <cell r="W97">
            <v>250.72499999999999</v>
          </cell>
          <cell r="X97">
            <v>0</v>
          </cell>
          <cell r="Y97">
            <v>0</v>
          </cell>
          <cell r="Z97">
            <v>0</v>
          </cell>
          <cell r="AA97">
            <v>0</v>
          </cell>
        </row>
        <row r="98">
          <cell r="A98">
            <v>2034</v>
          </cell>
          <cell r="B98">
            <v>0.49399999999999999</v>
          </cell>
          <cell r="C98">
            <v>1.3333333333333333</v>
          </cell>
          <cell r="D98">
            <v>0</v>
          </cell>
          <cell r="E98">
            <v>0.05</v>
          </cell>
          <cell r="F98">
            <v>0.05</v>
          </cell>
          <cell r="G98">
            <v>10.8025</v>
          </cell>
          <cell r="H98">
            <v>0</v>
          </cell>
          <cell r="I98">
            <v>18.625</v>
          </cell>
          <cell r="J98">
            <v>0</v>
          </cell>
          <cell r="K98">
            <v>42</v>
          </cell>
          <cell r="L98">
            <v>1.5</v>
          </cell>
          <cell r="M98">
            <v>1</v>
          </cell>
          <cell r="O98">
            <v>2034</v>
          </cell>
          <cell r="P98">
            <v>0.99</v>
          </cell>
          <cell r="Q98">
            <v>-1.0101010101010102</v>
          </cell>
          <cell r="R98">
            <v>0</v>
          </cell>
          <cell r="S98">
            <v>0.01</v>
          </cell>
          <cell r="T98">
            <v>0.01</v>
          </cell>
          <cell r="U98">
            <v>0.44700000000000001</v>
          </cell>
          <cell r="V98">
            <v>8.1949999999999992E-3</v>
          </cell>
          <cell r="W98">
            <v>250.72499999999999</v>
          </cell>
          <cell r="X98">
            <v>0</v>
          </cell>
          <cell r="Y98">
            <v>0</v>
          </cell>
          <cell r="Z98">
            <v>0</v>
          </cell>
          <cell r="AA98">
            <v>0</v>
          </cell>
        </row>
        <row r="99">
          <cell r="A99">
            <v>2035</v>
          </cell>
          <cell r="B99">
            <v>0.49399999999999999</v>
          </cell>
          <cell r="C99">
            <v>1.3333333333333333</v>
          </cell>
          <cell r="D99">
            <v>0</v>
          </cell>
          <cell r="E99">
            <v>0.05</v>
          </cell>
          <cell r="F99">
            <v>0.05</v>
          </cell>
          <cell r="G99">
            <v>10.8025</v>
          </cell>
          <cell r="H99">
            <v>0</v>
          </cell>
          <cell r="I99">
            <v>18.625</v>
          </cell>
          <cell r="J99">
            <v>0</v>
          </cell>
          <cell r="K99">
            <v>42</v>
          </cell>
          <cell r="L99">
            <v>1.5</v>
          </cell>
          <cell r="M99">
            <v>1</v>
          </cell>
          <cell r="O99">
            <v>2035</v>
          </cell>
          <cell r="P99">
            <v>0.99</v>
          </cell>
          <cell r="Q99">
            <v>-1.0101010101010102</v>
          </cell>
          <cell r="R99">
            <v>0</v>
          </cell>
          <cell r="S99">
            <v>0.01</v>
          </cell>
          <cell r="T99">
            <v>0.01</v>
          </cell>
          <cell r="U99">
            <v>0.44700000000000001</v>
          </cell>
          <cell r="V99">
            <v>8.1949999999999992E-3</v>
          </cell>
          <cell r="W99">
            <v>250.72499999999999</v>
          </cell>
          <cell r="X99">
            <v>0</v>
          </cell>
          <cell r="Y99">
            <v>0</v>
          </cell>
          <cell r="Z99">
            <v>0</v>
          </cell>
          <cell r="AA99">
            <v>0</v>
          </cell>
        </row>
        <row r="101">
          <cell r="A101" t="str">
            <v>WasteCHP</v>
          </cell>
          <cell r="B101" t="str">
            <v>Eff.</v>
          </cell>
          <cell r="C101" t="str">
            <v>Cb</v>
          </cell>
          <cell r="D101" t="str">
            <v>Cv</v>
          </cell>
          <cell r="E101" t="str">
            <v>POutage</v>
          </cell>
          <cell r="F101" t="str">
            <v>UPOutage</v>
          </cell>
          <cell r="G101" t="str">
            <v>Invest</v>
          </cell>
          <cell r="H101" t="str">
            <v>O&amp;Mfixed</v>
          </cell>
          <cell r="I101" t="str">
            <v>O&amp;Mvar</v>
          </cell>
          <cell r="J101" t="str">
            <v>Desulp</v>
          </cell>
          <cell r="K101" t="str">
            <v>NO2</v>
          </cell>
          <cell r="L101" t="str">
            <v>CH4</v>
          </cell>
          <cell r="M101" t="str">
            <v>N2O</v>
          </cell>
          <cell r="O101" t="str">
            <v>HeatPump_Large</v>
          </cell>
          <cell r="P101" t="str">
            <v>Eff.</v>
          </cell>
          <cell r="Q101" t="str">
            <v>Cb</v>
          </cell>
          <cell r="R101" t="str">
            <v>Cv</v>
          </cell>
          <cell r="S101" t="str">
            <v>POutage</v>
          </cell>
          <cell r="T101" t="str">
            <v>UPOutage</v>
          </cell>
          <cell r="U101" t="str">
            <v>Invest</v>
          </cell>
          <cell r="V101" t="str">
            <v>O&amp;Mfixed</v>
          </cell>
          <cell r="W101" t="str">
            <v>O&amp;Mvar</v>
          </cell>
          <cell r="X101" t="str">
            <v>Desulp</v>
          </cell>
          <cell r="Y101" t="str">
            <v>NO2</v>
          </cell>
          <cell r="Z101" t="str">
            <v>CH4</v>
          </cell>
          <cell r="AA101" t="str">
            <v>N2O</v>
          </cell>
        </row>
        <row r="102">
          <cell r="A102" t="str">
            <v>Investeringsår</v>
          </cell>
          <cell r="B102" t="str">
            <v>%</v>
          </cell>
          <cell r="C102" t="str">
            <v>p.u.</v>
          </cell>
          <cell r="D102" t="str">
            <v>p.u.</v>
          </cell>
          <cell r="E102" t="str">
            <v>%</v>
          </cell>
          <cell r="F102" t="str">
            <v>%</v>
          </cell>
          <cell r="G102" t="str">
            <v>Mkr./MW</v>
          </cell>
          <cell r="H102" t="str">
            <v>Mkr/MWy</v>
          </cell>
          <cell r="I102" t="str">
            <v>kr/MWh</v>
          </cell>
          <cell r="J102" t="str">
            <v>p.u</v>
          </cell>
          <cell r="K102" t="str">
            <v>g/GJ</v>
          </cell>
          <cell r="L102" t="str">
            <v>g/GJ</v>
          </cell>
          <cell r="M102" t="str">
            <v>g/GJ</v>
          </cell>
          <cell r="O102" t="str">
            <v>Investeringsår</v>
          </cell>
          <cell r="P102" t="str">
            <v>%</v>
          </cell>
          <cell r="Q102" t="str">
            <v>p.u.</v>
          </cell>
          <cell r="R102" t="str">
            <v>p.u.</v>
          </cell>
          <cell r="S102" t="str">
            <v>%</v>
          </cell>
          <cell r="T102" t="str">
            <v>%</v>
          </cell>
          <cell r="U102" t="str">
            <v>Mkr./MW</v>
          </cell>
          <cell r="V102" t="str">
            <v>Mkr/MWy</v>
          </cell>
          <cell r="W102" t="str">
            <v>kr/MWh</v>
          </cell>
          <cell r="X102" t="str">
            <v>p.u</v>
          </cell>
          <cell r="Y102" t="str">
            <v>g/GJ</v>
          </cell>
          <cell r="Z102" t="str">
            <v>g/GJ</v>
          </cell>
          <cell r="AA102" t="str">
            <v>g/GJ</v>
          </cell>
        </row>
        <row r="103">
          <cell r="A103" t="str">
            <v>Existing</v>
          </cell>
          <cell r="E103">
            <v>0.06</v>
          </cell>
          <cell r="F103">
            <v>0.03</v>
          </cell>
          <cell r="H103">
            <v>1.1599999999999999</v>
          </cell>
          <cell r="I103">
            <v>0</v>
          </cell>
          <cell r="O103">
            <v>2010</v>
          </cell>
          <cell r="P103">
            <v>2.8</v>
          </cell>
          <cell r="Q103">
            <v>-0.35714285714285715</v>
          </cell>
          <cell r="R103">
            <v>0</v>
          </cell>
          <cell r="S103">
            <v>0.05</v>
          </cell>
          <cell r="T103">
            <v>0.05</v>
          </cell>
          <cell r="U103">
            <v>5.0660000000000007</v>
          </cell>
          <cell r="V103">
            <v>4.0974999999999998E-2</v>
          </cell>
          <cell r="W103">
            <v>0</v>
          </cell>
          <cell r="X103">
            <v>0</v>
          </cell>
          <cell r="Y103">
            <v>0</v>
          </cell>
          <cell r="Z103">
            <v>0</v>
          </cell>
          <cell r="AA103">
            <v>0</v>
          </cell>
        </row>
        <row r="104">
          <cell r="A104">
            <v>2010</v>
          </cell>
          <cell r="B104">
            <v>0.22799999999999998</v>
          </cell>
          <cell r="C104">
            <v>0.32432432432432434</v>
          </cell>
          <cell r="D104">
            <v>0</v>
          </cell>
          <cell r="E104">
            <v>0.06</v>
          </cell>
          <cell r="F104">
            <v>0.01</v>
          </cell>
          <cell r="G104">
            <v>63.325000000000003</v>
          </cell>
          <cell r="H104">
            <v>1.1599999999999999</v>
          </cell>
          <cell r="I104">
            <v>0</v>
          </cell>
          <cell r="J104">
            <v>0.98199999999999998</v>
          </cell>
          <cell r="K104">
            <v>124</v>
          </cell>
          <cell r="L104">
            <v>0.59</v>
          </cell>
          <cell r="M104">
            <v>1.2</v>
          </cell>
          <cell r="O104">
            <v>2011</v>
          </cell>
          <cell r="P104">
            <v>2.8</v>
          </cell>
          <cell r="Q104">
            <v>-0.35714285714285715</v>
          </cell>
          <cell r="R104">
            <v>0</v>
          </cell>
          <cell r="S104">
            <v>0.05</v>
          </cell>
          <cell r="T104">
            <v>0.05</v>
          </cell>
          <cell r="U104">
            <v>5.0660000000000007</v>
          </cell>
          <cell r="V104">
            <v>4.0974999999999998E-2</v>
          </cell>
          <cell r="W104">
            <v>0</v>
          </cell>
          <cell r="X104">
            <v>0</v>
          </cell>
          <cell r="Y104">
            <v>0</v>
          </cell>
          <cell r="Z104">
            <v>0</v>
          </cell>
          <cell r="AA104">
            <v>0</v>
          </cell>
        </row>
        <row r="105">
          <cell r="A105">
            <v>2011</v>
          </cell>
          <cell r="B105">
            <v>0.22799999999999998</v>
          </cell>
          <cell r="C105">
            <v>0.32432432432432434</v>
          </cell>
          <cell r="D105">
            <v>0</v>
          </cell>
          <cell r="E105">
            <v>0.06</v>
          </cell>
          <cell r="F105">
            <v>0.01</v>
          </cell>
          <cell r="G105">
            <v>63.325000000000003</v>
          </cell>
          <cell r="H105">
            <v>1.1599999999999999</v>
          </cell>
          <cell r="I105">
            <v>0</v>
          </cell>
          <cell r="J105">
            <v>0.98199999999999998</v>
          </cell>
          <cell r="K105">
            <v>124</v>
          </cell>
          <cell r="L105">
            <v>0.59</v>
          </cell>
          <cell r="M105">
            <v>1.2</v>
          </cell>
          <cell r="O105">
            <v>2012</v>
          </cell>
          <cell r="P105">
            <v>2.8</v>
          </cell>
          <cell r="Q105">
            <v>-0.35714285714285715</v>
          </cell>
          <cell r="R105">
            <v>0</v>
          </cell>
          <cell r="S105">
            <v>0.05</v>
          </cell>
          <cell r="T105">
            <v>0.05</v>
          </cell>
          <cell r="U105">
            <v>5.0660000000000007</v>
          </cell>
          <cell r="V105">
            <v>4.0974999999999998E-2</v>
          </cell>
          <cell r="W105">
            <v>0</v>
          </cell>
          <cell r="X105">
            <v>0</v>
          </cell>
          <cell r="Y105">
            <v>0</v>
          </cell>
          <cell r="Z105">
            <v>0</v>
          </cell>
          <cell r="AA105">
            <v>0</v>
          </cell>
        </row>
        <row r="106">
          <cell r="A106">
            <v>2012</v>
          </cell>
          <cell r="B106">
            <v>0.22799999999999998</v>
          </cell>
          <cell r="C106">
            <v>0.32432432432432434</v>
          </cell>
          <cell r="D106">
            <v>0</v>
          </cell>
          <cell r="E106">
            <v>0.06</v>
          </cell>
          <cell r="F106">
            <v>0.01</v>
          </cell>
          <cell r="G106">
            <v>63.325000000000003</v>
          </cell>
          <cell r="H106">
            <v>1.1599999999999999</v>
          </cell>
          <cell r="I106">
            <v>0</v>
          </cell>
          <cell r="J106">
            <v>0.98199999999999998</v>
          </cell>
          <cell r="K106">
            <v>124</v>
          </cell>
          <cell r="L106">
            <v>0.59</v>
          </cell>
          <cell r="M106">
            <v>1.2</v>
          </cell>
          <cell r="O106">
            <v>2013</v>
          </cell>
          <cell r="P106">
            <v>2.8</v>
          </cell>
          <cell r="Q106">
            <v>-0.35714285714285715</v>
          </cell>
          <cell r="R106">
            <v>0</v>
          </cell>
          <cell r="S106">
            <v>0.05</v>
          </cell>
          <cell r="T106">
            <v>0.05</v>
          </cell>
          <cell r="U106">
            <v>5.0660000000000007</v>
          </cell>
          <cell r="V106">
            <v>4.0974999999999998E-2</v>
          </cell>
          <cell r="W106">
            <v>0</v>
          </cell>
          <cell r="X106">
            <v>0</v>
          </cell>
          <cell r="Y106">
            <v>0</v>
          </cell>
          <cell r="Z106">
            <v>0</v>
          </cell>
          <cell r="AA106">
            <v>0</v>
          </cell>
        </row>
        <row r="107">
          <cell r="A107">
            <v>2013</v>
          </cell>
          <cell r="B107">
            <v>0.22799999999999998</v>
          </cell>
          <cell r="C107">
            <v>0.32432432432432434</v>
          </cell>
          <cell r="D107">
            <v>0</v>
          </cell>
          <cell r="E107">
            <v>0.06</v>
          </cell>
          <cell r="F107">
            <v>0.01</v>
          </cell>
          <cell r="G107">
            <v>63.325000000000003</v>
          </cell>
          <cell r="H107">
            <v>1.1599999999999999</v>
          </cell>
          <cell r="I107">
            <v>0</v>
          </cell>
          <cell r="J107">
            <v>0.98199999999999998</v>
          </cell>
          <cell r="K107">
            <v>124</v>
          </cell>
          <cell r="L107">
            <v>0.59</v>
          </cell>
          <cell r="M107">
            <v>1.2</v>
          </cell>
          <cell r="O107">
            <v>2014</v>
          </cell>
          <cell r="P107">
            <v>2.8</v>
          </cell>
          <cell r="Q107">
            <v>-0.35714285714285715</v>
          </cell>
          <cell r="R107">
            <v>0</v>
          </cell>
          <cell r="S107">
            <v>0.05</v>
          </cell>
          <cell r="T107">
            <v>0.05</v>
          </cell>
          <cell r="U107">
            <v>5.0660000000000007</v>
          </cell>
          <cell r="V107">
            <v>4.0974999999999998E-2</v>
          </cell>
          <cell r="W107">
            <v>0</v>
          </cell>
          <cell r="X107">
            <v>0</v>
          </cell>
          <cell r="Y107">
            <v>0</v>
          </cell>
          <cell r="Z107">
            <v>0</v>
          </cell>
          <cell r="AA107">
            <v>0</v>
          </cell>
        </row>
        <row r="108">
          <cell r="A108">
            <v>2014</v>
          </cell>
          <cell r="B108">
            <v>0.22799999999999998</v>
          </cell>
          <cell r="C108">
            <v>0.32432432432432434</v>
          </cell>
          <cell r="D108">
            <v>0</v>
          </cell>
          <cell r="E108">
            <v>0.06</v>
          </cell>
          <cell r="F108">
            <v>0.01</v>
          </cell>
          <cell r="G108">
            <v>63.325000000000003</v>
          </cell>
          <cell r="H108">
            <v>1.1599999999999999</v>
          </cell>
          <cell r="I108">
            <v>0</v>
          </cell>
          <cell r="J108">
            <v>0.98199999999999998</v>
          </cell>
          <cell r="K108">
            <v>124</v>
          </cell>
          <cell r="L108">
            <v>0.59</v>
          </cell>
          <cell r="M108">
            <v>1.2</v>
          </cell>
          <cell r="O108">
            <v>2015</v>
          </cell>
          <cell r="P108">
            <v>2.8</v>
          </cell>
          <cell r="Q108">
            <v>-0.35714285714285715</v>
          </cell>
          <cell r="R108">
            <v>0</v>
          </cell>
          <cell r="S108">
            <v>0.05</v>
          </cell>
          <cell r="T108">
            <v>0.05</v>
          </cell>
          <cell r="U108">
            <v>5.0660000000000007</v>
          </cell>
          <cell r="V108">
            <v>4.0974999999999998E-2</v>
          </cell>
          <cell r="W108">
            <v>0</v>
          </cell>
          <cell r="X108">
            <v>0</v>
          </cell>
          <cell r="Y108">
            <v>0</v>
          </cell>
          <cell r="Z108">
            <v>0</v>
          </cell>
          <cell r="AA108">
            <v>0</v>
          </cell>
        </row>
        <row r="109">
          <cell r="A109">
            <v>2015</v>
          </cell>
          <cell r="B109">
            <v>0.22799999999999998</v>
          </cell>
          <cell r="C109">
            <v>0.32432432432432434</v>
          </cell>
          <cell r="D109">
            <v>0</v>
          </cell>
          <cell r="E109">
            <v>0.06</v>
          </cell>
          <cell r="F109">
            <v>0.01</v>
          </cell>
          <cell r="G109">
            <v>63.325000000000003</v>
          </cell>
          <cell r="H109">
            <v>1.1599999999999999</v>
          </cell>
          <cell r="I109">
            <v>0</v>
          </cell>
          <cell r="J109">
            <v>0.98199999999999998</v>
          </cell>
          <cell r="K109">
            <v>124</v>
          </cell>
          <cell r="L109">
            <v>0.59</v>
          </cell>
          <cell r="M109">
            <v>1.2</v>
          </cell>
          <cell r="O109">
            <v>2016</v>
          </cell>
          <cell r="P109">
            <v>2.82</v>
          </cell>
          <cell r="Q109">
            <v>-0.3546099290780142</v>
          </cell>
          <cell r="R109">
            <v>0</v>
          </cell>
          <cell r="S109">
            <v>0.05</v>
          </cell>
          <cell r="T109">
            <v>0.05</v>
          </cell>
          <cell r="U109">
            <v>4.9915000000000003</v>
          </cell>
          <cell r="V109">
            <v>3.8218499999999996E-2</v>
          </cell>
          <cell r="W109">
            <v>0</v>
          </cell>
          <cell r="X109">
            <v>0</v>
          </cell>
          <cell r="Y109">
            <v>0</v>
          </cell>
          <cell r="Z109">
            <v>0</v>
          </cell>
          <cell r="AA109">
            <v>0</v>
          </cell>
        </row>
        <row r="110">
          <cell r="A110">
            <v>2016</v>
          </cell>
          <cell r="B110">
            <v>0.23179999999999998</v>
          </cell>
          <cell r="C110">
            <v>0.3326988960791778</v>
          </cell>
          <cell r="D110">
            <v>0</v>
          </cell>
          <cell r="E110">
            <v>0.06</v>
          </cell>
          <cell r="F110">
            <v>0.01</v>
          </cell>
          <cell r="G110">
            <v>63.325000000000003</v>
          </cell>
          <cell r="H110">
            <v>1.1599999999999999</v>
          </cell>
          <cell r="I110">
            <v>0</v>
          </cell>
          <cell r="J110">
            <v>0.98239999999999994</v>
          </cell>
          <cell r="K110">
            <v>105.2</v>
          </cell>
          <cell r="L110">
            <v>0.59</v>
          </cell>
          <cell r="M110">
            <v>1.2</v>
          </cell>
          <cell r="O110">
            <v>2017</v>
          </cell>
          <cell r="P110">
            <v>2.84</v>
          </cell>
          <cell r="Q110">
            <v>-0.35211267605633806</v>
          </cell>
          <cell r="R110">
            <v>0</v>
          </cell>
          <cell r="S110">
            <v>0.05</v>
          </cell>
          <cell r="T110">
            <v>0.05</v>
          </cell>
          <cell r="U110">
            <v>4.9169999999999998</v>
          </cell>
          <cell r="V110">
            <v>3.5461999999999994E-2</v>
          </cell>
          <cell r="W110">
            <v>0</v>
          </cell>
          <cell r="X110">
            <v>0</v>
          </cell>
          <cell r="Y110">
            <v>0</v>
          </cell>
          <cell r="Z110">
            <v>0</v>
          </cell>
          <cell r="AA110">
            <v>0</v>
          </cell>
        </row>
        <row r="111">
          <cell r="A111">
            <v>2017</v>
          </cell>
          <cell r="B111">
            <v>0.23559999999999998</v>
          </cell>
          <cell r="C111">
            <v>0.34107346783403125</v>
          </cell>
          <cell r="D111">
            <v>0</v>
          </cell>
          <cell r="E111">
            <v>0.06</v>
          </cell>
          <cell r="F111">
            <v>0.01</v>
          </cell>
          <cell r="G111">
            <v>63.325000000000003</v>
          </cell>
          <cell r="H111">
            <v>1.1599999999999999</v>
          </cell>
          <cell r="I111">
            <v>0</v>
          </cell>
          <cell r="J111">
            <v>0.9827999999999999</v>
          </cell>
          <cell r="K111">
            <v>86.4</v>
          </cell>
          <cell r="L111">
            <v>0.59</v>
          </cell>
          <cell r="M111">
            <v>1.2</v>
          </cell>
          <cell r="O111">
            <v>2018</v>
          </cell>
          <cell r="P111">
            <v>2.86</v>
          </cell>
          <cell r="Q111">
            <v>-0.34965034965034969</v>
          </cell>
          <cell r="R111">
            <v>0</v>
          </cell>
          <cell r="S111">
            <v>0.05</v>
          </cell>
          <cell r="T111">
            <v>0.05</v>
          </cell>
          <cell r="U111">
            <v>4.8424999999999994</v>
          </cell>
          <cell r="V111">
            <v>3.2705499999999992E-2</v>
          </cell>
          <cell r="W111">
            <v>0</v>
          </cell>
          <cell r="X111">
            <v>0</v>
          </cell>
          <cell r="Y111">
            <v>0</v>
          </cell>
          <cell r="Z111">
            <v>0</v>
          </cell>
          <cell r="AA111">
            <v>0</v>
          </cell>
        </row>
        <row r="112">
          <cell r="A112">
            <v>2018</v>
          </cell>
          <cell r="B112">
            <v>0.23939999999999997</v>
          </cell>
          <cell r="C112">
            <v>0.34944803958888471</v>
          </cell>
          <cell r="D112">
            <v>0</v>
          </cell>
          <cell r="E112">
            <v>0.06</v>
          </cell>
          <cell r="F112">
            <v>0.01</v>
          </cell>
          <cell r="G112">
            <v>63.325000000000003</v>
          </cell>
          <cell r="H112">
            <v>1.1599999999999999</v>
          </cell>
          <cell r="I112">
            <v>0</v>
          </cell>
          <cell r="J112">
            <v>0.98319999999999985</v>
          </cell>
          <cell r="K112">
            <v>67.600000000000009</v>
          </cell>
          <cell r="L112">
            <v>0.59</v>
          </cell>
          <cell r="M112">
            <v>1.2</v>
          </cell>
          <cell r="O112">
            <v>2019</v>
          </cell>
          <cell r="P112">
            <v>2.88</v>
          </cell>
          <cell r="Q112">
            <v>-0.34722222222222221</v>
          </cell>
          <cell r="R112">
            <v>0</v>
          </cell>
          <cell r="S112">
            <v>0.05</v>
          </cell>
          <cell r="T112">
            <v>0.05</v>
          </cell>
          <cell r="U112">
            <v>4.7679999999999989</v>
          </cell>
          <cell r="V112">
            <v>2.9948999999999993E-2</v>
          </cell>
          <cell r="W112">
            <v>0</v>
          </cell>
          <cell r="X112">
            <v>0</v>
          </cell>
          <cell r="Y112">
            <v>0</v>
          </cell>
          <cell r="Z112">
            <v>0</v>
          </cell>
          <cell r="AA112">
            <v>0</v>
          </cell>
        </row>
        <row r="113">
          <cell r="A113">
            <v>2019</v>
          </cell>
          <cell r="B113">
            <v>0.24319999999999997</v>
          </cell>
          <cell r="C113">
            <v>0.35782261134373816</v>
          </cell>
          <cell r="D113">
            <v>0</v>
          </cell>
          <cell r="E113">
            <v>0.06</v>
          </cell>
          <cell r="F113">
            <v>0.01</v>
          </cell>
          <cell r="G113">
            <v>63.325000000000003</v>
          </cell>
          <cell r="H113">
            <v>1.1599999999999999</v>
          </cell>
          <cell r="I113">
            <v>0</v>
          </cell>
          <cell r="J113">
            <v>0.98359999999999981</v>
          </cell>
          <cell r="K113">
            <v>48.800000000000011</v>
          </cell>
          <cell r="L113">
            <v>0.59</v>
          </cell>
          <cell r="M113">
            <v>1.2</v>
          </cell>
          <cell r="O113">
            <v>2020</v>
          </cell>
          <cell r="P113">
            <v>2.9</v>
          </cell>
          <cell r="Q113">
            <v>-0.34482758620689657</v>
          </cell>
          <cell r="R113">
            <v>0</v>
          </cell>
          <cell r="S113">
            <v>0.05</v>
          </cell>
          <cell r="T113">
            <v>0.05</v>
          </cell>
          <cell r="U113">
            <v>4.6935000000000002</v>
          </cell>
          <cell r="V113">
            <v>2.7192500000000001E-2</v>
          </cell>
          <cell r="W113">
            <v>0</v>
          </cell>
          <cell r="X113">
            <v>0</v>
          </cell>
          <cell r="Y113">
            <v>0</v>
          </cell>
          <cell r="Z113">
            <v>0</v>
          </cell>
          <cell r="AA113">
            <v>0</v>
          </cell>
        </row>
        <row r="114">
          <cell r="A114">
            <v>2020</v>
          </cell>
          <cell r="B114">
            <v>0.247</v>
          </cell>
          <cell r="C114">
            <v>0.36619718309859156</v>
          </cell>
          <cell r="D114">
            <v>0</v>
          </cell>
          <cell r="E114">
            <v>0.06</v>
          </cell>
          <cell r="F114">
            <v>0.01</v>
          </cell>
          <cell r="G114">
            <v>63.325000000000003</v>
          </cell>
          <cell r="H114">
            <v>1.1599999999999999</v>
          </cell>
          <cell r="I114">
            <v>0</v>
          </cell>
          <cell r="J114">
            <v>0.98399999999999999</v>
          </cell>
          <cell r="K114">
            <v>30</v>
          </cell>
          <cell r="L114">
            <v>0.59</v>
          </cell>
          <cell r="M114">
            <v>1.2</v>
          </cell>
          <cell r="O114">
            <v>2021</v>
          </cell>
          <cell r="P114">
            <v>2.91</v>
          </cell>
          <cell r="Q114">
            <v>-0.3436426116838488</v>
          </cell>
          <cell r="R114">
            <v>0</v>
          </cell>
          <cell r="S114">
            <v>0.05</v>
          </cell>
          <cell r="T114">
            <v>0.05</v>
          </cell>
          <cell r="U114">
            <v>4.6525249999999998</v>
          </cell>
          <cell r="V114">
            <v>2.7192500000000001E-2</v>
          </cell>
          <cell r="W114">
            <v>0</v>
          </cell>
          <cell r="X114">
            <v>0</v>
          </cell>
          <cell r="Y114">
            <v>0</v>
          </cell>
          <cell r="Z114">
            <v>0</v>
          </cell>
          <cell r="AA114">
            <v>0</v>
          </cell>
        </row>
        <row r="115">
          <cell r="A115">
            <v>2021</v>
          </cell>
          <cell r="B115">
            <v>0.247</v>
          </cell>
          <cell r="C115">
            <v>0.36619718309859156</v>
          </cell>
          <cell r="D115">
            <v>0</v>
          </cell>
          <cell r="E115">
            <v>0.06</v>
          </cell>
          <cell r="F115">
            <v>0.01</v>
          </cell>
          <cell r="G115">
            <v>63.325000000000003</v>
          </cell>
          <cell r="H115">
            <v>1.1599999999999999</v>
          </cell>
          <cell r="I115">
            <v>0</v>
          </cell>
          <cell r="J115">
            <v>0.98399999999999999</v>
          </cell>
          <cell r="K115">
            <v>30</v>
          </cell>
          <cell r="L115">
            <v>0.59</v>
          </cell>
          <cell r="M115">
            <v>1.2</v>
          </cell>
          <cell r="O115">
            <v>2022</v>
          </cell>
          <cell r="P115">
            <v>2.92</v>
          </cell>
          <cell r="Q115">
            <v>-0.34246575342465752</v>
          </cell>
          <cell r="R115">
            <v>0</v>
          </cell>
          <cell r="S115">
            <v>0.05</v>
          </cell>
          <cell r="T115">
            <v>0.05</v>
          </cell>
          <cell r="U115">
            <v>4.6115499999999994</v>
          </cell>
          <cell r="V115">
            <v>2.7192500000000001E-2</v>
          </cell>
          <cell r="W115">
            <v>0</v>
          </cell>
          <cell r="X115">
            <v>0</v>
          </cell>
          <cell r="Y115">
            <v>0</v>
          </cell>
          <cell r="Z115">
            <v>0</v>
          </cell>
          <cell r="AA115">
            <v>0</v>
          </cell>
        </row>
        <row r="116">
          <cell r="A116">
            <v>2022</v>
          </cell>
          <cell r="B116">
            <v>0.247</v>
          </cell>
          <cell r="C116">
            <v>0.36619718309859156</v>
          </cell>
          <cell r="D116">
            <v>0</v>
          </cell>
          <cell r="E116">
            <v>0.06</v>
          </cell>
          <cell r="F116">
            <v>0.01</v>
          </cell>
          <cell r="G116">
            <v>63.325000000000003</v>
          </cell>
          <cell r="H116">
            <v>1.1599999999999999</v>
          </cell>
          <cell r="I116">
            <v>0</v>
          </cell>
          <cell r="J116">
            <v>0.98399999999999999</v>
          </cell>
          <cell r="K116">
            <v>30</v>
          </cell>
          <cell r="L116">
            <v>0.59</v>
          </cell>
          <cell r="M116">
            <v>1.2</v>
          </cell>
          <cell r="O116">
            <v>2023</v>
          </cell>
          <cell r="P116">
            <v>2.9299999999999997</v>
          </cell>
          <cell r="Q116">
            <v>-0.34129692832764508</v>
          </cell>
          <cell r="R116">
            <v>0</v>
          </cell>
          <cell r="S116">
            <v>0.05</v>
          </cell>
          <cell r="T116">
            <v>0.05</v>
          </cell>
          <cell r="U116">
            <v>4.5705749999999989</v>
          </cell>
          <cell r="V116">
            <v>2.7192500000000001E-2</v>
          </cell>
          <cell r="W116">
            <v>0</v>
          </cell>
          <cell r="X116">
            <v>0</v>
          </cell>
          <cell r="Y116">
            <v>0</v>
          </cell>
          <cell r="Z116">
            <v>0</v>
          </cell>
          <cell r="AA116">
            <v>0</v>
          </cell>
        </row>
        <row r="117">
          <cell r="A117">
            <v>2023</v>
          </cell>
          <cell r="B117">
            <v>0.247</v>
          </cell>
          <cell r="C117">
            <v>0.36619718309859156</v>
          </cell>
          <cell r="D117">
            <v>0</v>
          </cell>
          <cell r="E117">
            <v>0.06</v>
          </cell>
          <cell r="F117">
            <v>0.01</v>
          </cell>
          <cell r="G117">
            <v>63.325000000000003</v>
          </cell>
          <cell r="H117">
            <v>1.1599999999999999</v>
          </cell>
          <cell r="I117">
            <v>0</v>
          </cell>
          <cell r="J117">
            <v>0.98399999999999999</v>
          </cell>
          <cell r="K117">
            <v>30</v>
          </cell>
          <cell r="L117">
            <v>0.59</v>
          </cell>
          <cell r="M117">
            <v>1.2</v>
          </cell>
          <cell r="O117">
            <v>2024</v>
          </cell>
          <cell r="P117">
            <v>2.9399999999999995</v>
          </cell>
          <cell r="Q117">
            <v>-0.34013605442176875</v>
          </cell>
          <cell r="R117">
            <v>0</v>
          </cell>
          <cell r="S117">
            <v>0.05</v>
          </cell>
          <cell r="T117">
            <v>0.05</v>
          </cell>
          <cell r="U117">
            <v>4.5295999999999985</v>
          </cell>
          <cell r="V117">
            <v>2.7192500000000001E-2</v>
          </cell>
          <cell r="W117">
            <v>0</v>
          </cell>
          <cell r="X117">
            <v>0</v>
          </cell>
          <cell r="Y117">
            <v>0</v>
          </cell>
          <cell r="Z117">
            <v>0</v>
          </cell>
          <cell r="AA117">
            <v>0</v>
          </cell>
        </row>
        <row r="118">
          <cell r="A118">
            <v>2024</v>
          </cell>
          <cell r="B118">
            <v>0.247</v>
          </cell>
          <cell r="C118">
            <v>0.36619718309859156</v>
          </cell>
          <cell r="D118">
            <v>0</v>
          </cell>
          <cell r="E118">
            <v>0.06</v>
          </cell>
          <cell r="F118">
            <v>0.01</v>
          </cell>
          <cell r="G118">
            <v>63.325000000000003</v>
          </cell>
          <cell r="H118">
            <v>1.1599999999999999</v>
          </cell>
          <cell r="I118">
            <v>0</v>
          </cell>
          <cell r="J118">
            <v>0.98399999999999999</v>
          </cell>
          <cell r="K118">
            <v>30</v>
          </cell>
          <cell r="L118">
            <v>0.59</v>
          </cell>
          <cell r="M118">
            <v>1.2</v>
          </cell>
          <cell r="O118">
            <v>2025</v>
          </cell>
          <cell r="P118">
            <v>2.9499999999999993</v>
          </cell>
          <cell r="Q118">
            <v>-0.33898305084745772</v>
          </cell>
          <cell r="R118">
            <v>0</v>
          </cell>
          <cell r="S118">
            <v>0.05</v>
          </cell>
          <cell r="T118">
            <v>0.05</v>
          </cell>
          <cell r="U118">
            <v>4.4886249999999981</v>
          </cell>
          <cell r="V118">
            <v>2.7192500000000001E-2</v>
          </cell>
          <cell r="W118">
            <v>0</v>
          </cell>
          <cell r="X118">
            <v>0</v>
          </cell>
          <cell r="Y118">
            <v>0</v>
          </cell>
          <cell r="Z118">
            <v>0</v>
          </cell>
          <cell r="AA118">
            <v>0</v>
          </cell>
        </row>
        <row r="119">
          <cell r="A119">
            <v>2025</v>
          </cell>
          <cell r="B119">
            <v>0.247</v>
          </cell>
          <cell r="C119">
            <v>0.36619718309859156</v>
          </cell>
          <cell r="D119">
            <v>0</v>
          </cell>
          <cell r="E119">
            <v>0.06</v>
          </cell>
          <cell r="F119">
            <v>0.01</v>
          </cell>
          <cell r="G119">
            <v>63.325000000000003</v>
          </cell>
          <cell r="H119">
            <v>1.1599999999999999</v>
          </cell>
          <cell r="I119">
            <v>0</v>
          </cell>
          <cell r="J119">
            <v>0.98399999999999999</v>
          </cell>
          <cell r="K119">
            <v>30</v>
          </cell>
          <cell r="L119">
            <v>0.59</v>
          </cell>
          <cell r="M119">
            <v>1.2</v>
          </cell>
          <cell r="O119">
            <v>2026</v>
          </cell>
          <cell r="P119">
            <v>2.9599999999999991</v>
          </cell>
          <cell r="Q119">
            <v>-0.33783783783783794</v>
          </cell>
          <cell r="R119">
            <v>0</v>
          </cell>
          <cell r="S119">
            <v>0.05</v>
          </cell>
          <cell r="T119">
            <v>0.05</v>
          </cell>
          <cell r="U119">
            <v>4.4476499999999977</v>
          </cell>
          <cell r="V119">
            <v>2.7192500000000001E-2</v>
          </cell>
          <cell r="W119">
            <v>0</v>
          </cell>
          <cell r="X119">
            <v>0</v>
          </cell>
          <cell r="Y119">
            <v>0</v>
          </cell>
          <cell r="Z119">
            <v>0</v>
          </cell>
          <cell r="AA119">
            <v>0</v>
          </cell>
        </row>
        <row r="120">
          <cell r="A120">
            <v>2026</v>
          </cell>
          <cell r="B120">
            <v>0.247</v>
          </cell>
          <cell r="C120">
            <v>0.36619718309859156</v>
          </cell>
          <cell r="D120">
            <v>0</v>
          </cell>
          <cell r="E120">
            <v>0.06</v>
          </cell>
          <cell r="F120">
            <v>0.01</v>
          </cell>
          <cell r="G120">
            <v>63.325000000000003</v>
          </cell>
          <cell r="H120">
            <v>1.1599999999999999</v>
          </cell>
          <cell r="I120">
            <v>0</v>
          </cell>
          <cell r="J120">
            <v>0.98399999999999999</v>
          </cell>
          <cell r="K120">
            <v>30</v>
          </cell>
          <cell r="L120">
            <v>0.59</v>
          </cell>
          <cell r="M120">
            <v>1.2</v>
          </cell>
          <cell r="O120">
            <v>2027</v>
          </cell>
          <cell r="P120">
            <v>2.9699999999999989</v>
          </cell>
          <cell r="Q120">
            <v>-0.33670033670033683</v>
          </cell>
          <cell r="R120">
            <v>0</v>
          </cell>
          <cell r="S120">
            <v>0.05</v>
          </cell>
          <cell r="T120">
            <v>0.05</v>
          </cell>
          <cell r="U120">
            <v>4.4066749999999972</v>
          </cell>
          <cell r="V120">
            <v>2.7192500000000001E-2</v>
          </cell>
          <cell r="W120">
            <v>0</v>
          </cell>
          <cell r="X120">
            <v>0</v>
          </cell>
          <cell r="Y120">
            <v>0</v>
          </cell>
          <cell r="Z120">
            <v>0</v>
          </cell>
          <cell r="AA120">
            <v>0</v>
          </cell>
        </row>
        <row r="121">
          <cell r="A121">
            <v>2027</v>
          </cell>
          <cell r="B121">
            <v>0.247</v>
          </cell>
          <cell r="C121">
            <v>0.36619718309859156</v>
          </cell>
          <cell r="D121">
            <v>0</v>
          </cell>
          <cell r="E121">
            <v>0.06</v>
          </cell>
          <cell r="F121">
            <v>0.01</v>
          </cell>
          <cell r="G121">
            <v>63.325000000000003</v>
          </cell>
          <cell r="H121">
            <v>1.1599999999999999</v>
          </cell>
          <cell r="I121">
            <v>0</v>
          </cell>
          <cell r="J121">
            <v>0.98399999999999999</v>
          </cell>
          <cell r="K121">
            <v>30</v>
          </cell>
          <cell r="L121">
            <v>0.59</v>
          </cell>
          <cell r="M121">
            <v>1.2</v>
          </cell>
          <cell r="O121">
            <v>2028</v>
          </cell>
          <cell r="P121">
            <v>2.9799999999999986</v>
          </cell>
          <cell r="Q121">
            <v>-0.33557046979865784</v>
          </cell>
          <cell r="R121">
            <v>0</v>
          </cell>
          <cell r="S121">
            <v>0.05</v>
          </cell>
          <cell r="T121">
            <v>0.05</v>
          </cell>
          <cell r="U121">
            <v>4.3656999999999968</v>
          </cell>
          <cell r="V121">
            <v>2.7192500000000001E-2</v>
          </cell>
          <cell r="W121">
            <v>0</v>
          </cell>
          <cell r="X121">
            <v>0</v>
          </cell>
          <cell r="Y121">
            <v>0</v>
          </cell>
          <cell r="Z121">
            <v>0</v>
          </cell>
          <cell r="AA121">
            <v>0</v>
          </cell>
        </row>
        <row r="122">
          <cell r="A122">
            <v>2028</v>
          </cell>
          <cell r="B122">
            <v>0.247</v>
          </cell>
          <cell r="C122">
            <v>0.36619718309859156</v>
          </cell>
          <cell r="D122">
            <v>0</v>
          </cell>
          <cell r="E122">
            <v>0.06</v>
          </cell>
          <cell r="F122">
            <v>0.01</v>
          </cell>
          <cell r="G122">
            <v>63.325000000000003</v>
          </cell>
          <cell r="H122">
            <v>1.1599999999999999</v>
          </cell>
          <cell r="I122">
            <v>0</v>
          </cell>
          <cell r="J122">
            <v>0.98399999999999999</v>
          </cell>
          <cell r="K122">
            <v>30</v>
          </cell>
          <cell r="L122">
            <v>0.59</v>
          </cell>
          <cell r="M122">
            <v>1.2</v>
          </cell>
          <cell r="O122">
            <v>2029</v>
          </cell>
          <cell r="P122">
            <v>2.9899999999999984</v>
          </cell>
          <cell r="Q122">
            <v>-0.33444816053511722</v>
          </cell>
          <cell r="R122">
            <v>0</v>
          </cell>
          <cell r="S122">
            <v>0.05</v>
          </cell>
          <cell r="T122">
            <v>0.05</v>
          </cell>
          <cell r="U122">
            <v>4.3247249999999964</v>
          </cell>
          <cell r="V122">
            <v>2.7192500000000001E-2</v>
          </cell>
          <cell r="W122">
            <v>0</v>
          </cell>
          <cell r="X122">
            <v>0</v>
          </cell>
          <cell r="Y122">
            <v>0</v>
          </cell>
          <cell r="Z122">
            <v>0</v>
          </cell>
          <cell r="AA122">
            <v>0</v>
          </cell>
        </row>
        <row r="123">
          <cell r="A123">
            <v>2029</v>
          </cell>
          <cell r="B123">
            <v>0.247</v>
          </cell>
          <cell r="C123">
            <v>0.36619718309859156</v>
          </cell>
          <cell r="D123">
            <v>0</v>
          </cell>
          <cell r="E123">
            <v>0.06</v>
          </cell>
          <cell r="F123">
            <v>0.01</v>
          </cell>
          <cell r="G123">
            <v>63.325000000000003</v>
          </cell>
          <cell r="H123">
            <v>1.1599999999999999</v>
          </cell>
          <cell r="I123">
            <v>0</v>
          </cell>
          <cell r="J123">
            <v>0.98399999999999999</v>
          </cell>
          <cell r="K123">
            <v>30</v>
          </cell>
          <cell r="L123">
            <v>0.59</v>
          </cell>
          <cell r="M123">
            <v>1.2</v>
          </cell>
          <cell r="O123">
            <v>2030</v>
          </cell>
          <cell r="P123">
            <v>3</v>
          </cell>
          <cell r="Q123">
            <v>-0.33333333333333331</v>
          </cell>
          <cell r="R123">
            <v>0</v>
          </cell>
          <cell r="S123">
            <v>0.05</v>
          </cell>
          <cell r="T123">
            <v>0.05</v>
          </cell>
          <cell r="U123">
            <v>4.2837499999999995</v>
          </cell>
          <cell r="V123">
            <v>2.7192500000000001E-2</v>
          </cell>
          <cell r="W123">
            <v>0</v>
          </cell>
          <cell r="X123">
            <v>0</v>
          </cell>
          <cell r="Y123">
            <v>0</v>
          </cell>
          <cell r="Z123">
            <v>0</v>
          </cell>
          <cell r="AA123">
            <v>0</v>
          </cell>
        </row>
        <row r="124">
          <cell r="A124">
            <v>2030</v>
          </cell>
          <cell r="B124">
            <v>0.247</v>
          </cell>
          <cell r="C124">
            <v>0.36619718309859156</v>
          </cell>
          <cell r="D124">
            <v>0</v>
          </cell>
          <cell r="E124">
            <v>0.06</v>
          </cell>
          <cell r="F124">
            <v>0.01</v>
          </cell>
          <cell r="G124">
            <v>63.325000000000003</v>
          </cell>
          <cell r="H124">
            <v>1.1599999999999999</v>
          </cell>
          <cell r="I124">
            <v>0</v>
          </cell>
          <cell r="J124">
            <v>0.98399999999999999</v>
          </cell>
          <cell r="K124">
            <v>30</v>
          </cell>
          <cell r="L124">
            <v>0.59</v>
          </cell>
          <cell r="M124">
            <v>1.2</v>
          </cell>
          <cell r="O124">
            <v>2031</v>
          </cell>
          <cell r="P124">
            <v>3</v>
          </cell>
          <cell r="Q124">
            <v>-0.33333333333333331</v>
          </cell>
          <cell r="R124">
            <v>0</v>
          </cell>
          <cell r="S124">
            <v>0.05</v>
          </cell>
          <cell r="T124">
            <v>0.05</v>
          </cell>
          <cell r="U124">
            <v>4.2837499999999995</v>
          </cell>
          <cell r="V124">
            <v>2.7192500000000001E-2</v>
          </cell>
          <cell r="W124">
            <v>0</v>
          </cell>
          <cell r="X124">
            <v>0</v>
          </cell>
          <cell r="Y124">
            <v>0</v>
          </cell>
          <cell r="Z124">
            <v>0</v>
          </cell>
          <cell r="AA124">
            <v>0</v>
          </cell>
        </row>
        <row r="125">
          <cell r="A125">
            <v>2031</v>
          </cell>
          <cell r="B125">
            <v>0.247</v>
          </cell>
          <cell r="C125">
            <v>0.36619718309859156</v>
          </cell>
          <cell r="D125">
            <v>0</v>
          </cell>
          <cell r="E125">
            <v>0.06</v>
          </cell>
          <cell r="F125">
            <v>0.01</v>
          </cell>
          <cell r="G125">
            <v>63.325000000000003</v>
          </cell>
          <cell r="H125">
            <v>1.1599999999999999</v>
          </cell>
          <cell r="I125">
            <v>0</v>
          </cell>
          <cell r="J125">
            <v>0.98399999999999999</v>
          </cell>
          <cell r="K125">
            <v>30</v>
          </cell>
          <cell r="L125">
            <v>0.59</v>
          </cell>
          <cell r="M125">
            <v>1.2</v>
          </cell>
          <cell r="O125">
            <v>2032</v>
          </cell>
          <cell r="P125">
            <v>3</v>
          </cell>
          <cell r="Q125">
            <v>-0.33333333333333331</v>
          </cell>
          <cell r="R125">
            <v>0</v>
          </cell>
          <cell r="S125">
            <v>0.05</v>
          </cell>
          <cell r="T125">
            <v>0.05</v>
          </cell>
          <cell r="U125">
            <v>4.2837499999999995</v>
          </cell>
          <cell r="V125">
            <v>2.7192500000000001E-2</v>
          </cell>
          <cell r="W125">
            <v>0</v>
          </cell>
          <cell r="X125">
            <v>0</v>
          </cell>
          <cell r="Y125">
            <v>0</v>
          </cell>
          <cell r="Z125">
            <v>0</v>
          </cell>
          <cell r="AA125">
            <v>0</v>
          </cell>
        </row>
        <row r="126">
          <cell r="A126">
            <v>2032</v>
          </cell>
          <cell r="B126">
            <v>0.247</v>
          </cell>
          <cell r="C126">
            <v>0.36619718309859156</v>
          </cell>
          <cell r="D126">
            <v>0</v>
          </cell>
          <cell r="E126">
            <v>0.06</v>
          </cell>
          <cell r="F126">
            <v>0.01</v>
          </cell>
          <cell r="G126">
            <v>63.325000000000003</v>
          </cell>
          <cell r="H126">
            <v>1.1599999999999999</v>
          </cell>
          <cell r="I126">
            <v>0</v>
          </cell>
          <cell r="J126">
            <v>0.98399999999999999</v>
          </cell>
          <cell r="K126">
            <v>30</v>
          </cell>
          <cell r="L126">
            <v>0.59</v>
          </cell>
          <cell r="M126">
            <v>1.2</v>
          </cell>
          <cell r="O126">
            <v>2033</v>
          </cell>
          <cell r="P126">
            <v>3</v>
          </cell>
          <cell r="Q126">
            <v>-0.33333333333333331</v>
          </cell>
          <cell r="R126">
            <v>0</v>
          </cell>
          <cell r="S126">
            <v>0.05</v>
          </cell>
          <cell r="T126">
            <v>0.05</v>
          </cell>
          <cell r="U126">
            <v>4.2837499999999995</v>
          </cell>
          <cell r="V126">
            <v>2.7192500000000001E-2</v>
          </cell>
          <cell r="W126">
            <v>0</v>
          </cell>
          <cell r="X126">
            <v>0</v>
          </cell>
          <cell r="Y126">
            <v>0</v>
          </cell>
          <cell r="Z126">
            <v>0</v>
          </cell>
          <cell r="AA126">
            <v>0</v>
          </cell>
        </row>
        <row r="127">
          <cell r="A127">
            <v>2033</v>
          </cell>
          <cell r="B127">
            <v>0.247</v>
          </cell>
          <cell r="C127">
            <v>0.36619718309859156</v>
          </cell>
          <cell r="D127">
            <v>0</v>
          </cell>
          <cell r="E127">
            <v>0.06</v>
          </cell>
          <cell r="F127">
            <v>0.01</v>
          </cell>
          <cell r="G127">
            <v>63.325000000000003</v>
          </cell>
          <cell r="H127">
            <v>1.1599999999999999</v>
          </cell>
          <cell r="I127">
            <v>0</v>
          </cell>
          <cell r="J127">
            <v>0.98399999999999999</v>
          </cell>
          <cell r="K127">
            <v>30</v>
          </cell>
          <cell r="L127">
            <v>0.59</v>
          </cell>
          <cell r="M127">
            <v>1.2</v>
          </cell>
          <cell r="O127">
            <v>2034</v>
          </cell>
          <cell r="P127">
            <v>3</v>
          </cell>
          <cell r="Q127">
            <v>-0.33333333333333331</v>
          </cell>
          <cell r="R127">
            <v>0</v>
          </cell>
          <cell r="S127">
            <v>0.05</v>
          </cell>
          <cell r="T127">
            <v>0.05</v>
          </cell>
          <cell r="U127">
            <v>4.2837499999999995</v>
          </cell>
          <cell r="V127">
            <v>2.7192500000000001E-2</v>
          </cell>
          <cell r="W127">
            <v>0</v>
          </cell>
          <cell r="X127">
            <v>0</v>
          </cell>
          <cell r="Y127">
            <v>0</v>
          </cell>
          <cell r="Z127">
            <v>0</v>
          </cell>
          <cell r="AA127">
            <v>0</v>
          </cell>
        </row>
        <row r="128">
          <cell r="A128">
            <v>2034</v>
          </cell>
          <cell r="B128">
            <v>0.247</v>
          </cell>
          <cell r="C128">
            <v>0.36619718309859156</v>
          </cell>
          <cell r="D128">
            <v>0</v>
          </cell>
          <cell r="E128">
            <v>0.06</v>
          </cell>
          <cell r="F128">
            <v>0.01</v>
          </cell>
          <cell r="G128">
            <v>63.325000000000003</v>
          </cell>
          <cell r="H128">
            <v>1.1599999999999999</v>
          </cell>
          <cell r="I128">
            <v>0</v>
          </cell>
          <cell r="J128">
            <v>0.98399999999999999</v>
          </cell>
          <cell r="K128">
            <v>30</v>
          </cell>
          <cell r="L128">
            <v>0.59</v>
          </cell>
          <cell r="M128">
            <v>1.2</v>
          </cell>
          <cell r="O128">
            <v>2035</v>
          </cell>
          <cell r="P128">
            <v>3</v>
          </cell>
          <cell r="Q128">
            <v>-0.33333333333333331</v>
          </cell>
          <cell r="R128">
            <v>0</v>
          </cell>
          <cell r="S128">
            <v>0.05</v>
          </cell>
          <cell r="T128">
            <v>0.05</v>
          </cell>
          <cell r="U128">
            <v>4.2837499999999995</v>
          </cell>
          <cell r="V128">
            <v>2.7192500000000001E-2</v>
          </cell>
          <cell r="W128">
            <v>0</v>
          </cell>
          <cell r="X128">
            <v>0</v>
          </cell>
          <cell r="Y128">
            <v>0</v>
          </cell>
          <cell r="Z128">
            <v>0</v>
          </cell>
          <cell r="AA128">
            <v>0</v>
          </cell>
        </row>
        <row r="129">
          <cell r="A129">
            <v>2035</v>
          </cell>
          <cell r="B129">
            <v>0.247</v>
          </cell>
          <cell r="C129">
            <v>0.36619718309859156</v>
          </cell>
          <cell r="D129">
            <v>0</v>
          </cell>
          <cell r="E129">
            <v>0.06</v>
          </cell>
          <cell r="F129">
            <v>0.01</v>
          </cell>
          <cell r="G129">
            <v>63.325000000000003</v>
          </cell>
          <cell r="H129">
            <v>1.1599999999999999</v>
          </cell>
          <cell r="I129">
            <v>0</v>
          </cell>
          <cell r="J129">
            <v>0.98399999999999999</v>
          </cell>
          <cell r="K129">
            <v>30</v>
          </cell>
          <cell r="L129">
            <v>0.59</v>
          </cell>
          <cell r="M129">
            <v>1.2</v>
          </cell>
        </row>
        <row r="131">
          <cell r="A131" t="str">
            <v>Wood_SmallBP</v>
          </cell>
          <cell r="B131" t="str">
            <v>Eff.</v>
          </cell>
          <cell r="C131" t="str">
            <v>Cb</v>
          </cell>
          <cell r="D131" t="str">
            <v>Cv</v>
          </cell>
          <cell r="E131" t="str">
            <v>POutage</v>
          </cell>
          <cell r="F131" t="str">
            <v>UPOutage</v>
          </cell>
          <cell r="G131" t="str">
            <v>Invest</v>
          </cell>
          <cell r="H131" t="str">
            <v>O&amp;Mfixed</v>
          </cell>
          <cell r="I131" t="str">
            <v>O&amp;Mvar</v>
          </cell>
          <cell r="J131" t="str">
            <v>Desulp</v>
          </cell>
          <cell r="K131" t="str">
            <v>NO2</v>
          </cell>
          <cell r="L131" t="str">
            <v>CH4</v>
          </cell>
          <cell r="M131" t="str">
            <v>N2O</v>
          </cell>
        </row>
        <row r="132">
          <cell r="A132" t="str">
            <v>Investeringsår</v>
          </cell>
          <cell r="B132" t="str">
            <v>%</v>
          </cell>
          <cell r="C132" t="str">
            <v>p.u.</v>
          </cell>
          <cell r="D132" t="str">
            <v>p.u.</v>
          </cell>
          <cell r="E132" t="str">
            <v>%</v>
          </cell>
          <cell r="F132" t="str">
            <v>%</v>
          </cell>
          <cell r="G132" t="str">
            <v>Mkr./MW</v>
          </cell>
          <cell r="H132" t="str">
            <v>Mkr/MWy</v>
          </cell>
          <cell r="I132" t="str">
            <v>kr/MWh</v>
          </cell>
          <cell r="J132" t="str">
            <v>p.u</v>
          </cell>
          <cell r="K132" t="str">
            <v>g/GJ</v>
          </cell>
          <cell r="L132" t="str">
            <v>g/GJ</v>
          </cell>
          <cell r="M132" t="str">
            <v>g/GJ</v>
          </cell>
        </row>
        <row r="133">
          <cell r="A133">
            <v>2010</v>
          </cell>
          <cell r="B133">
            <v>0.23749999999999999</v>
          </cell>
          <cell r="C133">
            <v>0.32051282051282048</v>
          </cell>
          <cell r="D133">
            <v>0.15</v>
          </cell>
          <cell r="E133">
            <v>7.0000000000000007E-2</v>
          </cell>
          <cell r="F133">
            <v>7.0000000000000007E-2</v>
          </cell>
          <cell r="G133">
            <v>31.662500000000001</v>
          </cell>
          <cell r="H133">
            <v>0.17249999999999999</v>
          </cell>
          <cell r="I133">
            <v>24</v>
          </cell>
          <cell r="J133">
            <v>0</v>
          </cell>
          <cell r="K133">
            <v>81</v>
          </cell>
          <cell r="L133">
            <v>2</v>
          </cell>
          <cell r="M133">
            <v>0.8</v>
          </cell>
        </row>
        <row r="134">
          <cell r="A134">
            <v>2011</v>
          </cell>
          <cell r="B134">
            <v>0.23749999999999999</v>
          </cell>
          <cell r="C134">
            <v>0.32051282051282048</v>
          </cell>
          <cell r="D134">
            <v>0.15</v>
          </cell>
          <cell r="E134">
            <v>7.0000000000000007E-2</v>
          </cell>
          <cell r="F134">
            <v>7.0000000000000007E-2</v>
          </cell>
          <cell r="G134">
            <v>31.662500000000001</v>
          </cell>
          <cell r="H134">
            <v>0.17249999999999999</v>
          </cell>
          <cell r="I134">
            <v>24</v>
          </cell>
          <cell r="J134">
            <v>0</v>
          </cell>
          <cell r="K134">
            <v>81</v>
          </cell>
          <cell r="L134">
            <v>2</v>
          </cell>
          <cell r="M134">
            <v>0.8</v>
          </cell>
        </row>
        <row r="135">
          <cell r="A135">
            <v>2012</v>
          </cell>
          <cell r="B135">
            <v>0.23749999999999999</v>
          </cell>
          <cell r="C135">
            <v>0.32051282051282048</v>
          </cell>
          <cell r="D135">
            <v>0.15</v>
          </cell>
          <cell r="E135">
            <v>7.0000000000000007E-2</v>
          </cell>
          <cell r="F135">
            <v>7.0000000000000007E-2</v>
          </cell>
          <cell r="G135">
            <v>31.662500000000001</v>
          </cell>
          <cell r="H135">
            <v>0.17249999999999999</v>
          </cell>
          <cell r="I135">
            <v>24</v>
          </cell>
          <cell r="J135">
            <v>0</v>
          </cell>
          <cell r="K135">
            <v>81</v>
          </cell>
          <cell r="L135">
            <v>2</v>
          </cell>
          <cell r="M135">
            <v>0.8</v>
          </cell>
        </row>
        <row r="136">
          <cell r="A136">
            <v>2013</v>
          </cell>
          <cell r="B136">
            <v>0.23749999999999999</v>
          </cell>
          <cell r="C136">
            <v>0.32051282051282048</v>
          </cell>
          <cell r="D136">
            <v>0.15</v>
          </cell>
          <cell r="E136">
            <v>7.0000000000000007E-2</v>
          </cell>
          <cell r="F136">
            <v>7.0000000000000007E-2</v>
          </cell>
          <cell r="G136">
            <v>31.662500000000001</v>
          </cell>
          <cell r="H136">
            <v>0.17249999999999999</v>
          </cell>
          <cell r="I136">
            <v>24</v>
          </cell>
          <cell r="J136">
            <v>0</v>
          </cell>
          <cell r="K136">
            <v>81</v>
          </cell>
          <cell r="L136">
            <v>2</v>
          </cell>
          <cell r="M136">
            <v>0.8</v>
          </cell>
        </row>
        <row r="137">
          <cell r="A137">
            <v>2014</v>
          </cell>
          <cell r="B137">
            <v>0.23749999999999999</v>
          </cell>
          <cell r="C137">
            <v>0.32051282051282048</v>
          </cell>
          <cell r="D137">
            <v>0.15</v>
          </cell>
          <cell r="E137">
            <v>7.0000000000000007E-2</v>
          </cell>
          <cell r="F137">
            <v>7.0000000000000007E-2</v>
          </cell>
          <cell r="G137">
            <v>31.662500000000001</v>
          </cell>
          <cell r="H137">
            <v>0.17249999999999999</v>
          </cell>
          <cell r="I137">
            <v>24</v>
          </cell>
          <cell r="J137">
            <v>0</v>
          </cell>
          <cell r="K137">
            <v>81</v>
          </cell>
          <cell r="L137">
            <v>2</v>
          </cell>
          <cell r="M137">
            <v>0.8</v>
          </cell>
        </row>
        <row r="138">
          <cell r="A138">
            <v>2015</v>
          </cell>
          <cell r="B138">
            <v>0.23749999999999999</v>
          </cell>
          <cell r="C138">
            <v>0.32051282051282048</v>
          </cell>
          <cell r="D138">
            <v>0.15</v>
          </cell>
          <cell r="E138">
            <v>7.0000000000000007E-2</v>
          </cell>
          <cell r="F138">
            <v>7.0000000000000007E-2</v>
          </cell>
          <cell r="G138">
            <v>31.662500000000001</v>
          </cell>
          <cell r="H138">
            <v>0.17249999999999999</v>
          </cell>
          <cell r="I138">
            <v>24</v>
          </cell>
          <cell r="J138">
            <v>0</v>
          </cell>
          <cell r="K138">
            <v>81</v>
          </cell>
          <cell r="L138">
            <v>2</v>
          </cell>
          <cell r="M138">
            <v>0.8</v>
          </cell>
        </row>
        <row r="139">
          <cell r="A139">
            <v>2016</v>
          </cell>
          <cell r="B139">
            <v>0.23749999999999999</v>
          </cell>
          <cell r="C139">
            <v>0.32051282051282048</v>
          </cell>
          <cell r="D139">
            <v>0.15</v>
          </cell>
          <cell r="E139">
            <v>7.0000000000000007E-2</v>
          </cell>
          <cell r="F139">
            <v>7.0000000000000007E-2</v>
          </cell>
          <cell r="G139">
            <v>30.545000000000002</v>
          </cell>
          <cell r="H139">
            <v>0.17249999999999999</v>
          </cell>
          <cell r="I139">
            <v>24</v>
          </cell>
          <cell r="J139">
            <v>0</v>
          </cell>
          <cell r="K139">
            <v>81</v>
          </cell>
          <cell r="L139">
            <v>2</v>
          </cell>
          <cell r="M139">
            <v>0.8</v>
          </cell>
        </row>
        <row r="140">
          <cell r="A140">
            <v>2017</v>
          </cell>
          <cell r="B140">
            <v>0.23749999999999999</v>
          </cell>
          <cell r="C140">
            <v>0.32051282051282048</v>
          </cell>
          <cell r="D140">
            <v>0.15</v>
          </cell>
          <cell r="E140">
            <v>7.0000000000000007E-2</v>
          </cell>
          <cell r="F140">
            <v>7.0000000000000007E-2</v>
          </cell>
          <cell r="G140">
            <v>29.427500000000002</v>
          </cell>
          <cell r="H140">
            <v>0.17249999999999999</v>
          </cell>
          <cell r="I140">
            <v>24</v>
          </cell>
          <cell r="J140">
            <v>0</v>
          </cell>
          <cell r="K140">
            <v>81</v>
          </cell>
          <cell r="L140">
            <v>2</v>
          </cell>
          <cell r="M140">
            <v>0.8</v>
          </cell>
        </row>
        <row r="141">
          <cell r="A141">
            <v>2018</v>
          </cell>
          <cell r="B141">
            <v>0.23749999999999999</v>
          </cell>
          <cell r="C141">
            <v>0.32051282051282048</v>
          </cell>
          <cell r="D141">
            <v>0.15</v>
          </cell>
          <cell r="E141">
            <v>7.0000000000000007E-2</v>
          </cell>
          <cell r="F141">
            <v>7.0000000000000007E-2</v>
          </cell>
          <cell r="G141">
            <v>28.310000000000002</v>
          </cell>
          <cell r="H141">
            <v>0.17249999999999999</v>
          </cell>
          <cell r="I141">
            <v>24</v>
          </cell>
          <cell r="J141">
            <v>0</v>
          </cell>
          <cell r="K141">
            <v>81</v>
          </cell>
          <cell r="L141">
            <v>2</v>
          </cell>
          <cell r="M141">
            <v>0.8</v>
          </cell>
        </row>
        <row r="142">
          <cell r="A142">
            <v>2019</v>
          </cell>
          <cell r="B142">
            <v>0.23749999999999999</v>
          </cell>
          <cell r="C142">
            <v>0.32051282051282048</v>
          </cell>
          <cell r="D142">
            <v>0.15</v>
          </cell>
          <cell r="E142">
            <v>7.0000000000000007E-2</v>
          </cell>
          <cell r="F142">
            <v>7.0000000000000007E-2</v>
          </cell>
          <cell r="G142">
            <v>27.192500000000003</v>
          </cell>
          <cell r="H142">
            <v>0.17249999999999999</v>
          </cell>
          <cell r="I142">
            <v>24</v>
          </cell>
          <cell r="J142">
            <v>0</v>
          </cell>
          <cell r="K142">
            <v>81</v>
          </cell>
          <cell r="L142">
            <v>2</v>
          </cell>
          <cell r="M142">
            <v>0.8</v>
          </cell>
        </row>
        <row r="143">
          <cell r="A143">
            <v>2020</v>
          </cell>
          <cell r="B143">
            <v>0.23749999999999999</v>
          </cell>
          <cell r="C143">
            <v>0.32051282051282048</v>
          </cell>
          <cell r="D143">
            <v>0.15</v>
          </cell>
          <cell r="E143">
            <v>7.0000000000000007E-2</v>
          </cell>
          <cell r="F143">
            <v>7.0000000000000007E-2</v>
          </cell>
          <cell r="G143">
            <v>26.074999999999999</v>
          </cell>
          <cell r="H143">
            <v>0.17249999999999999</v>
          </cell>
          <cell r="I143">
            <v>24</v>
          </cell>
          <cell r="J143">
            <v>0</v>
          </cell>
          <cell r="K143">
            <v>81</v>
          </cell>
          <cell r="L143">
            <v>2</v>
          </cell>
          <cell r="M143">
            <v>0.8</v>
          </cell>
        </row>
        <row r="144">
          <cell r="A144">
            <v>2021</v>
          </cell>
          <cell r="B144">
            <v>0.23749999999999999</v>
          </cell>
          <cell r="C144">
            <v>0.32051282051282048</v>
          </cell>
          <cell r="D144">
            <v>0.15</v>
          </cell>
          <cell r="E144">
            <v>7.0000000000000007E-2</v>
          </cell>
          <cell r="F144">
            <v>7.0000000000000007E-2</v>
          </cell>
          <cell r="G144">
            <v>26.074999999999999</v>
          </cell>
          <cell r="H144">
            <v>0.17249999999999999</v>
          </cell>
          <cell r="I144">
            <v>24</v>
          </cell>
          <cell r="J144">
            <v>0</v>
          </cell>
          <cell r="K144">
            <v>81</v>
          </cell>
          <cell r="L144">
            <v>2</v>
          </cell>
          <cell r="M144">
            <v>0.8</v>
          </cell>
        </row>
        <row r="145">
          <cell r="A145">
            <v>2022</v>
          </cell>
          <cell r="B145">
            <v>0.23749999999999999</v>
          </cell>
          <cell r="C145">
            <v>0.32051282051282048</v>
          </cell>
          <cell r="D145">
            <v>0.15</v>
          </cell>
          <cell r="E145">
            <v>7.0000000000000007E-2</v>
          </cell>
          <cell r="F145">
            <v>7.0000000000000007E-2</v>
          </cell>
          <cell r="G145">
            <v>26.074999999999999</v>
          </cell>
          <cell r="H145">
            <v>0.17249999999999999</v>
          </cell>
          <cell r="I145">
            <v>24</v>
          </cell>
          <cell r="J145">
            <v>0</v>
          </cell>
          <cell r="K145">
            <v>81</v>
          </cell>
          <cell r="L145">
            <v>2</v>
          </cell>
          <cell r="M145">
            <v>0.8</v>
          </cell>
        </row>
        <row r="146">
          <cell r="A146">
            <v>2023</v>
          </cell>
          <cell r="B146">
            <v>0.23749999999999999</v>
          </cell>
          <cell r="C146">
            <v>0.32051282051282048</v>
          </cell>
          <cell r="D146">
            <v>0.15</v>
          </cell>
          <cell r="E146">
            <v>7.0000000000000007E-2</v>
          </cell>
          <cell r="F146">
            <v>7.0000000000000007E-2</v>
          </cell>
          <cell r="G146">
            <v>26.074999999999999</v>
          </cell>
          <cell r="H146">
            <v>0.17249999999999999</v>
          </cell>
          <cell r="I146">
            <v>24</v>
          </cell>
          <cell r="J146">
            <v>0</v>
          </cell>
          <cell r="K146">
            <v>81</v>
          </cell>
          <cell r="L146">
            <v>2</v>
          </cell>
          <cell r="M146">
            <v>0.8</v>
          </cell>
        </row>
        <row r="147">
          <cell r="A147">
            <v>2024</v>
          </cell>
          <cell r="B147">
            <v>0.23749999999999999</v>
          </cell>
          <cell r="C147">
            <v>0.32051282051282048</v>
          </cell>
          <cell r="D147">
            <v>0.15</v>
          </cell>
          <cell r="E147">
            <v>7.0000000000000007E-2</v>
          </cell>
          <cell r="F147">
            <v>7.0000000000000007E-2</v>
          </cell>
          <cell r="G147">
            <v>26.074999999999999</v>
          </cell>
          <cell r="H147">
            <v>0.17249999999999999</v>
          </cell>
          <cell r="I147">
            <v>24</v>
          </cell>
          <cell r="J147">
            <v>0</v>
          </cell>
          <cell r="K147">
            <v>81</v>
          </cell>
          <cell r="L147">
            <v>2</v>
          </cell>
          <cell r="M147">
            <v>0.8</v>
          </cell>
        </row>
        <row r="148">
          <cell r="A148">
            <v>2025</v>
          </cell>
          <cell r="B148">
            <v>0.23749999999999999</v>
          </cell>
          <cell r="C148">
            <v>0.32051282051282048</v>
          </cell>
          <cell r="D148">
            <v>0.15</v>
          </cell>
          <cell r="E148">
            <v>7.0000000000000007E-2</v>
          </cell>
          <cell r="F148">
            <v>7.0000000000000007E-2</v>
          </cell>
          <cell r="G148">
            <v>26.074999999999999</v>
          </cell>
          <cell r="H148">
            <v>0.17249999999999999</v>
          </cell>
          <cell r="I148">
            <v>24</v>
          </cell>
          <cell r="J148">
            <v>0</v>
          </cell>
          <cell r="K148">
            <v>81</v>
          </cell>
          <cell r="L148">
            <v>2</v>
          </cell>
          <cell r="M148">
            <v>0.8</v>
          </cell>
        </row>
        <row r="149">
          <cell r="A149">
            <v>2026</v>
          </cell>
          <cell r="B149">
            <v>0.23749999999999999</v>
          </cell>
          <cell r="C149">
            <v>0.32051282051282048</v>
          </cell>
          <cell r="D149">
            <v>0.15</v>
          </cell>
          <cell r="E149">
            <v>7.0000000000000007E-2</v>
          </cell>
          <cell r="F149">
            <v>7.0000000000000007E-2</v>
          </cell>
          <cell r="G149">
            <v>26.074999999999999</v>
          </cell>
          <cell r="H149">
            <v>0.17249999999999999</v>
          </cell>
          <cell r="I149">
            <v>24</v>
          </cell>
          <cell r="J149">
            <v>0</v>
          </cell>
          <cell r="K149">
            <v>81</v>
          </cell>
          <cell r="L149">
            <v>2</v>
          </cell>
          <cell r="M149">
            <v>0.8</v>
          </cell>
        </row>
        <row r="150">
          <cell r="A150">
            <v>2027</v>
          </cell>
          <cell r="B150">
            <v>0.23749999999999999</v>
          </cell>
          <cell r="C150">
            <v>0.32051282051282048</v>
          </cell>
          <cell r="D150">
            <v>0.15</v>
          </cell>
          <cell r="E150">
            <v>7.0000000000000007E-2</v>
          </cell>
          <cell r="F150">
            <v>7.0000000000000007E-2</v>
          </cell>
          <cell r="G150">
            <v>26.074999999999999</v>
          </cell>
          <cell r="H150">
            <v>0.17249999999999999</v>
          </cell>
          <cell r="I150">
            <v>24</v>
          </cell>
          <cell r="J150">
            <v>0</v>
          </cell>
          <cell r="K150">
            <v>81</v>
          </cell>
          <cell r="L150">
            <v>2</v>
          </cell>
          <cell r="M150">
            <v>0.8</v>
          </cell>
        </row>
        <row r="151">
          <cell r="A151">
            <v>2028</v>
          </cell>
          <cell r="B151">
            <v>0.23749999999999999</v>
          </cell>
          <cell r="C151">
            <v>0.32051282051282048</v>
          </cell>
          <cell r="D151">
            <v>0.15</v>
          </cell>
          <cell r="E151">
            <v>7.0000000000000007E-2</v>
          </cell>
          <cell r="F151">
            <v>7.0000000000000007E-2</v>
          </cell>
          <cell r="G151">
            <v>26.074999999999999</v>
          </cell>
          <cell r="H151">
            <v>0.17249999999999999</v>
          </cell>
          <cell r="I151">
            <v>24</v>
          </cell>
          <cell r="J151">
            <v>0</v>
          </cell>
          <cell r="K151">
            <v>81</v>
          </cell>
          <cell r="L151">
            <v>2</v>
          </cell>
          <cell r="M151">
            <v>0.8</v>
          </cell>
        </row>
        <row r="152">
          <cell r="A152">
            <v>2029</v>
          </cell>
          <cell r="B152">
            <v>0.23749999999999999</v>
          </cell>
          <cell r="C152">
            <v>0.32051282051282048</v>
          </cell>
          <cell r="D152">
            <v>0.15</v>
          </cell>
          <cell r="E152">
            <v>7.0000000000000007E-2</v>
          </cell>
          <cell r="F152">
            <v>7.0000000000000007E-2</v>
          </cell>
          <cell r="G152">
            <v>26.074999999999999</v>
          </cell>
          <cell r="H152">
            <v>0.17249999999999999</v>
          </cell>
          <cell r="I152">
            <v>24</v>
          </cell>
          <cell r="J152">
            <v>0</v>
          </cell>
          <cell r="K152">
            <v>81</v>
          </cell>
          <cell r="L152">
            <v>2</v>
          </cell>
          <cell r="M152">
            <v>0.8</v>
          </cell>
        </row>
        <row r="153">
          <cell r="A153">
            <v>2030</v>
          </cell>
          <cell r="B153">
            <v>0.23749999999999999</v>
          </cell>
          <cell r="C153">
            <v>0.32051282051282048</v>
          </cell>
          <cell r="D153">
            <v>0.15</v>
          </cell>
          <cell r="E153">
            <v>7.0000000000000007E-2</v>
          </cell>
          <cell r="F153">
            <v>7.0000000000000007E-2</v>
          </cell>
          <cell r="G153">
            <v>26.074999999999999</v>
          </cell>
          <cell r="H153">
            <v>0.17249999999999999</v>
          </cell>
          <cell r="I153">
            <v>24</v>
          </cell>
          <cell r="J153">
            <v>0</v>
          </cell>
          <cell r="K153">
            <v>81</v>
          </cell>
          <cell r="L153">
            <v>2</v>
          </cell>
          <cell r="M153">
            <v>0.8</v>
          </cell>
        </row>
        <row r="154">
          <cell r="A154">
            <v>2031</v>
          </cell>
          <cell r="B154">
            <v>0.23749999999999999</v>
          </cell>
          <cell r="C154">
            <v>0.32051282051282048</v>
          </cell>
          <cell r="D154">
            <v>0.15</v>
          </cell>
          <cell r="E154">
            <v>7.0000000000000007E-2</v>
          </cell>
          <cell r="F154">
            <v>7.0000000000000007E-2</v>
          </cell>
          <cell r="G154">
            <v>26.074999999999999</v>
          </cell>
          <cell r="H154">
            <v>0.17249999999999999</v>
          </cell>
          <cell r="I154">
            <v>24</v>
          </cell>
          <cell r="J154">
            <v>0</v>
          </cell>
          <cell r="K154">
            <v>81</v>
          </cell>
          <cell r="L154">
            <v>2</v>
          </cell>
          <cell r="M154">
            <v>0.8</v>
          </cell>
        </row>
        <row r="155">
          <cell r="A155">
            <v>2032</v>
          </cell>
          <cell r="B155">
            <v>0.23749999999999999</v>
          </cell>
          <cell r="C155">
            <v>0.32051282051282048</v>
          </cell>
          <cell r="D155">
            <v>0.15</v>
          </cell>
          <cell r="E155">
            <v>7.0000000000000007E-2</v>
          </cell>
          <cell r="F155">
            <v>7.0000000000000007E-2</v>
          </cell>
          <cell r="G155">
            <v>26.074999999999999</v>
          </cell>
          <cell r="H155">
            <v>0.17249999999999999</v>
          </cell>
          <cell r="I155">
            <v>24</v>
          </cell>
          <cell r="J155">
            <v>0</v>
          </cell>
          <cell r="K155">
            <v>81</v>
          </cell>
          <cell r="L155">
            <v>2</v>
          </cell>
          <cell r="M155">
            <v>0.8</v>
          </cell>
        </row>
        <row r="156">
          <cell r="A156">
            <v>2033</v>
          </cell>
          <cell r="B156">
            <v>0.23749999999999999</v>
          </cell>
          <cell r="C156">
            <v>0.32051282051282048</v>
          </cell>
          <cell r="D156">
            <v>0.15</v>
          </cell>
          <cell r="E156">
            <v>7.0000000000000007E-2</v>
          </cell>
          <cell r="F156">
            <v>7.0000000000000007E-2</v>
          </cell>
          <cell r="G156">
            <v>26.074999999999999</v>
          </cell>
          <cell r="H156">
            <v>0.17249999999999999</v>
          </cell>
          <cell r="I156">
            <v>24</v>
          </cell>
          <cell r="J156">
            <v>0</v>
          </cell>
          <cell r="K156">
            <v>81</v>
          </cell>
          <cell r="L156">
            <v>2</v>
          </cell>
          <cell r="M156">
            <v>0.8</v>
          </cell>
        </row>
        <row r="157">
          <cell r="A157">
            <v>2034</v>
          </cell>
          <cell r="B157">
            <v>0.23749999999999999</v>
          </cell>
          <cell r="C157">
            <v>0.32051282051282048</v>
          </cell>
          <cell r="D157">
            <v>0.15</v>
          </cell>
          <cell r="E157">
            <v>7.0000000000000007E-2</v>
          </cell>
          <cell r="F157">
            <v>7.0000000000000007E-2</v>
          </cell>
          <cell r="G157">
            <v>26.074999999999999</v>
          </cell>
          <cell r="H157">
            <v>0.17249999999999999</v>
          </cell>
          <cell r="I157">
            <v>24</v>
          </cell>
          <cell r="J157">
            <v>0</v>
          </cell>
          <cell r="K157">
            <v>81</v>
          </cell>
          <cell r="L157">
            <v>2</v>
          </cell>
          <cell r="M157">
            <v>0.8</v>
          </cell>
        </row>
        <row r="158">
          <cell r="A158">
            <v>2035</v>
          </cell>
          <cell r="B158">
            <v>0.23749999999999999</v>
          </cell>
          <cell r="C158">
            <v>0.32051282051282048</v>
          </cell>
          <cell r="D158">
            <v>0.15</v>
          </cell>
          <cell r="E158">
            <v>7.0000000000000007E-2</v>
          </cell>
          <cell r="F158">
            <v>7.0000000000000007E-2</v>
          </cell>
          <cell r="G158">
            <v>26.074999999999999</v>
          </cell>
          <cell r="H158">
            <v>0.17249999999999999</v>
          </cell>
          <cell r="I158">
            <v>24</v>
          </cell>
          <cell r="J158">
            <v>0</v>
          </cell>
          <cell r="K158">
            <v>81</v>
          </cell>
          <cell r="L158">
            <v>2</v>
          </cell>
          <cell r="M158">
            <v>0.8</v>
          </cell>
        </row>
      </sheetData>
      <sheetData sheetId="6"/>
      <sheetData sheetId="7">
        <row r="33">
          <cell r="N33">
            <v>107.37286414688937</v>
          </cell>
        </row>
      </sheetData>
      <sheetData sheetId="8"/>
      <sheetData sheetId="9"/>
      <sheetData sheetId="10"/>
      <sheetData sheetId="11"/>
      <sheetData sheetId="12"/>
      <sheetData sheetId="13"/>
      <sheetData sheetId="14"/>
      <sheetData sheetId="15"/>
      <sheetData sheetId="16"/>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ktion"/>
      <sheetName val="Oversigt"/>
      <sheetName val="Referencer"/>
      <sheetName val="Referencer old"/>
      <sheetName val="Kontrolpanel"/>
      <sheetName val="Resultater"/>
      <sheetName val="Log"/>
      <sheetName val="Centrale data"/>
      <sheetName val="Prisberegninger"/>
      <sheetName val="Råstoffer"/>
      <sheetName val="DistMellemprodukt"/>
      <sheetName val="TransDist"/>
      <sheetName val="Køretøjer"/>
      <sheetName val="1. g. ethanol E85"/>
      <sheetName val="2. g. ethanol E85"/>
      <sheetName val="RME"/>
      <sheetName val="Naturgas raffinering"/>
      <sheetName val="Termisk forgas bio"/>
      <sheetName val="Termisk forgas kul"/>
      <sheetName val="Diesel"/>
      <sheetName val="Benzin"/>
      <sheetName val="Biogas u. propan"/>
      <sheetName val="Biogas m. propan"/>
      <sheetName val="Ny konvertering"/>
      <sheetName val="Naturgas komprimering"/>
      <sheetName val="Biogas komprimering"/>
      <sheetName val="MeOH via katalysator"/>
      <sheetName val="Elektrolyse og komprimering"/>
      <sheetName val="Ladestation"/>
      <sheetName val="Ladestation Hybrid"/>
      <sheetName val="Diesel via katalysator"/>
      <sheetName val="DME via katalysator"/>
      <sheetName val="Importspor"/>
      <sheetName val="Std benzin motor"/>
      <sheetName val="Std diesel motor"/>
      <sheetName val="Diesel motor DME"/>
      <sheetName val="Ethanol benzin motor"/>
      <sheetName val="Tilpasset Otto motor"/>
      <sheetName val="Brændselscelle, brint motor"/>
      <sheetName val="Brændselscelle, meth motor"/>
      <sheetName val="Plugin Hybrid"/>
      <sheetName val="Elmotor"/>
      <sheetName val="Lastbil"/>
      <sheetName val="Lastbil DME"/>
      <sheetName val="Lastbil RME"/>
      <sheetName val="Lastbil Gas"/>
      <sheetName val="Bus"/>
      <sheetName val="Bus Gas"/>
      <sheetName val="Bus Hybrid"/>
    </sheetNames>
    <sheetDataSet>
      <sheetData sheetId="0"/>
      <sheetData sheetId="1"/>
      <sheetData sheetId="2"/>
      <sheetData sheetId="3"/>
      <sheetData sheetId="4"/>
      <sheetData sheetId="5"/>
      <sheetData sheetId="6"/>
      <sheetData sheetId="7">
        <row r="32">
          <cell r="C32">
            <v>0.05</v>
          </cell>
        </row>
        <row r="34">
          <cell r="C34">
            <v>7.45</v>
          </cell>
        </row>
      </sheetData>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orside"/>
      <sheetName val="IEA Priser"/>
      <sheetName val="Deflator &amp; Dollarkurs"/>
      <sheetName val="Brændværdier"/>
      <sheetName val="Kul, Olieprodukter &amp; Naturgas"/>
      <sheetName val="Biomasse"/>
      <sheetName val="El &amp; Fjernvarme"/>
      <sheetName val="Emissionsfaktorer"/>
      <sheetName val="Svovl &amp; NOx"/>
      <sheetName val="Tabel 1"/>
      <sheetName val="Tabel 2"/>
      <sheetName val="Tabel 3"/>
      <sheetName val="Tabel 4"/>
      <sheetName val="Tabel 5"/>
      <sheetName val="Tabel 6"/>
      <sheetName val="Tabel 7"/>
      <sheetName val="Tabel 8"/>
      <sheetName val="Tabel 9"/>
      <sheetName val="Tabel 10"/>
      <sheetName val="Tabel 11"/>
      <sheetName val="Til EMMA"/>
      <sheetName val="Til RAMSES"/>
    </sheetNames>
    <sheetDataSet>
      <sheetData sheetId="0">
        <row r="5">
          <cell r="B5">
            <v>2011</v>
          </cell>
        </row>
      </sheetData>
      <sheetData sheetId="1" refreshError="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EA Data"/>
      <sheetName val="E&amp;D Drivers"/>
      <sheetName val="AGR_Fuels"/>
      <sheetName val="AGR"/>
      <sheetName val="RES_Fuels"/>
      <sheetName val="RH1"/>
      <sheetName val="RH2"/>
      <sheetName val="RH3"/>
      <sheetName val="RH4"/>
      <sheetName val="RC1"/>
      <sheetName val="RC2"/>
      <sheetName val="RC3"/>
      <sheetName val="RC4"/>
      <sheetName val="RHW"/>
      <sheetName val="RRF"/>
      <sheetName val="RCW"/>
      <sheetName val="RCD"/>
      <sheetName val="RK1"/>
      <sheetName val="RK2"/>
      <sheetName val="RK3"/>
      <sheetName val="RK4"/>
      <sheetName val="RDW"/>
      <sheetName val="RME"/>
      <sheetName val="RL1"/>
      <sheetName val="RL2"/>
      <sheetName val="RL3"/>
      <sheetName val="RL4"/>
      <sheetName val="COM_Fuels"/>
      <sheetName val="CH1"/>
      <sheetName val="CH2"/>
      <sheetName val="CH3"/>
      <sheetName val="CH4"/>
      <sheetName val="CC1"/>
      <sheetName val="CC2"/>
      <sheetName val="CC3"/>
      <sheetName val="CC4"/>
      <sheetName val="CHW"/>
      <sheetName val="CAA"/>
      <sheetName val="CLA"/>
      <sheetName val="ElastPar"/>
      <sheetName val="Conversion Factors"/>
      <sheetName val="Intro"/>
      <sheetName val="TechRep"/>
      <sheetName val="Other_HYDRO"/>
      <sheetName val="Other_NUCL"/>
      <sheetName val="Other_THERM"/>
      <sheetName val="Other_CHP"/>
      <sheetName val="Other_RENEW"/>
      <sheetName val="Other_HEAT"/>
      <sheetName val="ELC_FUELS"/>
      <sheetName val="ELC"/>
      <sheetName val="HEAT"/>
      <sheetName val="CHP"/>
      <sheetName val="ELC_EMI"/>
      <sheetName val="Constant Table"/>
      <sheetName val="ANS_ITEMS_DEL"/>
      <sheetName val="ANS_ITEMS"/>
      <sheetName val="ANS_TIDDATA"/>
      <sheetName val="ANS_TSDATA"/>
    </sheetNames>
    <sheetDataSet>
      <sheetData sheetId="0" refreshError="1"/>
      <sheetData sheetId="1" refreshError="1"/>
      <sheetData sheetId="2" refreshError="1">
        <row r="2">
          <cell r="A2" t="str">
            <v>^FI_ST: TCH, PRC</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G"/>
      <sheetName val="RES"/>
      <sheetName val="Legend"/>
      <sheetName val="Heat demand in new buildings"/>
      <sheetName val="Buildings_stock_eff"/>
      <sheetName val="Commodities"/>
      <sheetName val="Processes"/>
      <sheetName val="Boilers"/>
      <sheetName val="Buildings"/>
      <sheetName val="Dem"/>
      <sheetName val="RES_Fuel"/>
      <sheetName val="Emis"/>
    </sheetNames>
    <sheetDataSet>
      <sheetData sheetId="0"/>
      <sheetData sheetId="1"/>
      <sheetData sheetId="2"/>
      <sheetData sheetId="3"/>
      <sheetData sheetId="4"/>
      <sheetData sheetId="5"/>
      <sheetData sheetId="6"/>
      <sheetData sheetId="7"/>
      <sheetData sheetId="8"/>
      <sheetData sheetId="9"/>
      <sheetData sheetId="10"/>
      <sheetData sheetId="1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art"/>
      <sheetName val="Rækker"/>
      <sheetName val="Søjler"/>
      <sheetName val="Resultat"/>
      <sheetName val="Ref_Prod100%"/>
      <sheetName val="RefTotProd"/>
      <sheetName val="Ref_Prod%"/>
      <sheetName val="Ref_Prod"/>
    </sheetNames>
    <sheetDataSet>
      <sheetData sheetId="0" refreshError="1"/>
      <sheetData sheetId="1" refreshError="1">
        <row r="4">
          <cell r="A4" t="str">
            <v>190000 020 Oil refinery etc.</v>
          </cell>
          <cell r="B4" t="str">
            <v>000700 120 Imports</v>
          </cell>
          <cell r="C4" t="str">
            <v>060000 004 Extraction of oil and gas</v>
          </cell>
        </row>
      </sheetData>
      <sheetData sheetId="2" refreshError="1">
        <row r="4">
          <cell r="A4" t="str">
            <v>03 Refinery gas</v>
          </cell>
          <cell r="B4" t="str">
            <v>04 LPG</v>
          </cell>
          <cell r="C4" t="str">
            <v>07 Motor gasoline, colored</v>
          </cell>
          <cell r="D4" t="str">
            <v>10 JP4</v>
          </cell>
          <cell r="E4" t="str">
            <v>15 Gasoil</v>
          </cell>
          <cell r="F4" t="str">
            <v>18 Fuel oil</v>
          </cell>
          <cell r="G4" t="str">
            <v>06 LVN</v>
          </cell>
          <cell r="H4" t="str">
            <v>01 Crude oil</v>
          </cell>
        </row>
        <row r="5">
          <cell r="B5" t="str">
            <v>05 LPG for transport</v>
          </cell>
          <cell r="C5" t="str">
            <v>08 Motor gasoline, unleaded</v>
          </cell>
          <cell r="D5" t="str">
            <v>11 Kerosene</v>
          </cell>
          <cell r="E5" t="str">
            <v>17 Diesel oil</v>
          </cell>
          <cell r="F5" t="str">
            <v>20 Waste oil</v>
          </cell>
        </row>
        <row r="6">
          <cell r="C6" t="str">
            <v>09 Motor gasoline, leaded</v>
          </cell>
          <cell r="D6" t="str">
            <v>12 Aviation gasoline</v>
          </cell>
        </row>
        <row r="7">
          <cell r="D7" t="str">
            <v>13 Jet petroleum</v>
          </cell>
        </row>
      </sheetData>
      <sheetData sheetId="3" refreshError="1"/>
      <sheetData sheetId="4" refreshError="1"/>
      <sheetData sheetId="5" refreshError="1"/>
      <sheetData sheetId="6" refreshError="1"/>
      <sheetData sheetId="7"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ELLE ÆNDRINGER"/>
      <sheetName val="General"/>
      <sheetName val="ElDemand"/>
      <sheetName val="Transmission"/>
      <sheetName val="DHDemand"/>
      <sheetName val="Plants"/>
      <sheetName val="TechnologyData"/>
      <sheetName val="FuelPrice"/>
      <sheetName val="FuelTax"/>
      <sheetName val="FuelMix"/>
      <sheetName val="FuelProperty"/>
      <sheetName val="DHPrice"/>
      <sheetName val="Subsidy"/>
      <sheetName val="TVAR"/>
      <sheetName val="YVAR"/>
      <sheetName val="EMMA&amp;PP"/>
      <sheetName val="Prognoser"/>
    </sheetNames>
    <sheetDataSet>
      <sheetData sheetId="0"/>
      <sheetData sheetId="1"/>
      <sheetData sheetId="2"/>
      <sheetData sheetId="3"/>
      <sheetData sheetId="4"/>
      <sheetData sheetId="5"/>
      <sheetData sheetId="6">
        <row r="37">
          <cell r="B37">
            <v>0.1</v>
          </cell>
        </row>
      </sheetData>
      <sheetData sheetId="7"/>
      <sheetData sheetId="8"/>
      <sheetData sheetId="9"/>
      <sheetData sheetId="10"/>
      <sheetData sheetId="11"/>
      <sheetData sheetId="12"/>
      <sheetData sheetId="13"/>
      <sheetData sheetId="14"/>
      <sheetData sheetId="15"/>
      <sheetData sheetId="16"/>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EA Data"/>
      <sheetName val="E&amp;D Drivers"/>
      <sheetName val="AGR_Fuels"/>
      <sheetName val="AGR"/>
      <sheetName val="RES_Fuels"/>
      <sheetName val="RH1"/>
      <sheetName val="RH2"/>
      <sheetName val="RH3"/>
      <sheetName val="RH4"/>
      <sheetName val="RC1"/>
      <sheetName val="RC2"/>
      <sheetName val="RC3"/>
      <sheetName val="RC4"/>
      <sheetName val="RHW"/>
      <sheetName val="RRF"/>
      <sheetName val="RCW"/>
      <sheetName val="RCD"/>
      <sheetName val="RK1"/>
      <sheetName val="RK2"/>
      <sheetName val="RK3"/>
      <sheetName val="RK4"/>
      <sheetName val="RDW"/>
      <sheetName val="REA"/>
      <sheetName val="ROT"/>
      <sheetName val="RL1"/>
      <sheetName val="RL2"/>
      <sheetName val="RL3"/>
      <sheetName val="RL4"/>
      <sheetName val="COM_Fuels"/>
      <sheetName val="CH1"/>
      <sheetName val="CH2"/>
      <sheetName val="CH3"/>
      <sheetName val="CH4"/>
      <sheetName val="CC1"/>
      <sheetName val="CC2"/>
      <sheetName val="CC3"/>
      <sheetName val="CC4"/>
      <sheetName val="CHW"/>
      <sheetName val="CLA"/>
      <sheetName val="CCK"/>
      <sheetName val="CRF"/>
      <sheetName val="COE"/>
      <sheetName val="COT"/>
      <sheetName val="ElastPar"/>
      <sheetName val="Conversion Factors"/>
      <sheetName val="ANS_ITEMS"/>
      <sheetName val="ANS_TIDDATA"/>
      <sheetName val="ANS_TSDATA"/>
      <sheetName val="AGR_Emi"/>
      <sheetName val="RES_Emi"/>
      <sheetName val="COM_Emi"/>
    </sheetNames>
    <sheetDataSet>
      <sheetData sheetId="0"/>
      <sheetData sheetId="1"/>
      <sheetData sheetId="2">
        <row r="2">
          <cell r="A2" t="str">
            <v>^FI_ST: TCH, PRC</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refreshError="1"/>
      <sheetData sheetId="49" refreshError="1"/>
      <sheetData sheetId="5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hyperlink" Target="http://www.iea.org/statistics/statisticssearch/report/?country=NORWAY&amp;product=electricityandheat&amp;year=2010" TargetMode="Externa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hyperlink" Target="http://www.iea.org/statistics/statisticssearch/report/?country=NORWAY&amp;product=electricityandheat&amp;year=2010" TargetMode="Externa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25"/>
  <sheetViews>
    <sheetView zoomScaleNormal="100" workbookViewId="0">
      <selection activeCell="E26" sqref="E26"/>
    </sheetView>
  </sheetViews>
  <sheetFormatPr defaultColWidth="9.109375" defaultRowHeight="13.2" x14ac:dyDescent="0.25"/>
  <cols>
    <col min="1" max="1" width="4.6640625" style="246" customWidth="1"/>
    <col min="2" max="2" width="16.33203125" style="246" customWidth="1"/>
    <col min="3" max="3" width="53.44140625" style="246" bestFit="1" customWidth="1"/>
    <col min="4" max="4" width="9.109375" style="246"/>
    <col min="5" max="5" width="11.5546875" style="246" customWidth="1"/>
    <col min="6" max="6" width="4.88671875" style="246" customWidth="1"/>
    <col min="7" max="7" width="4" style="246" bestFit="1" customWidth="1"/>
    <col min="8" max="16384" width="9.109375" style="246"/>
  </cols>
  <sheetData>
    <row r="1" spans="2:7" x14ac:dyDescent="0.25">
      <c r="G1" s="247"/>
    </row>
    <row r="3" spans="2:7" ht="13.8" x14ac:dyDescent="0.3">
      <c r="B3" s="248"/>
      <c r="C3" s="249"/>
      <c r="D3" s="249"/>
      <c r="E3" s="250" t="s">
        <v>10</v>
      </c>
      <c r="F3" s="249"/>
    </row>
    <row r="4" spans="2:7" ht="13.8" x14ac:dyDescent="0.25">
      <c r="B4" s="251" t="s">
        <v>4</v>
      </c>
      <c r="C4" s="251" t="s">
        <v>28</v>
      </c>
      <c r="D4" s="251" t="s">
        <v>16</v>
      </c>
      <c r="E4" s="252" t="s">
        <v>17</v>
      </c>
      <c r="F4" s="253" t="s">
        <v>368</v>
      </c>
      <c r="G4" s="253" t="s">
        <v>0</v>
      </c>
    </row>
    <row r="5" spans="2:7" ht="13.8" thickBot="1" x14ac:dyDescent="0.3">
      <c r="B5" s="19" t="s">
        <v>29</v>
      </c>
      <c r="C5" s="19"/>
      <c r="D5" s="19" t="s">
        <v>48</v>
      </c>
      <c r="E5" s="254" t="s">
        <v>48</v>
      </c>
      <c r="F5" s="19" t="s">
        <v>369</v>
      </c>
      <c r="G5" s="19"/>
    </row>
    <row r="6" spans="2:7" ht="13.8" thickBot="1" x14ac:dyDescent="0.3">
      <c r="B6" s="255" t="s">
        <v>370</v>
      </c>
      <c r="C6" s="256"/>
      <c r="D6" s="256"/>
      <c r="E6" s="257"/>
      <c r="F6" s="258"/>
      <c r="G6" s="258"/>
    </row>
    <row r="7" spans="2:7" x14ac:dyDescent="0.25">
      <c r="B7" t="str">
        <f>Processes!D7</f>
        <v>FT-RESELCA</v>
      </c>
      <c r="C7" s="246" t="s">
        <v>367</v>
      </c>
      <c r="D7" t="s">
        <v>30</v>
      </c>
      <c r="E7" t="s">
        <v>361</v>
      </c>
      <c r="F7" s="259">
        <v>1</v>
      </c>
      <c r="G7">
        <v>50</v>
      </c>
    </row>
    <row r="25" spans="10:10" x14ac:dyDescent="0.25">
      <c r="J25"/>
    </row>
  </sheetData>
  <pageMargins left="0.7" right="0.7" top="0.75" bottom="0.75" header="0.3" footer="0.3"/>
  <pageSetup paperSize="9" orientation="portrait" verticalDpi="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3:K20"/>
  <sheetViews>
    <sheetView zoomScale="110" zoomScaleNormal="110" workbookViewId="0">
      <selection activeCell="D22" sqref="D22"/>
    </sheetView>
  </sheetViews>
  <sheetFormatPr defaultRowHeight="13.2" x14ac:dyDescent="0.25"/>
  <cols>
    <col min="1" max="1" width="5.88671875" customWidth="1"/>
    <col min="2" max="2" width="11.33203125" customWidth="1"/>
    <col min="3" max="3" width="10.5546875" customWidth="1"/>
    <col min="4" max="4" width="13.33203125" bestFit="1" customWidth="1"/>
    <col min="5" max="5" width="46.44140625" customWidth="1"/>
    <col min="7" max="7" width="12" customWidth="1"/>
    <col min="8" max="8" width="12.88671875" customWidth="1"/>
    <col min="9" max="9" width="14" customWidth="1"/>
  </cols>
  <sheetData>
    <row r="3" spans="1:11" x14ac:dyDescent="0.25">
      <c r="B3" s="32" t="s">
        <v>19</v>
      </c>
      <c r="C3" s="32"/>
      <c r="D3" s="33"/>
      <c r="E3" s="33"/>
      <c r="F3" s="33"/>
      <c r="G3" s="33"/>
      <c r="H3" s="33"/>
      <c r="I3" s="33"/>
      <c r="J3" s="33"/>
    </row>
    <row r="4" spans="1:11" ht="13.8" x14ac:dyDescent="0.25">
      <c r="B4" s="34" t="s">
        <v>20</v>
      </c>
      <c r="C4" s="34" t="s">
        <v>3</v>
      </c>
      <c r="D4" s="34" t="s">
        <v>4</v>
      </c>
      <c r="E4" s="34" t="s">
        <v>5</v>
      </c>
      <c r="F4" s="34" t="s">
        <v>21</v>
      </c>
      <c r="G4" s="34" t="s">
        <v>22</v>
      </c>
      <c r="H4" s="34" t="s">
        <v>23</v>
      </c>
      <c r="I4" s="34" t="s">
        <v>24</v>
      </c>
      <c r="J4" s="34" t="s">
        <v>25</v>
      </c>
    </row>
    <row r="5" spans="1:11" ht="21" thickBot="1" x14ac:dyDescent="0.3">
      <c r="B5" s="35" t="s">
        <v>32</v>
      </c>
      <c r="C5" s="35" t="s">
        <v>33</v>
      </c>
      <c r="D5" s="35" t="s">
        <v>34</v>
      </c>
      <c r="E5" s="35" t="s">
        <v>35</v>
      </c>
      <c r="F5" s="35" t="s">
        <v>36</v>
      </c>
      <c r="G5" s="35" t="s">
        <v>37</v>
      </c>
      <c r="H5" s="35" t="s">
        <v>38</v>
      </c>
      <c r="I5" s="35" t="s">
        <v>39</v>
      </c>
      <c r="J5" s="35" t="s">
        <v>40</v>
      </c>
    </row>
    <row r="6" spans="1:11" s="11" customFormat="1" x14ac:dyDescent="0.25">
      <c r="A6" s="3"/>
      <c r="B6" s="36" t="s">
        <v>26</v>
      </c>
      <c r="C6" s="37"/>
      <c r="D6" s="38" t="s">
        <v>62</v>
      </c>
      <c r="E6" s="39" t="s">
        <v>63</v>
      </c>
      <c r="F6" s="36" t="s">
        <v>48</v>
      </c>
      <c r="G6" s="40" t="s">
        <v>49</v>
      </c>
      <c r="H6" s="36"/>
      <c r="I6" s="36"/>
      <c r="J6" s="36"/>
      <c r="K6" s="3"/>
    </row>
    <row r="7" spans="1:11" x14ac:dyDescent="0.25">
      <c r="B7" s="33" t="s">
        <v>365</v>
      </c>
      <c r="C7" s="33"/>
      <c r="D7" t="s">
        <v>366</v>
      </c>
      <c r="E7" t="s">
        <v>367</v>
      </c>
      <c r="F7" t="s">
        <v>48</v>
      </c>
      <c r="G7" t="s">
        <v>49</v>
      </c>
      <c r="H7" s="33" t="s">
        <v>363</v>
      </c>
      <c r="I7" s="33"/>
      <c r="J7" s="33"/>
    </row>
    <row r="8" spans="1:11" x14ac:dyDescent="0.25">
      <c r="B8" s="33"/>
      <c r="C8" s="33"/>
      <c r="H8" s="33"/>
      <c r="I8" s="33"/>
      <c r="J8" s="33"/>
    </row>
    <row r="9" spans="1:11" x14ac:dyDescent="0.25">
      <c r="B9" s="33"/>
      <c r="C9" s="33"/>
      <c r="D9" s="41"/>
      <c r="E9" s="39"/>
      <c r="F9" s="36"/>
      <c r="G9" s="40"/>
      <c r="H9" s="33"/>
      <c r="I9" s="33"/>
      <c r="J9" s="33"/>
    </row>
    <row r="10" spans="1:11" x14ac:dyDescent="0.25">
      <c r="B10" s="33"/>
      <c r="C10" s="33"/>
      <c r="D10" s="38"/>
      <c r="E10" s="39"/>
      <c r="F10" s="36"/>
      <c r="G10" s="40"/>
      <c r="H10" s="33"/>
      <c r="I10" s="33"/>
      <c r="J10" s="33"/>
    </row>
    <row r="11" spans="1:11" x14ac:dyDescent="0.25">
      <c r="B11" s="33"/>
      <c r="C11" s="33"/>
      <c r="D11" s="41" t="s">
        <v>85</v>
      </c>
      <c r="E11" s="39" t="s">
        <v>86</v>
      </c>
      <c r="F11" s="36" t="s">
        <v>48</v>
      </c>
      <c r="G11" s="40" t="s">
        <v>49</v>
      </c>
      <c r="H11" s="33"/>
      <c r="I11" s="33"/>
      <c r="J11" s="33"/>
    </row>
    <row r="12" spans="1:11" x14ac:dyDescent="0.25">
      <c r="B12" s="33"/>
      <c r="C12" s="33"/>
      <c r="D12" s="112" t="s">
        <v>155</v>
      </c>
      <c r="E12" s="111" t="s">
        <v>156</v>
      </c>
      <c r="F12" s="36" t="s">
        <v>48</v>
      </c>
      <c r="G12" s="40" t="s">
        <v>49</v>
      </c>
      <c r="H12" s="33"/>
      <c r="I12" s="33"/>
      <c r="J12" s="33"/>
    </row>
    <row r="13" spans="1:11" x14ac:dyDescent="0.25">
      <c r="B13" s="33"/>
      <c r="C13" s="33"/>
      <c r="D13" s="41"/>
      <c r="E13" s="39"/>
      <c r="F13" s="36"/>
      <c r="G13" s="40"/>
      <c r="H13" s="33"/>
      <c r="I13" s="33"/>
      <c r="J13" s="33"/>
    </row>
    <row r="14" spans="1:11" x14ac:dyDescent="0.25">
      <c r="B14" s="33"/>
      <c r="C14" s="33"/>
      <c r="D14" s="38"/>
      <c r="E14" s="39"/>
      <c r="F14" s="36"/>
      <c r="G14" s="40"/>
      <c r="H14" s="33"/>
      <c r="I14" s="33"/>
      <c r="J14" s="33"/>
    </row>
    <row r="15" spans="1:11" x14ac:dyDescent="0.25">
      <c r="B15" s="33"/>
      <c r="C15" s="33"/>
      <c r="D15" s="41"/>
      <c r="E15" s="39"/>
      <c r="F15" s="36"/>
      <c r="G15" s="40"/>
      <c r="H15" s="33"/>
      <c r="I15" s="33"/>
      <c r="J15" s="33"/>
    </row>
    <row r="16" spans="1:11" x14ac:dyDescent="0.25">
      <c r="B16" s="33"/>
      <c r="C16" s="33"/>
      <c r="D16" s="38"/>
      <c r="E16" s="39"/>
      <c r="F16" s="36"/>
      <c r="G16" s="40"/>
      <c r="H16" s="33"/>
      <c r="I16" s="33"/>
      <c r="J16" s="33"/>
    </row>
    <row r="17" spans="2:10" x14ac:dyDescent="0.25">
      <c r="B17" s="33"/>
      <c r="C17" s="33"/>
      <c r="D17" s="41"/>
      <c r="E17" s="39"/>
      <c r="F17" s="36"/>
      <c r="G17" s="40"/>
      <c r="H17" s="33"/>
      <c r="I17" s="33"/>
      <c r="J17" s="33"/>
    </row>
    <row r="18" spans="2:10" x14ac:dyDescent="0.25">
      <c r="B18" s="33"/>
      <c r="C18" s="33"/>
      <c r="D18" s="38"/>
      <c r="E18" s="39"/>
      <c r="F18" s="36"/>
      <c r="G18" s="40"/>
      <c r="H18" s="33"/>
      <c r="I18" s="33"/>
      <c r="J18" s="33"/>
    </row>
    <row r="19" spans="2:10" x14ac:dyDescent="0.25">
      <c r="B19" s="33"/>
      <c r="C19" s="33"/>
      <c r="D19" s="38"/>
      <c r="E19" s="39"/>
      <c r="F19" s="36"/>
      <c r="G19" s="40"/>
      <c r="H19" s="33"/>
      <c r="I19" s="33"/>
      <c r="J19" s="33"/>
    </row>
    <row r="20" spans="2:10" x14ac:dyDescent="0.25">
      <c r="B20" s="33"/>
      <c r="C20" s="33"/>
      <c r="D20" s="38"/>
      <c r="E20" s="39"/>
      <c r="F20" s="36"/>
      <c r="G20" s="40"/>
      <c r="H20" s="33"/>
      <c r="I20" s="33"/>
      <c r="J20" s="33"/>
    </row>
  </sheetData>
  <phoneticPr fontId="22" type="noConversion"/>
  <pageMargins left="0.75" right="0.75" top="1" bottom="1" header="0.5" footer="0.5"/>
  <pageSetup paperSize="9" orientation="portrait" horizontalDpi="300" verticalDpi="300"/>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B1:J20"/>
  <sheetViews>
    <sheetView zoomScale="110" zoomScaleNormal="110" workbookViewId="0">
      <selection activeCell="E27" sqref="E27"/>
    </sheetView>
  </sheetViews>
  <sheetFormatPr defaultRowHeight="13.2" x14ac:dyDescent="0.25"/>
  <cols>
    <col min="1" max="1" width="5.88671875" customWidth="1"/>
    <col min="2" max="2" width="12" customWidth="1"/>
    <col min="3" max="3" width="7.6640625" bestFit="1" customWidth="1"/>
    <col min="4" max="4" width="11.5546875" customWidth="1"/>
    <col min="5" max="5" width="40.6640625" customWidth="1"/>
    <col min="7" max="7" width="10.44140625" customWidth="1"/>
  </cols>
  <sheetData>
    <row r="1" spans="2:10" x14ac:dyDescent="0.25">
      <c r="B1" s="2"/>
      <c r="C1" s="2"/>
    </row>
    <row r="2" spans="2:10" x14ac:dyDescent="0.25">
      <c r="B2" s="2"/>
      <c r="C2" s="2"/>
    </row>
    <row r="3" spans="2:10" x14ac:dyDescent="0.25">
      <c r="B3" s="32" t="s">
        <v>11</v>
      </c>
      <c r="C3" s="32"/>
      <c r="D3" s="33"/>
      <c r="E3" s="33"/>
      <c r="F3" s="33"/>
      <c r="G3" s="33"/>
      <c r="H3" s="33"/>
      <c r="I3" s="33"/>
      <c r="J3" s="33"/>
    </row>
    <row r="4" spans="2:10" ht="13.8" x14ac:dyDescent="0.25">
      <c r="B4" s="34" t="s">
        <v>8</v>
      </c>
      <c r="C4" s="34" t="s">
        <v>3</v>
      </c>
      <c r="D4" s="34" t="s">
        <v>6</v>
      </c>
      <c r="E4" s="34" t="s">
        <v>7</v>
      </c>
      <c r="F4" s="34" t="s">
        <v>9</v>
      </c>
      <c r="G4" s="34" t="s">
        <v>12</v>
      </c>
      <c r="H4" s="34" t="s">
        <v>13</v>
      </c>
      <c r="I4" s="34" t="s">
        <v>14</v>
      </c>
      <c r="J4" s="34" t="s">
        <v>15</v>
      </c>
    </row>
    <row r="5" spans="2:10" ht="21" thickBot="1" x14ac:dyDescent="0.3">
      <c r="B5" s="35" t="s">
        <v>41</v>
      </c>
      <c r="C5" s="35" t="s">
        <v>33</v>
      </c>
      <c r="D5" s="35" t="s">
        <v>42</v>
      </c>
      <c r="E5" s="35" t="s">
        <v>43</v>
      </c>
      <c r="F5" s="35" t="s">
        <v>9</v>
      </c>
      <c r="G5" s="35" t="s">
        <v>44</v>
      </c>
      <c r="H5" s="35" t="s">
        <v>45</v>
      </c>
      <c r="I5" s="35" t="s">
        <v>46</v>
      </c>
      <c r="J5" s="35" t="s">
        <v>47</v>
      </c>
    </row>
    <row r="6" spans="2:10" s="11" customFormat="1" x14ac:dyDescent="0.25">
      <c r="B6" s="38" t="s">
        <v>18</v>
      </c>
      <c r="C6" s="42"/>
      <c r="D6" s="38" t="s">
        <v>60</v>
      </c>
      <c r="E6" s="39" t="s">
        <v>61</v>
      </c>
      <c r="F6" s="36" t="s">
        <v>48</v>
      </c>
      <c r="G6" s="43"/>
      <c r="H6" s="43"/>
      <c r="I6" s="43"/>
      <c r="J6" s="43"/>
    </row>
    <row r="7" spans="2:10" x14ac:dyDescent="0.25">
      <c r="B7" s="241" t="s">
        <v>360</v>
      </c>
      <c r="C7" s="70"/>
      <c r="D7" s="242" t="s">
        <v>361</v>
      </c>
      <c r="E7" s="242" t="s">
        <v>362</v>
      </c>
      <c r="F7" s="243" t="s">
        <v>48</v>
      </c>
      <c r="G7" s="244"/>
      <c r="H7" s="244" t="s">
        <v>363</v>
      </c>
      <c r="I7" s="244"/>
      <c r="J7" s="244" t="s">
        <v>364</v>
      </c>
    </row>
    <row r="8" spans="2:10" x14ac:dyDescent="0.25">
      <c r="B8" s="33"/>
      <c r="C8" s="33"/>
      <c r="G8" s="33"/>
      <c r="H8" s="33"/>
      <c r="I8" s="33"/>
      <c r="J8" s="33"/>
    </row>
    <row r="9" spans="2:10" x14ac:dyDescent="0.25">
      <c r="B9" s="33"/>
      <c r="C9" s="33"/>
      <c r="D9" s="41"/>
      <c r="E9" s="39"/>
      <c r="F9" s="33"/>
      <c r="G9" s="33"/>
      <c r="H9" s="33"/>
      <c r="I9" s="33"/>
      <c r="J9" s="33"/>
    </row>
    <row r="10" spans="2:10" x14ac:dyDescent="0.25">
      <c r="B10" s="33"/>
      <c r="C10" s="33"/>
      <c r="G10" s="33"/>
      <c r="H10" s="33"/>
      <c r="I10" s="33"/>
      <c r="J10" s="33"/>
    </row>
    <row r="11" spans="2:10" x14ac:dyDescent="0.25">
      <c r="B11" s="33"/>
      <c r="C11" s="33"/>
      <c r="G11" s="33"/>
      <c r="H11" s="33"/>
      <c r="I11" s="33"/>
      <c r="J11" s="33"/>
    </row>
    <row r="12" spans="2:10" x14ac:dyDescent="0.25">
      <c r="B12" s="33"/>
      <c r="C12" s="33"/>
      <c r="D12" s="38"/>
      <c r="E12" s="39"/>
      <c r="F12" s="33"/>
      <c r="G12" s="33"/>
      <c r="H12" s="33"/>
      <c r="I12" s="33"/>
      <c r="J12" s="33"/>
    </row>
    <row r="13" spans="2:10" x14ac:dyDescent="0.25">
      <c r="B13" s="33"/>
      <c r="C13" s="33"/>
      <c r="D13" s="38" t="s">
        <v>87</v>
      </c>
      <c r="E13" s="39" t="s">
        <v>88</v>
      </c>
      <c r="F13" s="33" t="s">
        <v>48</v>
      </c>
      <c r="G13" s="33"/>
      <c r="H13" s="33"/>
      <c r="I13" s="33"/>
      <c r="J13" s="33"/>
    </row>
    <row r="14" spans="2:10" x14ac:dyDescent="0.25">
      <c r="B14" s="33"/>
      <c r="C14" s="33"/>
      <c r="D14" s="110" t="s">
        <v>154</v>
      </c>
      <c r="E14" s="111" t="s">
        <v>157</v>
      </c>
      <c r="F14" s="33" t="s">
        <v>48</v>
      </c>
      <c r="G14" s="33"/>
      <c r="H14" s="33"/>
      <c r="I14" s="33"/>
      <c r="J14" s="33"/>
    </row>
    <row r="15" spans="2:10" x14ac:dyDescent="0.25">
      <c r="B15" s="33"/>
      <c r="C15" s="33"/>
      <c r="D15" s="41"/>
      <c r="E15" s="39"/>
      <c r="F15" s="33"/>
      <c r="G15" s="33"/>
      <c r="H15" s="33"/>
      <c r="I15" s="33"/>
      <c r="J15" s="33"/>
    </row>
    <row r="16" spans="2:10" x14ac:dyDescent="0.25">
      <c r="B16" s="33"/>
      <c r="C16" s="33"/>
      <c r="D16" s="38"/>
      <c r="E16" s="39"/>
      <c r="F16" s="33"/>
      <c r="G16" s="33"/>
      <c r="H16" s="33"/>
      <c r="I16" s="33"/>
      <c r="J16" s="33"/>
    </row>
    <row r="17" spans="2:10" x14ac:dyDescent="0.25">
      <c r="B17" s="33"/>
      <c r="C17" s="33"/>
      <c r="D17" s="41"/>
      <c r="E17" s="39"/>
      <c r="F17" s="33"/>
      <c r="G17" s="33"/>
      <c r="H17" s="33"/>
      <c r="I17" s="33"/>
      <c r="J17" s="33"/>
    </row>
    <row r="18" spans="2:10" x14ac:dyDescent="0.25">
      <c r="B18" s="33"/>
      <c r="C18" s="33"/>
      <c r="D18" s="38"/>
      <c r="E18" s="39"/>
      <c r="F18" s="33"/>
      <c r="G18" s="33"/>
      <c r="H18" s="33"/>
      <c r="I18" s="33"/>
      <c r="J18" s="33"/>
    </row>
    <row r="19" spans="2:10" x14ac:dyDescent="0.25">
      <c r="B19" s="33"/>
      <c r="C19" s="33"/>
      <c r="D19" s="38"/>
      <c r="E19" s="39"/>
      <c r="F19" s="33"/>
      <c r="G19" s="33"/>
      <c r="H19" s="33"/>
      <c r="I19" s="33"/>
      <c r="J19" s="33"/>
    </row>
    <row r="20" spans="2:10" x14ac:dyDescent="0.25">
      <c r="B20" s="33"/>
      <c r="C20" s="33"/>
      <c r="D20" s="38"/>
      <c r="E20" s="39"/>
      <c r="F20" s="33"/>
      <c r="G20" s="33"/>
      <c r="H20" s="33"/>
      <c r="I20" s="33"/>
      <c r="J20" s="33"/>
    </row>
  </sheetData>
  <phoneticPr fontId="22" type="noConversion"/>
  <pageMargins left="0.75" right="0.75" top="1" bottom="1" header="0.5" footer="0.5"/>
  <pageSetup paperSize="9" orientation="portrait" horizontalDpi="300" verticalDpi="300"/>
  <headerFooter alignWithMargins="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B1:P1917"/>
  <sheetViews>
    <sheetView zoomScale="90" zoomScaleNormal="90" workbookViewId="0">
      <selection activeCell="C36" sqref="C36"/>
    </sheetView>
  </sheetViews>
  <sheetFormatPr defaultRowHeight="13.2" x14ac:dyDescent="0.25"/>
  <cols>
    <col min="2" max="2" width="14.109375" customWidth="1"/>
    <col min="3" max="3" width="46.6640625" bestFit="1" customWidth="1"/>
    <col min="4" max="4" width="9.6640625" bestFit="1" customWidth="1"/>
    <col min="5" max="5" width="11.33203125" style="6" bestFit="1" customWidth="1"/>
    <col min="6" max="7" width="14.33203125" style="6" customWidth="1"/>
    <col min="8" max="8" width="14" style="6" customWidth="1"/>
    <col min="9" max="11" width="15.109375" style="6" customWidth="1"/>
    <col min="12" max="12" width="9.109375" style="4" customWidth="1"/>
    <col min="13" max="13" width="10.6640625" style="4" customWidth="1"/>
    <col min="14" max="14" width="10.109375" style="5" customWidth="1"/>
    <col min="15" max="15" width="10" style="5" bestFit="1" customWidth="1"/>
    <col min="16" max="16" width="11.109375" customWidth="1"/>
    <col min="17" max="17" width="17.33203125" customWidth="1"/>
  </cols>
  <sheetData>
    <row r="1" spans="2:16" x14ac:dyDescent="0.25">
      <c r="E1" s="7"/>
      <c r="F1" s="7"/>
      <c r="G1" s="7"/>
      <c r="H1" s="7"/>
      <c r="I1" s="7"/>
      <c r="J1" s="7"/>
      <c r="K1" s="7"/>
    </row>
    <row r="2" spans="2:16" x14ac:dyDescent="0.25">
      <c r="E2" s="7"/>
      <c r="F2" s="7"/>
      <c r="G2" s="7"/>
      <c r="H2" s="7"/>
      <c r="I2" s="7"/>
      <c r="J2" s="7"/>
      <c r="K2" s="7"/>
    </row>
    <row r="3" spans="2:16" x14ac:dyDescent="0.25">
      <c r="D3" s="7"/>
      <c r="F3" s="2"/>
      <c r="G3" s="2"/>
      <c r="H3" s="2"/>
      <c r="I3" s="2"/>
      <c r="J3" s="2"/>
      <c r="K3" s="2"/>
    </row>
    <row r="4" spans="2:16" x14ac:dyDescent="0.25">
      <c r="F4" s="9" t="s">
        <v>10</v>
      </c>
      <c r="G4" s="9"/>
      <c r="H4" s="9"/>
      <c r="I4" s="9"/>
      <c r="J4" s="9"/>
      <c r="K4" s="9"/>
      <c r="M4" s="5"/>
      <c r="N4" s="15"/>
      <c r="O4" s="15"/>
    </row>
    <row r="5" spans="2:16" ht="13.8" x14ac:dyDescent="0.25">
      <c r="B5" s="20" t="s">
        <v>4</v>
      </c>
      <c r="C5" s="20" t="s">
        <v>28</v>
      </c>
      <c r="D5" s="20" t="s">
        <v>3</v>
      </c>
      <c r="E5" s="20" t="s">
        <v>16</v>
      </c>
      <c r="F5" s="20" t="s">
        <v>17</v>
      </c>
      <c r="G5" s="20" t="s">
        <v>106</v>
      </c>
      <c r="H5" s="20" t="s">
        <v>356</v>
      </c>
      <c r="I5" s="20" t="s">
        <v>357</v>
      </c>
      <c r="J5" s="20" t="s">
        <v>0</v>
      </c>
      <c r="K5" s="20" t="s">
        <v>1</v>
      </c>
      <c r="L5" s="20" t="s">
        <v>31</v>
      </c>
      <c r="M5" s="20" t="s">
        <v>2</v>
      </c>
      <c r="N5" s="20" t="s">
        <v>57</v>
      </c>
      <c r="O5"/>
    </row>
    <row r="6" spans="2:16" ht="13.8" thickBot="1" x14ac:dyDescent="0.3">
      <c r="B6" s="19" t="s">
        <v>29</v>
      </c>
      <c r="C6" s="19"/>
      <c r="D6" s="19"/>
      <c r="E6" s="19"/>
      <c r="F6" s="19"/>
      <c r="G6" s="19"/>
      <c r="H6" s="19"/>
      <c r="I6" s="19"/>
      <c r="J6" s="19"/>
      <c r="K6" s="19" t="s">
        <v>50</v>
      </c>
      <c r="L6" s="19" t="s">
        <v>51</v>
      </c>
      <c r="M6" s="19" t="s">
        <v>52</v>
      </c>
      <c r="N6" s="19"/>
      <c r="O6"/>
    </row>
    <row r="7" spans="2:16" x14ac:dyDescent="0.25">
      <c r="B7" s="1" t="str">
        <f>Processes!D6</f>
        <v>DTELC</v>
      </c>
      <c r="C7" s="1" t="str">
        <f>Processes!E6</f>
        <v>Demand Technology Electricity</v>
      </c>
      <c r="D7" s="1"/>
      <c r="E7" s="245" t="s">
        <v>361</v>
      </c>
      <c r="F7" s="8" t="str">
        <f>Commodities!D6</f>
        <v>DELC</v>
      </c>
      <c r="G7" s="8"/>
      <c r="H7" s="8">
        <v>1</v>
      </c>
      <c r="I7" s="8">
        <v>1</v>
      </c>
      <c r="J7" s="13">
        <v>200</v>
      </c>
      <c r="K7" s="17">
        <v>1</v>
      </c>
      <c r="L7" s="5"/>
      <c r="M7" s="5"/>
      <c r="N7"/>
      <c r="O7"/>
    </row>
    <row r="8" spans="2:16" x14ac:dyDescent="0.25">
      <c r="L8" s="5"/>
      <c r="M8" s="16"/>
      <c r="P8" s="23"/>
    </row>
    <row r="9" spans="2:16" x14ac:dyDescent="0.25">
      <c r="L9" s="5"/>
      <c r="M9" s="16"/>
      <c r="P9" s="23"/>
    </row>
    <row r="10" spans="2:16" x14ac:dyDescent="0.25">
      <c r="B10" s="1"/>
      <c r="C10" s="1"/>
      <c r="D10" s="1"/>
      <c r="E10" s="14"/>
      <c r="F10" s="8"/>
      <c r="G10" s="24"/>
      <c r="H10" s="8"/>
      <c r="I10" s="8"/>
      <c r="J10" s="8"/>
      <c r="K10" s="8"/>
      <c r="L10" s="5"/>
      <c r="M10" s="16"/>
    </row>
    <row r="11" spans="2:16" x14ac:dyDescent="0.25">
      <c r="B11" s="59" t="s">
        <v>85</v>
      </c>
      <c r="C11" s="59" t="s">
        <v>86</v>
      </c>
      <c r="D11" s="59"/>
      <c r="E11" s="73" t="s">
        <v>105</v>
      </c>
      <c r="F11" s="60" t="s">
        <v>87</v>
      </c>
      <c r="G11" s="24"/>
      <c r="H11" s="8">
        <v>1</v>
      </c>
      <c r="I11" s="8">
        <v>1</v>
      </c>
      <c r="J11" s="62">
        <v>200</v>
      </c>
      <c r="K11" s="61">
        <v>1</v>
      </c>
      <c r="L11" s="5"/>
      <c r="M11" s="16"/>
      <c r="P11" s="23"/>
    </row>
    <row r="12" spans="2:16" x14ac:dyDescent="0.25">
      <c r="B12" s="59" t="s">
        <v>155</v>
      </c>
      <c r="C12" s="59" t="s">
        <v>156</v>
      </c>
      <c r="D12" s="1"/>
      <c r="E12" s="74" t="s">
        <v>107</v>
      </c>
      <c r="F12" s="8" t="s">
        <v>154</v>
      </c>
      <c r="G12" s="24"/>
      <c r="H12" s="8">
        <v>1</v>
      </c>
      <c r="I12" s="8">
        <v>1</v>
      </c>
      <c r="J12" s="62">
        <v>200</v>
      </c>
      <c r="K12" s="61">
        <v>1</v>
      </c>
      <c r="L12" s="5"/>
      <c r="M12" s="16"/>
      <c r="P12" s="23"/>
    </row>
    <row r="13" spans="2:16" x14ac:dyDescent="0.25">
      <c r="B13" s="1"/>
      <c r="C13" s="1"/>
      <c r="D13" s="1"/>
      <c r="E13" s="14"/>
      <c r="F13" s="8"/>
      <c r="G13" s="8"/>
      <c r="H13" s="8"/>
      <c r="I13" s="8"/>
      <c r="J13" s="8"/>
      <c r="K13" s="8"/>
      <c r="L13" s="5"/>
      <c r="M13" s="16"/>
    </row>
    <row r="14" spans="2:16" x14ac:dyDescent="0.25">
      <c r="B14" s="1"/>
      <c r="C14" s="1"/>
      <c r="D14" s="1"/>
      <c r="E14" s="21"/>
      <c r="F14" s="8"/>
      <c r="G14" s="8"/>
      <c r="H14" s="24"/>
      <c r="I14" s="24"/>
      <c r="J14" s="24"/>
      <c r="K14" s="24"/>
      <c r="L14" s="5"/>
      <c r="M14" s="16"/>
      <c r="P14" s="23"/>
    </row>
    <row r="15" spans="2:16" x14ac:dyDescent="0.25">
      <c r="B15" s="1"/>
      <c r="C15" s="1"/>
      <c r="D15" s="1"/>
      <c r="E15" s="21"/>
      <c r="F15" s="8"/>
      <c r="G15" s="8"/>
      <c r="H15" s="24"/>
      <c r="L15" s="5"/>
      <c r="M15" s="16"/>
      <c r="P15" s="23"/>
    </row>
    <row r="16" spans="2:16" x14ac:dyDescent="0.25">
      <c r="B16" s="1"/>
      <c r="C16" s="1"/>
      <c r="D16" s="1"/>
      <c r="E16" s="14"/>
      <c r="F16" s="8"/>
      <c r="G16" s="8"/>
      <c r="H16" s="8"/>
      <c r="I16" s="8"/>
      <c r="J16" s="8"/>
      <c r="K16" s="8"/>
      <c r="L16" s="5"/>
      <c r="M16" s="16"/>
    </row>
    <row r="17" spans="2:16" x14ac:dyDescent="0.25">
      <c r="B17" s="1"/>
      <c r="C17" s="1"/>
      <c r="D17" s="1"/>
      <c r="E17" s="21"/>
      <c r="F17" s="8"/>
      <c r="G17" s="8"/>
      <c r="H17" s="24"/>
      <c r="I17" s="24"/>
      <c r="J17" s="24"/>
      <c r="K17" s="24"/>
      <c r="L17" s="5"/>
      <c r="M17" s="16"/>
      <c r="P17" s="23"/>
    </row>
    <row r="18" spans="2:16" x14ac:dyDescent="0.25">
      <c r="B18" s="1"/>
      <c r="C18" s="1"/>
      <c r="D18" s="1"/>
      <c r="E18" s="21"/>
      <c r="F18" s="8"/>
      <c r="G18" s="8"/>
      <c r="H18" s="24"/>
      <c r="L18" s="5"/>
      <c r="M18" s="16"/>
      <c r="P18" s="23"/>
    </row>
    <row r="19" spans="2:16" x14ac:dyDescent="0.25">
      <c r="B19" s="1"/>
      <c r="C19" s="1"/>
      <c r="D19" s="1"/>
      <c r="E19" s="14"/>
      <c r="F19" s="8"/>
      <c r="G19" s="8"/>
      <c r="H19" s="8"/>
      <c r="I19" s="8"/>
      <c r="J19" s="8"/>
      <c r="K19" s="8"/>
      <c r="L19" s="5"/>
      <c r="M19" s="16"/>
    </row>
    <row r="20" spans="2:16" x14ac:dyDescent="0.25">
      <c r="B20" s="1"/>
      <c r="C20" s="1"/>
      <c r="D20" s="1"/>
      <c r="E20" s="21"/>
      <c r="F20" s="8"/>
      <c r="G20" s="8"/>
      <c r="H20" s="24"/>
      <c r="I20" s="24"/>
      <c r="J20" s="24"/>
      <c r="K20" s="24"/>
      <c r="L20" s="5"/>
      <c r="M20" s="16"/>
      <c r="P20" s="23"/>
    </row>
    <row r="21" spans="2:16" x14ac:dyDescent="0.25">
      <c r="B21" s="1"/>
      <c r="C21" s="1"/>
      <c r="D21" s="1"/>
      <c r="E21" s="21"/>
      <c r="F21" s="8"/>
      <c r="G21" s="8"/>
      <c r="H21" s="24"/>
      <c r="L21" s="5"/>
      <c r="M21" s="16"/>
      <c r="P21" s="23"/>
    </row>
    <row r="22" spans="2:16" x14ac:dyDescent="0.25">
      <c r="B22" s="1"/>
      <c r="C22" s="1"/>
      <c r="D22" s="1"/>
      <c r="E22" s="14"/>
      <c r="F22" s="8"/>
      <c r="G22" s="8"/>
      <c r="H22" s="8"/>
      <c r="I22" s="8"/>
      <c r="J22" s="8"/>
      <c r="K22" s="8"/>
      <c r="L22" s="5"/>
      <c r="M22" s="16"/>
    </row>
    <row r="23" spans="2:16" x14ac:dyDescent="0.25">
      <c r="B23" s="1"/>
      <c r="C23" s="1"/>
      <c r="D23" s="1"/>
      <c r="E23" s="21"/>
      <c r="F23" s="8"/>
      <c r="G23" s="8"/>
      <c r="H23" s="24"/>
      <c r="I23" s="24"/>
      <c r="J23" s="24"/>
      <c r="K23" s="24"/>
      <c r="L23" s="5"/>
      <c r="M23" s="16"/>
      <c r="P23" s="23"/>
    </row>
    <row r="24" spans="2:16" x14ac:dyDescent="0.25">
      <c r="B24" s="1"/>
      <c r="C24" s="1"/>
      <c r="D24" s="1"/>
      <c r="E24" s="21"/>
      <c r="F24" s="8"/>
      <c r="G24" s="8"/>
      <c r="H24" s="24"/>
      <c r="L24" s="5"/>
      <c r="M24" s="16"/>
      <c r="P24" s="23"/>
    </row>
    <row r="25" spans="2:16" x14ac:dyDescent="0.25">
      <c r="B25" s="1"/>
      <c r="C25" s="1"/>
      <c r="D25" s="1"/>
      <c r="E25" s="14"/>
      <c r="F25" s="8"/>
      <c r="G25" s="8"/>
      <c r="H25" s="8"/>
      <c r="L25" s="5"/>
      <c r="M25" s="16"/>
    </row>
    <row r="26" spans="2:16" x14ac:dyDescent="0.25">
      <c r="B26" s="1"/>
      <c r="C26" s="1"/>
      <c r="D26" s="1"/>
      <c r="E26" s="14"/>
      <c r="F26" s="8"/>
      <c r="G26" s="8"/>
      <c r="H26" s="8"/>
      <c r="I26" s="8"/>
      <c r="J26" s="8"/>
      <c r="K26" s="8"/>
      <c r="L26" s="5"/>
      <c r="M26" s="16"/>
    </row>
    <row r="27" spans="2:16" x14ac:dyDescent="0.25">
      <c r="B27" s="1"/>
      <c r="C27" s="1"/>
      <c r="D27" s="1"/>
      <c r="E27" s="21"/>
      <c r="F27" s="8"/>
      <c r="G27" s="8"/>
      <c r="H27" s="24"/>
      <c r="I27" s="24"/>
      <c r="J27" s="24"/>
      <c r="K27" s="24"/>
      <c r="L27" s="5"/>
      <c r="M27" s="16"/>
      <c r="P27" s="23"/>
    </row>
    <row r="28" spans="2:16" x14ac:dyDescent="0.25">
      <c r="B28" s="1"/>
      <c r="C28" s="1"/>
      <c r="D28" s="1"/>
      <c r="E28" s="21"/>
      <c r="F28" s="8"/>
      <c r="G28" s="8"/>
      <c r="H28" s="8"/>
      <c r="L28" s="5"/>
      <c r="M28" s="5"/>
    </row>
    <row r="29" spans="2:16" x14ac:dyDescent="0.25">
      <c r="B29" s="1"/>
      <c r="C29" s="1"/>
      <c r="D29" s="1"/>
      <c r="E29" s="8"/>
      <c r="F29" s="8"/>
      <c r="G29" s="8"/>
      <c r="H29" s="8"/>
      <c r="I29" s="8"/>
      <c r="J29" s="8"/>
      <c r="K29" s="8"/>
      <c r="L29" s="5"/>
      <c r="M29" s="5"/>
    </row>
    <row r="30" spans="2:16" x14ac:dyDescent="0.25">
      <c r="B30" s="1"/>
      <c r="C30" s="1"/>
      <c r="D30" s="1"/>
      <c r="E30" s="8"/>
      <c r="F30" s="8"/>
      <c r="G30" s="8"/>
      <c r="H30" s="8"/>
      <c r="I30" s="8"/>
      <c r="J30" s="8"/>
      <c r="K30" s="8"/>
      <c r="L30" s="5"/>
      <c r="M30" s="5"/>
    </row>
    <row r="31" spans="2:16" x14ac:dyDescent="0.25">
      <c r="B31" s="1"/>
      <c r="C31" s="1"/>
      <c r="D31" s="1"/>
      <c r="E31" s="8"/>
      <c r="F31" s="8"/>
      <c r="G31" s="8"/>
      <c r="H31" s="8"/>
      <c r="I31" s="8"/>
      <c r="J31" s="8"/>
      <c r="K31" s="8"/>
      <c r="L31" s="5"/>
      <c r="M31" s="5"/>
    </row>
    <row r="32" spans="2:16" x14ac:dyDescent="0.25">
      <c r="B32" s="1"/>
      <c r="C32" s="1"/>
      <c r="D32" s="1"/>
      <c r="E32" s="8"/>
      <c r="F32" s="8"/>
      <c r="G32" s="8"/>
      <c r="H32" s="8"/>
      <c r="I32" s="8"/>
      <c r="J32" s="8"/>
      <c r="K32" s="8"/>
      <c r="L32" s="5"/>
      <c r="M32" s="5"/>
    </row>
    <row r="33" spans="2:13" x14ac:dyDescent="0.25">
      <c r="B33" s="1"/>
      <c r="C33" s="1"/>
      <c r="D33" s="1"/>
      <c r="E33" s="8"/>
      <c r="F33" s="8"/>
      <c r="G33" s="8"/>
      <c r="H33" s="8"/>
      <c r="I33" s="8"/>
      <c r="J33" s="8"/>
      <c r="K33" s="8"/>
      <c r="L33" s="5"/>
      <c r="M33" s="5"/>
    </row>
    <row r="34" spans="2:13" x14ac:dyDescent="0.25">
      <c r="B34" s="1"/>
      <c r="C34" s="1"/>
      <c r="D34" s="1"/>
      <c r="E34" s="8"/>
      <c r="F34" s="8"/>
      <c r="G34" s="8"/>
      <c r="H34" s="8"/>
      <c r="I34" s="8"/>
      <c r="J34" s="8"/>
      <c r="K34" s="8"/>
      <c r="L34" s="5"/>
      <c r="M34" s="5"/>
    </row>
    <row r="35" spans="2:13" x14ac:dyDescent="0.25">
      <c r="B35" s="1"/>
      <c r="C35" s="1"/>
      <c r="D35" s="1"/>
      <c r="E35" s="8"/>
      <c r="F35" s="8"/>
      <c r="G35" s="8"/>
      <c r="H35" s="8"/>
      <c r="I35" s="8"/>
      <c r="J35" s="8"/>
      <c r="K35" s="8"/>
      <c r="L35" s="5"/>
      <c r="M35" s="5"/>
    </row>
    <row r="36" spans="2:13" x14ac:dyDescent="0.25">
      <c r="B36" s="1"/>
      <c r="C36" s="1"/>
      <c r="D36" s="1"/>
      <c r="E36" s="8"/>
      <c r="F36" s="8"/>
      <c r="G36" s="8"/>
      <c r="H36" s="8"/>
      <c r="I36" s="8"/>
      <c r="J36" s="8"/>
      <c r="K36" s="8"/>
      <c r="L36" s="5"/>
      <c r="M36" s="5"/>
    </row>
    <row r="37" spans="2:13" x14ac:dyDescent="0.25">
      <c r="B37" s="1"/>
      <c r="C37" s="1"/>
      <c r="D37" s="1"/>
      <c r="E37" s="8"/>
      <c r="F37" s="8"/>
      <c r="G37" s="8"/>
      <c r="H37" s="8"/>
      <c r="I37" s="8"/>
      <c r="J37" s="8"/>
      <c r="K37" s="8"/>
      <c r="L37" s="5"/>
      <c r="M37" s="5"/>
    </row>
    <row r="38" spans="2:13" x14ac:dyDescent="0.25">
      <c r="B38" s="1"/>
      <c r="C38" s="1"/>
      <c r="D38" s="1"/>
      <c r="E38" s="8"/>
      <c r="F38" s="8"/>
      <c r="G38" s="8"/>
      <c r="H38" s="8"/>
      <c r="I38" s="8"/>
      <c r="J38" s="8"/>
      <c r="K38" s="8"/>
      <c r="L38" s="5"/>
      <c r="M38" s="5"/>
    </row>
    <row r="39" spans="2:13" x14ac:dyDescent="0.25">
      <c r="B39" s="1"/>
      <c r="C39" s="1"/>
      <c r="D39" s="1"/>
      <c r="E39" s="8"/>
      <c r="F39" s="8"/>
      <c r="G39" s="8"/>
      <c r="H39" s="8"/>
      <c r="I39" s="8"/>
      <c r="J39" s="8"/>
      <c r="K39" s="8"/>
      <c r="L39" s="5"/>
      <c r="M39" s="5"/>
    </row>
    <row r="40" spans="2:13" x14ac:dyDescent="0.25">
      <c r="B40" s="1"/>
      <c r="C40" s="1"/>
      <c r="D40" s="1"/>
      <c r="E40" s="8"/>
      <c r="F40" s="8"/>
      <c r="G40" s="8"/>
      <c r="H40" s="8"/>
      <c r="I40" s="8"/>
      <c r="J40" s="8"/>
      <c r="K40" s="8"/>
      <c r="L40" s="5"/>
      <c r="M40" s="5"/>
    </row>
    <row r="41" spans="2:13" x14ac:dyDescent="0.25">
      <c r="B41" s="1"/>
      <c r="C41" s="1"/>
      <c r="D41" s="1"/>
      <c r="E41" s="8"/>
      <c r="F41" s="8"/>
      <c r="G41" s="8"/>
      <c r="H41" s="8"/>
      <c r="I41" s="8"/>
      <c r="J41" s="8"/>
      <c r="K41" s="8"/>
      <c r="L41" s="5"/>
      <c r="M41" s="5"/>
    </row>
    <row r="42" spans="2:13" x14ac:dyDescent="0.25">
      <c r="B42" s="1"/>
      <c r="C42" s="1"/>
      <c r="D42" s="1"/>
      <c r="E42" s="8"/>
      <c r="F42" s="8"/>
      <c r="G42" s="8"/>
      <c r="H42" s="8"/>
      <c r="I42" s="8"/>
      <c r="J42" s="8"/>
      <c r="K42" s="8"/>
      <c r="L42" s="5"/>
      <c r="M42" s="5"/>
    </row>
    <row r="43" spans="2:13" x14ac:dyDescent="0.25">
      <c r="B43" s="1"/>
      <c r="C43" s="1"/>
      <c r="D43" s="1"/>
      <c r="E43" s="8"/>
      <c r="F43" s="8"/>
      <c r="G43" s="8"/>
      <c r="H43" s="8"/>
      <c r="I43" s="8"/>
      <c r="J43" s="8"/>
      <c r="K43" s="8"/>
      <c r="L43" s="5"/>
      <c r="M43" s="5"/>
    </row>
    <row r="44" spans="2:13" x14ac:dyDescent="0.25">
      <c r="B44" s="1"/>
      <c r="C44" s="1"/>
      <c r="D44" s="1"/>
      <c r="E44" s="8"/>
      <c r="F44" s="8"/>
      <c r="G44" s="8"/>
      <c r="H44" s="8"/>
      <c r="I44" s="8"/>
      <c r="J44" s="8"/>
      <c r="K44" s="8"/>
      <c r="L44" s="5"/>
      <c r="M44" s="5"/>
    </row>
    <row r="45" spans="2:13" x14ac:dyDescent="0.25">
      <c r="B45" s="1"/>
      <c r="C45" s="1"/>
      <c r="D45" s="1"/>
      <c r="E45" s="8"/>
      <c r="F45" s="8"/>
      <c r="G45" s="8"/>
      <c r="H45" s="8"/>
      <c r="I45" s="8"/>
      <c r="J45" s="8"/>
      <c r="K45" s="8"/>
      <c r="L45" s="5"/>
      <c r="M45" s="5"/>
    </row>
    <row r="46" spans="2:13" x14ac:dyDescent="0.25">
      <c r="B46" s="1"/>
      <c r="C46" s="1"/>
      <c r="D46" s="1"/>
      <c r="E46" s="8"/>
      <c r="F46" s="8"/>
      <c r="G46" s="8"/>
      <c r="H46" s="8"/>
      <c r="I46" s="8"/>
      <c r="J46" s="8"/>
      <c r="K46" s="8"/>
      <c r="L46" s="5"/>
      <c r="M46" s="5"/>
    </row>
    <row r="47" spans="2:13" x14ac:dyDescent="0.25">
      <c r="B47" s="1"/>
      <c r="C47" s="1"/>
      <c r="D47" s="1"/>
      <c r="E47" s="8"/>
      <c r="F47" s="8"/>
      <c r="G47" s="8"/>
      <c r="H47" s="8"/>
      <c r="I47" s="8"/>
      <c r="J47" s="8"/>
      <c r="K47" s="8"/>
      <c r="L47" s="5"/>
      <c r="M47" s="5"/>
    </row>
    <row r="48" spans="2:13" x14ac:dyDescent="0.25">
      <c r="B48" s="1"/>
      <c r="C48" s="1"/>
      <c r="D48" s="1"/>
      <c r="E48" s="8"/>
      <c r="F48" s="8"/>
      <c r="G48" s="8"/>
      <c r="H48" s="8"/>
      <c r="I48" s="8"/>
      <c r="J48" s="8"/>
      <c r="K48" s="8"/>
      <c r="L48" s="5"/>
      <c r="M48" s="5"/>
    </row>
    <row r="49" spans="2:13" x14ac:dyDescent="0.25">
      <c r="B49" s="1"/>
      <c r="C49" s="1"/>
      <c r="D49" s="1"/>
      <c r="E49" s="8"/>
      <c r="F49" s="8"/>
      <c r="G49" s="8"/>
      <c r="H49" s="8"/>
      <c r="I49" s="8"/>
      <c r="J49" s="8"/>
      <c r="K49" s="8"/>
      <c r="L49" s="5"/>
      <c r="M49" s="5"/>
    </row>
    <row r="50" spans="2:13" x14ac:dyDescent="0.25">
      <c r="B50" s="1"/>
      <c r="C50" s="1"/>
      <c r="D50" s="1"/>
      <c r="E50" s="8"/>
      <c r="F50" s="8"/>
      <c r="G50" s="8"/>
      <c r="H50" s="8"/>
      <c r="I50" s="8"/>
      <c r="J50" s="8"/>
      <c r="K50" s="8"/>
      <c r="L50" s="5"/>
      <c r="M50" s="5"/>
    </row>
    <row r="51" spans="2:13" x14ac:dyDescent="0.25">
      <c r="B51" s="1"/>
      <c r="C51" s="1"/>
      <c r="D51" s="1"/>
      <c r="E51" s="8"/>
      <c r="F51" s="8"/>
      <c r="G51" s="8"/>
      <c r="H51" s="8"/>
      <c r="I51" s="8"/>
      <c r="J51" s="8"/>
      <c r="K51" s="8"/>
      <c r="L51" s="5"/>
      <c r="M51" s="5"/>
    </row>
    <row r="52" spans="2:13" x14ac:dyDescent="0.25">
      <c r="B52" s="1"/>
      <c r="C52" s="1"/>
      <c r="D52" s="1"/>
      <c r="E52" s="8"/>
      <c r="F52" s="8"/>
      <c r="G52" s="8"/>
      <c r="H52" s="8"/>
      <c r="I52" s="8"/>
      <c r="J52" s="8"/>
      <c r="K52" s="8"/>
      <c r="L52" s="5"/>
      <c r="M52" s="5"/>
    </row>
    <row r="53" spans="2:13" x14ac:dyDescent="0.25">
      <c r="B53" s="1"/>
      <c r="C53" s="1"/>
      <c r="D53" s="1"/>
      <c r="E53" s="8"/>
      <c r="F53" s="8"/>
      <c r="G53" s="8"/>
      <c r="H53" s="8"/>
      <c r="I53" s="8"/>
      <c r="J53" s="8"/>
      <c r="K53" s="8"/>
      <c r="L53" s="5"/>
      <c r="M53" s="5"/>
    </row>
    <row r="54" spans="2:13" x14ac:dyDescent="0.25">
      <c r="B54" s="1"/>
      <c r="C54" s="1"/>
      <c r="D54" s="1"/>
      <c r="E54" s="8"/>
      <c r="F54" s="8"/>
      <c r="G54" s="8"/>
      <c r="H54" s="8"/>
      <c r="I54" s="8"/>
      <c r="J54" s="8"/>
      <c r="K54" s="8"/>
      <c r="L54" s="5"/>
      <c r="M54" s="5"/>
    </row>
    <row r="55" spans="2:13" x14ac:dyDescent="0.25">
      <c r="B55" s="1"/>
      <c r="C55" s="1"/>
      <c r="D55" s="1"/>
      <c r="E55" s="8"/>
      <c r="F55" s="8"/>
      <c r="G55" s="8"/>
      <c r="H55" s="8"/>
      <c r="I55" s="8"/>
      <c r="J55" s="8"/>
      <c r="K55" s="8"/>
      <c r="L55" s="5"/>
      <c r="M55" s="5"/>
    </row>
    <row r="56" spans="2:13" x14ac:dyDescent="0.25">
      <c r="B56" s="1"/>
      <c r="C56" s="1"/>
      <c r="D56" s="1"/>
      <c r="E56" s="8"/>
      <c r="F56" s="8"/>
      <c r="G56" s="8"/>
      <c r="H56" s="8"/>
      <c r="I56" s="8"/>
      <c r="J56" s="8"/>
      <c r="K56" s="8"/>
      <c r="L56" s="5"/>
      <c r="M56" s="5"/>
    </row>
    <row r="57" spans="2:13" x14ac:dyDescent="0.25">
      <c r="B57" s="1"/>
      <c r="C57" s="1"/>
      <c r="D57" s="1"/>
      <c r="E57" s="8"/>
      <c r="F57" s="8"/>
      <c r="G57" s="8"/>
      <c r="H57" s="8"/>
      <c r="I57" s="8"/>
      <c r="J57" s="8"/>
      <c r="K57" s="8"/>
      <c r="L57" s="5"/>
      <c r="M57" s="5"/>
    </row>
    <row r="58" spans="2:13" x14ac:dyDescent="0.25">
      <c r="B58" s="1"/>
      <c r="C58" s="1"/>
      <c r="D58" s="1"/>
      <c r="E58" s="8"/>
      <c r="F58" s="8"/>
      <c r="G58" s="8"/>
      <c r="H58" s="8"/>
      <c r="I58" s="8"/>
      <c r="J58" s="8"/>
      <c r="K58" s="8"/>
      <c r="L58" s="5"/>
      <c r="M58" s="5"/>
    </row>
    <row r="59" spans="2:13" x14ac:dyDescent="0.25">
      <c r="B59" s="1"/>
      <c r="C59" s="1"/>
      <c r="D59" s="1"/>
      <c r="E59" s="8"/>
      <c r="F59" s="8"/>
      <c r="G59" s="8"/>
      <c r="H59" s="8"/>
      <c r="I59" s="8"/>
      <c r="J59" s="8"/>
      <c r="K59" s="8"/>
      <c r="L59" s="5"/>
      <c r="M59" s="5"/>
    </row>
    <row r="60" spans="2:13" x14ac:dyDescent="0.25">
      <c r="B60" s="1"/>
      <c r="C60" s="1"/>
      <c r="D60" s="1"/>
      <c r="E60" s="8"/>
      <c r="F60" s="8"/>
      <c r="G60" s="8"/>
      <c r="H60" s="8"/>
      <c r="I60" s="8"/>
      <c r="J60" s="8"/>
      <c r="K60" s="8"/>
      <c r="L60" s="5"/>
      <c r="M60" s="5"/>
    </row>
    <row r="61" spans="2:13" x14ac:dyDescent="0.25">
      <c r="B61" s="1"/>
      <c r="C61" s="1"/>
      <c r="D61" s="1"/>
      <c r="E61" s="8"/>
      <c r="F61" s="8"/>
      <c r="G61" s="8"/>
      <c r="H61" s="8"/>
      <c r="I61" s="8"/>
      <c r="J61" s="8"/>
      <c r="K61" s="8"/>
      <c r="L61" s="5"/>
      <c r="M61" s="5"/>
    </row>
    <row r="62" spans="2:13" x14ac:dyDescent="0.25">
      <c r="B62" s="1"/>
      <c r="C62" s="1"/>
      <c r="D62" s="1"/>
      <c r="E62" s="8"/>
      <c r="F62" s="8"/>
      <c r="G62" s="8"/>
      <c r="H62" s="8"/>
      <c r="I62" s="8"/>
      <c r="J62" s="8"/>
      <c r="K62" s="8"/>
      <c r="L62" s="5"/>
      <c r="M62" s="5"/>
    </row>
    <row r="63" spans="2:13" x14ac:dyDescent="0.25">
      <c r="B63" s="1"/>
      <c r="C63" s="1"/>
      <c r="D63" s="1"/>
      <c r="E63" s="8"/>
      <c r="F63" s="8"/>
      <c r="G63" s="8"/>
      <c r="H63" s="8"/>
      <c r="I63" s="8"/>
      <c r="J63" s="8"/>
      <c r="K63" s="8"/>
      <c r="L63" s="5"/>
      <c r="M63" s="5"/>
    </row>
    <row r="64" spans="2:13" x14ac:dyDescent="0.25">
      <c r="B64" s="1"/>
      <c r="C64" s="1"/>
      <c r="D64" s="1"/>
      <c r="E64" s="8"/>
      <c r="F64" s="8"/>
      <c r="G64" s="8"/>
      <c r="H64" s="8"/>
      <c r="I64" s="8"/>
      <c r="J64" s="8"/>
      <c r="K64" s="8"/>
      <c r="L64" s="5"/>
      <c r="M64" s="5"/>
    </row>
    <row r="65" spans="2:13" x14ac:dyDescent="0.25">
      <c r="B65" s="1"/>
      <c r="C65" s="1"/>
      <c r="D65" s="1"/>
      <c r="E65" s="8"/>
      <c r="F65" s="8"/>
      <c r="G65" s="8"/>
      <c r="H65" s="8"/>
      <c r="I65" s="8"/>
      <c r="J65" s="8"/>
      <c r="K65" s="8"/>
      <c r="L65" s="5"/>
      <c r="M65" s="5"/>
    </row>
    <row r="66" spans="2:13" x14ac:dyDescent="0.25">
      <c r="B66" s="1"/>
      <c r="C66" s="1"/>
      <c r="D66" s="1"/>
      <c r="E66" s="8"/>
      <c r="F66" s="8"/>
      <c r="G66" s="8"/>
      <c r="H66" s="8"/>
      <c r="I66" s="8"/>
      <c r="J66" s="8"/>
      <c r="K66" s="8"/>
      <c r="L66" s="5"/>
      <c r="M66" s="5"/>
    </row>
    <row r="67" spans="2:13" x14ac:dyDescent="0.25">
      <c r="B67" s="1"/>
      <c r="C67" s="1"/>
      <c r="D67" s="1"/>
      <c r="E67" s="8"/>
      <c r="F67" s="8"/>
      <c r="G67" s="8"/>
      <c r="H67" s="8"/>
      <c r="I67" s="8"/>
      <c r="J67" s="8"/>
      <c r="K67" s="8"/>
      <c r="L67" s="5"/>
      <c r="M67" s="5"/>
    </row>
    <row r="68" spans="2:13" x14ac:dyDescent="0.25">
      <c r="B68" s="1"/>
      <c r="C68" s="1"/>
      <c r="D68" s="1"/>
      <c r="E68" s="8"/>
      <c r="F68" s="8"/>
      <c r="G68" s="8"/>
      <c r="H68" s="8"/>
      <c r="I68" s="8"/>
      <c r="J68" s="8"/>
      <c r="K68" s="8"/>
      <c r="L68" s="5"/>
      <c r="M68" s="5"/>
    </row>
    <row r="69" spans="2:13" x14ac:dyDescent="0.25">
      <c r="B69" s="1"/>
      <c r="C69" s="1"/>
      <c r="D69" s="1"/>
      <c r="E69" s="8"/>
      <c r="F69" s="8"/>
      <c r="G69" s="8"/>
      <c r="H69" s="8"/>
      <c r="I69" s="8"/>
      <c r="J69" s="8"/>
      <c r="K69" s="8"/>
      <c r="L69" s="5"/>
      <c r="M69" s="5"/>
    </row>
    <row r="70" spans="2:13" x14ac:dyDescent="0.25">
      <c r="B70" s="1"/>
      <c r="C70" s="1"/>
      <c r="D70" s="1"/>
      <c r="E70" s="8"/>
      <c r="F70" s="8"/>
      <c r="G70" s="8"/>
      <c r="H70" s="8"/>
      <c r="I70" s="8"/>
      <c r="J70" s="8"/>
      <c r="K70" s="8"/>
      <c r="L70" s="5"/>
      <c r="M70" s="5"/>
    </row>
    <row r="71" spans="2:13" x14ac:dyDescent="0.25">
      <c r="B71" s="1"/>
      <c r="C71" s="1"/>
      <c r="D71" s="1"/>
      <c r="E71" s="8"/>
      <c r="F71" s="8"/>
      <c r="G71" s="8"/>
      <c r="H71" s="8"/>
      <c r="I71" s="8"/>
      <c r="J71" s="8"/>
      <c r="K71" s="8"/>
      <c r="L71" s="5"/>
      <c r="M71" s="5"/>
    </row>
    <row r="72" spans="2:13" x14ac:dyDescent="0.25">
      <c r="B72" s="1"/>
      <c r="C72" s="1"/>
      <c r="D72" s="1"/>
      <c r="E72" s="8"/>
      <c r="F72" s="8"/>
      <c r="G72" s="8"/>
      <c r="H72" s="8"/>
      <c r="I72" s="8"/>
      <c r="J72" s="8"/>
      <c r="K72" s="8"/>
      <c r="L72" s="5"/>
      <c r="M72" s="5"/>
    </row>
    <row r="73" spans="2:13" x14ac:dyDescent="0.25">
      <c r="B73" s="1"/>
      <c r="C73" s="1"/>
      <c r="D73" s="1"/>
      <c r="E73" s="8"/>
      <c r="F73" s="8"/>
      <c r="G73" s="8"/>
      <c r="H73" s="8"/>
      <c r="I73" s="8"/>
      <c r="J73" s="8"/>
      <c r="K73" s="8"/>
      <c r="L73" s="5"/>
      <c r="M73" s="5"/>
    </row>
    <row r="74" spans="2:13" x14ac:dyDescent="0.25">
      <c r="B74" s="1"/>
      <c r="C74" s="1"/>
      <c r="D74" s="1"/>
      <c r="E74" s="8"/>
      <c r="F74" s="8"/>
      <c r="G74" s="8"/>
      <c r="H74" s="8"/>
      <c r="I74" s="8"/>
      <c r="J74" s="8"/>
      <c r="K74" s="8"/>
      <c r="L74" s="5"/>
      <c r="M74" s="5"/>
    </row>
    <row r="75" spans="2:13" x14ac:dyDescent="0.25">
      <c r="B75" s="1"/>
      <c r="C75" s="1"/>
      <c r="D75" s="1"/>
      <c r="E75" s="8"/>
      <c r="F75" s="8"/>
      <c r="G75" s="8"/>
      <c r="H75" s="8"/>
      <c r="I75" s="8"/>
      <c r="J75" s="8"/>
      <c r="K75" s="8"/>
      <c r="L75" s="5"/>
      <c r="M75" s="5"/>
    </row>
    <row r="76" spans="2:13" x14ac:dyDescent="0.25">
      <c r="B76" s="1"/>
      <c r="C76" s="1"/>
      <c r="D76" s="1"/>
      <c r="E76" s="8"/>
      <c r="F76" s="8"/>
      <c r="G76" s="8"/>
      <c r="H76" s="8"/>
      <c r="I76" s="8"/>
      <c r="J76" s="8"/>
      <c r="K76" s="8"/>
      <c r="L76" s="5"/>
      <c r="M76" s="5"/>
    </row>
    <row r="77" spans="2:13" x14ac:dyDescent="0.25">
      <c r="B77" s="1"/>
      <c r="C77" s="1"/>
      <c r="D77" s="1"/>
      <c r="E77" s="8"/>
      <c r="F77" s="8"/>
      <c r="G77" s="8"/>
      <c r="H77" s="8"/>
      <c r="I77" s="8"/>
      <c r="J77" s="8"/>
      <c r="K77" s="8"/>
      <c r="L77" s="5"/>
      <c r="M77" s="5"/>
    </row>
    <row r="78" spans="2:13" x14ac:dyDescent="0.25">
      <c r="B78" s="1"/>
      <c r="C78" s="1"/>
      <c r="D78" s="1"/>
      <c r="E78" s="8"/>
      <c r="F78" s="8"/>
      <c r="G78" s="8"/>
      <c r="H78" s="8"/>
      <c r="I78" s="8"/>
      <c r="J78" s="8"/>
      <c r="K78" s="8"/>
      <c r="L78" s="5"/>
      <c r="M78" s="5"/>
    </row>
    <row r="79" spans="2:13" x14ac:dyDescent="0.25">
      <c r="B79" s="1"/>
      <c r="C79" s="1"/>
      <c r="D79" s="1"/>
      <c r="E79" s="8"/>
      <c r="F79" s="8"/>
      <c r="G79" s="8"/>
      <c r="H79" s="8"/>
      <c r="I79" s="8"/>
      <c r="J79" s="8"/>
      <c r="K79" s="8"/>
      <c r="L79" s="5"/>
      <c r="M79" s="5"/>
    </row>
    <row r="80" spans="2:13" x14ac:dyDescent="0.25">
      <c r="B80" s="1"/>
      <c r="C80" s="1"/>
      <c r="D80" s="1"/>
      <c r="E80" s="8"/>
      <c r="F80" s="8"/>
      <c r="G80" s="8"/>
      <c r="H80" s="8"/>
      <c r="I80" s="8"/>
      <c r="J80" s="8"/>
      <c r="K80" s="8"/>
      <c r="L80" s="5"/>
      <c r="M80" s="5"/>
    </row>
    <row r="81" spans="2:13" x14ac:dyDescent="0.25">
      <c r="B81" s="1"/>
      <c r="C81" s="1"/>
      <c r="D81" s="1"/>
      <c r="E81" s="8"/>
      <c r="F81" s="8"/>
      <c r="G81" s="8"/>
      <c r="H81" s="8"/>
      <c r="I81" s="8"/>
      <c r="J81" s="8"/>
      <c r="K81" s="8"/>
      <c r="L81" s="5"/>
      <c r="M81" s="5"/>
    </row>
    <row r="82" spans="2:13" x14ac:dyDescent="0.25">
      <c r="B82" s="1"/>
      <c r="C82" s="1"/>
      <c r="D82" s="1"/>
      <c r="E82" s="8"/>
      <c r="F82" s="8"/>
      <c r="G82" s="8"/>
      <c r="H82" s="8"/>
      <c r="I82" s="8"/>
      <c r="J82" s="8"/>
      <c r="K82" s="8"/>
      <c r="L82" s="5"/>
      <c r="M82" s="5"/>
    </row>
    <row r="83" spans="2:13" x14ac:dyDescent="0.25">
      <c r="B83" s="1"/>
      <c r="C83" s="1"/>
      <c r="D83" s="1"/>
      <c r="E83" s="8"/>
      <c r="F83" s="8"/>
      <c r="G83" s="8"/>
      <c r="H83" s="8"/>
      <c r="I83" s="8"/>
      <c r="J83" s="8"/>
      <c r="K83" s="8"/>
      <c r="L83" s="5"/>
      <c r="M83" s="5"/>
    </row>
    <row r="84" spans="2:13" x14ac:dyDescent="0.25">
      <c r="B84" s="1"/>
      <c r="C84" s="1"/>
      <c r="D84" s="1"/>
      <c r="E84" s="8"/>
      <c r="F84" s="8"/>
      <c r="G84" s="8"/>
      <c r="H84" s="8"/>
      <c r="I84" s="8"/>
      <c r="J84" s="8"/>
      <c r="K84" s="8"/>
      <c r="L84" s="5"/>
      <c r="M84" s="5"/>
    </row>
    <row r="85" spans="2:13" x14ac:dyDescent="0.25">
      <c r="B85" s="1"/>
      <c r="C85" s="1"/>
      <c r="D85" s="1"/>
      <c r="E85" s="8"/>
      <c r="F85" s="8"/>
      <c r="G85" s="8"/>
      <c r="H85" s="8"/>
      <c r="I85" s="8"/>
      <c r="J85" s="8"/>
      <c r="K85" s="8"/>
      <c r="L85" s="5"/>
      <c r="M85" s="5"/>
    </row>
    <row r="86" spans="2:13" x14ac:dyDescent="0.25">
      <c r="B86" s="1"/>
      <c r="C86" s="1"/>
      <c r="D86" s="1"/>
      <c r="E86" s="8"/>
      <c r="F86" s="8"/>
      <c r="G86" s="8"/>
      <c r="H86" s="8"/>
      <c r="I86" s="8"/>
      <c r="J86" s="8"/>
      <c r="K86" s="8"/>
      <c r="L86" s="5"/>
      <c r="M86" s="5"/>
    </row>
    <row r="87" spans="2:13" x14ac:dyDescent="0.25">
      <c r="B87" s="1"/>
      <c r="C87" s="1"/>
      <c r="D87" s="1"/>
      <c r="E87" s="8"/>
      <c r="F87" s="8"/>
      <c r="G87" s="8"/>
      <c r="H87" s="8"/>
      <c r="I87" s="8"/>
      <c r="J87" s="8"/>
      <c r="K87" s="8"/>
      <c r="L87" s="5"/>
      <c r="M87" s="5"/>
    </row>
    <row r="88" spans="2:13" x14ac:dyDescent="0.25">
      <c r="B88" s="1"/>
      <c r="C88" s="1"/>
      <c r="D88" s="1"/>
      <c r="E88" s="8"/>
      <c r="F88" s="8"/>
      <c r="G88" s="8"/>
      <c r="H88" s="8"/>
      <c r="I88" s="8"/>
      <c r="J88" s="8"/>
      <c r="K88" s="8"/>
      <c r="L88" s="5"/>
      <c r="M88" s="5"/>
    </row>
    <row r="89" spans="2:13" x14ac:dyDescent="0.25">
      <c r="B89" s="1"/>
      <c r="C89" s="1"/>
      <c r="D89" s="1"/>
      <c r="E89" s="8"/>
      <c r="F89" s="8"/>
      <c r="G89" s="8"/>
      <c r="H89" s="8"/>
      <c r="I89" s="8"/>
      <c r="J89" s="8"/>
      <c r="K89" s="8"/>
      <c r="L89" s="5"/>
      <c r="M89" s="5"/>
    </row>
    <row r="90" spans="2:13" x14ac:dyDescent="0.25">
      <c r="B90" s="1"/>
      <c r="C90" s="1"/>
      <c r="D90" s="1"/>
      <c r="E90" s="8"/>
      <c r="F90" s="8"/>
      <c r="G90" s="8"/>
      <c r="H90" s="8"/>
      <c r="I90" s="8"/>
      <c r="J90" s="8"/>
      <c r="K90" s="8"/>
      <c r="L90" s="5"/>
      <c r="M90" s="5"/>
    </row>
    <row r="91" spans="2:13" x14ac:dyDescent="0.25">
      <c r="B91" s="1"/>
      <c r="C91" s="1"/>
      <c r="D91" s="1"/>
      <c r="E91" s="8"/>
      <c r="F91" s="8"/>
      <c r="G91" s="8"/>
      <c r="H91" s="8"/>
      <c r="I91" s="8"/>
      <c r="J91" s="8"/>
      <c r="K91" s="8"/>
      <c r="L91" s="5"/>
      <c r="M91" s="5"/>
    </row>
    <row r="92" spans="2:13" x14ac:dyDescent="0.25">
      <c r="B92" s="1"/>
      <c r="C92" s="1"/>
      <c r="D92" s="1"/>
      <c r="E92" s="8"/>
      <c r="F92" s="8"/>
      <c r="G92" s="8"/>
      <c r="H92" s="8"/>
      <c r="I92" s="8"/>
      <c r="J92" s="8"/>
      <c r="K92" s="8"/>
      <c r="L92" s="5"/>
      <c r="M92" s="5"/>
    </row>
    <row r="93" spans="2:13" x14ac:dyDescent="0.25">
      <c r="B93" s="1"/>
      <c r="C93" s="1"/>
      <c r="D93" s="1"/>
      <c r="E93" s="8"/>
      <c r="F93" s="8"/>
      <c r="G93" s="8"/>
      <c r="H93" s="8"/>
      <c r="I93" s="8"/>
      <c r="J93" s="8"/>
      <c r="K93" s="8"/>
      <c r="L93" s="5"/>
      <c r="M93" s="5"/>
    </row>
    <row r="94" spans="2:13" x14ac:dyDescent="0.25">
      <c r="B94" s="1"/>
      <c r="C94" s="1"/>
      <c r="D94" s="1"/>
      <c r="E94" s="8"/>
      <c r="F94" s="8"/>
      <c r="G94" s="8"/>
      <c r="H94" s="8"/>
      <c r="I94" s="8"/>
      <c r="J94" s="8"/>
      <c r="K94" s="8"/>
      <c r="L94" s="5"/>
      <c r="M94" s="5"/>
    </row>
    <row r="95" spans="2:13" x14ac:dyDescent="0.25">
      <c r="B95" s="1"/>
      <c r="C95" s="1"/>
      <c r="D95" s="1"/>
      <c r="E95" s="8"/>
      <c r="F95" s="8"/>
      <c r="G95" s="8"/>
      <c r="H95" s="8"/>
      <c r="I95" s="8"/>
      <c r="J95" s="8"/>
      <c r="K95" s="8"/>
      <c r="L95" s="5"/>
      <c r="M95" s="5"/>
    </row>
    <row r="96" spans="2:13" x14ac:dyDescent="0.25">
      <c r="B96" s="1"/>
      <c r="C96" s="1"/>
      <c r="D96" s="1"/>
      <c r="E96" s="8"/>
      <c r="F96" s="8"/>
      <c r="G96" s="8"/>
      <c r="H96" s="8"/>
      <c r="I96" s="8"/>
      <c r="J96" s="8"/>
      <c r="K96" s="8"/>
      <c r="L96" s="5"/>
      <c r="M96" s="5"/>
    </row>
    <row r="97" spans="2:13" x14ac:dyDescent="0.25">
      <c r="B97" s="1"/>
      <c r="C97" s="1"/>
      <c r="D97" s="1"/>
      <c r="E97" s="8"/>
      <c r="F97" s="8"/>
      <c r="G97" s="8"/>
      <c r="H97" s="8"/>
      <c r="I97" s="8"/>
      <c r="J97" s="8"/>
      <c r="K97" s="8"/>
      <c r="L97" s="5"/>
      <c r="M97" s="5"/>
    </row>
    <row r="98" spans="2:13" x14ac:dyDescent="0.25">
      <c r="B98" s="1"/>
      <c r="C98" s="1"/>
      <c r="D98" s="1"/>
      <c r="E98" s="8"/>
      <c r="F98" s="8"/>
      <c r="G98" s="8"/>
      <c r="H98" s="8"/>
      <c r="I98" s="8"/>
      <c r="J98" s="8"/>
      <c r="K98" s="8"/>
      <c r="L98" s="5"/>
      <c r="M98" s="5"/>
    </row>
    <row r="99" spans="2:13" x14ac:dyDescent="0.25">
      <c r="B99" s="1"/>
      <c r="C99" s="1"/>
      <c r="D99" s="1"/>
      <c r="E99" s="8"/>
      <c r="F99" s="8"/>
      <c r="G99" s="8"/>
      <c r="H99" s="8"/>
      <c r="I99" s="8"/>
      <c r="J99" s="8"/>
      <c r="K99" s="8"/>
      <c r="L99" s="5"/>
      <c r="M99" s="5"/>
    </row>
    <row r="100" spans="2:13" x14ac:dyDescent="0.25">
      <c r="B100" s="1"/>
      <c r="C100" s="1"/>
      <c r="D100" s="1"/>
      <c r="E100" s="8"/>
      <c r="F100" s="8"/>
      <c r="G100" s="8"/>
      <c r="H100" s="8"/>
      <c r="I100" s="8"/>
      <c r="J100" s="8"/>
      <c r="K100" s="8"/>
      <c r="L100" s="5"/>
      <c r="M100" s="5"/>
    </row>
    <row r="101" spans="2:13" x14ac:dyDescent="0.25">
      <c r="B101" s="1"/>
      <c r="C101" s="1"/>
      <c r="D101" s="1"/>
      <c r="E101" s="8"/>
      <c r="F101" s="8"/>
      <c r="G101" s="8"/>
      <c r="H101" s="8"/>
      <c r="I101" s="8"/>
      <c r="J101" s="8"/>
      <c r="K101" s="8"/>
      <c r="L101" s="5"/>
      <c r="M101" s="5"/>
    </row>
    <row r="102" spans="2:13" x14ac:dyDescent="0.25">
      <c r="B102" s="1"/>
      <c r="C102" s="1"/>
      <c r="D102" s="1"/>
      <c r="E102" s="8"/>
      <c r="F102" s="8"/>
      <c r="G102" s="8"/>
      <c r="H102" s="8"/>
      <c r="I102" s="8"/>
      <c r="J102" s="8"/>
      <c r="K102" s="8"/>
      <c r="L102" s="5"/>
      <c r="M102" s="5"/>
    </row>
    <row r="103" spans="2:13" x14ac:dyDescent="0.25">
      <c r="B103" s="1"/>
      <c r="C103" s="1"/>
      <c r="D103" s="1"/>
      <c r="E103" s="8"/>
      <c r="F103" s="8"/>
      <c r="G103" s="8"/>
      <c r="H103" s="8"/>
      <c r="I103" s="8"/>
      <c r="J103" s="8"/>
      <c r="K103" s="8"/>
      <c r="L103" s="5"/>
      <c r="M103" s="5"/>
    </row>
    <row r="104" spans="2:13" x14ac:dyDescent="0.25">
      <c r="B104" s="1"/>
      <c r="C104" s="1"/>
      <c r="D104" s="1"/>
      <c r="E104" s="8"/>
      <c r="F104" s="8"/>
      <c r="G104" s="8"/>
      <c r="H104" s="8"/>
      <c r="I104" s="8"/>
      <c r="J104" s="8"/>
      <c r="K104" s="8"/>
      <c r="L104" s="5"/>
      <c r="M104" s="5"/>
    </row>
    <row r="105" spans="2:13" x14ac:dyDescent="0.25">
      <c r="B105" s="1"/>
      <c r="C105" s="1"/>
      <c r="D105" s="1"/>
      <c r="E105" s="8"/>
      <c r="F105" s="8"/>
      <c r="G105" s="8"/>
      <c r="H105" s="8"/>
      <c r="I105" s="8"/>
      <c r="J105" s="8"/>
      <c r="K105" s="8"/>
      <c r="L105" s="5"/>
      <c r="M105" s="5"/>
    </row>
    <row r="106" spans="2:13" x14ac:dyDescent="0.25">
      <c r="B106" s="1"/>
      <c r="C106" s="1"/>
      <c r="D106" s="1"/>
      <c r="E106" s="8"/>
      <c r="F106" s="8"/>
      <c r="G106" s="8"/>
      <c r="H106" s="8"/>
      <c r="I106" s="8"/>
      <c r="J106" s="8"/>
      <c r="K106" s="8"/>
      <c r="L106" s="5"/>
      <c r="M106" s="5"/>
    </row>
    <row r="107" spans="2:13" x14ac:dyDescent="0.25">
      <c r="B107" s="1"/>
      <c r="C107" s="1"/>
      <c r="D107" s="1"/>
      <c r="E107" s="8"/>
      <c r="F107" s="8"/>
      <c r="G107" s="8"/>
      <c r="H107" s="8"/>
      <c r="I107" s="8"/>
      <c r="J107" s="8"/>
      <c r="K107" s="8"/>
      <c r="L107" s="5"/>
      <c r="M107" s="5"/>
    </row>
    <row r="108" spans="2:13" x14ac:dyDescent="0.25">
      <c r="B108" s="1"/>
      <c r="C108" s="1"/>
      <c r="D108" s="1"/>
      <c r="E108" s="8"/>
      <c r="F108" s="8"/>
      <c r="G108" s="8"/>
      <c r="H108" s="8"/>
      <c r="I108" s="8"/>
      <c r="J108" s="8"/>
      <c r="K108" s="8"/>
      <c r="L108" s="5"/>
      <c r="M108" s="5"/>
    </row>
    <row r="109" spans="2:13" x14ac:dyDescent="0.25">
      <c r="B109" s="1"/>
      <c r="C109" s="1"/>
      <c r="D109" s="1"/>
      <c r="E109" s="8"/>
      <c r="F109" s="8"/>
      <c r="G109" s="8"/>
      <c r="H109" s="8"/>
      <c r="I109" s="8"/>
      <c r="J109" s="8"/>
      <c r="K109" s="8"/>
      <c r="L109" s="5"/>
      <c r="M109" s="5"/>
    </row>
    <row r="110" spans="2:13" x14ac:dyDescent="0.25">
      <c r="B110" s="1"/>
      <c r="C110" s="1"/>
      <c r="D110" s="1"/>
      <c r="E110" s="8"/>
      <c r="F110" s="8"/>
      <c r="G110" s="8"/>
      <c r="H110" s="8"/>
      <c r="I110" s="8"/>
      <c r="J110" s="8"/>
      <c r="K110" s="8"/>
      <c r="L110" s="5"/>
      <c r="M110" s="5"/>
    </row>
    <row r="111" spans="2:13" x14ac:dyDescent="0.25">
      <c r="B111" s="1"/>
      <c r="C111" s="1"/>
      <c r="D111" s="1"/>
      <c r="E111" s="8"/>
      <c r="F111" s="8"/>
      <c r="G111" s="8"/>
      <c r="H111" s="8"/>
      <c r="I111" s="8"/>
      <c r="J111" s="8"/>
      <c r="K111" s="8"/>
      <c r="L111" s="5"/>
      <c r="M111" s="5"/>
    </row>
    <row r="112" spans="2:13" x14ac:dyDescent="0.25">
      <c r="B112" s="1"/>
      <c r="C112" s="1"/>
      <c r="D112" s="1"/>
      <c r="E112" s="8"/>
      <c r="F112" s="8"/>
      <c r="G112" s="8"/>
      <c r="H112" s="8"/>
      <c r="I112" s="8"/>
      <c r="J112" s="8"/>
      <c r="K112" s="8"/>
      <c r="L112" s="5"/>
      <c r="M112" s="5"/>
    </row>
    <row r="113" spans="2:13" x14ac:dyDescent="0.25">
      <c r="B113" s="1"/>
      <c r="C113" s="1"/>
      <c r="D113" s="1"/>
      <c r="E113" s="8"/>
      <c r="F113" s="8"/>
      <c r="G113" s="8"/>
      <c r="H113" s="8"/>
      <c r="I113" s="8"/>
      <c r="J113" s="8"/>
      <c r="K113" s="8"/>
      <c r="L113" s="5"/>
      <c r="M113" s="5"/>
    </row>
    <row r="114" spans="2:13" x14ac:dyDescent="0.25">
      <c r="B114" s="1"/>
      <c r="C114" s="1"/>
      <c r="D114" s="1"/>
      <c r="E114" s="8"/>
      <c r="F114" s="8"/>
      <c r="G114" s="8"/>
      <c r="H114" s="8"/>
      <c r="I114" s="8"/>
      <c r="J114" s="8"/>
      <c r="K114" s="8"/>
      <c r="L114" s="5"/>
      <c r="M114" s="5"/>
    </row>
    <row r="115" spans="2:13" x14ac:dyDescent="0.25">
      <c r="B115" s="1"/>
      <c r="C115" s="1"/>
      <c r="D115" s="1"/>
      <c r="E115" s="8"/>
      <c r="F115" s="8"/>
      <c r="G115" s="8"/>
      <c r="H115" s="8"/>
      <c r="I115" s="8"/>
      <c r="J115" s="8"/>
      <c r="K115" s="8"/>
      <c r="L115" s="5"/>
      <c r="M115" s="5"/>
    </row>
    <row r="116" spans="2:13" x14ac:dyDescent="0.25">
      <c r="B116" s="1"/>
      <c r="C116" s="1"/>
      <c r="D116" s="1"/>
      <c r="E116" s="8"/>
      <c r="F116" s="8"/>
      <c r="G116" s="8"/>
      <c r="H116" s="8"/>
      <c r="I116" s="8"/>
      <c r="J116" s="8"/>
      <c r="K116" s="8"/>
      <c r="L116" s="5"/>
      <c r="M116" s="5"/>
    </row>
    <row r="117" spans="2:13" x14ac:dyDescent="0.25">
      <c r="B117" s="1"/>
      <c r="C117" s="1"/>
      <c r="D117" s="1"/>
      <c r="E117" s="8"/>
      <c r="F117" s="8"/>
      <c r="G117" s="8"/>
      <c r="H117" s="8"/>
      <c r="I117" s="8"/>
      <c r="J117" s="8"/>
      <c r="K117" s="8"/>
      <c r="L117" s="5"/>
      <c r="M117" s="5"/>
    </row>
    <row r="118" spans="2:13" x14ac:dyDescent="0.25">
      <c r="B118" s="1"/>
      <c r="C118" s="1"/>
      <c r="D118" s="1"/>
      <c r="E118" s="8"/>
      <c r="F118" s="8"/>
      <c r="G118" s="8"/>
      <c r="H118" s="8"/>
      <c r="I118" s="8"/>
      <c r="J118" s="8"/>
      <c r="K118" s="8"/>
      <c r="L118" s="5"/>
      <c r="M118" s="5"/>
    </row>
    <row r="119" spans="2:13" x14ac:dyDescent="0.25">
      <c r="B119" s="1"/>
      <c r="C119" s="1"/>
      <c r="D119" s="1"/>
      <c r="E119" s="8"/>
      <c r="F119" s="8"/>
      <c r="G119" s="8"/>
      <c r="H119" s="8"/>
      <c r="I119" s="8"/>
      <c r="J119" s="8"/>
      <c r="K119" s="8"/>
      <c r="L119" s="5"/>
      <c r="M119" s="5"/>
    </row>
    <row r="120" spans="2:13" x14ac:dyDescent="0.25">
      <c r="B120" s="1"/>
      <c r="C120" s="1"/>
      <c r="D120" s="1"/>
      <c r="E120" s="8"/>
      <c r="F120" s="8"/>
      <c r="G120" s="8"/>
      <c r="H120" s="8"/>
      <c r="I120" s="8"/>
      <c r="J120" s="8"/>
      <c r="K120" s="8"/>
      <c r="L120" s="5"/>
      <c r="M120" s="5"/>
    </row>
    <row r="121" spans="2:13" x14ac:dyDescent="0.25">
      <c r="B121" s="1"/>
      <c r="C121" s="1"/>
      <c r="D121" s="1"/>
      <c r="E121" s="8"/>
      <c r="F121" s="8"/>
      <c r="G121" s="8"/>
      <c r="H121" s="8"/>
      <c r="I121" s="8"/>
      <c r="J121" s="8"/>
      <c r="K121" s="8"/>
      <c r="L121" s="5"/>
      <c r="M121" s="5"/>
    </row>
    <row r="122" spans="2:13" x14ac:dyDescent="0.25">
      <c r="B122" s="1"/>
      <c r="C122" s="1"/>
      <c r="D122" s="1"/>
      <c r="E122" s="8"/>
      <c r="F122" s="8"/>
      <c r="G122" s="8"/>
      <c r="H122" s="8"/>
      <c r="I122" s="8"/>
      <c r="J122" s="8"/>
      <c r="K122" s="8"/>
      <c r="L122" s="5"/>
      <c r="M122" s="5"/>
    </row>
    <row r="123" spans="2:13" x14ac:dyDescent="0.25">
      <c r="B123" s="1"/>
      <c r="C123" s="1"/>
      <c r="D123" s="1"/>
      <c r="E123" s="8"/>
      <c r="F123" s="8"/>
      <c r="G123" s="8"/>
      <c r="H123" s="8"/>
      <c r="I123" s="8"/>
      <c r="J123" s="8"/>
      <c r="K123" s="8"/>
      <c r="L123" s="5"/>
      <c r="M123" s="5"/>
    </row>
    <row r="124" spans="2:13" x14ac:dyDescent="0.25">
      <c r="B124" s="1"/>
      <c r="C124" s="1"/>
      <c r="D124" s="1"/>
      <c r="E124" s="8"/>
      <c r="F124" s="8"/>
      <c r="G124" s="8"/>
      <c r="H124" s="8"/>
      <c r="I124" s="8"/>
      <c r="J124" s="8"/>
      <c r="K124" s="8"/>
      <c r="L124" s="5"/>
      <c r="M124" s="5"/>
    </row>
    <row r="125" spans="2:13" x14ac:dyDescent="0.25">
      <c r="B125" s="1"/>
      <c r="C125" s="1"/>
      <c r="D125" s="1"/>
      <c r="E125" s="8"/>
      <c r="F125" s="8"/>
      <c r="G125" s="8"/>
      <c r="H125" s="8"/>
      <c r="I125" s="8"/>
      <c r="J125" s="8"/>
      <c r="K125" s="8"/>
      <c r="L125" s="5"/>
      <c r="M125" s="5"/>
    </row>
    <row r="126" spans="2:13" x14ac:dyDescent="0.25">
      <c r="B126" s="1"/>
      <c r="C126" s="1"/>
      <c r="D126" s="1"/>
      <c r="E126" s="8"/>
      <c r="F126" s="8"/>
      <c r="G126" s="8"/>
      <c r="H126" s="8"/>
      <c r="I126" s="8"/>
      <c r="J126" s="8"/>
      <c r="K126" s="8"/>
      <c r="L126" s="5"/>
      <c r="M126" s="5"/>
    </row>
    <row r="127" spans="2:13" x14ac:dyDescent="0.25">
      <c r="B127" s="1"/>
      <c r="C127" s="1"/>
      <c r="D127" s="1"/>
      <c r="E127" s="8"/>
      <c r="F127" s="8"/>
      <c r="G127" s="8"/>
      <c r="H127" s="8"/>
      <c r="I127" s="8"/>
      <c r="J127" s="8"/>
      <c r="K127" s="8"/>
      <c r="L127" s="5"/>
      <c r="M127" s="5"/>
    </row>
    <row r="128" spans="2:13" x14ac:dyDescent="0.25">
      <c r="B128" s="1"/>
      <c r="C128" s="1"/>
      <c r="D128" s="1"/>
      <c r="E128" s="8"/>
      <c r="F128" s="8"/>
      <c r="G128" s="8"/>
      <c r="H128" s="8"/>
      <c r="I128" s="8"/>
      <c r="J128" s="8"/>
      <c r="K128" s="8"/>
      <c r="L128" s="5"/>
      <c r="M128" s="5"/>
    </row>
    <row r="129" spans="2:13" x14ac:dyDescent="0.25">
      <c r="B129" s="1"/>
      <c r="C129" s="1"/>
      <c r="D129" s="1"/>
      <c r="E129" s="8"/>
      <c r="F129" s="8"/>
      <c r="G129" s="8"/>
      <c r="H129" s="8"/>
      <c r="I129" s="8"/>
      <c r="J129" s="8"/>
      <c r="K129" s="8"/>
      <c r="L129" s="5"/>
      <c r="M129" s="5"/>
    </row>
    <row r="130" spans="2:13" x14ac:dyDescent="0.25">
      <c r="B130" s="1"/>
      <c r="C130" s="1"/>
      <c r="D130" s="1"/>
      <c r="E130" s="8"/>
      <c r="F130" s="8"/>
      <c r="G130" s="8"/>
      <c r="H130" s="8"/>
      <c r="I130" s="8"/>
      <c r="J130" s="8"/>
      <c r="K130" s="8"/>
      <c r="L130" s="5"/>
      <c r="M130" s="5"/>
    </row>
    <row r="131" spans="2:13" x14ac:dyDescent="0.25">
      <c r="B131" s="1"/>
      <c r="C131" s="1"/>
      <c r="D131" s="1"/>
      <c r="E131" s="8"/>
      <c r="F131" s="8"/>
      <c r="G131" s="8"/>
      <c r="H131" s="8"/>
      <c r="I131" s="8"/>
      <c r="J131" s="8"/>
      <c r="K131" s="8"/>
      <c r="L131" s="5"/>
      <c r="M131" s="5"/>
    </row>
    <row r="132" spans="2:13" x14ac:dyDescent="0.25">
      <c r="B132" s="1"/>
      <c r="C132" s="1"/>
      <c r="D132" s="1"/>
      <c r="E132" s="8"/>
      <c r="F132" s="8"/>
      <c r="G132" s="8"/>
      <c r="H132" s="8"/>
      <c r="I132" s="8"/>
      <c r="J132" s="8"/>
      <c r="K132" s="8"/>
      <c r="L132" s="5"/>
      <c r="M132" s="5"/>
    </row>
    <row r="133" spans="2:13" x14ac:dyDescent="0.25">
      <c r="B133" s="1"/>
      <c r="C133" s="1"/>
      <c r="D133" s="1"/>
      <c r="E133" s="8"/>
      <c r="F133" s="8"/>
      <c r="G133" s="8"/>
      <c r="H133" s="8"/>
      <c r="I133" s="8"/>
      <c r="J133" s="8"/>
      <c r="K133" s="8"/>
      <c r="L133" s="5"/>
      <c r="M133" s="5"/>
    </row>
    <row r="134" spans="2:13" x14ac:dyDescent="0.25">
      <c r="B134" s="1"/>
      <c r="C134" s="1"/>
      <c r="D134" s="1"/>
      <c r="E134" s="8"/>
      <c r="F134" s="8"/>
      <c r="G134" s="8"/>
      <c r="H134" s="8"/>
      <c r="I134" s="8"/>
      <c r="J134" s="8"/>
      <c r="K134" s="8"/>
      <c r="L134" s="5"/>
      <c r="M134" s="5"/>
    </row>
    <row r="135" spans="2:13" x14ac:dyDescent="0.25">
      <c r="B135" s="1"/>
      <c r="C135" s="1"/>
      <c r="D135" s="1"/>
      <c r="E135" s="8"/>
      <c r="F135" s="8"/>
      <c r="G135" s="8"/>
      <c r="H135" s="8"/>
      <c r="I135" s="8"/>
      <c r="J135" s="8"/>
      <c r="K135" s="8"/>
      <c r="L135" s="5"/>
      <c r="M135" s="5"/>
    </row>
    <row r="136" spans="2:13" x14ac:dyDescent="0.25">
      <c r="B136" s="1"/>
      <c r="C136" s="1"/>
      <c r="D136" s="1"/>
      <c r="E136" s="8"/>
      <c r="F136" s="8"/>
      <c r="G136" s="8"/>
      <c r="H136" s="8"/>
      <c r="I136" s="8"/>
      <c r="J136" s="8"/>
      <c r="K136" s="8"/>
      <c r="L136" s="5"/>
      <c r="M136" s="5"/>
    </row>
    <row r="137" spans="2:13" x14ac:dyDescent="0.25">
      <c r="B137" s="1"/>
      <c r="C137" s="1"/>
      <c r="D137" s="1"/>
      <c r="E137" s="8"/>
      <c r="F137" s="8"/>
      <c r="G137" s="8"/>
      <c r="H137" s="8"/>
      <c r="I137" s="8"/>
      <c r="J137" s="8"/>
      <c r="K137" s="8"/>
      <c r="L137" s="5"/>
      <c r="M137" s="5"/>
    </row>
    <row r="138" spans="2:13" x14ac:dyDescent="0.25">
      <c r="B138" s="1"/>
      <c r="C138" s="1"/>
      <c r="D138" s="1"/>
      <c r="E138" s="8"/>
      <c r="F138" s="8"/>
      <c r="G138" s="8"/>
      <c r="H138" s="8"/>
      <c r="I138" s="8"/>
      <c r="J138" s="8"/>
      <c r="K138" s="8"/>
      <c r="L138" s="5"/>
      <c r="M138" s="5"/>
    </row>
    <row r="139" spans="2:13" x14ac:dyDescent="0.25">
      <c r="B139" s="1"/>
      <c r="C139" s="1"/>
      <c r="D139" s="1"/>
      <c r="E139" s="8"/>
      <c r="F139" s="8"/>
      <c r="G139" s="8"/>
      <c r="H139" s="8"/>
      <c r="I139" s="8"/>
      <c r="J139" s="8"/>
      <c r="K139" s="8"/>
      <c r="L139" s="5"/>
      <c r="M139" s="5"/>
    </row>
    <row r="140" spans="2:13" x14ac:dyDescent="0.25">
      <c r="B140" s="1"/>
      <c r="C140" s="1"/>
      <c r="D140" s="1"/>
      <c r="E140" s="8"/>
      <c r="F140" s="8"/>
      <c r="G140" s="8"/>
      <c r="H140" s="8"/>
      <c r="I140" s="8"/>
      <c r="J140" s="8"/>
      <c r="K140" s="8"/>
      <c r="L140" s="5"/>
      <c r="M140" s="5"/>
    </row>
    <row r="141" spans="2:13" x14ac:dyDescent="0.25">
      <c r="B141" s="1"/>
      <c r="C141" s="1"/>
      <c r="D141" s="1"/>
      <c r="E141" s="8"/>
      <c r="F141" s="8"/>
      <c r="G141" s="8"/>
      <c r="H141" s="8"/>
      <c r="I141" s="8"/>
      <c r="J141" s="8"/>
      <c r="K141" s="8"/>
      <c r="L141" s="5"/>
      <c r="M141" s="5"/>
    </row>
    <row r="142" spans="2:13" x14ac:dyDescent="0.25">
      <c r="B142" s="1"/>
      <c r="C142" s="1"/>
      <c r="D142" s="1"/>
      <c r="E142" s="8"/>
      <c r="F142" s="8"/>
      <c r="G142" s="8"/>
      <c r="H142" s="8"/>
      <c r="I142" s="8"/>
      <c r="J142" s="8"/>
      <c r="K142" s="8"/>
      <c r="L142" s="5"/>
      <c r="M142" s="5"/>
    </row>
    <row r="143" spans="2:13" x14ac:dyDescent="0.25">
      <c r="B143" s="1"/>
      <c r="C143" s="1"/>
      <c r="D143" s="1"/>
      <c r="E143" s="8"/>
      <c r="F143" s="8"/>
      <c r="G143" s="8"/>
      <c r="H143" s="8"/>
      <c r="I143" s="8"/>
      <c r="J143" s="8"/>
      <c r="K143" s="8"/>
      <c r="L143" s="5"/>
      <c r="M143" s="5"/>
    </row>
    <row r="144" spans="2:13" x14ac:dyDescent="0.25">
      <c r="B144" s="1"/>
      <c r="C144" s="1"/>
      <c r="D144" s="1"/>
      <c r="E144" s="8"/>
      <c r="F144" s="8"/>
      <c r="G144" s="8"/>
      <c r="H144" s="8"/>
      <c r="I144" s="8"/>
      <c r="J144" s="8"/>
      <c r="K144" s="8"/>
      <c r="L144" s="5"/>
      <c r="M144" s="5"/>
    </row>
    <row r="145" spans="2:13" x14ac:dyDescent="0.25">
      <c r="B145" s="1"/>
      <c r="C145" s="1"/>
      <c r="D145" s="1"/>
      <c r="E145" s="8"/>
      <c r="F145" s="8"/>
      <c r="G145" s="8"/>
      <c r="H145" s="8"/>
      <c r="I145" s="8"/>
      <c r="J145" s="8"/>
      <c r="K145" s="8"/>
      <c r="L145" s="5"/>
      <c r="M145" s="5"/>
    </row>
    <row r="146" spans="2:13" x14ac:dyDescent="0.25">
      <c r="B146" s="1"/>
      <c r="C146" s="1"/>
      <c r="D146" s="1"/>
      <c r="E146" s="8"/>
      <c r="F146" s="8"/>
      <c r="G146" s="8"/>
      <c r="H146" s="8"/>
      <c r="I146" s="8"/>
      <c r="J146" s="8"/>
      <c r="K146" s="8"/>
      <c r="L146" s="5"/>
      <c r="M146" s="5"/>
    </row>
    <row r="147" spans="2:13" x14ac:dyDescent="0.25">
      <c r="B147" s="1"/>
      <c r="C147" s="1"/>
      <c r="D147" s="1"/>
      <c r="E147" s="8"/>
      <c r="F147" s="8"/>
      <c r="G147" s="8"/>
      <c r="H147" s="8"/>
      <c r="I147" s="8"/>
      <c r="J147" s="8"/>
      <c r="K147" s="8"/>
      <c r="L147" s="5"/>
      <c r="M147" s="5"/>
    </row>
    <row r="148" spans="2:13" x14ac:dyDescent="0.25">
      <c r="B148" s="1"/>
      <c r="C148" s="1"/>
      <c r="D148" s="1"/>
      <c r="E148" s="8"/>
      <c r="F148" s="8"/>
      <c r="G148" s="8"/>
      <c r="H148" s="8"/>
      <c r="I148" s="8"/>
      <c r="J148" s="8"/>
      <c r="K148" s="8"/>
      <c r="L148" s="5"/>
      <c r="M148" s="5"/>
    </row>
    <row r="149" spans="2:13" x14ac:dyDescent="0.25">
      <c r="B149" s="1"/>
      <c r="C149" s="1"/>
      <c r="D149" s="1"/>
      <c r="E149" s="8"/>
      <c r="F149" s="8"/>
      <c r="G149" s="8"/>
      <c r="H149" s="8"/>
      <c r="I149" s="8"/>
      <c r="J149" s="8"/>
      <c r="K149" s="8"/>
      <c r="L149" s="5"/>
      <c r="M149" s="5"/>
    </row>
    <row r="150" spans="2:13" x14ac:dyDescent="0.25">
      <c r="B150" s="1"/>
      <c r="C150" s="1"/>
      <c r="D150" s="1"/>
      <c r="E150" s="8"/>
      <c r="F150" s="8"/>
      <c r="G150" s="8"/>
      <c r="H150" s="8"/>
      <c r="I150" s="8"/>
      <c r="J150" s="8"/>
      <c r="K150" s="8"/>
      <c r="L150" s="5"/>
      <c r="M150" s="5"/>
    </row>
    <row r="151" spans="2:13" x14ac:dyDescent="0.25">
      <c r="B151" s="1"/>
      <c r="C151" s="1"/>
      <c r="D151" s="1"/>
      <c r="E151" s="8"/>
      <c r="F151" s="8"/>
      <c r="G151" s="8"/>
      <c r="H151" s="8"/>
      <c r="I151" s="8"/>
      <c r="J151" s="8"/>
      <c r="K151" s="8"/>
      <c r="L151" s="5"/>
      <c r="M151" s="5"/>
    </row>
    <row r="152" spans="2:13" x14ac:dyDescent="0.25">
      <c r="B152" s="1"/>
      <c r="C152" s="1"/>
      <c r="D152" s="1"/>
      <c r="E152" s="8"/>
      <c r="F152" s="8"/>
      <c r="G152" s="8"/>
      <c r="H152" s="8"/>
      <c r="I152" s="8"/>
      <c r="J152" s="8"/>
      <c r="K152" s="8"/>
      <c r="L152" s="5"/>
      <c r="M152" s="5"/>
    </row>
    <row r="153" spans="2:13" x14ac:dyDescent="0.25">
      <c r="B153" s="1"/>
      <c r="C153" s="1"/>
      <c r="D153" s="1"/>
      <c r="E153" s="8"/>
      <c r="F153" s="8"/>
      <c r="G153" s="8"/>
      <c r="H153" s="8"/>
      <c r="I153" s="8"/>
      <c r="J153" s="8"/>
      <c r="K153" s="8"/>
      <c r="L153" s="5"/>
      <c r="M153" s="5"/>
    </row>
    <row r="154" spans="2:13" x14ac:dyDescent="0.25">
      <c r="B154" s="1"/>
      <c r="C154" s="1"/>
      <c r="D154" s="1"/>
      <c r="E154" s="8"/>
      <c r="F154" s="8"/>
      <c r="G154" s="8"/>
      <c r="H154" s="8"/>
      <c r="I154" s="8"/>
      <c r="J154" s="8"/>
      <c r="K154" s="8"/>
      <c r="L154" s="5"/>
      <c r="M154" s="5"/>
    </row>
    <row r="155" spans="2:13" x14ac:dyDescent="0.25">
      <c r="B155" s="1"/>
      <c r="C155" s="1"/>
      <c r="D155" s="1"/>
      <c r="E155" s="8"/>
      <c r="F155" s="8"/>
      <c r="G155" s="8"/>
      <c r="H155" s="8"/>
      <c r="I155" s="8"/>
      <c r="J155" s="8"/>
      <c r="K155" s="8"/>
      <c r="L155" s="5"/>
      <c r="M155" s="5"/>
    </row>
    <row r="156" spans="2:13" x14ac:dyDescent="0.25">
      <c r="B156" s="1"/>
      <c r="C156" s="1"/>
      <c r="D156" s="1"/>
      <c r="E156" s="8"/>
      <c r="F156" s="8"/>
      <c r="G156" s="8"/>
      <c r="H156" s="8"/>
      <c r="I156" s="8"/>
      <c r="J156" s="8"/>
      <c r="K156" s="8"/>
      <c r="L156" s="5"/>
      <c r="M156" s="5"/>
    </row>
    <row r="157" spans="2:13" x14ac:dyDescent="0.25">
      <c r="B157" s="1"/>
      <c r="C157" s="1"/>
      <c r="D157" s="1"/>
      <c r="E157" s="8"/>
      <c r="F157" s="8"/>
      <c r="G157" s="8"/>
      <c r="H157" s="8"/>
      <c r="I157" s="8"/>
      <c r="J157" s="8"/>
      <c r="K157" s="8"/>
      <c r="L157" s="5"/>
      <c r="M157" s="5"/>
    </row>
    <row r="158" spans="2:13" x14ac:dyDescent="0.25">
      <c r="B158" s="1"/>
      <c r="C158" s="1"/>
      <c r="D158" s="1"/>
      <c r="E158" s="8"/>
      <c r="F158" s="8"/>
      <c r="G158" s="8"/>
      <c r="H158" s="8"/>
      <c r="I158" s="8"/>
      <c r="J158" s="8"/>
      <c r="K158" s="8"/>
      <c r="L158" s="5"/>
      <c r="M158" s="5"/>
    </row>
    <row r="159" spans="2:13" x14ac:dyDescent="0.25">
      <c r="B159" s="1"/>
      <c r="C159" s="1"/>
      <c r="D159" s="1"/>
      <c r="E159" s="8"/>
      <c r="F159" s="8"/>
      <c r="G159" s="8"/>
      <c r="H159" s="8"/>
      <c r="I159" s="8"/>
      <c r="J159" s="8"/>
      <c r="K159" s="8"/>
      <c r="L159" s="5"/>
      <c r="M159" s="5"/>
    </row>
    <row r="160" spans="2:13" x14ac:dyDescent="0.25">
      <c r="B160" s="1"/>
      <c r="C160" s="1"/>
      <c r="D160" s="1"/>
      <c r="E160" s="8"/>
      <c r="F160" s="8"/>
      <c r="G160" s="8"/>
      <c r="H160" s="8"/>
      <c r="I160" s="8"/>
      <c r="J160" s="8"/>
      <c r="K160" s="8"/>
      <c r="L160" s="5"/>
      <c r="M160" s="5"/>
    </row>
    <row r="161" spans="2:13" x14ac:dyDescent="0.25">
      <c r="B161" s="1"/>
      <c r="C161" s="1"/>
      <c r="D161" s="1"/>
      <c r="E161" s="8"/>
      <c r="F161" s="8"/>
      <c r="G161" s="8"/>
      <c r="H161" s="8"/>
      <c r="I161" s="8"/>
      <c r="J161" s="8"/>
      <c r="K161" s="8"/>
      <c r="L161" s="5"/>
      <c r="M161" s="5"/>
    </row>
    <row r="162" spans="2:13" x14ac:dyDescent="0.25">
      <c r="B162" s="1"/>
      <c r="C162" s="1"/>
      <c r="D162" s="1"/>
      <c r="E162" s="8"/>
      <c r="F162" s="8"/>
      <c r="G162" s="8"/>
      <c r="H162" s="8"/>
      <c r="I162" s="8"/>
      <c r="J162" s="8"/>
      <c r="K162" s="8"/>
      <c r="L162" s="5"/>
      <c r="M162" s="5"/>
    </row>
    <row r="163" spans="2:13" x14ac:dyDescent="0.25">
      <c r="B163" s="1"/>
      <c r="C163" s="1"/>
      <c r="D163" s="1"/>
      <c r="E163" s="8"/>
      <c r="F163" s="8"/>
      <c r="G163" s="8"/>
      <c r="H163" s="8"/>
      <c r="I163" s="8"/>
      <c r="J163" s="8"/>
      <c r="K163" s="8"/>
      <c r="L163" s="5"/>
      <c r="M163" s="5"/>
    </row>
    <row r="164" spans="2:13" x14ac:dyDescent="0.25">
      <c r="B164" s="1"/>
      <c r="C164" s="1"/>
      <c r="D164" s="1"/>
      <c r="E164" s="8"/>
      <c r="F164" s="8"/>
      <c r="G164" s="8"/>
      <c r="H164" s="8"/>
      <c r="I164" s="8"/>
      <c r="J164" s="8"/>
      <c r="K164" s="8"/>
      <c r="L164" s="5"/>
      <c r="M164" s="5"/>
    </row>
    <row r="165" spans="2:13" x14ac:dyDescent="0.25">
      <c r="B165" s="1"/>
      <c r="C165" s="1"/>
      <c r="D165" s="1"/>
      <c r="E165" s="8"/>
      <c r="F165" s="8"/>
      <c r="G165" s="8"/>
      <c r="H165" s="8"/>
      <c r="I165" s="8"/>
      <c r="J165" s="8"/>
      <c r="K165" s="8"/>
      <c r="L165" s="5"/>
      <c r="M165" s="5"/>
    </row>
    <row r="166" spans="2:13" x14ac:dyDescent="0.25">
      <c r="B166" s="1"/>
      <c r="C166" s="1"/>
      <c r="D166" s="1"/>
      <c r="E166" s="8"/>
      <c r="F166" s="8"/>
      <c r="G166" s="8"/>
      <c r="H166" s="8"/>
      <c r="I166" s="8"/>
      <c r="J166" s="8"/>
      <c r="K166" s="8"/>
      <c r="L166" s="5"/>
      <c r="M166" s="5"/>
    </row>
    <row r="167" spans="2:13" x14ac:dyDescent="0.25">
      <c r="B167" s="1"/>
      <c r="C167" s="1"/>
      <c r="D167" s="1"/>
      <c r="E167" s="8"/>
      <c r="F167" s="8"/>
      <c r="G167" s="8"/>
      <c r="H167" s="8"/>
      <c r="I167" s="8"/>
      <c r="J167" s="8"/>
      <c r="K167" s="8"/>
      <c r="L167" s="5"/>
      <c r="M167" s="5"/>
    </row>
    <row r="168" spans="2:13" x14ac:dyDescent="0.25">
      <c r="B168" s="1"/>
      <c r="C168" s="1"/>
      <c r="D168" s="1"/>
      <c r="E168" s="8"/>
      <c r="F168" s="8"/>
      <c r="G168" s="8"/>
      <c r="H168" s="8"/>
      <c r="I168" s="8"/>
      <c r="J168" s="8"/>
      <c r="K168" s="8"/>
      <c r="L168" s="5"/>
      <c r="M168" s="5"/>
    </row>
    <row r="169" spans="2:13" x14ac:dyDescent="0.25">
      <c r="B169" s="1"/>
      <c r="C169" s="1"/>
      <c r="D169" s="1"/>
      <c r="E169" s="8"/>
      <c r="F169" s="8"/>
      <c r="G169" s="8"/>
      <c r="H169" s="8"/>
      <c r="I169" s="8"/>
      <c r="J169" s="8"/>
      <c r="K169" s="8"/>
      <c r="L169" s="5"/>
      <c r="M169" s="5"/>
    </row>
    <row r="170" spans="2:13" x14ac:dyDescent="0.25">
      <c r="B170" s="1"/>
      <c r="C170" s="1"/>
      <c r="D170" s="1"/>
      <c r="E170" s="8"/>
      <c r="F170" s="8"/>
      <c r="G170" s="8"/>
      <c r="H170" s="8"/>
      <c r="I170" s="8"/>
      <c r="J170" s="8"/>
      <c r="K170" s="8"/>
      <c r="L170" s="5"/>
      <c r="M170" s="5"/>
    </row>
    <row r="171" spans="2:13" x14ac:dyDescent="0.25">
      <c r="B171" s="1"/>
      <c r="C171" s="1"/>
      <c r="D171" s="1"/>
      <c r="E171" s="8"/>
      <c r="F171" s="8"/>
      <c r="G171" s="8"/>
      <c r="H171" s="8"/>
      <c r="I171" s="8"/>
      <c r="J171" s="8"/>
      <c r="K171" s="8"/>
      <c r="L171" s="5"/>
      <c r="M171" s="5"/>
    </row>
    <row r="172" spans="2:13" x14ac:dyDescent="0.25">
      <c r="B172" s="1"/>
      <c r="C172" s="1"/>
      <c r="D172" s="1"/>
      <c r="E172" s="8"/>
      <c r="F172" s="8"/>
      <c r="G172" s="8"/>
      <c r="H172" s="8"/>
      <c r="I172" s="8"/>
      <c r="J172" s="8"/>
      <c r="K172" s="8"/>
      <c r="L172" s="5"/>
      <c r="M172" s="5"/>
    </row>
    <row r="173" spans="2:13" x14ac:dyDescent="0.25">
      <c r="B173" s="1"/>
      <c r="C173" s="1"/>
      <c r="D173" s="1"/>
      <c r="E173" s="8"/>
      <c r="F173" s="8"/>
      <c r="G173" s="8"/>
      <c r="H173" s="8"/>
      <c r="I173" s="8"/>
      <c r="J173" s="8"/>
      <c r="K173" s="8"/>
      <c r="L173" s="5"/>
      <c r="M173" s="5"/>
    </row>
    <row r="174" spans="2:13" x14ac:dyDescent="0.25">
      <c r="B174" s="1"/>
      <c r="C174" s="1"/>
      <c r="D174" s="1"/>
      <c r="E174" s="8"/>
      <c r="F174" s="8"/>
      <c r="G174" s="8"/>
      <c r="H174" s="8"/>
      <c r="I174" s="8"/>
      <c r="J174" s="8"/>
      <c r="K174" s="8"/>
      <c r="L174" s="5"/>
      <c r="M174" s="5"/>
    </row>
    <row r="175" spans="2:13" x14ac:dyDescent="0.25">
      <c r="B175" s="1"/>
      <c r="C175" s="1"/>
      <c r="D175" s="1"/>
      <c r="E175" s="8"/>
      <c r="F175" s="8"/>
      <c r="G175" s="8"/>
      <c r="H175" s="8"/>
      <c r="I175" s="8"/>
      <c r="J175" s="8"/>
      <c r="K175" s="8"/>
      <c r="L175" s="5"/>
      <c r="M175" s="5"/>
    </row>
    <row r="176" spans="2:13" x14ac:dyDescent="0.25">
      <c r="B176" s="1"/>
      <c r="C176" s="1"/>
      <c r="D176" s="1"/>
      <c r="E176" s="8"/>
      <c r="F176" s="8"/>
      <c r="G176" s="8"/>
      <c r="H176" s="8"/>
      <c r="I176" s="8"/>
      <c r="J176" s="8"/>
      <c r="K176" s="8"/>
      <c r="L176" s="5"/>
      <c r="M176" s="5"/>
    </row>
    <row r="177" spans="2:13" x14ac:dyDescent="0.25">
      <c r="B177" s="1"/>
      <c r="C177" s="1"/>
      <c r="D177" s="1"/>
      <c r="E177" s="8"/>
      <c r="F177" s="8"/>
      <c r="G177" s="8"/>
      <c r="H177" s="8"/>
      <c r="I177" s="8"/>
      <c r="J177" s="8"/>
      <c r="K177" s="8"/>
      <c r="L177" s="5"/>
      <c r="M177" s="5"/>
    </row>
    <row r="178" spans="2:13" x14ac:dyDescent="0.25">
      <c r="B178" s="1"/>
      <c r="C178" s="1"/>
      <c r="D178" s="1"/>
      <c r="E178" s="8"/>
      <c r="F178" s="8"/>
      <c r="G178" s="8"/>
      <c r="H178" s="8"/>
      <c r="I178" s="8"/>
      <c r="J178" s="8"/>
      <c r="K178" s="8"/>
      <c r="L178" s="5"/>
      <c r="M178" s="5"/>
    </row>
    <row r="179" spans="2:13" x14ac:dyDescent="0.25">
      <c r="B179" s="1"/>
      <c r="C179" s="1"/>
      <c r="D179" s="1"/>
      <c r="E179" s="8"/>
      <c r="F179" s="8"/>
      <c r="G179" s="8"/>
      <c r="H179" s="8"/>
      <c r="I179" s="8"/>
      <c r="J179" s="8"/>
      <c r="K179" s="8"/>
      <c r="L179" s="5"/>
      <c r="M179" s="5"/>
    </row>
    <row r="180" spans="2:13" x14ac:dyDescent="0.25">
      <c r="B180" s="1"/>
      <c r="C180" s="1"/>
      <c r="D180" s="1"/>
      <c r="E180" s="8"/>
      <c r="F180" s="8"/>
      <c r="G180" s="8"/>
      <c r="H180" s="8"/>
      <c r="I180" s="8"/>
      <c r="J180" s="8"/>
      <c r="K180" s="8"/>
      <c r="L180" s="5"/>
      <c r="M180" s="5"/>
    </row>
    <row r="181" spans="2:13" x14ac:dyDescent="0.25">
      <c r="B181" s="1"/>
      <c r="C181" s="1"/>
      <c r="D181" s="1"/>
      <c r="E181" s="8"/>
      <c r="F181" s="8"/>
      <c r="G181" s="8"/>
      <c r="H181" s="8"/>
      <c r="I181" s="8"/>
      <c r="J181" s="8"/>
      <c r="K181" s="8"/>
      <c r="L181" s="5"/>
      <c r="M181" s="5"/>
    </row>
    <row r="182" spans="2:13" x14ac:dyDescent="0.25">
      <c r="B182" s="1"/>
      <c r="C182" s="1"/>
      <c r="D182" s="1"/>
      <c r="E182" s="8"/>
      <c r="F182" s="8"/>
      <c r="G182" s="8"/>
      <c r="H182" s="8"/>
      <c r="I182" s="8"/>
      <c r="J182" s="8"/>
      <c r="K182" s="8"/>
      <c r="L182" s="5"/>
      <c r="M182" s="5"/>
    </row>
    <row r="183" spans="2:13" x14ac:dyDescent="0.25">
      <c r="B183" s="1"/>
      <c r="C183" s="1"/>
      <c r="D183" s="1"/>
      <c r="E183" s="8"/>
      <c r="F183" s="8"/>
      <c r="G183" s="8"/>
      <c r="H183" s="8"/>
      <c r="I183" s="8"/>
      <c r="J183" s="8"/>
      <c r="K183" s="8"/>
      <c r="L183" s="5"/>
      <c r="M183" s="5"/>
    </row>
    <row r="184" spans="2:13" x14ac:dyDescent="0.25">
      <c r="B184" s="1"/>
      <c r="C184" s="1"/>
      <c r="D184" s="1"/>
      <c r="E184" s="8"/>
      <c r="F184" s="8"/>
      <c r="G184" s="8"/>
      <c r="H184" s="8"/>
      <c r="I184" s="8"/>
      <c r="J184" s="8"/>
      <c r="K184" s="8"/>
      <c r="L184" s="5"/>
      <c r="M184" s="5"/>
    </row>
    <row r="185" spans="2:13" x14ac:dyDescent="0.25">
      <c r="B185" s="1"/>
      <c r="C185" s="1"/>
      <c r="D185" s="1"/>
      <c r="E185" s="8"/>
      <c r="F185" s="8"/>
      <c r="G185" s="8"/>
      <c r="H185" s="8"/>
      <c r="I185" s="8"/>
      <c r="J185" s="8"/>
      <c r="K185" s="8"/>
      <c r="L185" s="5"/>
      <c r="M185" s="5"/>
    </row>
    <row r="186" spans="2:13" x14ac:dyDescent="0.25">
      <c r="B186" s="1"/>
      <c r="C186" s="1"/>
      <c r="D186" s="1"/>
      <c r="E186" s="8"/>
      <c r="F186" s="8"/>
      <c r="G186" s="8"/>
      <c r="H186" s="8"/>
      <c r="I186" s="8"/>
      <c r="J186" s="8"/>
      <c r="K186" s="8"/>
      <c r="L186" s="5"/>
      <c r="M186" s="5"/>
    </row>
    <row r="187" spans="2:13" x14ac:dyDescent="0.25">
      <c r="B187" s="1"/>
      <c r="C187" s="1"/>
      <c r="D187" s="1"/>
      <c r="E187" s="8"/>
      <c r="F187" s="8"/>
      <c r="G187" s="8"/>
      <c r="H187" s="8"/>
      <c r="I187" s="8"/>
      <c r="J187" s="8"/>
      <c r="K187" s="8"/>
      <c r="L187" s="5"/>
      <c r="M187" s="5"/>
    </row>
    <row r="188" spans="2:13" x14ac:dyDescent="0.25">
      <c r="B188" s="1"/>
      <c r="C188" s="1"/>
      <c r="D188" s="1"/>
      <c r="E188" s="8"/>
      <c r="F188" s="8"/>
      <c r="G188" s="8"/>
      <c r="H188" s="8"/>
      <c r="I188" s="8"/>
      <c r="J188" s="8"/>
      <c r="K188" s="8"/>
      <c r="L188" s="5"/>
      <c r="M188" s="5"/>
    </row>
    <row r="189" spans="2:13" x14ac:dyDescent="0.25">
      <c r="B189" s="1"/>
      <c r="C189" s="1"/>
      <c r="D189" s="1"/>
      <c r="E189" s="8"/>
      <c r="F189" s="8"/>
      <c r="G189" s="8"/>
      <c r="H189" s="8"/>
      <c r="I189" s="8"/>
      <c r="J189" s="8"/>
      <c r="K189" s="8"/>
      <c r="L189" s="5"/>
      <c r="M189" s="5"/>
    </row>
    <row r="190" spans="2:13" x14ac:dyDescent="0.25">
      <c r="B190" s="1"/>
      <c r="C190" s="1"/>
      <c r="D190" s="1"/>
      <c r="E190" s="8"/>
      <c r="F190" s="8"/>
      <c r="G190" s="8"/>
      <c r="H190" s="8"/>
      <c r="I190" s="8"/>
      <c r="J190" s="8"/>
      <c r="K190" s="8"/>
      <c r="L190" s="5"/>
      <c r="M190" s="5"/>
    </row>
    <row r="191" spans="2:13" x14ac:dyDescent="0.25">
      <c r="B191" s="1"/>
      <c r="C191" s="1"/>
      <c r="D191" s="1"/>
      <c r="E191" s="8"/>
      <c r="F191" s="8"/>
      <c r="G191" s="8"/>
      <c r="H191" s="8"/>
      <c r="I191" s="8"/>
      <c r="J191" s="8"/>
      <c r="K191" s="8"/>
      <c r="L191" s="5"/>
      <c r="M191" s="5"/>
    </row>
    <row r="192" spans="2:13" x14ac:dyDescent="0.25">
      <c r="B192" s="1"/>
      <c r="C192" s="1"/>
      <c r="D192" s="1"/>
      <c r="E192" s="8"/>
      <c r="F192" s="8"/>
      <c r="G192" s="8"/>
      <c r="H192" s="8"/>
      <c r="I192" s="8"/>
      <c r="J192" s="8"/>
      <c r="K192" s="8"/>
      <c r="L192" s="5"/>
      <c r="M192" s="5"/>
    </row>
    <row r="193" spans="2:13" x14ac:dyDescent="0.25">
      <c r="B193" s="1"/>
      <c r="C193" s="1"/>
      <c r="D193" s="1"/>
      <c r="E193" s="8"/>
      <c r="F193" s="8"/>
      <c r="G193" s="8"/>
      <c r="H193" s="8"/>
      <c r="I193" s="8"/>
      <c r="J193" s="8"/>
      <c r="K193" s="8"/>
      <c r="L193" s="5"/>
      <c r="M193" s="5"/>
    </row>
    <row r="194" spans="2:13" x14ac:dyDescent="0.25">
      <c r="B194" s="1"/>
      <c r="C194" s="1"/>
      <c r="D194" s="1"/>
      <c r="E194" s="8"/>
      <c r="F194" s="8"/>
      <c r="G194" s="8"/>
      <c r="H194" s="8"/>
      <c r="I194" s="8"/>
      <c r="J194" s="8"/>
      <c r="K194" s="8"/>
      <c r="L194" s="5"/>
      <c r="M194" s="5"/>
    </row>
    <row r="195" spans="2:13" x14ac:dyDescent="0.25">
      <c r="B195" s="1"/>
      <c r="C195" s="1"/>
      <c r="D195" s="1"/>
      <c r="E195" s="8"/>
      <c r="F195" s="8"/>
      <c r="G195" s="8"/>
      <c r="H195" s="8"/>
      <c r="I195" s="8"/>
      <c r="J195" s="8"/>
      <c r="K195" s="8"/>
      <c r="L195" s="5"/>
      <c r="M195" s="5"/>
    </row>
    <row r="196" spans="2:13" x14ac:dyDescent="0.25">
      <c r="B196" s="1"/>
      <c r="C196" s="1"/>
      <c r="D196" s="1"/>
      <c r="E196" s="8"/>
      <c r="F196" s="8"/>
      <c r="G196" s="8"/>
      <c r="H196" s="8"/>
      <c r="I196" s="8"/>
      <c r="J196" s="8"/>
      <c r="K196" s="8"/>
      <c r="L196" s="5"/>
      <c r="M196" s="5"/>
    </row>
    <row r="197" spans="2:13" x14ac:dyDescent="0.25">
      <c r="B197" s="1"/>
      <c r="C197" s="1"/>
      <c r="D197" s="1"/>
      <c r="E197" s="8"/>
      <c r="F197" s="8"/>
      <c r="G197" s="8"/>
      <c r="H197" s="8"/>
      <c r="I197" s="8"/>
      <c r="J197" s="8"/>
      <c r="K197" s="8"/>
      <c r="L197" s="5"/>
      <c r="M197" s="5"/>
    </row>
    <row r="198" spans="2:13" x14ac:dyDescent="0.25">
      <c r="B198" s="1"/>
      <c r="C198" s="1"/>
      <c r="D198" s="1"/>
      <c r="E198" s="8"/>
      <c r="F198" s="8"/>
      <c r="G198" s="8"/>
      <c r="H198" s="8"/>
      <c r="I198" s="8"/>
      <c r="J198" s="8"/>
      <c r="K198" s="8"/>
      <c r="L198" s="5"/>
      <c r="M198" s="5"/>
    </row>
    <row r="199" spans="2:13" x14ac:dyDescent="0.25">
      <c r="B199" s="1"/>
      <c r="C199" s="1"/>
      <c r="D199" s="1"/>
      <c r="E199" s="8"/>
      <c r="F199" s="8"/>
      <c r="G199" s="8"/>
      <c r="H199" s="8"/>
      <c r="I199" s="8"/>
      <c r="J199" s="8"/>
      <c r="K199" s="8"/>
      <c r="L199" s="5"/>
      <c r="M199" s="5"/>
    </row>
    <row r="200" spans="2:13" x14ac:dyDescent="0.25">
      <c r="B200" s="1"/>
      <c r="C200" s="1"/>
      <c r="D200" s="1"/>
      <c r="E200" s="8"/>
      <c r="F200" s="8"/>
      <c r="G200" s="8"/>
      <c r="H200" s="8"/>
      <c r="I200" s="8"/>
      <c r="J200" s="8"/>
      <c r="K200" s="8"/>
      <c r="L200" s="5"/>
      <c r="M200" s="5"/>
    </row>
    <row r="201" spans="2:13" x14ac:dyDescent="0.25">
      <c r="B201" s="1"/>
      <c r="C201" s="1"/>
      <c r="D201" s="1"/>
      <c r="E201" s="8"/>
      <c r="F201" s="8"/>
      <c r="G201" s="8"/>
      <c r="H201" s="8"/>
      <c r="I201" s="8"/>
      <c r="J201" s="8"/>
      <c r="K201" s="8"/>
      <c r="L201" s="5"/>
      <c r="M201" s="5"/>
    </row>
    <row r="202" spans="2:13" x14ac:dyDescent="0.25">
      <c r="B202" s="1"/>
      <c r="C202" s="1"/>
      <c r="D202" s="1"/>
      <c r="E202" s="8"/>
      <c r="F202" s="8"/>
      <c r="G202" s="8"/>
      <c r="H202" s="8"/>
      <c r="I202" s="8"/>
      <c r="J202" s="8"/>
      <c r="K202" s="8"/>
      <c r="L202" s="5"/>
      <c r="M202" s="5"/>
    </row>
    <row r="203" spans="2:13" x14ac:dyDescent="0.25">
      <c r="B203" s="1"/>
      <c r="C203" s="1"/>
      <c r="D203" s="1"/>
      <c r="E203" s="8"/>
      <c r="F203" s="8"/>
      <c r="G203" s="8"/>
      <c r="H203" s="8"/>
      <c r="I203" s="8"/>
      <c r="J203" s="8"/>
      <c r="K203" s="8"/>
      <c r="L203" s="5"/>
      <c r="M203" s="5"/>
    </row>
    <row r="204" spans="2:13" x14ac:dyDescent="0.25">
      <c r="B204" s="1"/>
      <c r="C204" s="1"/>
      <c r="D204" s="1"/>
      <c r="E204" s="8"/>
      <c r="F204" s="8"/>
      <c r="G204" s="8"/>
      <c r="H204" s="8"/>
      <c r="I204" s="8"/>
      <c r="J204" s="8"/>
      <c r="K204" s="8"/>
      <c r="L204" s="5"/>
      <c r="M204" s="5"/>
    </row>
    <row r="205" spans="2:13" x14ac:dyDescent="0.25">
      <c r="B205" s="1"/>
      <c r="C205" s="1"/>
      <c r="D205" s="1"/>
      <c r="E205" s="8"/>
      <c r="F205" s="8"/>
      <c r="G205" s="8"/>
      <c r="H205" s="8"/>
      <c r="I205" s="8"/>
      <c r="J205" s="8"/>
      <c r="K205" s="8"/>
      <c r="L205" s="5"/>
      <c r="M205" s="5"/>
    </row>
    <row r="206" spans="2:13" x14ac:dyDescent="0.25">
      <c r="B206" s="1"/>
      <c r="C206" s="1"/>
      <c r="D206" s="1"/>
      <c r="E206" s="8"/>
      <c r="F206" s="8"/>
      <c r="G206" s="8"/>
      <c r="H206" s="8"/>
      <c r="I206" s="8"/>
      <c r="J206" s="8"/>
      <c r="K206" s="8"/>
      <c r="L206" s="5"/>
      <c r="M206" s="5"/>
    </row>
    <row r="207" spans="2:13" x14ac:dyDescent="0.25">
      <c r="B207" s="1"/>
      <c r="C207" s="1"/>
      <c r="D207" s="1"/>
      <c r="E207" s="8"/>
      <c r="F207" s="8"/>
      <c r="G207" s="8"/>
      <c r="H207" s="8"/>
      <c r="I207" s="8"/>
      <c r="J207" s="8"/>
      <c r="K207" s="8"/>
      <c r="L207" s="5"/>
      <c r="M207" s="5"/>
    </row>
    <row r="208" spans="2:13" x14ac:dyDescent="0.25">
      <c r="B208" s="1"/>
      <c r="C208" s="1"/>
      <c r="D208" s="1"/>
      <c r="E208" s="8"/>
      <c r="F208" s="8"/>
      <c r="G208" s="8"/>
      <c r="H208" s="8"/>
      <c r="I208" s="8"/>
      <c r="J208" s="8"/>
      <c r="K208" s="8"/>
      <c r="L208" s="5"/>
      <c r="M208" s="5"/>
    </row>
    <row r="209" spans="2:13" x14ac:dyDescent="0.25">
      <c r="B209" s="1"/>
      <c r="C209" s="1"/>
      <c r="D209" s="1"/>
      <c r="E209" s="8"/>
      <c r="F209" s="8"/>
      <c r="G209" s="8"/>
      <c r="H209" s="8"/>
      <c r="I209" s="8"/>
      <c r="J209" s="8"/>
      <c r="K209" s="8"/>
      <c r="L209" s="5"/>
      <c r="M209" s="5"/>
    </row>
    <row r="210" spans="2:13" x14ac:dyDescent="0.25">
      <c r="B210" s="1"/>
      <c r="C210" s="1"/>
      <c r="D210" s="1"/>
      <c r="E210" s="8"/>
      <c r="F210" s="8"/>
      <c r="G210" s="8"/>
      <c r="H210" s="8"/>
      <c r="I210" s="8"/>
      <c r="J210" s="8"/>
      <c r="K210" s="8"/>
      <c r="L210" s="5"/>
      <c r="M210" s="5"/>
    </row>
    <row r="211" spans="2:13" x14ac:dyDescent="0.25">
      <c r="B211" s="1"/>
      <c r="C211" s="1"/>
      <c r="D211" s="1"/>
      <c r="E211" s="8"/>
      <c r="F211" s="8"/>
      <c r="G211" s="8"/>
      <c r="H211" s="8"/>
      <c r="I211" s="8"/>
      <c r="J211" s="8"/>
      <c r="K211" s="8"/>
      <c r="L211" s="5"/>
      <c r="M211" s="5"/>
    </row>
    <row r="212" spans="2:13" x14ac:dyDescent="0.25">
      <c r="B212" s="1"/>
      <c r="C212" s="1"/>
      <c r="D212" s="1"/>
      <c r="E212" s="8"/>
      <c r="F212" s="8"/>
      <c r="G212" s="8"/>
      <c r="H212" s="8"/>
      <c r="I212" s="8"/>
      <c r="J212" s="8"/>
      <c r="K212" s="8"/>
      <c r="L212" s="5"/>
      <c r="M212" s="5"/>
    </row>
    <row r="213" spans="2:13" x14ac:dyDescent="0.25">
      <c r="B213" s="1"/>
      <c r="C213" s="1"/>
      <c r="D213" s="1"/>
      <c r="E213" s="8"/>
      <c r="F213" s="8"/>
      <c r="G213" s="8"/>
      <c r="H213" s="8"/>
      <c r="I213" s="8"/>
      <c r="J213" s="8"/>
      <c r="K213" s="8"/>
      <c r="L213" s="5"/>
      <c r="M213" s="5"/>
    </row>
    <row r="214" spans="2:13" x14ac:dyDescent="0.25">
      <c r="B214" s="1"/>
      <c r="C214" s="1"/>
      <c r="D214" s="1"/>
      <c r="E214" s="8"/>
      <c r="F214" s="8"/>
      <c r="G214" s="8"/>
      <c r="H214" s="8"/>
      <c r="I214" s="8"/>
      <c r="J214" s="8"/>
      <c r="K214" s="8"/>
      <c r="L214" s="5"/>
      <c r="M214" s="5"/>
    </row>
    <row r="215" spans="2:13" x14ac:dyDescent="0.25">
      <c r="B215" s="1"/>
      <c r="C215" s="1"/>
      <c r="D215" s="1"/>
      <c r="E215" s="8"/>
      <c r="F215" s="8"/>
      <c r="G215" s="8"/>
      <c r="H215" s="8"/>
      <c r="I215" s="8"/>
      <c r="J215" s="8"/>
      <c r="K215" s="8"/>
      <c r="L215" s="5"/>
      <c r="M215" s="5"/>
    </row>
    <row r="216" spans="2:13" x14ac:dyDescent="0.25">
      <c r="B216" s="1"/>
      <c r="C216" s="1"/>
      <c r="D216" s="1"/>
      <c r="E216" s="8"/>
      <c r="F216" s="8"/>
      <c r="G216" s="8"/>
      <c r="H216" s="8"/>
      <c r="I216" s="8"/>
      <c r="J216" s="8"/>
      <c r="K216" s="8"/>
      <c r="L216" s="5"/>
      <c r="M216" s="5"/>
    </row>
    <row r="217" spans="2:13" x14ac:dyDescent="0.25">
      <c r="B217" s="1"/>
      <c r="C217" s="1"/>
      <c r="D217" s="1"/>
      <c r="E217" s="8"/>
      <c r="F217" s="8"/>
      <c r="G217" s="8"/>
      <c r="H217" s="8"/>
      <c r="I217" s="8"/>
      <c r="J217" s="8"/>
      <c r="K217" s="8"/>
      <c r="L217" s="5"/>
      <c r="M217" s="5"/>
    </row>
    <row r="218" spans="2:13" x14ac:dyDescent="0.25">
      <c r="B218" s="1"/>
      <c r="C218" s="1"/>
      <c r="D218" s="1"/>
      <c r="E218" s="8"/>
      <c r="F218" s="8"/>
      <c r="G218" s="8"/>
      <c r="H218" s="8"/>
      <c r="I218" s="8"/>
      <c r="J218" s="8"/>
      <c r="K218" s="8"/>
      <c r="L218" s="5"/>
      <c r="M218" s="5"/>
    </row>
    <row r="219" spans="2:13" x14ac:dyDescent="0.25">
      <c r="B219" s="1"/>
      <c r="C219" s="1"/>
      <c r="D219" s="1"/>
      <c r="E219" s="8"/>
      <c r="F219" s="8"/>
      <c r="G219" s="8"/>
      <c r="H219" s="8"/>
      <c r="I219" s="8"/>
      <c r="J219" s="8"/>
      <c r="K219" s="8"/>
      <c r="L219" s="5"/>
      <c r="M219" s="5"/>
    </row>
    <row r="220" spans="2:13" x14ac:dyDescent="0.25">
      <c r="B220" s="1"/>
      <c r="C220" s="1"/>
      <c r="D220" s="1"/>
      <c r="E220" s="8"/>
      <c r="F220" s="8"/>
      <c r="G220" s="8"/>
      <c r="H220" s="8"/>
      <c r="I220" s="8"/>
      <c r="J220" s="8"/>
      <c r="K220" s="8"/>
      <c r="L220" s="5"/>
      <c r="M220" s="5"/>
    </row>
    <row r="221" spans="2:13" x14ac:dyDescent="0.25">
      <c r="B221" s="1"/>
      <c r="C221" s="1"/>
      <c r="D221" s="1"/>
      <c r="E221" s="8"/>
      <c r="F221" s="8"/>
      <c r="G221" s="8"/>
      <c r="H221" s="8"/>
      <c r="I221" s="8"/>
      <c r="J221" s="8"/>
      <c r="K221" s="8"/>
      <c r="L221" s="5"/>
      <c r="M221" s="5"/>
    </row>
    <row r="222" spans="2:13" x14ac:dyDescent="0.25">
      <c r="B222" s="1"/>
      <c r="C222" s="1"/>
      <c r="D222" s="1"/>
      <c r="E222" s="8"/>
      <c r="F222" s="8"/>
      <c r="G222" s="8"/>
      <c r="H222" s="8"/>
      <c r="I222" s="8"/>
      <c r="J222" s="8"/>
      <c r="K222" s="8"/>
      <c r="L222" s="5"/>
      <c r="M222" s="5"/>
    </row>
    <row r="223" spans="2:13" x14ac:dyDescent="0.25">
      <c r="B223" s="1"/>
      <c r="C223" s="1"/>
      <c r="D223" s="1"/>
      <c r="E223" s="8"/>
      <c r="F223" s="8"/>
      <c r="G223" s="8"/>
      <c r="H223" s="8"/>
      <c r="I223" s="8"/>
      <c r="J223" s="8"/>
      <c r="K223" s="8"/>
      <c r="L223" s="5"/>
      <c r="M223" s="5"/>
    </row>
    <row r="224" spans="2:13" x14ac:dyDescent="0.25">
      <c r="B224" s="1"/>
      <c r="C224" s="1"/>
      <c r="D224" s="1"/>
      <c r="E224" s="8"/>
      <c r="F224" s="8"/>
      <c r="G224" s="8"/>
      <c r="H224" s="8"/>
      <c r="I224" s="8"/>
      <c r="J224" s="8"/>
      <c r="K224" s="8"/>
      <c r="L224" s="5"/>
      <c r="M224" s="5"/>
    </row>
    <row r="225" spans="2:13" x14ac:dyDescent="0.25">
      <c r="B225" s="1"/>
      <c r="C225" s="1"/>
      <c r="D225" s="1"/>
      <c r="E225" s="8"/>
      <c r="F225" s="8"/>
      <c r="G225" s="8"/>
      <c r="H225" s="8"/>
      <c r="I225" s="8"/>
      <c r="J225" s="8"/>
      <c r="K225" s="8"/>
      <c r="L225" s="5"/>
      <c r="M225" s="5"/>
    </row>
    <row r="226" spans="2:13" x14ac:dyDescent="0.25">
      <c r="B226" s="1"/>
      <c r="C226" s="1"/>
      <c r="D226" s="1"/>
      <c r="E226" s="8"/>
      <c r="F226" s="8"/>
      <c r="G226" s="8"/>
      <c r="H226" s="8"/>
      <c r="I226" s="8"/>
      <c r="J226" s="8"/>
      <c r="K226" s="8"/>
      <c r="L226" s="5"/>
      <c r="M226" s="5"/>
    </row>
    <row r="227" spans="2:13" x14ac:dyDescent="0.25">
      <c r="B227" s="1"/>
      <c r="C227" s="1"/>
      <c r="D227" s="1"/>
      <c r="E227" s="8"/>
      <c r="F227" s="8"/>
      <c r="G227" s="8"/>
      <c r="H227" s="8"/>
      <c r="I227" s="8"/>
      <c r="J227" s="8"/>
      <c r="K227" s="8"/>
      <c r="L227" s="5"/>
      <c r="M227" s="5"/>
    </row>
    <row r="228" spans="2:13" x14ac:dyDescent="0.25">
      <c r="B228" s="1"/>
      <c r="C228" s="1"/>
      <c r="D228" s="1"/>
      <c r="E228" s="8"/>
      <c r="F228" s="8"/>
      <c r="G228" s="8"/>
      <c r="H228" s="8"/>
      <c r="I228" s="8"/>
      <c r="J228" s="8"/>
      <c r="K228" s="8"/>
      <c r="L228" s="5"/>
      <c r="M228" s="5"/>
    </row>
    <row r="229" spans="2:13" x14ac:dyDescent="0.25">
      <c r="B229" s="1"/>
      <c r="C229" s="1"/>
      <c r="D229" s="1"/>
      <c r="E229" s="8"/>
      <c r="F229" s="8"/>
      <c r="G229" s="8"/>
      <c r="H229" s="8"/>
      <c r="I229" s="8"/>
      <c r="J229" s="8"/>
      <c r="K229" s="8"/>
      <c r="L229" s="5"/>
      <c r="M229" s="5"/>
    </row>
    <row r="230" spans="2:13" x14ac:dyDescent="0.25">
      <c r="B230" s="1"/>
      <c r="C230" s="1"/>
      <c r="D230" s="1"/>
      <c r="E230" s="8"/>
      <c r="F230" s="8"/>
      <c r="G230" s="8"/>
      <c r="H230" s="8"/>
      <c r="I230" s="8"/>
      <c r="J230" s="8"/>
      <c r="K230" s="8"/>
      <c r="L230" s="5"/>
      <c r="M230" s="5"/>
    </row>
    <row r="231" spans="2:13" x14ac:dyDescent="0.25">
      <c r="B231" s="1"/>
      <c r="C231" s="1"/>
      <c r="D231" s="1"/>
      <c r="E231" s="8"/>
      <c r="F231" s="8"/>
      <c r="G231" s="8"/>
      <c r="H231" s="8"/>
      <c r="I231" s="8"/>
      <c r="J231" s="8"/>
      <c r="K231" s="8"/>
      <c r="L231" s="5"/>
      <c r="M231" s="5"/>
    </row>
    <row r="232" spans="2:13" x14ac:dyDescent="0.25">
      <c r="B232" s="1"/>
      <c r="C232" s="1"/>
      <c r="D232" s="1"/>
      <c r="E232" s="8"/>
      <c r="F232" s="8"/>
      <c r="G232" s="8"/>
      <c r="H232" s="8"/>
      <c r="I232" s="8"/>
      <c r="J232" s="8"/>
      <c r="K232" s="8"/>
      <c r="L232" s="5"/>
      <c r="M232" s="5"/>
    </row>
    <row r="233" spans="2:13" x14ac:dyDescent="0.25">
      <c r="B233" s="1"/>
      <c r="C233" s="1"/>
      <c r="D233" s="1"/>
      <c r="E233" s="8"/>
      <c r="F233" s="8"/>
      <c r="G233" s="8"/>
      <c r="H233" s="8"/>
      <c r="I233" s="8"/>
      <c r="J233" s="8"/>
      <c r="K233" s="8"/>
      <c r="L233" s="5"/>
      <c r="M233" s="5"/>
    </row>
    <row r="234" spans="2:13" x14ac:dyDescent="0.25">
      <c r="B234" s="1"/>
      <c r="C234" s="1"/>
      <c r="D234" s="1"/>
      <c r="E234" s="8"/>
      <c r="F234" s="8"/>
      <c r="G234" s="8"/>
      <c r="H234" s="8"/>
      <c r="I234" s="8"/>
      <c r="J234" s="8"/>
      <c r="K234" s="8"/>
      <c r="L234" s="5"/>
      <c r="M234" s="5"/>
    </row>
    <row r="235" spans="2:13" x14ac:dyDescent="0.25">
      <c r="B235" s="1"/>
      <c r="C235" s="1"/>
      <c r="D235" s="1"/>
      <c r="E235" s="8"/>
      <c r="F235" s="8"/>
      <c r="G235" s="8"/>
      <c r="H235" s="8"/>
      <c r="I235" s="8"/>
      <c r="J235" s="8"/>
      <c r="K235" s="8"/>
      <c r="L235" s="5"/>
      <c r="M235" s="5"/>
    </row>
    <row r="236" spans="2:13" x14ac:dyDescent="0.25">
      <c r="B236" s="1"/>
      <c r="C236" s="1"/>
      <c r="D236" s="1"/>
      <c r="E236" s="8"/>
      <c r="F236" s="8"/>
      <c r="G236" s="8"/>
      <c r="H236" s="8"/>
      <c r="I236" s="8"/>
      <c r="J236" s="8"/>
      <c r="K236" s="8"/>
      <c r="L236" s="5"/>
      <c r="M236" s="5"/>
    </row>
    <row r="237" spans="2:13" x14ac:dyDescent="0.25">
      <c r="B237" s="1"/>
      <c r="C237" s="1"/>
      <c r="D237" s="1"/>
      <c r="E237" s="8"/>
      <c r="F237" s="8"/>
      <c r="G237" s="8"/>
      <c r="H237" s="8"/>
      <c r="I237" s="8"/>
      <c r="J237" s="8"/>
      <c r="K237" s="8"/>
      <c r="L237" s="5"/>
      <c r="M237" s="5"/>
    </row>
    <row r="238" spans="2:13" x14ac:dyDescent="0.25">
      <c r="B238" s="1"/>
      <c r="C238" s="1"/>
      <c r="D238" s="1"/>
      <c r="E238" s="8"/>
      <c r="F238" s="8"/>
      <c r="G238" s="8"/>
      <c r="H238" s="8"/>
      <c r="I238" s="8"/>
      <c r="J238" s="8"/>
      <c r="K238" s="8"/>
      <c r="L238" s="5"/>
      <c r="M238" s="5"/>
    </row>
    <row r="239" spans="2:13" x14ac:dyDescent="0.25">
      <c r="B239" s="1"/>
      <c r="C239" s="1"/>
      <c r="D239" s="1"/>
      <c r="E239" s="8"/>
      <c r="F239" s="8"/>
      <c r="G239" s="8"/>
      <c r="H239" s="8"/>
      <c r="I239" s="8"/>
      <c r="J239" s="8"/>
      <c r="K239" s="8"/>
      <c r="L239" s="5"/>
      <c r="M239" s="5"/>
    </row>
    <row r="240" spans="2:13" x14ac:dyDescent="0.25">
      <c r="B240" s="1"/>
      <c r="C240" s="1"/>
      <c r="D240" s="1"/>
      <c r="E240" s="8"/>
      <c r="F240" s="8"/>
      <c r="G240" s="8"/>
      <c r="H240" s="8"/>
      <c r="I240" s="8"/>
      <c r="J240" s="8"/>
      <c r="K240" s="8"/>
      <c r="L240" s="5"/>
      <c r="M240" s="5"/>
    </row>
    <row r="241" spans="2:13" x14ac:dyDescent="0.25">
      <c r="B241" s="1"/>
      <c r="C241" s="1"/>
      <c r="D241" s="1"/>
      <c r="E241" s="8"/>
      <c r="F241" s="8"/>
      <c r="G241" s="8"/>
      <c r="H241" s="8"/>
      <c r="I241" s="8"/>
      <c r="J241" s="8"/>
      <c r="K241" s="8"/>
      <c r="L241" s="5"/>
      <c r="M241" s="5"/>
    </row>
    <row r="242" spans="2:13" x14ac:dyDescent="0.25">
      <c r="B242" s="1"/>
      <c r="C242" s="1"/>
      <c r="D242" s="1"/>
      <c r="E242" s="8"/>
      <c r="F242" s="8"/>
      <c r="G242" s="8"/>
      <c r="H242" s="8"/>
      <c r="I242" s="8"/>
      <c r="J242" s="8"/>
      <c r="K242" s="8"/>
      <c r="L242" s="5"/>
      <c r="M242" s="5"/>
    </row>
    <row r="243" spans="2:13" x14ac:dyDescent="0.25">
      <c r="B243" s="1"/>
      <c r="C243" s="1"/>
      <c r="D243" s="1"/>
      <c r="E243" s="8"/>
      <c r="F243" s="8"/>
      <c r="G243" s="8"/>
      <c r="H243" s="8"/>
      <c r="I243" s="8"/>
      <c r="J243" s="8"/>
      <c r="K243" s="8"/>
      <c r="L243" s="5"/>
      <c r="M243" s="5"/>
    </row>
    <row r="244" spans="2:13" x14ac:dyDescent="0.25">
      <c r="B244" s="1"/>
      <c r="C244" s="1"/>
      <c r="D244" s="1"/>
      <c r="E244" s="8"/>
      <c r="F244" s="8"/>
      <c r="G244" s="8"/>
      <c r="H244" s="8"/>
      <c r="I244" s="8"/>
      <c r="J244" s="8"/>
      <c r="K244" s="8"/>
      <c r="L244" s="5"/>
      <c r="M244" s="5"/>
    </row>
    <row r="245" spans="2:13" x14ac:dyDescent="0.25">
      <c r="B245" s="1"/>
      <c r="C245" s="1"/>
      <c r="D245" s="1"/>
      <c r="E245" s="8"/>
      <c r="F245" s="8"/>
      <c r="G245" s="8"/>
      <c r="H245" s="8"/>
      <c r="I245" s="8"/>
      <c r="J245" s="8"/>
      <c r="K245" s="8"/>
      <c r="L245" s="5"/>
      <c r="M245" s="5"/>
    </row>
    <row r="246" spans="2:13" x14ac:dyDescent="0.25">
      <c r="B246" s="1"/>
      <c r="C246" s="1"/>
      <c r="D246" s="1"/>
      <c r="E246" s="8"/>
      <c r="F246" s="8"/>
      <c r="G246" s="8"/>
      <c r="H246" s="8"/>
      <c r="I246" s="8"/>
      <c r="J246" s="8"/>
      <c r="K246" s="8"/>
      <c r="L246" s="5"/>
      <c r="M246" s="5"/>
    </row>
    <row r="247" spans="2:13" x14ac:dyDescent="0.25">
      <c r="B247" s="1"/>
      <c r="C247" s="1"/>
      <c r="D247" s="1"/>
      <c r="E247" s="8"/>
      <c r="F247" s="8"/>
      <c r="G247" s="8"/>
      <c r="H247" s="8"/>
      <c r="I247" s="8"/>
      <c r="J247" s="8"/>
      <c r="K247" s="8"/>
      <c r="L247" s="5"/>
      <c r="M247" s="5"/>
    </row>
    <row r="248" spans="2:13" x14ac:dyDescent="0.25">
      <c r="B248" s="1"/>
      <c r="C248" s="1"/>
      <c r="D248" s="1"/>
      <c r="E248" s="8"/>
      <c r="F248" s="8"/>
      <c r="G248" s="8"/>
      <c r="H248" s="8"/>
      <c r="I248" s="8"/>
      <c r="J248" s="8"/>
      <c r="K248" s="8"/>
      <c r="L248" s="5"/>
      <c r="M248" s="5"/>
    </row>
    <row r="249" spans="2:13" x14ac:dyDescent="0.25">
      <c r="B249" s="1"/>
      <c r="C249" s="1"/>
      <c r="D249" s="1"/>
      <c r="E249" s="8"/>
      <c r="F249" s="8"/>
      <c r="G249" s="8"/>
      <c r="H249" s="8"/>
      <c r="I249" s="8"/>
      <c r="J249" s="8"/>
      <c r="K249" s="8"/>
      <c r="L249" s="5"/>
      <c r="M249" s="5"/>
    </row>
    <row r="250" spans="2:13" x14ac:dyDescent="0.25">
      <c r="B250" s="1"/>
      <c r="C250" s="1"/>
      <c r="D250" s="1"/>
      <c r="E250" s="8"/>
      <c r="F250" s="8"/>
      <c r="G250" s="8"/>
      <c r="H250" s="8"/>
      <c r="I250" s="8"/>
      <c r="J250" s="8"/>
      <c r="K250" s="8"/>
      <c r="L250" s="5"/>
      <c r="M250" s="5"/>
    </row>
    <row r="251" spans="2:13" x14ac:dyDescent="0.25">
      <c r="B251" s="1"/>
      <c r="C251" s="1"/>
      <c r="D251" s="1"/>
      <c r="E251" s="8"/>
      <c r="F251" s="8"/>
      <c r="G251" s="8"/>
      <c r="H251" s="8"/>
      <c r="I251" s="8"/>
      <c r="J251" s="8"/>
      <c r="K251" s="8"/>
      <c r="L251" s="5"/>
      <c r="M251" s="5"/>
    </row>
    <row r="252" spans="2:13" x14ac:dyDescent="0.25">
      <c r="B252" s="1"/>
      <c r="C252" s="1"/>
      <c r="D252" s="1"/>
      <c r="E252" s="8"/>
      <c r="F252" s="8"/>
      <c r="G252" s="8"/>
      <c r="H252" s="8"/>
      <c r="I252" s="8"/>
      <c r="J252" s="8"/>
      <c r="K252" s="8"/>
      <c r="L252" s="5"/>
      <c r="M252" s="5"/>
    </row>
    <row r="253" spans="2:13" x14ac:dyDescent="0.25">
      <c r="B253" s="1"/>
      <c r="C253" s="1"/>
      <c r="D253" s="1"/>
      <c r="E253" s="8"/>
      <c r="F253" s="8"/>
      <c r="G253" s="8"/>
      <c r="H253" s="8"/>
      <c r="I253" s="8"/>
      <c r="J253" s="8"/>
      <c r="K253" s="8"/>
      <c r="L253" s="5"/>
      <c r="M253" s="5"/>
    </row>
    <row r="254" spans="2:13" x14ac:dyDescent="0.25">
      <c r="B254" s="1"/>
      <c r="C254" s="1"/>
      <c r="D254" s="1"/>
      <c r="E254" s="8"/>
      <c r="F254" s="8"/>
      <c r="G254" s="8"/>
      <c r="H254" s="8"/>
      <c r="I254" s="8"/>
      <c r="J254" s="8"/>
      <c r="K254" s="8"/>
      <c r="L254" s="5"/>
      <c r="M254" s="5"/>
    </row>
    <row r="255" spans="2:13" x14ac:dyDescent="0.25">
      <c r="B255" s="1"/>
      <c r="C255" s="1"/>
      <c r="D255" s="1"/>
      <c r="E255" s="8"/>
      <c r="F255" s="8"/>
      <c r="G255" s="8"/>
      <c r="H255" s="8"/>
      <c r="I255" s="8"/>
      <c r="J255" s="8"/>
      <c r="K255" s="8"/>
      <c r="L255" s="5"/>
      <c r="M255" s="5"/>
    </row>
    <row r="256" spans="2:13" x14ac:dyDescent="0.25">
      <c r="B256" s="1"/>
      <c r="C256" s="1"/>
      <c r="D256" s="1"/>
      <c r="E256" s="8"/>
      <c r="F256" s="8"/>
      <c r="G256" s="8"/>
      <c r="H256" s="8"/>
      <c r="I256" s="8"/>
      <c r="J256" s="8"/>
      <c r="K256" s="8"/>
      <c r="L256" s="5"/>
      <c r="M256" s="5"/>
    </row>
    <row r="257" spans="2:13" x14ac:dyDescent="0.25">
      <c r="B257" s="1"/>
      <c r="C257" s="1"/>
      <c r="D257" s="1"/>
      <c r="E257" s="8"/>
      <c r="F257" s="8"/>
      <c r="G257" s="8"/>
      <c r="H257" s="8"/>
      <c r="I257" s="8"/>
      <c r="J257" s="8"/>
      <c r="K257" s="8"/>
      <c r="L257" s="5"/>
      <c r="M257" s="5"/>
    </row>
    <row r="258" spans="2:13" x14ac:dyDescent="0.25">
      <c r="B258" s="1"/>
      <c r="C258" s="1"/>
      <c r="D258" s="1"/>
      <c r="E258" s="8"/>
      <c r="F258" s="8"/>
      <c r="G258" s="8"/>
      <c r="H258" s="8"/>
      <c r="I258" s="8"/>
      <c r="J258" s="8"/>
      <c r="K258" s="8"/>
      <c r="L258" s="5"/>
      <c r="M258" s="5"/>
    </row>
    <row r="259" spans="2:13" x14ac:dyDescent="0.25">
      <c r="B259" s="1"/>
      <c r="C259" s="1"/>
      <c r="D259" s="1"/>
      <c r="E259" s="8"/>
      <c r="F259" s="8"/>
      <c r="G259" s="8"/>
      <c r="H259" s="8"/>
      <c r="I259" s="8"/>
      <c r="J259" s="8"/>
      <c r="K259" s="8"/>
      <c r="L259" s="5"/>
      <c r="M259" s="5"/>
    </row>
    <row r="260" spans="2:13" x14ac:dyDescent="0.25">
      <c r="B260" s="1"/>
      <c r="C260" s="1"/>
      <c r="D260" s="1"/>
      <c r="E260" s="8"/>
      <c r="F260" s="8"/>
      <c r="G260" s="8"/>
      <c r="H260" s="8"/>
      <c r="I260" s="8"/>
      <c r="J260" s="8"/>
      <c r="K260" s="8"/>
      <c r="L260" s="5"/>
      <c r="M260" s="5"/>
    </row>
    <row r="261" spans="2:13" x14ac:dyDescent="0.25">
      <c r="B261" s="1"/>
      <c r="C261" s="1"/>
      <c r="D261" s="1"/>
      <c r="E261" s="8"/>
      <c r="F261" s="8"/>
      <c r="G261" s="8"/>
      <c r="H261" s="8"/>
      <c r="I261" s="8"/>
      <c r="J261" s="8"/>
      <c r="K261" s="8"/>
      <c r="L261" s="5"/>
      <c r="M261" s="5"/>
    </row>
    <row r="262" spans="2:13" x14ac:dyDescent="0.25">
      <c r="B262" s="1"/>
      <c r="C262" s="1"/>
      <c r="D262" s="1"/>
      <c r="E262" s="8"/>
      <c r="F262" s="8"/>
      <c r="G262" s="8"/>
      <c r="H262" s="8"/>
      <c r="I262" s="8"/>
      <c r="J262" s="8"/>
      <c r="K262" s="8"/>
      <c r="L262" s="5"/>
      <c r="M262" s="5"/>
    </row>
    <row r="263" spans="2:13" x14ac:dyDescent="0.25">
      <c r="B263" s="1"/>
      <c r="C263" s="1"/>
      <c r="D263" s="1"/>
      <c r="E263" s="8"/>
      <c r="F263" s="8"/>
      <c r="G263" s="8"/>
      <c r="H263" s="8"/>
      <c r="I263" s="8"/>
      <c r="J263" s="8"/>
      <c r="K263" s="8"/>
      <c r="L263" s="5"/>
      <c r="M263" s="5"/>
    </row>
    <row r="264" spans="2:13" x14ac:dyDescent="0.25">
      <c r="B264" s="1"/>
      <c r="C264" s="1"/>
      <c r="D264" s="1"/>
      <c r="E264" s="8"/>
      <c r="F264" s="8"/>
      <c r="G264" s="8"/>
      <c r="H264" s="8"/>
      <c r="I264" s="8"/>
      <c r="J264" s="8"/>
      <c r="K264" s="8"/>
      <c r="L264" s="5"/>
      <c r="M264" s="5"/>
    </row>
    <row r="265" spans="2:13" x14ac:dyDescent="0.25">
      <c r="B265" s="1"/>
      <c r="C265" s="1"/>
      <c r="D265" s="1"/>
      <c r="E265" s="8"/>
      <c r="F265" s="8"/>
      <c r="G265" s="8"/>
      <c r="H265" s="8"/>
      <c r="I265" s="8"/>
      <c r="J265" s="8"/>
      <c r="K265" s="8"/>
      <c r="L265" s="5"/>
      <c r="M265" s="5"/>
    </row>
    <row r="266" spans="2:13" x14ac:dyDescent="0.25">
      <c r="B266" s="1"/>
      <c r="C266" s="1"/>
      <c r="D266" s="1"/>
      <c r="E266" s="8"/>
      <c r="F266" s="8"/>
      <c r="G266" s="8"/>
      <c r="H266" s="8"/>
      <c r="I266" s="8"/>
      <c r="J266" s="8"/>
      <c r="K266" s="8"/>
      <c r="L266" s="5"/>
      <c r="M266" s="5"/>
    </row>
    <row r="267" spans="2:13" x14ac:dyDescent="0.25">
      <c r="B267" s="1"/>
      <c r="C267" s="1"/>
      <c r="D267" s="1"/>
      <c r="E267" s="8"/>
      <c r="F267" s="8"/>
      <c r="G267" s="8"/>
      <c r="H267" s="8"/>
      <c r="I267" s="8"/>
      <c r="J267" s="8"/>
      <c r="K267" s="8"/>
      <c r="L267" s="5"/>
      <c r="M267" s="5"/>
    </row>
    <row r="268" spans="2:13" x14ac:dyDescent="0.25">
      <c r="B268" s="1"/>
      <c r="C268" s="1"/>
      <c r="D268" s="1"/>
      <c r="E268" s="8"/>
      <c r="F268" s="8"/>
      <c r="G268" s="8"/>
      <c r="H268" s="8"/>
      <c r="I268" s="8"/>
      <c r="J268" s="8"/>
      <c r="K268" s="8"/>
      <c r="L268" s="5"/>
      <c r="M268" s="5"/>
    </row>
    <row r="269" spans="2:13" x14ac:dyDescent="0.25">
      <c r="B269" s="1"/>
      <c r="C269" s="1"/>
      <c r="D269" s="1"/>
      <c r="E269" s="8"/>
      <c r="F269" s="8"/>
      <c r="G269" s="8"/>
      <c r="H269" s="8"/>
      <c r="I269" s="8"/>
      <c r="J269" s="8"/>
      <c r="K269" s="8"/>
      <c r="L269" s="5"/>
      <c r="M269" s="5"/>
    </row>
    <row r="270" spans="2:13" x14ac:dyDescent="0.25">
      <c r="B270" s="1"/>
      <c r="C270" s="1"/>
      <c r="D270" s="1"/>
      <c r="E270" s="8"/>
      <c r="F270" s="8"/>
      <c r="G270" s="8"/>
      <c r="H270" s="8"/>
      <c r="I270" s="8"/>
      <c r="J270" s="8"/>
      <c r="K270" s="8"/>
      <c r="L270" s="5"/>
      <c r="M270" s="5"/>
    </row>
    <row r="271" spans="2:13" x14ac:dyDescent="0.25">
      <c r="B271" s="1"/>
      <c r="C271" s="1"/>
      <c r="D271" s="1"/>
      <c r="E271" s="8"/>
      <c r="F271" s="8"/>
      <c r="G271" s="8"/>
      <c r="H271" s="8"/>
      <c r="I271" s="8"/>
      <c r="J271" s="8"/>
      <c r="K271" s="8"/>
      <c r="L271" s="5"/>
      <c r="M271" s="5"/>
    </row>
    <row r="272" spans="2:13" x14ac:dyDescent="0.25">
      <c r="B272" s="1"/>
      <c r="C272" s="1"/>
      <c r="D272" s="1"/>
      <c r="E272" s="8"/>
      <c r="F272" s="8"/>
      <c r="G272" s="8"/>
      <c r="H272" s="8"/>
      <c r="I272" s="8"/>
      <c r="J272" s="8"/>
      <c r="K272" s="8"/>
      <c r="L272" s="5"/>
      <c r="M272" s="5"/>
    </row>
    <row r="273" spans="2:13" x14ac:dyDescent="0.25">
      <c r="B273" s="1"/>
      <c r="C273" s="1"/>
      <c r="D273" s="1"/>
      <c r="E273" s="8"/>
      <c r="F273" s="8"/>
      <c r="G273" s="8"/>
      <c r="H273" s="8"/>
      <c r="I273" s="8"/>
      <c r="J273" s="8"/>
      <c r="K273" s="8"/>
      <c r="L273" s="5"/>
      <c r="M273" s="5"/>
    </row>
    <row r="274" spans="2:13" x14ac:dyDescent="0.25">
      <c r="B274" s="1"/>
      <c r="C274" s="1"/>
      <c r="D274" s="1"/>
      <c r="E274" s="8"/>
      <c r="F274" s="8"/>
      <c r="G274" s="8"/>
      <c r="H274" s="8"/>
      <c r="I274" s="8"/>
      <c r="J274" s="8"/>
      <c r="K274" s="8"/>
      <c r="L274" s="5"/>
      <c r="M274" s="5"/>
    </row>
    <row r="275" spans="2:13" x14ac:dyDescent="0.25">
      <c r="B275" s="1"/>
      <c r="C275" s="1"/>
      <c r="D275" s="1"/>
      <c r="E275" s="8"/>
      <c r="F275" s="8"/>
      <c r="G275" s="8"/>
      <c r="H275" s="8"/>
      <c r="I275" s="8"/>
      <c r="J275" s="8"/>
      <c r="K275" s="8"/>
      <c r="L275" s="5"/>
      <c r="M275" s="5"/>
    </row>
    <row r="276" spans="2:13" x14ac:dyDescent="0.25">
      <c r="B276" s="1"/>
      <c r="C276" s="1"/>
      <c r="D276" s="1"/>
      <c r="E276" s="8"/>
      <c r="F276" s="8"/>
      <c r="G276" s="8"/>
      <c r="H276" s="8"/>
      <c r="I276" s="8"/>
      <c r="J276" s="8"/>
      <c r="K276" s="8"/>
      <c r="L276" s="5"/>
      <c r="M276" s="5"/>
    </row>
    <row r="277" spans="2:13" x14ac:dyDescent="0.25">
      <c r="B277" s="1"/>
      <c r="C277" s="1"/>
      <c r="D277" s="1"/>
      <c r="E277" s="8"/>
      <c r="F277" s="8"/>
      <c r="G277" s="8"/>
      <c r="H277" s="8"/>
      <c r="I277" s="8"/>
      <c r="J277" s="8"/>
      <c r="K277" s="8"/>
      <c r="L277" s="5"/>
      <c r="M277" s="5"/>
    </row>
    <row r="278" spans="2:13" x14ac:dyDescent="0.25">
      <c r="B278" s="1"/>
      <c r="C278" s="1"/>
      <c r="D278" s="1"/>
      <c r="E278" s="8"/>
      <c r="F278" s="8"/>
      <c r="G278" s="8"/>
      <c r="H278" s="8"/>
      <c r="I278" s="8"/>
      <c r="J278" s="8"/>
      <c r="K278" s="8"/>
      <c r="L278" s="5"/>
      <c r="M278" s="5"/>
    </row>
    <row r="279" spans="2:13" x14ac:dyDescent="0.25">
      <c r="B279" s="1"/>
      <c r="C279" s="1"/>
      <c r="D279" s="1"/>
      <c r="E279" s="8"/>
      <c r="F279" s="8"/>
      <c r="G279" s="8"/>
      <c r="H279" s="8"/>
      <c r="I279" s="8"/>
      <c r="J279" s="8"/>
      <c r="K279" s="8"/>
      <c r="L279" s="5"/>
      <c r="M279" s="5"/>
    </row>
    <row r="280" spans="2:13" x14ac:dyDescent="0.25">
      <c r="B280" s="1"/>
      <c r="C280" s="1"/>
      <c r="D280" s="1"/>
      <c r="E280" s="8"/>
      <c r="F280" s="8"/>
      <c r="G280" s="8"/>
      <c r="H280" s="8"/>
      <c r="I280" s="8"/>
      <c r="J280" s="8"/>
      <c r="K280" s="8"/>
      <c r="L280" s="5"/>
      <c r="M280" s="5"/>
    </row>
    <row r="281" spans="2:13" x14ac:dyDescent="0.25">
      <c r="B281" s="1"/>
      <c r="C281" s="1"/>
      <c r="D281" s="1"/>
      <c r="E281" s="8"/>
      <c r="F281" s="8"/>
      <c r="G281" s="8"/>
      <c r="H281" s="8"/>
      <c r="I281" s="8"/>
      <c r="J281" s="8"/>
      <c r="K281" s="8"/>
      <c r="L281" s="5"/>
      <c r="M281" s="5"/>
    </row>
    <row r="282" spans="2:13" x14ac:dyDescent="0.25">
      <c r="B282" s="1"/>
      <c r="C282" s="1"/>
      <c r="D282" s="1"/>
      <c r="E282" s="8"/>
      <c r="F282" s="8"/>
      <c r="G282" s="8"/>
      <c r="H282" s="8"/>
      <c r="I282" s="8"/>
      <c r="J282" s="8"/>
      <c r="K282" s="8"/>
      <c r="L282" s="5"/>
      <c r="M282" s="5"/>
    </row>
    <row r="283" spans="2:13" x14ac:dyDescent="0.25">
      <c r="B283" s="1"/>
      <c r="C283" s="1"/>
      <c r="D283" s="1"/>
      <c r="E283" s="8"/>
      <c r="F283" s="8"/>
      <c r="G283" s="8"/>
      <c r="H283" s="8"/>
      <c r="I283" s="8"/>
      <c r="J283" s="8"/>
      <c r="K283" s="8"/>
      <c r="L283" s="5"/>
      <c r="M283" s="5"/>
    </row>
    <row r="284" spans="2:13" x14ac:dyDescent="0.25">
      <c r="B284" s="1"/>
      <c r="C284" s="1"/>
      <c r="D284" s="1"/>
      <c r="E284" s="8"/>
      <c r="F284" s="8"/>
      <c r="G284" s="8"/>
      <c r="H284" s="8"/>
      <c r="I284" s="8"/>
      <c r="J284" s="8"/>
      <c r="K284" s="8"/>
      <c r="L284" s="5"/>
      <c r="M284" s="5"/>
    </row>
    <row r="285" spans="2:13" x14ac:dyDescent="0.25">
      <c r="B285" s="1"/>
      <c r="C285" s="1"/>
      <c r="D285" s="1"/>
      <c r="E285" s="8"/>
      <c r="F285" s="8"/>
      <c r="G285" s="8"/>
      <c r="H285" s="8"/>
      <c r="I285" s="8"/>
      <c r="J285" s="8"/>
      <c r="K285" s="8"/>
      <c r="L285" s="5"/>
      <c r="M285" s="5"/>
    </row>
    <row r="286" spans="2:13" x14ac:dyDescent="0.25">
      <c r="B286" s="1"/>
      <c r="C286" s="1"/>
      <c r="D286" s="1"/>
      <c r="E286" s="8"/>
      <c r="F286" s="8"/>
      <c r="G286" s="8"/>
      <c r="H286" s="8"/>
      <c r="I286" s="8"/>
      <c r="J286" s="8"/>
      <c r="K286" s="8"/>
      <c r="L286" s="5"/>
      <c r="M286" s="5"/>
    </row>
    <row r="287" spans="2:13" x14ac:dyDescent="0.25">
      <c r="B287" s="1"/>
      <c r="C287" s="1"/>
      <c r="D287" s="1"/>
      <c r="E287" s="8"/>
      <c r="F287" s="8"/>
      <c r="G287" s="8"/>
      <c r="H287" s="8"/>
      <c r="I287" s="8"/>
      <c r="J287" s="8"/>
      <c r="K287" s="8"/>
      <c r="L287" s="5"/>
      <c r="M287" s="5"/>
    </row>
    <row r="288" spans="2:13" x14ac:dyDescent="0.25">
      <c r="B288" s="1"/>
      <c r="C288" s="1"/>
      <c r="D288" s="1"/>
      <c r="E288" s="8"/>
      <c r="F288" s="8"/>
      <c r="G288" s="8"/>
      <c r="H288" s="8"/>
      <c r="I288" s="8"/>
      <c r="J288" s="8"/>
      <c r="K288" s="8"/>
      <c r="L288" s="5"/>
      <c r="M288" s="5"/>
    </row>
    <row r="289" spans="2:13" x14ac:dyDescent="0.25">
      <c r="B289" s="1"/>
      <c r="C289" s="1"/>
      <c r="D289" s="1"/>
      <c r="E289" s="8"/>
      <c r="F289" s="8"/>
      <c r="G289" s="8"/>
      <c r="H289" s="8"/>
      <c r="I289" s="8"/>
      <c r="J289" s="8"/>
      <c r="K289" s="8"/>
      <c r="L289" s="5"/>
      <c r="M289" s="5"/>
    </row>
    <row r="290" spans="2:13" x14ac:dyDescent="0.25">
      <c r="B290" s="1"/>
      <c r="C290" s="1"/>
      <c r="D290" s="1"/>
      <c r="E290" s="8"/>
      <c r="F290" s="8"/>
      <c r="G290" s="8"/>
      <c r="H290" s="8"/>
      <c r="I290" s="8"/>
      <c r="J290" s="8"/>
      <c r="K290" s="8"/>
      <c r="L290" s="5"/>
      <c r="M290" s="5"/>
    </row>
    <row r="291" spans="2:13" x14ac:dyDescent="0.25">
      <c r="B291" s="1"/>
      <c r="C291" s="1"/>
      <c r="D291" s="1"/>
      <c r="E291" s="8"/>
      <c r="F291" s="8"/>
      <c r="G291" s="8"/>
      <c r="H291" s="8"/>
      <c r="I291" s="8"/>
      <c r="J291" s="8"/>
      <c r="K291" s="8"/>
      <c r="L291" s="5"/>
      <c r="M291" s="5"/>
    </row>
    <row r="292" spans="2:13" x14ac:dyDescent="0.25">
      <c r="B292" s="1"/>
      <c r="C292" s="1"/>
      <c r="D292" s="1"/>
      <c r="E292" s="8"/>
      <c r="F292" s="8"/>
      <c r="G292" s="8"/>
      <c r="H292" s="8"/>
      <c r="I292" s="8"/>
      <c r="J292" s="8"/>
      <c r="K292" s="8"/>
      <c r="L292" s="5"/>
      <c r="M292" s="5"/>
    </row>
    <row r="293" spans="2:13" x14ac:dyDescent="0.25">
      <c r="B293" s="1"/>
      <c r="C293" s="1"/>
      <c r="D293" s="1"/>
      <c r="E293" s="8"/>
      <c r="F293" s="8"/>
      <c r="G293" s="8"/>
      <c r="H293" s="8"/>
      <c r="I293" s="8"/>
      <c r="J293" s="8"/>
      <c r="K293" s="8"/>
      <c r="L293" s="5"/>
      <c r="M293" s="5"/>
    </row>
    <row r="294" spans="2:13" x14ac:dyDescent="0.25">
      <c r="B294" s="1"/>
      <c r="C294" s="1"/>
      <c r="D294" s="1"/>
      <c r="E294" s="8"/>
      <c r="F294" s="8"/>
      <c r="G294" s="8"/>
      <c r="H294" s="8"/>
      <c r="I294" s="8"/>
      <c r="J294" s="8"/>
      <c r="K294" s="8"/>
      <c r="L294" s="5"/>
      <c r="M294" s="5"/>
    </row>
    <row r="295" spans="2:13" x14ac:dyDescent="0.25">
      <c r="B295" s="1"/>
      <c r="C295" s="1"/>
      <c r="D295" s="1"/>
      <c r="E295" s="8"/>
      <c r="F295" s="8"/>
      <c r="G295" s="8"/>
      <c r="H295" s="8"/>
      <c r="I295" s="8"/>
      <c r="J295" s="8"/>
      <c r="K295" s="8"/>
      <c r="L295" s="5"/>
      <c r="M295" s="5"/>
    </row>
    <row r="296" spans="2:13" x14ac:dyDescent="0.25">
      <c r="B296" s="1"/>
      <c r="C296" s="1"/>
      <c r="D296" s="1"/>
      <c r="E296" s="8"/>
      <c r="F296" s="8"/>
      <c r="G296" s="8"/>
      <c r="H296" s="8"/>
      <c r="I296" s="8"/>
      <c r="J296" s="8"/>
      <c r="K296" s="8"/>
      <c r="L296" s="5"/>
      <c r="M296" s="5"/>
    </row>
    <row r="297" spans="2:13" x14ac:dyDescent="0.25">
      <c r="B297" s="1"/>
      <c r="C297" s="1"/>
      <c r="D297" s="1"/>
      <c r="E297" s="8"/>
      <c r="F297" s="8"/>
      <c r="G297" s="8"/>
      <c r="H297" s="8"/>
      <c r="I297" s="8"/>
      <c r="J297" s="8"/>
      <c r="K297" s="8"/>
      <c r="L297" s="5"/>
      <c r="M297" s="5"/>
    </row>
    <row r="298" spans="2:13" x14ac:dyDescent="0.25">
      <c r="B298" s="1"/>
      <c r="C298" s="1"/>
      <c r="D298" s="1"/>
      <c r="E298" s="8"/>
      <c r="F298" s="8"/>
      <c r="G298" s="8"/>
      <c r="H298" s="8"/>
      <c r="I298" s="8"/>
      <c r="J298" s="8"/>
      <c r="K298" s="8"/>
      <c r="L298" s="5"/>
      <c r="M298" s="5"/>
    </row>
    <row r="299" spans="2:13" x14ac:dyDescent="0.25">
      <c r="B299" s="1"/>
      <c r="C299" s="1"/>
      <c r="D299" s="1"/>
      <c r="E299" s="8"/>
      <c r="F299" s="8"/>
      <c r="G299" s="8"/>
      <c r="H299" s="8"/>
      <c r="I299" s="8"/>
      <c r="J299" s="8"/>
      <c r="K299" s="8"/>
      <c r="L299" s="5"/>
      <c r="M299" s="5"/>
    </row>
    <row r="300" spans="2:13" x14ac:dyDescent="0.25">
      <c r="B300" s="1"/>
      <c r="C300" s="1"/>
      <c r="D300" s="1"/>
      <c r="E300" s="8"/>
      <c r="F300" s="8"/>
      <c r="G300" s="8"/>
      <c r="H300" s="8"/>
      <c r="I300" s="8"/>
      <c r="J300" s="8"/>
      <c r="K300" s="8"/>
      <c r="L300" s="5"/>
      <c r="M300" s="5"/>
    </row>
    <row r="301" spans="2:13" x14ac:dyDescent="0.25">
      <c r="B301" s="1"/>
      <c r="C301" s="1"/>
      <c r="D301" s="1"/>
      <c r="E301" s="8"/>
      <c r="F301" s="8"/>
      <c r="G301" s="8"/>
      <c r="H301" s="8"/>
      <c r="I301" s="8"/>
      <c r="J301" s="8"/>
      <c r="K301" s="8"/>
      <c r="L301" s="5"/>
      <c r="M301" s="5"/>
    </row>
    <row r="302" spans="2:13" x14ac:dyDescent="0.25">
      <c r="B302" s="1"/>
      <c r="C302" s="1"/>
      <c r="D302" s="1"/>
      <c r="E302" s="8"/>
      <c r="F302" s="8"/>
      <c r="G302" s="8"/>
      <c r="H302" s="8"/>
      <c r="I302" s="8"/>
      <c r="J302" s="8"/>
      <c r="K302" s="8"/>
      <c r="L302" s="5"/>
      <c r="M302" s="5"/>
    </row>
    <row r="303" spans="2:13" x14ac:dyDescent="0.25">
      <c r="B303" s="1"/>
      <c r="C303" s="1"/>
      <c r="D303" s="1"/>
      <c r="E303" s="8"/>
      <c r="F303" s="8"/>
      <c r="G303" s="8"/>
      <c r="H303" s="8"/>
      <c r="I303" s="8"/>
      <c r="J303" s="8"/>
      <c r="K303" s="8"/>
      <c r="L303" s="5"/>
      <c r="M303" s="5"/>
    </row>
    <row r="304" spans="2:13" x14ac:dyDescent="0.25">
      <c r="B304" s="1"/>
      <c r="C304" s="1"/>
      <c r="D304" s="1"/>
      <c r="E304" s="8"/>
      <c r="F304" s="8"/>
      <c r="G304" s="8"/>
      <c r="H304" s="8"/>
      <c r="I304" s="8"/>
      <c r="J304" s="8"/>
      <c r="K304" s="8"/>
      <c r="L304" s="5"/>
      <c r="M304" s="5"/>
    </row>
    <row r="305" spans="2:13" x14ac:dyDescent="0.25">
      <c r="B305" s="1"/>
      <c r="C305" s="1"/>
      <c r="D305" s="1"/>
      <c r="E305" s="8"/>
      <c r="F305" s="8"/>
      <c r="G305" s="8"/>
      <c r="H305" s="8"/>
      <c r="I305" s="8"/>
      <c r="J305" s="8"/>
      <c r="K305" s="8"/>
      <c r="L305" s="5"/>
      <c r="M305" s="5"/>
    </row>
    <row r="306" spans="2:13" x14ac:dyDescent="0.25">
      <c r="B306" s="1"/>
      <c r="C306" s="1"/>
      <c r="D306" s="1"/>
      <c r="E306" s="8"/>
      <c r="F306" s="8"/>
      <c r="G306" s="8"/>
      <c r="H306" s="8"/>
      <c r="I306" s="8"/>
      <c r="J306" s="8"/>
      <c r="K306" s="8"/>
      <c r="L306" s="5"/>
      <c r="M306" s="5"/>
    </row>
    <row r="307" spans="2:13" x14ac:dyDescent="0.25">
      <c r="B307" s="1"/>
      <c r="C307" s="1"/>
      <c r="D307" s="1"/>
      <c r="E307" s="8"/>
      <c r="F307" s="8"/>
      <c r="G307" s="8"/>
      <c r="H307" s="8"/>
      <c r="I307" s="8"/>
      <c r="J307" s="8"/>
      <c r="K307" s="8"/>
      <c r="L307" s="5"/>
      <c r="M307" s="5"/>
    </row>
    <row r="308" spans="2:13" x14ac:dyDescent="0.25">
      <c r="B308" s="1"/>
      <c r="C308" s="1"/>
      <c r="D308" s="1"/>
      <c r="E308" s="8"/>
      <c r="F308" s="8"/>
      <c r="G308" s="8"/>
      <c r="H308" s="8"/>
      <c r="I308" s="8"/>
      <c r="J308" s="8"/>
      <c r="K308" s="8"/>
      <c r="L308" s="5"/>
      <c r="M308" s="5"/>
    </row>
    <row r="309" spans="2:13" x14ac:dyDescent="0.25">
      <c r="B309" s="1"/>
      <c r="C309" s="1"/>
      <c r="D309" s="1"/>
      <c r="E309" s="8"/>
      <c r="F309" s="8"/>
      <c r="G309" s="8"/>
      <c r="H309" s="8"/>
      <c r="I309" s="8"/>
      <c r="J309" s="8"/>
      <c r="K309" s="8"/>
      <c r="L309" s="5"/>
      <c r="M309" s="5"/>
    </row>
    <row r="310" spans="2:13" x14ac:dyDescent="0.25">
      <c r="B310" s="1"/>
      <c r="C310" s="1"/>
      <c r="D310" s="1"/>
      <c r="E310" s="8"/>
      <c r="F310" s="8"/>
      <c r="G310" s="8"/>
      <c r="H310" s="8"/>
      <c r="I310" s="8"/>
      <c r="J310" s="8"/>
      <c r="K310" s="8"/>
      <c r="L310" s="5"/>
      <c r="M310" s="5"/>
    </row>
    <row r="311" spans="2:13" x14ac:dyDescent="0.25">
      <c r="B311" s="1"/>
      <c r="C311" s="1"/>
      <c r="D311" s="1"/>
      <c r="E311" s="8"/>
      <c r="F311" s="8"/>
      <c r="G311" s="8"/>
      <c r="H311" s="8"/>
      <c r="I311" s="8"/>
      <c r="J311" s="8"/>
      <c r="K311" s="8"/>
      <c r="L311" s="5"/>
      <c r="M311" s="5"/>
    </row>
    <row r="312" spans="2:13" x14ac:dyDescent="0.25">
      <c r="B312" s="1"/>
      <c r="C312" s="1"/>
      <c r="D312" s="1"/>
      <c r="E312" s="8"/>
      <c r="F312" s="8"/>
      <c r="G312" s="8"/>
      <c r="H312" s="8"/>
      <c r="I312" s="8"/>
      <c r="J312" s="8"/>
      <c r="K312" s="8"/>
      <c r="L312" s="5"/>
      <c r="M312" s="5"/>
    </row>
    <row r="313" spans="2:13" x14ac:dyDescent="0.25">
      <c r="B313" s="1"/>
      <c r="C313" s="1"/>
      <c r="D313" s="1"/>
      <c r="E313" s="8"/>
      <c r="F313" s="8"/>
      <c r="G313" s="8"/>
      <c r="H313" s="8"/>
      <c r="I313" s="8"/>
      <c r="J313" s="8"/>
      <c r="K313" s="8"/>
      <c r="L313" s="5"/>
      <c r="M313" s="5"/>
    </row>
    <row r="314" spans="2:13" x14ac:dyDescent="0.25">
      <c r="B314" s="1"/>
      <c r="C314" s="1"/>
      <c r="D314" s="1"/>
      <c r="E314" s="8"/>
      <c r="F314" s="8"/>
      <c r="G314" s="8"/>
      <c r="H314" s="8"/>
      <c r="I314" s="8"/>
      <c r="J314" s="8"/>
      <c r="K314" s="8"/>
      <c r="L314" s="5"/>
      <c r="M314" s="5"/>
    </row>
    <row r="315" spans="2:13" x14ac:dyDescent="0.25">
      <c r="B315" s="1"/>
      <c r="C315" s="1"/>
      <c r="D315" s="1"/>
      <c r="E315" s="8"/>
      <c r="F315" s="8"/>
      <c r="G315" s="8"/>
      <c r="H315" s="8"/>
      <c r="I315" s="8"/>
      <c r="J315" s="8"/>
      <c r="K315" s="8"/>
      <c r="L315" s="5"/>
      <c r="M315" s="5"/>
    </row>
    <row r="316" spans="2:13" x14ac:dyDescent="0.25">
      <c r="B316" s="1"/>
      <c r="C316" s="1"/>
      <c r="D316" s="1"/>
      <c r="E316" s="8"/>
      <c r="F316" s="8"/>
      <c r="G316" s="8"/>
      <c r="H316" s="8"/>
      <c r="I316" s="8"/>
      <c r="J316" s="8"/>
      <c r="K316" s="8"/>
      <c r="L316" s="5"/>
      <c r="M316" s="5"/>
    </row>
    <row r="317" spans="2:13" x14ac:dyDescent="0.25">
      <c r="B317" s="1"/>
      <c r="C317" s="1"/>
      <c r="D317" s="1"/>
      <c r="E317" s="8"/>
      <c r="F317" s="8"/>
      <c r="G317" s="8"/>
      <c r="H317" s="8"/>
      <c r="I317" s="8"/>
      <c r="J317" s="8"/>
      <c r="K317" s="8"/>
      <c r="L317" s="5"/>
      <c r="M317" s="5"/>
    </row>
    <row r="318" spans="2:13" x14ac:dyDescent="0.25">
      <c r="B318" s="1"/>
      <c r="C318" s="1"/>
      <c r="D318" s="1"/>
      <c r="E318" s="8"/>
      <c r="F318" s="8"/>
      <c r="G318" s="8"/>
      <c r="H318" s="8"/>
      <c r="I318" s="8"/>
      <c r="J318" s="8"/>
      <c r="K318" s="8"/>
      <c r="L318" s="5"/>
      <c r="M318" s="5"/>
    </row>
    <row r="319" spans="2:13" x14ac:dyDescent="0.25">
      <c r="B319" s="1"/>
      <c r="C319" s="1"/>
      <c r="D319" s="1"/>
      <c r="E319" s="8"/>
      <c r="F319" s="8"/>
      <c r="G319" s="8"/>
      <c r="H319" s="8"/>
      <c r="I319" s="8"/>
      <c r="J319" s="8"/>
      <c r="K319" s="8"/>
      <c r="L319" s="5"/>
      <c r="M319" s="5"/>
    </row>
    <row r="320" spans="2:13" x14ac:dyDescent="0.25">
      <c r="B320" s="1"/>
      <c r="C320" s="1"/>
      <c r="D320" s="1"/>
      <c r="E320" s="8"/>
      <c r="F320" s="8"/>
      <c r="G320" s="8"/>
      <c r="H320" s="8"/>
      <c r="I320" s="8"/>
      <c r="J320" s="8"/>
      <c r="K320" s="8"/>
      <c r="L320" s="5"/>
      <c r="M320" s="5"/>
    </row>
    <row r="321" spans="2:13" x14ac:dyDescent="0.25">
      <c r="B321" s="1"/>
      <c r="C321" s="1"/>
      <c r="D321" s="1"/>
      <c r="E321" s="8"/>
      <c r="F321" s="8"/>
      <c r="G321" s="8"/>
      <c r="H321" s="8"/>
      <c r="I321" s="8"/>
      <c r="J321" s="8"/>
      <c r="K321" s="8"/>
      <c r="L321" s="5"/>
      <c r="M321" s="5"/>
    </row>
    <row r="322" spans="2:13" x14ac:dyDescent="0.25">
      <c r="B322" s="1"/>
      <c r="C322" s="1"/>
      <c r="D322" s="1"/>
      <c r="E322" s="8"/>
      <c r="F322" s="8"/>
      <c r="G322" s="8"/>
      <c r="H322" s="8"/>
      <c r="I322" s="8"/>
      <c r="J322" s="8"/>
      <c r="K322" s="8"/>
      <c r="L322" s="5"/>
      <c r="M322" s="5"/>
    </row>
    <row r="323" spans="2:13" x14ac:dyDescent="0.25">
      <c r="B323" s="1"/>
      <c r="C323" s="1"/>
      <c r="D323" s="1"/>
      <c r="E323" s="8"/>
      <c r="F323" s="8"/>
      <c r="G323" s="8"/>
      <c r="H323" s="8"/>
      <c r="I323" s="8"/>
      <c r="J323" s="8"/>
      <c r="K323" s="8"/>
      <c r="L323" s="5"/>
      <c r="M323" s="5"/>
    </row>
    <row r="324" spans="2:13" x14ac:dyDescent="0.25">
      <c r="B324" s="1"/>
      <c r="C324" s="1"/>
      <c r="D324" s="1"/>
      <c r="E324" s="8"/>
      <c r="F324" s="8"/>
      <c r="G324" s="8"/>
      <c r="H324" s="8"/>
      <c r="I324" s="8"/>
      <c r="J324" s="8"/>
      <c r="K324" s="8"/>
      <c r="L324" s="5"/>
      <c r="M324" s="5"/>
    </row>
    <row r="325" spans="2:13" x14ac:dyDescent="0.25">
      <c r="B325" s="1"/>
      <c r="C325" s="1"/>
      <c r="D325" s="1"/>
      <c r="E325" s="8"/>
      <c r="F325" s="8"/>
      <c r="G325" s="8"/>
      <c r="H325" s="8"/>
      <c r="I325" s="8"/>
      <c r="J325" s="8"/>
      <c r="K325" s="8"/>
      <c r="L325" s="5"/>
      <c r="M325" s="5"/>
    </row>
    <row r="326" spans="2:13" x14ac:dyDescent="0.25">
      <c r="B326" s="1"/>
      <c r="C326" s="1"/>
      <c r="D326" s="1"/>
      <c r="E326" s="8"/>
      <c r="F326" s="8"/>
      <c r="G326" s="8"/>
      <c r="H326" s="8"/>
      <c r="I326" s="8"/>
      <c r="J326" s="8"/>
      <c r="K326" s="8"/>
      <c r="L326" s="5"/>
      <c r="M326" s="5"/>
    </row>
    <row r="327" spans="2:13" x14ac:dyDescent="0.25">
      <c r="B327" s="1"/>
      <c r="C327" s="1"/>
      <c r="D327" s="1"/>
      <c r="E327" s="8"/>
      <c r="F327" s="8"/>
      <c r="G327" s="8"/>
      <c r="H327" s="8"/>
      <c r="I327" s="8"/>
      <c r="J327" s="8"/>
      <c r="K327" s="8"/>
      <c r="L327" s="5"/>
      <c r="M327" s="5"/>
    </row>
    <row r="328" spans="2:13" x14ac:dyDescent="0.25">
      <c r="B328" s="1"/>
      <c r="C328" s="1"/>
      <c r="D328" s="1"/>
      <c r="E328" s="8"/>
      <c r="F328" s="8"/>
      <c r="G328" s="8"/>
      <c r="H328" s="8"/>
      <c r="I328" s="8"/>
      <c r="J328" s="8"/>
      <c r="K328" s="8"/>
      <c r="L328" s="5"/>
      <c r="M328" s="5"/>
    </row>
    <row r="329" spans="2:13" x14ac:dyDescent="0.25">
      <c r="B329" s="1"/>
      <c r="C329" s="1"/>
      <c r="D329" s="1"/>
      <c r="E329" s="8"/>
      <c r="F329" s="8"/>
      <c r="G329" s="8"/>
      <c r="H329" s="8"/>
      <c r="I329" s="8"/>
      <c r="J329" s="8"/>
      <c r="K329" s="8"/>
      <c r="L329" s="5"/>
      <c r="M329" s="5"/>
    </row>
    <row r="330" spans="2:13" x14ac:dyDescent="0.25">
      <c r="B330" s="1"/>
      <c r="C330" s="1"/>
      <c r="D330" s="1"/>
      <c r="E330" s="8"/>
      <c r="F330" s="8"/>
      <c r="G330" s="8"/>
      <c r="H330" s="8"/>
      <c r="I330" s="8"/>
      <c r="J330" s="8"/>
      <c r="K330" s="8"/>
      <c r="L330" s="5"/>
      <c r="M330" s="5"/>
    </row>
    <row r="331" spans="2:13" x14ac:dyDescent="0.25">
      <c r="B331" s="1"/>
      <c r="C331" s="1"/>
      <c r="D331" s="1"/>
      <c r="E331" s="8"/>
      <c r="F331" s="8"/>
      <c r="G331" s="8"/>
      <c r="H331" s="8"/>
      <c r="I331" s="8"/>
      <c r="J331" s="8"/>
      <c r="K331" s="8"/>
      <c r="L331" s="5"/>
      <c r="M331" s="5"/>
    </row>
    <row r="332" spans="2:13" x14ac:dyDescent="0.25">
      <c r="B332" s="1"/>
      <c r="C332" s="1"/>
      <c r="D332" s="1"/>
      <c r="E332" s="8"/>
      <c r="F332" s="8"/>
      <c r="G332" s="8"/>
      <c r="H332" s="8"/>
      <c r="I332" s="8"/>
      <c r="J332" s="8"/>
      <c r="K332" s="8"/>
      <c r="L332" s="5"/>
      <c r="M332" s="5"/>
    </row>
    <row r="333" spans="2:13" x14ac:dyDescent="0.25">
      <c r="B333" s="1"/>
      <c r="C333" s="1"/>
      <c r="D333" s="1"/>
      <c r="E333" s="8"/>
      <c r="F333" s="8"/>
      <c r="G333" s="8"/>
      <c r="H333" s="8"/>
      <c r="I333" s="8"/>
      <c r="J333" s="8"/>
      <c r="K333" s="8"/>
      <c r="L333" s="5"/>
      <c r="M333" s="5"/>
    </row>
    <row r="334" spans="2:13" x14ac:dyDescent="0.25">
      <c r="B334" s="1"/>
      <c r="C334" s="1"/>
      <c r="D334" s="1"/>
      <c r="E334" s="8"/>
      <c r="F334" s="8"/>
      <c r="G334" s="8"/>
      <c r="H334" s="8"/>
      <c r="I334" s="8"/>
      <c r="J334" s="8"/>
      <c r="K334" s="8"/>
      <c r="L334" s="5"/>
      <c r="M334" s="5"/>
    </row>
    <row r="335" spans="2:13" x14ac:dyDescent="0.25">
      <c r="B335" s="1"/>
      <c r="C335" s="1"/>
      <c r="D335" s="1"/>
      <c r="E335" s="8"/>
      <c r="F335" s="8"/>
      <c r="G335" s="8"/>
      <c r="H335" s="8"/>
      <c r="I335" s="8"/>
      <c r="J335" s="8"/>
      <c r="K335" s="8"/>
      <c r="L335" s="5"/>
      <c r="M335" s="5"/>
    </row>
    <row r="336" spans="2:13" x14ac:dyDescent="0.25">
      <c r="B336" s="1"/>
      <c r="C336" s="1"/>
      <c r="D336" s="1"/>
      <c r="E336" s="8"/>
      <c r="F336" s="8"/>
      <c r="G336" s="8"/>
      <c r="H336" s="8"/>
      <c r="I336" s="8"/>
      <c r="J336" s="8"/>
      <c r="K336" s="8"/>
      <c r="L336" s="5"/>
      <c r="M336" s="5"/>
    </row>
    <row r="337" spans="2:13" x14ac:dyDescent="0.25">
      <c r="B337" s="1"/>
      <c r="C337" s="1"/>
      <c r="D337" s="1"/>
      <c r="E337" s="8"/>
      <c r="F337" s="8"/>
      <c r="G337" s="8"/>
      <c r="H337" s="8"/>
      <c r="I337" s="8"/>
      <c r="J337" s="8"/>
      <c r="K337" s="8"/>
      <c r="L337" s="5"/>
      <c r="M337" s="5"/>
    </row>
    <row r="338" spans="2:13" x14ac:dyDescent="0.25">
      <c r="B338" s="1"/>
      <c r="C338" s="1"/>
      <c r="D338" s="1"/>
      <c r="E338" s="8"/>
      <c r="F338" s="8"/>
      <c r="G338" s="8"/>
      <c r="H338" s="8"/>
      <c r="I338" s="8"/>
      <c r="J338" s="8"/>
      <c r="K338" s="8"/>
      <c r="L338" s="5"/>
      <c r="M338" s="5"/>
    </row>
    <row r="339" spans="2:13" x14ac:dyDescent="0.25">
      <c r="B339" s="1"/>
      <c r="C339" s="1"/>
      <c r="D339" s="1"/>
      <c r="E339" s="8"/>
      <c r="F339" s="8"/>
      <c r="G339" s="8"/>
      <c r="H339" s="8"/>
      <c r="I339" s="8"/>
      <c r="J339" s="8"/>
      <c r="K339" s="8"/>
      <c r="L339" s="5"/>
      <c r="M339" s="5"/>
    </row>
    <row r="340" spans="2:13" x14ac:dyDescent="0.25">
      <c r="B340" s="1"/>
      <c r="C340" s="1"/>
      <c r="D340" s="1"/>
      <c r="E340" s="8"/>
      <c r="F340" s="8"/>
      <c r="G340" s="8"/>
      <c r="H340" s="8"/>
      <c r="I340" s="8"/>
      <c r="J340" s="8"/>
      <c r="K340" s="8"/>
      <c r="L340" s="5"/>
      <c r="M340" s="5"/>
    </row>
    <row r="341" spans="2:13" x14ac:dyDescent="0.25">
      <c r="B341" s="1"/>
      <c r="C341" s="1"/>
      <c r="D341" s="1"/>
      <c r="E341" s="8"/>
      <c r="F341" s="8"/>
      <c r="G341" s="8"/>
      <c r="H341" s="8"/>
      <c r="I341" s="8"/>
      <c r="J341" s="8"/>
      <c r="K341" s="8"/>
      <c r="L341" s="5"/>
      <c r="M341" s="5"/>
    </row>
    <row r="342" spans="2:13" x14ac:dyDescent="0.25">
      <c r="B342" s="1"/>
      <c r="C342" s="1"/>
      <c r="D342" s="1"/>
      <c r="E342" s="8"/>
      <c r="F342" s="8"/>
      <c r="G342" s="8"/>
      <c r="H342" s="8"/>
      <c r="I342" s="8"/>
      <c r="J342" s="8"/>
      <c r="K342" s="8"/>
      <c r="L342" s="5"/>
      <c r="M342" s="5"/>
    </row>
    <row r="343" spans="2:13" x14ac:dyDescent="0.25">
      <c r="B343" s="1"/>
      <c r="C343" s="1"/>
      <c r="D343" s="1"/>
      <c r="E343" s="8"/>
      <c r="F343" s="8"/>
      <c r="G343" s="8"/>
      <c r="H343" s="8"/>
      <c r="I343" s="8"/>
      <c r="J343" s="8"/>
      <c r="K343" s="8"/>
      <c r="L343" s="5"/>
      <c r="M343" s="5"/>
    </row>
    <row r="344" spans="2:13" x14ac:dyDescent="0.25">
      <c r="B344" s="1"/>
      <c r="C344" s="1"/>
      <c r="D344" s="1"/>
      <c r="E344" s="8"/>
      <c r="F344" s="8"/>
      <c r="G344" s="8"/>
      <c r="H344" s="8"/>
      <c r="I344" s="8"/>
      <c r="J344" s="8"/>
      <c r="K344" s="8"/>
      <c r="L344" s="5"/>
      <c r="M344" s="5"/>
    </row>
    <row r="345" spans="2:13" x14ac:dyDescent="0.25">
      <c r="B345" s="1"/>
      <c r="C345" s="1"/>
      <c r="D345" s="1"/>
      <c r="E345" s="8"/>
      <c r="F345" s="8"/>
      <c r="G345" s="8"/>
      <c r="H345" s="8"/>
      <c r="I345" s="8"/>
      <c r="J345" s="8"/>
      <c r="K345" s="8"/>
      <c r="L345" s="5"/>
      <c r="M345" s="5"/>
    </row>
    <row r="346" spans="2:13" x14ac:dyDescent="0.25">
      <c r="B346" s="1"/>
      <c r="C346" s="1"/>
      <c r="D346" s="1"/>
      <c r="E346" s="8"/>
      <c r="F346" s="8"/>
      <c r="G346" s="8"/>
      <c r="H346" s="8"/>
      <c r="I346" s="8"/>
      <c r="J346" s="8"/>
      <c r="K346" s="8"/>
      <c r="L346" s="5"/>
      <c r="M346" s="5"/>
    </row>
    <row r="347" spans="2:13" x14ac:dyDescent="0.25">
      <c r="B347" s="1"/>
      <c r="C347" s="1"/>
      <c r="D347" s="1"/>
      <c r="E347" s="8"/>
      <c r="F347" s="8"/>
      <c r="G347" s="8"/>
      <c r="H347" s="8"/>
      <c r="I347" s="8"/>
      <c r="J347" s="8"/>
      <c r="K347" s="8"/>
      <c r="L347" s="5"/>
      <c r="M347" s="5"/>
    </row>
    <row r="348" spans="2:13" x14ac:dyDescent="0.25">
      <c r="B348" s="1"/>
      <c r="C348" s="1"/>
      <c r="D348" s="1"/>
      <c r="E348" s="8"/>
      <c r="F348" s="8"/>
      <c r="G348" s="8"/>
      <c r="H348" s="8"/>
      <c r="I348" s="8"/>
      <c r="J348" s="8"/>
      <c r="K348" s="8"/>
      <c r="L348" s="5"/>
      <c r="M348" s="5"/>
    </row>
    <row r="349" spans="2:13" x14ac:dyDescent="0.25">
      <c r="B349" s="1"/>
      <c r="C349" s="1"/>
      <c r="D349" s="1"/>
      <c r="E349" s="8"/>
      <c r="F349" s="8"/>
      <c r="G349" s="8"/>
      <c r="H349" s="8"/>
      <c r="I349" s="8"/>
      <c r="J349" s="8"/>
      <c r="K349" s="8"/>
      <c r="L349" s="5"/>
      <c r="M349" s="5"/>
    </row>
    <row r="350" spans="2:13" x14ac:dyDescent="0.25">
      <c r="B350" s="1"/>
      <c r="C350" s="1"/>
      <c r="D350" s="1"/>
      <c r="E350" s="8"/>
      <c r="F350" s="8"/>
      <c r="G350" s="8"/>
      <c r="H350" s="8"/>
      <c r="I350" s="8"/>
      <c r="J350" s="8"/>
      <c r="K350" s="8"/>
      <c r="L350" s="5"/>
      <c r="M350" s="5"/>
    </row>
    <row r="351" spans="2:13" x14ac:dyDescent="0.25">
      <c r="B351" s="1"/>
      <c r="C351" s="1"/>
      <c r="D351" s="1"/>
      <c r="E351" s="8"/>
      <c r="F351" s="8"/>
      <c r="G351" s="8"/>
      <c r="H351" s="8"/>
      <c r="I351" s="8"/>
      <c r="J351" s="8"/>
      <c r="K351" s="8"/>
      <c r="L351" s="5"/>
      <c r="M351" s="5"/>
    </row>
    <row r="352" spans="2:13" x14ac:dyDescent="0.25">
      <c r="B352" s="1"/>
      <c r="C352" s="1"/>
      <c r="D352" s="1"/>
      <c r="E352" s="8"/>
      <c r="F352" s="8"/>
      <c r="G352" s="8"/>
      <c r="H352" s="8"/>
      <c r="I352" s="8"/>
      <c r="J352" s="8"/>
      <c r="K352" s="8"/>
      <c r="L352" s="5"/>
      <c r="M352" s="5"/>
    </row>
    <row r="353" spans="2:13" x14ac:dyDescent="0.25">
      <c r="B353" s="1"/>
      <c r="C353" s="1"/>
      <c r="D353" s="1"/>
      <c r="E353" s="8"/>
      <c r="F353" s="8"/>
      <c r="G353" s="8"/>
      <c r="H353" s="8"/>
      <c r="I353" s="8"/>
      <c r="J353" s="8"/>
      <c r="K353" s="8"/>
      <c r="L353" s="5"/>
      <c r="M353" s="5"/>
    </row>
    <row r="354" spans="2:13" x14ac:dyDescent="0.25">
      <c r="B354" s="1"/>
      <c r="C354" s="1"/>
      <c r="D354" s="1"/>
      <c r="E354" s="8"/>
      <c r="F354" s="8"/>
      <c r="G354" s="8"/>
      <c r="H354" s="8"/>
      <c r="I354" s="8"/>
      <c r="J354" s="8"/>
      <c r="K354" s="8"/>
      <c r="L354" s="5"/>
      <c r="M354" s="5"/>
    </row>
    <row r="355" spans="2:13" x14ac:dyDescent="0.25">
      <c r="B355" s="1"/>
      <c r="C355" s="1"/>
      <c r="D355" s="1"/>
      <c r="E355" s="8"/>
      <c r="F355" s="8"/>
      <c r="G355" s="8"/>
      <c r="H355" s="8"/>
      <c r="I355" s="8"/>
      <c r="J355" s="8"/>
      <c r="K355" s="8"/>
      <c r="L355" s="5"/>
      <c r="M355" s="5"/>
    </row>
    <row r="356" spans="2:13" x14ac:dyDescent="0.25">
      <c r="B356" s="1"/>
      <c r="C356" s="1"/>
      <c r="D356" s="1"/>
      <c r="E356" s="8"/>
      <c r="F356" s="8"/>
      <c r="G356" s="8"/>
      <c r="H356" s="8"/>
      <c r="I356" s="8"/>
      <c r="J356" s="8"/>
      <c r="K356" s="8"/>
      <c r="L356" s="5"/>
      <c r="M356" s="5"/>
    </row>
    <row r="357" spans="2:13" x14ac:dyDescent="0.25">
      <c r="B357" s="1"/>
      <c r="C357" s="1"/>
      <c r="D357" s="1"/>
      <c r="E357" s="8"/>
      <c r="F357" s="8"/>
      <c r="G357" s="8"/>
      <c r="H357" s="8"/>
      <c r="I357" s="8"/>
      <c r="J357" s="8"/>
      <c r="K357" s="8"/>
      <c r="L357" s="5"/>
      <c r="M357" s="5"/>
    </row>
    <row r="358" spans="2:13" x14ac:dyDescent="0.25">
      <c r="B358" s="1"/>
      <c r="C358" s="1"/>
      <c r="D358" s="1"/>
      <c r="E358" s="8"/>
      <c r="F358" s="8"/>
      <c r="G358" s="8"/>
      <c r="H358" s="8"/>
      <c r="I358" s="8"/>
      <c r="J358" s="8"/>
      <c r="K358" s="8"/>
      <c r="L358" s="5"/>
      <c r="M358" s="5"/>
    </row>
    <row r="359" spans="2:13" x14ac:dyDescent="0.25">
      <c r="B359" s="1"/>
      <c r="C359" s="1"/>
      <c r="D359" s="1"/>
      <c r="E359" s="8"/>
      <c r="F359" s="8"/>
      <c r="G359" s="8"/>
      <c r="H359" s="8"/>
      <c r="I359" s="8"/>
      <c r="J359" s="8"/>
      <c r="K359" s="8"/>
      <c r="L359" s="5"/>
      <c r="M359" s="5"/>
    </row>
    <row r="360" spans="2:13" x14ac:dyDescent="0.25">
      <c r="B360" s="1"/>
      <c r="C360" s="1"/>
      <c r="D360" s="1"/>
      <c r="E360" s="8"/>
      <c r="F360" s="8"/>
      <c r="G360" s="8"/>
      <c r="H360" s="8"/>
      <c r="I360" s="8"/>
      <c r="J360" s="8"/>
      <c r="K360" s="8"/>
      <c r="L360" s="5"/>
      <c r="M360" s="5"/>
    </row>
    <row r="361" spans="2:13" x14ac:dyDescent="0.25">
      <c r="B361" s="1"/>
      <c r="C361" s="1"/>
      <c r="D361" s="1"/>
      <c r="E361" s="8"/>
      <c r="F361" s="8"/>
      <c r="G361" s="8"/>
      <c r="H361" s="8"/>
      <c r="I361" s="8"/>
      <c r="J361" s="8"/>
      <c r="K361" s="8"/>
      <c r="L361" s="5"/>
      <c r="M361" s="5"/>
    </row>
    <row r="362" spans="2:13" x14ac:dyDescent="0.25">
      <c r="B362" s="1"/>
      <c r="C362" s="1"/>
      <c r="D362" s="1"/>
      <c r="E362" s="8"/>
      <c r="F362" s="8"/>
      <c r="G362" s="8"/>
      <c r="H362" s="8"/>
      <c r="I362" s="8"/>
      <c r="J362" s="8"/>
      <c r="K362" s="8"/>
      <c r="L362" s="5"/>
      <c r="M362" s="5"/>
    </row>
    <row r="363" spans="2:13" x14ac:dyDescent="0.25">
      <c r="B363" s="1"/>
      <c r="C363" s="1"/>
      <c r="D363" s="1"/>
      <c r="E363" s="8"/>
      <c r="F363" s="8"/>
      <c r="G363" s="8"/>
      <c r="H363" s="8"/>
      <c r="I363" s="8"/>
      <c r="J363" s="8"/>
      <c r="K363" s="8"/>
      <c r="L363" s="5"/>
      <c r="M363" s="5"/>
    </row>
    <row r="364" spans="2:13" x14ac:dyDescent="0.25">
      <c r="B364" s="1"/>
      <c r="C364" s="1"/>
      <c r="D364" s="1"/>
      <c r="E364" s="8"/>
      <c r="F364" s="8"/>
      <c r="G364" s="8"/>
      <c r="H364" s="8"/>
      <c r="I364" s="8"/>
      <c r="J364" s="8"/>
      <c r="K364" s="8"/>
      <c r="L364" s="5"/>
      <c r="M364" s="5"/>
    </row>
    <row r="365" spans="2:13" x14ac:dyDescent="0.25">
      <c r="B365" s="1"/>
      <c r="C365" s="1"/>
      <c r="D365" s="1"/>
      <c r="E365" s="8"/>
      <c r="F365" s="8"/>
      <c r="G365" s="8"/>
      <c r="H365" s="8"/>
      <c r="I365" s="8"/>
      <c r="J365" s="8"/>
      <c r="K365" s="8"/>
      <c r="L365" s="5"/>
      <c r="M365" s="5"/>
    </row>
    <row r="366" spans="2:13" x14ac:dyDescent="0.25">
      <c r="B366" s="1"/>
      <c r="C366" s="1"/>
      <c r="D366" s="1"/>
      <c r="E366" s="8"/>
      <c r="F366" s="8"/>
      <c r="G366" s="8"/>
      <c r="H366" s="8"/>
      <c r="I366" s="8"/>
      <c r="J366" s="8"/>
      <c r="K366" s="8"/>
      <c r="L366" s="5"/>
      <c r="M366" s="5"/>
    </row>
    <row r="367" spans="2:13" x14ac:dyDescent="0.25">
      <c r="B367" s="1"/>
      <c r="C367" s="1"/>
      <c r="D367" s="1"/>
      <c r="E367" s="8"/>
      <c r="F367" s="8"/>
      <c r="G367" s="8"/>
      <c r="H367" s="8"/>
      <c r="I367" s="8"/>
      <c r="J367" s="8"/>
      <c r="K367" s="8"/>
      <c r="L367" s="5"/>
      <c r="M367" s="5"/>
    </row>
    <row r="368" spans="2:13" x14ac:dyDescent="0.25">
      <c r="B368" s="1"/>
      <c r="C368" s="1"/>
      <c r="D368" s="1"/>
      <c r="E368" s="8"/>
      <c r="F368" s="8"/>
      <c r="G368" s="8"/>
      <c r="H368" s="8"/>
      <c r="I368" s="8"/>
      <c r="J368" s="8"/>
      <c r="K368" s="8"/>
      <c r="L368" s="5"/>
      <c r="M368" s="5"/>
    </row>
    <row r="369" spans="2:13" x14ac:dyDescent="0.25">
      <c r="B369" s="1"/>
      <c r="C369" s="1"/>
      <c r="D369" s="1"/>
      <c r="E369" s="8"/>
      <c r="F369" s="8"/>
      <c r="G369" s="8"/>
      <c r="H369" s="8"/>
      <c r="I369" s="8"/>
      <c r="J369" s="8"/>
      <c r="K369" s="8"/>
      <c r="L369" s="5"/>
      <c r="M369" s="5"/>
    </row>
    <row r="370" spans="2:13" x14ac:dyDescent="0.25">
      <c r="B370" s="1"/>
      <c r="C370" s="1"/>
      <c r="D370" s="1"/>
      <c r="E370" s="8"/>
      <c r="F370" s="8"/>
      <c r="G370" s="8"/>
      <c r="H370" s="8"/>
      <c r="I370" s="8"/>
      <c r="J370" s="8"/>
      <c r="K370" s="8"/>
      <c r="L370" s="5"/>
      <c r="M370" s="5"/>
    </row>
    <row r="371" spans="2:13" x14ac:dyDescent="0.25">
      <c r="B371" s="1"/>
      <c r="C371" s="1"/>
      <c r="D371" s="1"/>
      <c r="E371" s="8"/>
      <c r="F371" s="8"/>
      <c r="G371" s="8"/>
      <c r="H371" s="8"/>
      <c r="I371" s="8"/>
      <c r="J371" s="8"/>
      <c r="K371" s="8"/>
      <c r="L371" s="5"/>
      <c r="M371" s="5"/>
    </row>
    <row r="372" spans="2:13" x14ac:dyDescent="0.25">
      <c r="B372" s="1"/>
      <c r="C372" s="1"/>
      <c r="D372" s="1"/>
      <c r="E372" s="8"/>
      <c r="F372" s="8"/>
      <c r="G372" s="8"/>
      <c r="H372" s="8"/>
      <c r="I372" s="8"/>
      <c r="J372" s="8"/>
      <c r="K372" s="8"/>
      <c r="L372" s="5"/>
      <c r="M372" s="5"/>
    </row>
    <row r="373" spans="2:13" x14ac:dyDescent="0.25">
      <c r="B373" s="1"/>
      <c r="C373" s="1"/>
      <c r="D373" s="1"/>
      <c r="E373" s="8"/>
      <c r="F373" s="8"/>
      <c r="G373" s="8"/>
      <c r="H373" s="8"/>
      <c r="I373" s="8"/>
      <c r="J373" s="8"/>
      <c r="K373" s="8"/>
      <c r="L373" s="5"/>
      <c r="M373" s="5"/>
    </row>
    <row r="374" spans="2:13" x14ac:dyDescent="0.25">
      <c r="B374" s="1"/>
      <c r="C374" s="1"/>
      <c r="D374" s="1"/>
      <c r="E374" s="8"/>
      <c r="F374" s="8"/>
      <c r="G374" s="8"/>
      <c r="H374" s="8"/>
      <c r="I374" s="8"/>
      <c r="J374" s="8"/>
      <c r="K374" s="8"/>
      <c r="L374" s="5"/>
      <c r="M374" s="5"/>
    </row>
    <row r="375" spans="2:13" x14ac:dyDescent="0.25">
      <c r="B375" s="1"/>
      <c r="C375" s="1"/>
      <c r="D375" s="1"/>
      <c r="E375" s="8"/>
      <c r="F375" s="8"/>
      <c r="G375" s="8"/>
      <c r="H375" s="8"/>
      <c r="I375" s="8"/>
      <c r="J375" s="8"/>
      <c r="K375" s="8"/>
      <c r="L375" s="5"/>
      <c r="M375" s="5"/>
    </row>
    <row r="376" spans="2:13" x14ac:dyDescent="0.25">
      <c r="B376" s="1"/>
      <c r="C376" s="1"/>
      <c r="D376" s="1"/>
      <c r="E376" s="8"/>
      <c r="F376" s="8"/>
      <c r="G376" s="8"/>
      <c r="H376" s="8"/>
      <c r="I376" s="8"/>
      <c r="J376" s="8"/>
      <c r="K376" s="8"/>
      <c r="L376" s="5"/>
      <c r="M376" s="5"/>
    </row>
    <row r="377" spans="2:13" x14ac:dyDescent="0.25">
      <c r="B377" s="1"/>
      <c r="C377" s="1"/>
      <c r="D377" s="1"/>
      <c r="E377" s="8"/>
      <c r="F377" s="8"/>
      <c r="G377" s="8"/>
      <c r="H377" s="8"/>
      <c r="I377" s="8"/>
      <c r="J377" s="8"/>
      <c r="K377" s="8"/>
      <c r="L377" s="5"/>
      <c r="M377" s="5"/>
    </row>
    <row r="378" spans="2:13" x14ac:dyDescent="0.25">
      <c r="B378" s="1"/>
      <c r="C378" s="1"/>
      <c r="D378" s="1"/>
      <c r="E378" s="8"/>
      <c r="F378" s="8"/>
      <c r="G378" s="8"/>
      <c r="H378" s="8"/>
      <c r="I378" s="8"/>
      <c r="J378" s="8"/>
      <c r="K378" s="8"/>
      <c r="L378" s="5"/>
      <c r="M378" s="5"/>
    </row>
    <row r="379" spans="2:13" x14ac:dyDescent="0.25">
      <c r="B379" s="1"/>
      <c r="C379" s="1"/>
      <c r="D379" s="1"/>
      <c r="E379" s="8"/>
      <c r="F379" s="8"/>
      <c r="G379" s="8"/>
      <c r="H379" s="8"/>
      <c r="I379" s="8"/>
      <c r="J379" s="8"/>
      <c r="K379" s="8"/>
      <c r="L379" s="5"/>
      <c r="M379" s="5"/>
    </row>
    <row r="380" spans="2:13" x14ac:dyDescent="0.25">
      <c r="B380" s="1"/>
      <c r="C380" s="1"/>
      <c r="D380" s="1"/>
      <c r="E380" s="8"/>
      <c r="F380" s="8"/>
      <c r="G380" s="8"/>
      <c r="H380" s="8"/>
      <c r="I380" s="8"/>
      <c r="J380" s="8"/>
      <c r="K380" s="8"/>
      <c r="L380" s="5"/>
      <c r="M380" s="5"/>
    </row>
    <row r="381" spans="2:13" x14ac:dyDescent="0.25">
      <c r="B381" s="1"/>
      <c r="C381" s="1"/>
      <c r="D381" s="1"/>
      <c r="E381" s="8"/>
      <c r="F381" s="8"/>
      <c r="G381" s="8"/>
      <c r="H381" s="8"/>
      <c r="I381" s="8"/>
      <c r="J381" s="8"/>
      <c r="K381" s="8"/>
      <c r="L381" s="5"/>
      <c r="M381" s="5"/>
    </row>
    <row r="382" spans="2:13" x14ac:dyDescent="0.25">
      <c r="B382" s="1"/>
      <c r="C382" s="1"/>
      <c r="D382" s="1"/>
      <c r="E382" s="8"/>
      <c r="F382" s="8"/>
      <c r="G382" s="8"/>
      <c r="H382" s="8"/>
      <c r="I382" s="8"/>
      <c r="J382" s="8"/>
      <c r="K382" s="8"/>
      <c r="L382" s="5"/>
      <c r="M382" s="5"/>
    </row>
    <row r="383" spans="2:13" x14ac:dyDescent="0.25">
      <c r="B383" s="1"/>
      <c r="C383" s="1"/>
      <c r="D383" s="1"/>
      <c r="E383" s="8"/>
      <c r="F383" s="8"/>
      <c r="G383" s="8"/>
      <c r="H383" s="8"/>
      <c r="I383" s="8"/>
      <c r="J383" s="8"/>
      <c r="K383" s="8"/>
      <c r="L383" s="5"/>
      <c r="M383" s="5"/>
    </row>
    <row r="384" spans="2:13" x14ac:dyDescent="0.25">
      <c r="B384" s="1"/>
      <c r="C384" s="1"/>
      <c r="D384" s="1"/>
      <c r="E384" s="8"/>
      <c r="F384" s="8"/>
      <c r="G384" s="8"/>
      <c r="H384" s="8"/>
      <c r="I384" s="8"/>
      <c r="J384" s="8"/>
      <c r="K384" s="8"/>
      <c r="L384" s="5"/>
      <c r="M384" s="5"/>
    </row>
    <row r="385" spans="2:13" x14ac:dyDescent="0.25">
      <c r="B385" s="1"/>
      <c r="C385" s="1"/>
      <c r="D385" s="1"/>
      <c r="E385" s="8"/>
      <c r="F385" s="8"/>
      <c r="G385" s="8"/>
      <c r="H385" s="8"/>
      <c r="I385" s="8"/>
      <c r="J385" s="8"/>
      <c r="K385" s="8"/>
      <c r="L385" s="5"/>
      <c r="M385" s="5"/>
    </row>
    <row r="386" spans="2:13" x14ac:dyDescent="0.25">
      <c r="B386" s="1"/>
      <c r="C386" s="1"/>
      <c r="D386" s="1"/>
      <c r="E386" s="8"/>
      <c r="F386" s="8"/>
      <c r="G386" s="8"/>
      <c r="H386" s="8"/>
      <c r="I386" s="8"/>
      <c r="J386" s="8"/>
      <c r="K386" s="8"/>
      <c r="L386" s="5"/>
      <c r="M386" s="5"/>
    </row>
    <row r="387" spans="2:13" x14ac:dyDescent="0.25">
      <c r="B387" s="1"/>
      <c r="C387" s="1"/>
      <c r="D387" s="1"/>
      <c r="E387" s="8"/>
      <c r="F387" s="8"/>
      <c r="G387" s="8"/>
      <c r="H387" s="8"/>
      <c r="I387" s="8"/>
      <c r="J387" s="8"/>
      <c r="K387" s="8"/>
      <c r="L387" s="5"/>
      <c r="M387" s="5"/>
    </row>
    <row r="388" spans="2:13" x14ac:dyDescent="0.25">
      <c r="B388" s="1"/>
      <c r="C388" s="1"/>
      <c r="D388" s="1"/>
      <c r="E388" s="8"/>
      <c r="F388" s="8"/>
      <c r="G388" s="8"/>
      <c r="H388" s="8"/>
      <c r="I388" s="8"/>
      <c r="J388" s="8"/>
      <c r="K388" s="8"/>
      <c r="L388" s="5"/>
      <c r="M388" s="5"/>
    </row>
    <row r="389" spans="2:13" x14ac:dyDescent="0.25">
      <c r="B389" s="1"/>
      <c r="C389" s="1"/>
      <c r="D389" s="1"/>
      <c r="E389" s="8"/>
      <c r="F389" s="8"/>
      <c r="G389" s="8"/>
      <c r="H389" s="8"/>
      <c r="I389" s="8"/>
      <c r="J389" s="8"/>
      <c r="K389" s="8"/>
      <c r="L389" s="5"/>
      <c r="M389" s="5"/>
    </row>
    <row r="390" spans="2:13" x14ac:dyDescent="0.25">
      <c r="B390" s="1"/>
      <c r="C390" s="1"/>
      <c r="D390" s="1"/>
      <c r="E390" s="8"/>
      <c r="F390" s="8"/>
      <c r="G390" s="8"/>
      <c r="H390" s="8"/>
      <c r="I390" s="8"/>
      <c r="J390" s="8"/>
      <c r="K390" s="8"/>
      <c r="L390" s="5"/>
      <c r="M390" s="5"/>
    </row>
    <row r="391" spans="2:13" x14ac:dyDescent="0.25">
      <c r="B391" s="1"/>
      <c r="C391" s="1"/>
      <c r="D391" s="1"/>
      <c r="E391" s="8"/>
      <c r="F391" s="8"/>
      <c r="G391" s="8"/>
      <c r="H391" s="8"/>
      <c r="I391" s="8"/>
      <c r="J391" s="8"/>
      <c r="K391" s="8"/>
      <c r="L391" s="5"/>
      <c r="M391" s="5"/>
    </row>
    <row r="392" spans="2:13" x14ac:dyDescent="0.25">
      <c r="B392" s="1"/>
      <c r="C392" s="1"/>
      <c r="D392" s="1"/>
      <c r="E392" s="8"/>
      <c r="F392" s="8"/>
      <c r="G392" s="8"/>
      <c r="H392" s="8"/>
      <c r="I392" s="8"/>
      <c r="J392" s="8"/>
      <c r="K392" s="8"/>
      <c r="L392" s="5"/>
      <c r="M392" s="5"/>
    </row>
    <row r="393" spans="2:13" x14ac:dyDescent="0.25">
      <c r="B393" s="1"/>
      <c r="C393" s="1"/>
      <c r="D393" s="1"/>
      <c r="E393" s="8"/>
      <c r="F393" s="8"/>
      <c r="G393" s="8"/>
      <c r="H393" s="8"/>
      <c r="I393" s="8"/>
      <c r="J393" s="8"/>
      <c r="K393" s="8"/>
      <c r="L393" s="5"/>
      <c r="M393" s="5"/>
    </row>
    <row r="394" spans="2:13" x14ac:dyDescent="0.25">
      <c r="B394" s="1"/>
      <c r="C394" s="1"/>
      <c r="D394" s="1"/>
      <c r="E394" s="8"/>
      <c r="F394" s="8"/>
      <c r="G394" s="8"/>
      <c r="H394" s="8"/>
      <c r="I394" s="8"/>
      <c r="J394" s="8"/>
      <c r="K394" s="8"/>
      <c r="L394" s="5"/>
      <c r="M394" s="5"/>
    </row>
    <row r="395" spans="2:13" x14ac:dyDescent="0.25">
      <c r="B395" s="1"/>
      <c r="C395" s="1"/>
      <c r="D395" s="1"/>
      <c r="E395" s="8"/>
      <c r="F395" s="8"/>
      <c r="G395" s="8"/>
      <c r="H395" s="8"/>
      <c r="I395" s="8"/>
      <c r="J395" s="8"/>
      <c r="K395" s="8"/>
      <c r="L395" s="5"/>
      <c r="M395" s="5"/>
    </row>
    <row r="396" spans="2:13" x14ac:dyDescent="0.25">
      <c r="B396" s="1"/>
      <c r="C396" s="1"/>
      <c r="D396" s="1"/>
      <c r="E396" s="8"/>
      <c r="F396" s="8"/>
      <c r="G396" s="8"/>
      <c r="H396" s="8"/>
      <c r="I396" s="8"/>
      <c r="J396" s="8"/>
      <c r="K396" s="8"/>
      <c r="L396" s="5"/>
      <c r="M396" s="5"/>
    </row>
    <row r="397" spans="2:13" x14ac:dyDescent="0.25">
      <c r="B397" s="1"/>
      <c r="C397" s="1"/>
      <c r="D397" s="1"/>
      <c r="E397" s="8"/>
      <c r="F397" s="8"/>
      <c r="G397" s="8"/>
      <c r="H397" s="8"/>
      <c r="I397" s="8"/>
      <c r="J397" s="8"/>
      <c r="K397" s="8"/>
      <c r="L397" s="5"/>
      <c r="M397" s="5"/>
    </row>
    <row r="398" spans="2:13" x14ac:dyDescent="0.25">
      <c r="B398" s="1"/>
      <c r="C398" s="1"/>
      <c r="D398" s="1"/>
      <c r="E398" s="8"/>
      <c r="F398" s="8"/>
      <c r="G398" s="8"/>
      <c r="H398" s="8"/>
      <c r="I398" s="8"/>
      <c r="J398" s="8"/>
      <c r="K398" s="8"/>
      <c r="L398" s="5"/>
      <c r="M398" s="5"/>
    </row>
    <row r="399" spans="2:13" x14ac:dyDescent="0.25">
      <c r="B399" s="1"/>
      <c r="C399" s="1"/>
      <c r="D399" s="1"/>
      <c r="E399" s="8"/>
      <c r="F399" s="8"/>
      <c r="G399" s="8"/>
      <c r="H399" s="8"/>
      <c r="I399" s="8"/>
      <c r="J399" s="8"/>
      <c r="K399" s="8"/>
      <c r="L399" s="5"/>
      <c r="M399" s="5"/>
    </row>
    <row r="400" spans="2:13" x14ac:dyDescent="0.25">
      <c r="B400" s="1"/>
      <c r="C400" s="1"/>
      <c r="D400" s="1"/>
      <c r="E400" s="8"/>
      <c r="F400" s="8"/>
      <c r="G400" s="8"/>
      <c r="H400" s="8"/>
      <c r="I400" s="8"/>
      <c r="J400" s="8"/>
      <c r="K400" s="8"/>
      <c r="L400" s="5"/>
      <c r="M400" s="5"/>
    </row>
    <row r="401" spans="2:13" x14ac:dyDescent="0.25">
      <c r="B401" s="1"/>
      <c r="C401" s="1"/>
      <c r="D401" s="1"/>
      <c r="E401" s="8"/>
      <c r="F401" s="8"/>
      <c r="G401" s="8"/>
      <c r="H401" s="8"/>
      <c r="I401" s="8"/>
      <c r="J401" s="8"/>
      <c r="K401" s="8"/>
      <c r="L401" s="5"/>
      <c r="M401" s="5"/>
    </row>
    <row r="402" spans="2:13" x14ac:dyDescent="0.25">
      <c r="B402" s="1"/>
      <c r="C402" s="1"/>
      <c r="D402" s="1"/>
      <c r="E402" s="8"/>
      <c r="F402" s="8"/>
      <c r="G402" s="8"/>
      <c r="H402" s="8"/>
      <c r="I402" s="8"/>
      <c r="J402" s="8"/>
      <c r="K402" s="8"/>
      <c r="L402" s="5"/>
      <c r="M402" s="5"/>
    </row>
    <row r="403" spans="2:13" x14ac:dyDescent="0.25">
      <c r="B403" s="1"/>
      <c r="C403" s="1"/>
      <c r="D403" s="1"/>
      <c r="E403" s="8"/>
      <c r="F403" s="8"/>
      <c r="G403" s="8"/>
      <c r="H403" s="8"/>
      <c r="I403" s="8"/>
      <c r="J403" s="8"/>
      <c r="K403" s="8"/>
      <c r="L403" s="5"/>
      <c r="M403" s="5"/>
    </row>
    <row r="404" spans="2:13" x14ac:dyDescent="0.25">
      <c r="B404" s="1"/>
      <c r="C404" s="1"/>
      <c r="D404" s="1"/>
      <c r="E404" s="8"/>
      <c r="F404" s="8"/>
      <c r="G404" s="8"/>
      <c r="H404" s="8"/>
      <c r="I404" s="8"/>
      <c r="J404" s="8"/>
      <c r="K404" s="8"/>
      <c r="L404" s="5"/>
      <c r="M404" s="5"/>
    </row>
    <row r="405" spans="2:13" x14ac:dyDescent="0.25">
      <c r="B405" s="1"/>
      <c r="C405" s="1"/>
      <c r="D405" s="1"/>
      <c r="E405" s="8"/>
      <c r="F405" s="8"/>
      <c r="G405" s="8"/>
      <c r="H405" s="8"/>
      <c r="I405" s="8"/>
      <c r="J405" s="8"/>
      <c r="K405" s="8"/>
      <c r="L405" s="5"/>
      <c r="M405" s="5"/>
    </row>
    <row r="406" spans="2:13" x14ac:dyDescent="0.25">
      <c r="B406" s="1"/>
      <c r="C406" s="1"/>
      <c r="D406" s="1"/>
      <c r="E406" s="8"/>
      <c r="F406" s="8"/>
      <c r="G406" s="8"/>
      <c r="H406" s="8"/>
      <c r="I406" s="8"/>
      <c r="J406" s="8"/>
      <c r="K406" s="8"/>
      <c r="L406" s="5"/>
      <c r="M406" s="5"/>
    </row>
    <row r="407" spans="2:13" x14ac:dyDescent="0.25">
      <c r="B407" s="1"/>
      <c r="C407" s="1"/>
      <c r="D407" s="1"/>
      <c r="E407" s="8"/>
      <c r="F407" s="8"/>
      <c r="G407" s="8"/>
      <c r="H407" s="8"/>
      <c r="I407" s="8"/>
      <c r="J407" s="8"/>
      <c r="K407" s="8"/>
      <c r="L407" s="5"/>
      <c r="M407" s="5"/>
    </row>
    <row r="408" spans="2:13" x14ac:dyDescent="0.25">
      <c r="B408" s="1"/>
      <c r="C408" s="1"/>
      <c r="D408" s="1"/>
      <c r="E408" s="8"/>
      <c r="F408" s="8"/>
      <c r="G408" s="8"/>
      <c r="H408" s="8"/>
      <c r="I408" s="8"/>
      <c r="J408" s="8"/>
      <c r="K408" s="8"/>
      <c r="L408" s="5"/>
      <c r="M408" s="5"/>
    </row>
    <row r="409" spans="2:13" x14ac:dyDescent="0.25">
      <c r="B409" s="1"/>
      <c r="C409" s="1"/>
      <c r="D409" s="1"/>
      <c r="E409" s="8"/>
      <c r="F409" s="8"/>
      <c r="G409" s="8"/>
      <c r="H409" s="8"/>
      <c r="I409" s="8"/>
      <c r="J409" s="8"/>
      <c r="K409" s="8"/>
      <c r="L409" s="5"/>
      <c r="M409" s="5"/>
    </row>
    <row r="410" spans="2:13" x14ac:dyDescent="0.25">
      <c r="B410" s="1"/>
      <c r="C410" s="1"/>
      <c r="D410" s="1"/>
      <c r="E410" s="8"/>
      <c r="F410" s="8"/>
      <c r="G410" s="8"/>
      <c r="H410" s="8"/>
      <c r="I410" s="8"/>
      <c r="J410" s="8"/>
      <c r="K410" s="8"/>
      <c r="L410" s="5"/>
      <c r="M410" s="5"/>
    </row>
    <row r="411" spans="2:13" x14ac:dyDescent="0.25">
      <c r="B411" s="1"/>
      <c r="C411" s="1"/>
      <c r="D411" s="1"/>
      <c r="E411" s="8"/>
      <c r="F411" s="8"/>
      <c r="G411" s="8"/>
      <c r="H411" s="8"/>
      <c r="I411" s="8"/>
      <c r="J411" s="8"/>
      <c r="K411" s="8"/>
      <c r="L411" s="5"/>
      <c r="M411" s="5"/>
    </row>
    <row r="412" spans="2:13" x14ac:dyDescent="0.25">
      <c r="B412" s="1"/>
      <c r="C412" s="1"/>
      <c r="D412" s="1"/>
      <c r="E412" s="8"/>
      <c r="F412" s="8"/>
      <c r="G412" s="8"/>
      <c r="H412" s="8"/>
      <c r="I412" s="8"/>
      <c r="J412" s="8"/>
      <c r="K412" s="8"/>
      <c r="L412" s="5"/>
      <c r="M412" s="5"/>
    </row>
    <row r="413" spans="2:13" x14ac:dyDescent="0.25">
      <c r="B413" s="1"/>
      <c r="C413" s="1"/>
      <c r="D413" s="1"/>
      <c r="E413" s="8"/>
      <c r="F413" s="8"/>
      <c r="G413" s="8"/>
      <c r="H413" s="8"/>
      <c r="I413" s="8"/>
      <c r="J413" s="8"/>
      <c r="K413" s="8"/>
      <c r="L413" s="5"/>
      <c r="M413" s="5"/>
    </row>
    <row r="414" spans="2:13" x14ac:dyDescent="0.25">
      <c r="B414" s="1"/>
      <c r="C414" s="1"/>
      <c r="D414" s="1"/>
      <c r="E414" s="8"/>
      <c r="F414" s="8"/>
      <c r="G414" s="8"/>
      <c r="H414" s="8"/>
      <c r="I414" s="8"/>
      <c r="J414" s="8"/>
      <c r="K414" s="8"/>
      <c r="L414" s="5"/>
      <c r="M414" s="5"/>
    </row>
    <row r="415" spans="2:13" x14ac:dyDescent="0.25">
      <c r="B415" s="1"/>
      <c r="C415" s="1"/>
      <c r="D415" s="1"/>
      <c r="E415" s="8"/>
      <c r="F415" s="8"/>
      <c r="G415" s="8"/>
      <c r="H415" s="8"/>
      <c r="I415" s="8"/>
      <c r="J415" s="8"/>
      <c r="K415" s="8"/>
      <c r="L415" s="5"/>
      <c r="M415" s="5"/>
    </row>
    <row r="416" spans="2:13" x14ac:dyDescent="0.25">
      <c r="B416" s="1"/>
      <c r="C416" s="1"/>
      <c r="D416" s="1"/>
      <c r="E416" s="8"/>
      <c r="F416" s="8"/>
      <c r="G416" s="8"/>
      <c r="H416" s="8"/>
      <c r="I416" s="8"/>
      <c r="J416" s="8"/>
      <c r="K416" s="8"/>
      <c r="L416" s="5"/>
      <c r="M416" s="5"/>
    </row>
    <row r="417" spans="2:13" x14ac:dyDescent="0.25">
      <c r="B417" s="1"/>
      <c r="C417" s="1"/>
      <c r="D417" s="1"/>
      <c r="E417" s="8"/>
      <c r="F417" s="8"/>
      <c r="G417" s="8"/>
      <c r="H417" s="8"/>
      <c r="I417" s="8"/>
      <c r="J417" s="8"/>
      <c r="K417" s="8"/>
      <c r="L417" s="5"/>
      <c r="M417" s="5"/>
    </row>
    <row r="418" spans="2:13" x14ac:dyDescent="0.25">
      <c r="B418" s="1"/>
      <c r="C418" s="1"/>
      <c r="D418" s="1"/>
      <c r="E418" s="8"/>
      <c r="F418" s="8"/>
      <c r="G418" s="8"/>
      <c r="H418" s="8"/>
      <c r="I418" s="8"/>
      <c r="J418" s="8"/>
      <c r="K418" s="8"/>
      <c r="L418" s="5"/>
      <c r="M418" s="5"/>
    </row>
    <row r="419" spans="2:13" x14ac:dyDescent="0.25">
      <c r="B419" s="1"/>
      <c r="C419" s="1"/>
      <c r="D419" s="1"/>
      <c r="E419" s="8"/>
      <c r="F419" s="8"/>
      <c r="G419" s="8"/>
      <c r="H419" s="8"/>
      <c r="I419" s="8"/>
      <c r="J419" s="8"/>
      <c r="K419" s="8"/>
      <c r="L419" s="5"/>
      <c r="M419" s="5"/>
    </row>
    <row r="420" spans="2:13" x14ac:dyDescent="0.25">
      <c r="B420" s="1"/>
      <c r="C420" s="1"/>
      <c r="D420" s="1"/>
      <c r="E420" s="8"/>
      <c r="F420" s="8"/>
      <c r="G420" s="8"/>
      <c r="H420" s="8"/>
      <c r="I420" s="8"/>
      <c r="J420" s="8"/>
      <c r="K420" s="8"/>
      <c r="L420" s="5"/>
      <c r="M420" s="5"/>
    </row>
    <row r="421" spans="2:13" x14ac:dyDescent="0.25">
      <c r="B421" s="1"/>
      <c r="C421" s="1"/>
      <c r="D421" s="1"/>
      <c r="E421" s="8"/>
      <c r="F421" s="8"/>
      <c r="G421" s="8"/>
      <c r="H421" s="8"/>
      <c r="I421" s="8"/>
      <c r="J421" s="8"/>
      <c r="K421" s="8"/>
      <c r="L421" s="5"/>
      <c r="M421" s="5"/>
    </row>
    <row r="422" spans="2:13" x14ac:dyDescent="0.25">
      <c r="B422" s="1"/>
      <c r="C422" s="1"/>
      <c r="D422" s="1"/>
      <c r="E422" s="8"/>
      <c r="F422" s="8"/>
      <c r="G422" s="8"/>
      <c r="H422" s="8"/>
      <c r="I422" s="8"/>
      <c r="J422" s="8"/>
      <c r="K422" s="8"/>
      <c r="L422" s="5"/>
      <c r="M422" s="5"/>
    </row>
    <row r="423" spans="2:13" x14ac:dyDescent="0.25">
      <c r="B423" s="1"/>
      <c r="C423" s="1"/>
      <c r="D423" s="1"/>
      <c r="E423" s="8"/>
      <c r="F423" s="8"/>
      <c r="G423" s="8"/>
      <c r="H423" s="8"/>
      <c r="I423" s="8"/>
      <c r="J423" s="8"/>
      <c r="K423" s="8"/>
      <c r="L423" s="5"/>
      <c r="M423" s="5"/>
    </row>
    <row r="424" spans="2:13" x14ac:dyDescent="0.25">
      <c r="B424" s="1"/>
      <c r="C424" s="1"/>
      <c r="D424" s="1"/>
      <c r="E424" s="8"/>
      <c r="F424" s="8"/>
      <c r="G424" s="8"/>
      <c r="H424" s="8"/>
      <c r="I424" s="8"/>
      <c r="J424" s="8"/>
      <c r="K424" s="8"/>
      <c r="L424" s="5"/>
      <c r="M424" s="5"/>
    </row>
    <row r="425" spans="2:13" x14ac:dyDescent="0.25">
      <c r="B425" s="1"/>
      <c r="C425" s="1"/>
      <c r="D425" s="1"/>
      <c r="E425" s="8"/>
      <c r="F425" s="8"/>
      <c r="G425" s="8"/>
      <c r="H425" s="8"/>
      <c r="I425" s="8"/>
      <c r="J425" s="8"/>
      <c r="K425" s="8"/>
      <c r="L425" s="5"/>
      <c r="M425" s="5"/>
    </row>
    <row r="426" spans="2:13" x14ac:dyDescent="0.25">
      <c r="B426" s="1"/>
      <c r="C426" s="1"/>
      <c r="D426" s="1"/>
      <c r="E426" s="8"/>
      <c r="F426" s="8"/>
      <c r="G426" s="8"/>
      <c r="H426" s="8"/>
      <c r="I426" s="8"/>
      <c r="J426" s="8"/>
      <c r="K426" s="8"/>
      <c r="L426" s="5"/>
      <c r="M426" s="5"/>
    </row>
    <row r="427" spans="2:13" x14ac:dyDescent="0.25">
      <c r="B427" s="1"/>
      <c r="C427" s="1"/>
      <c r="D427" s="1"/>
      <c r="E427" s="8"/>
      <c r="F427" s="8"/>
      <c r="G427" s="8"/>
      <c r="H427" s="8"/>
      <c r="I427" s="8"/>
      <c r="J427" s="8"/>
      <c r="K427" s="8"/>
      <c r="L427" s="5"/>
      <c r="M427" s="5"/>
    </row>
    <row r="428" spans="2:13" x14ac:dyDescent="0.25">
      <c r="B428" s="1"/>
      <c r="C428" s="1"/>
      <c r="D428" s="1"/>
      <c r="E428" s="8"/>
      <c r="F428" s="8"/>
      <c r="G428" s="8"/>
      <c r="H428" s="8"/>
      <c r="I428" s="8"/>
      <c r="J428" s="8"/>
      <c r="K428" s="8"/>
      <c r="L428" s="5"/>
      <c r="M428" s="5"/>
    </row>
    <row r="429" spans="2:13" x14ac:dyDescent="0.25">
      <c r="B429" s="1"/>
      <c r="C429" s="1"/>
      <c r="D429" s="1"/>
      <c r="E429" s="8"/>
      <c r="F429" s="8"/>
      <c r="G429" s="8"/>
      <c r="H429" s="8"/>
      <c r="I429" s="8"/>
      <c r="J429" s="8"/>
      <c r="K429" s="8"/>
      <c r="L429" s="5"/>
      <c r="M429" s="5"/>
    </row>
    <row r="430" spans="2:13" x14ac:dyDescent="0.25">
      <c r="B430" s="1"/>
      <c r="C430" s="1"/>
      <c r="D430" s="1"/>
      <c r="E430" s="8"/>
      <c r="F430" s="8"/>
      <c r="G430" s="8"/>
      <c r="H430" s="8"/>
      <c r="I430" s="8"/>
      <c r="J430" s="8"/>
      <c r="K430" s="8"/>
      <c r="L430" s="5"/>
      <c r="M430" s="5"/>
    </row>
    <row r="431" spans="2:13" x14ac:dyDescent="0.25">
      <c r="B431" s="1"/>
      <c r="C431" s="1"/>
      <c r="D431" s="1"/>
      <c r="E431" s="8"/>
      <c r="F431" s="8"/>
      <c r="G431" s="8"/>
      <c r="H431" s="8"/>
      <c r="I431" s="8"/>
      <c r="J431" s="8"/>
      <c r="K431" s="8"/>
      <c r="L431" s="5"/>
      <c r="M431" s="5"/>
    </row>
    <row r="432" spans="2:13" x14ac:dyDescent="0.25">
      <c r="B432" s="1"/>
      <c r="C432" s="1"/>
      <c r="D432" s="1"/>
      <c r="E432" s="8"/>
      <c r="F432" s="8"/>
      <c r="G432" s="8"/>
      <c r="H432" s="8"/>
      <c r="I432" s="8"/>
      <c r="J432" s="8"/>
      <c r="K432" s="8"/>
      <c r="L432" s="5"/>
      <c r="M432" s="5"/>
    </row>
    <row r="433" spans="2:13" x14ac:dyDescent="0.25">
      <c r="B433" s="1"/>
      <c r="C433" s="1"/>
      <c r="D433" s="1"/>
      <c r="E433" s="8"/>
      <c r="F433" s="8"/>
      <c r="G433" s="8"/>
      <c r="H433" s="8"/>
      <c r="I433" s="8"/>
      <c r="J433" s="8"/>
      <c r="K433" s="8"/>
      <c r="L433" s="5"/>
      <c r="M433" s="5"/>
    </row>
    <row r="434" spans="2:13" x14ac:dyDescent="0.25">
      <c r="B434" s="1"/>
      <c r="C434" s="1"/>
      <c r="D434" s="1"/>
      <c r="E434" s="8"/>
      <c r="F434" s="8"/>
      <c r="G434" s="8"/>
      <c r="H434" s="8"/>
      <c r="I434" s="8"/>
      <c r="J434" s="8"/>
      <c r="K434" s="8"/>
      <c r="L434" s="5"/>
      <c r="M434" s="5"/>
    </row>
    <row r="435" spans="2:13" x14ac:dyDescent="0.25">
      <c r="B435" s="1"/>
      <c r="C435" s="1"/>
      <c r="D435" s="1"/>
      <c r="E435" s="8"/>
      <c r="F435" s="8"/>
      <c r="G435" s="8"/>
      <c r="H435" s="8"/>
      <c r="I435" s="8"/>
      <c r="J435" s="8"/>
      <c r="K435" s="8"/>
      <c r="L435" s="5"/>
      <c r="M435" s="5"/>
    </row>
    <row r="436" spans="2:13" x14ac:dyDescent="0.25">
      <c r="B436" s="1"/>
      <c r="C436" s="1"/>
      <c r="D436" s="1"/>
      <c r="E436" s="8"/>
      <c r="F436" s="8"/>
      <c r="G436" s="8"/>
      <c r="H436" s="8"/>
      <c r="I436" s="8"/>
      <c r="J436" s="8"/>
      <c r="K436" s="8"/>
      <c r="L436" s="5"/>
      <c r="M436" s="5"/>
    </row>
    <row r="437" spans="2:13" x14ac:dyDescent="0.25">
      <c r="B437" s="1"/>
      <c r="C437" s="1"/>
      <c r="D437" s="1"/>
      <c r="E437" s="8"/>
      <c r="F437" s="8"/>
      <c r="G437" s="8"/>
      <c r="H437" s="8"/>
      <c r="I437" s="8"/>
      <c r="J437" s="8"/>
      <c r="K437" s="8"/>
      <c r="L437" s="5"/>
      <c r="M437" s="5"/>
    </row>
    <row r="438" spans="2:13" x14ac:dyDescent="0.25">
      <c r="B438" s="1"/>
      <c r="C438" s="1"/>
      <c r="D438" s="1"/>
      <c r="E438" s="8"/>
      <c r="F438" s="8"/>
      <c r="G438" s="8"/>
      <c r="H438" s="8"/>
      <c r="I438" s="8"/>
      <c r="J438" s="8"/>
      <c r="K438" s="8"/>
      <c r="L438" s="5"/>
      <c r="M438" s="5"/>
    </row>
    <row r="439" spans="2:13" x14ac:dyDescent="0.25">
      <c r="B439" s="1"/>
      <c r="C439" s="1"/>
      <c r="D439" s="1"/>
      <c r="E439" s="8"/>
      <c r="F439" s="8"/>
      <c r="G439" s="8"/>
      <c r="H439" s="8"/>
      <c r="I439" s="8"/>
      <c r="J439" s="8"/>
      <c r="K439" s="8"/>
      <c r="L439" s="5"/>
      <c r="M439" s="5"/>
    </row>
    <row r="440" spans="2:13" x14ac:dyDescent="0.25">
      <c r="B440" s="1"/>
      <c r="C440" s="1"/>
      <c r="D440" s="1"/>
      <c r="E440" s="8"/>
      <c r="F440" s="8"/>
      <c r="G440" s="8"/>
      <c r="H440" s="8"/>
      <c r="I440" s="8"/>
      <c r="J440" s="8"/>
      <c r="K440" s="8"/>
      <c r="L440" s="5"/>
      <c r="M440" s="5"/>
    </row>
    <row r="441" spans="2:13" x14ac:dyDescent="0.25">
      <c r="B441" s="1"/>
      <c r="C441" s="1"/>
      <c r="D441" s="1"/>
      <c r="E441" s="8"/>
      <c r="F441" s="8"/>
      <c r="G441" s="8"/>
      <c r="H441" s="8"/>
      <c r="I441" s="8"/>
      <c r="J441" s="8"/>
      <c r="K441" s="8"/>
      <c r="L441" s="5"/>
      <c r="M441" s="5"/>
    </row>
    <row r="442" spans="2:13" x14ac:dyDescent="0.25">
      <c r="B442" s="1"/>
      <c r="C442" s="1"/>
      <c r="D442" s="1"/>
      <c r="E442" s="8"/>
      <c r="F442" s="8"/>
      <c r="G442" s="8"/>
      <c r="H442" s="8"/>
      <c r="I442" s="8"/>
      <c r="J442" s="8"/>
      <c r="K442" s="8"/>
      <c r="L442" s="5"/>
      <c r="M442" s="5"/>
    </row>
    <row r="443" spans="2:13" x14ac:dyDescent="0.25">
      <c r="B443" s="1"/>
      <c r="C443" s="1"/>
      <c r="D443" s="1"/>
      <c r="E443" s="8"/>
      <c r="F443" s="8"/>
      <c r="G443" s="8"/>
      <c r="H443" s="8"/>
      <c r="I443" s="8"/>
      <c r="J443" s="8"/>
      <c r="K443" s="8"/>
      <c r="L443" s="5"/>
      <c r="M443" s="5"/>
    </row>
    <row r="444" spans="2:13" x14ac:dyDescent="0.25">
      <c r="B444" s="1"/>
      <c r="C444" s="1"/>
      <c r="D444" s="1"/>
      <c r="E444" s="8"/>
      <c r="F444" s="8"/>
      <c r="G444" s="8"/>
      <c r="H444" s="8"/>
      <c r="I444" s="8"/>
      <c r="J444" s="8"/>
      <c r="K444" s="8"/>
      <c r="L444" s="5"/>
      <c r="M444" s="5"/>
    </row>
    <row r="445" spans="2:13" x14ac:dyDescent="0.25">
      <c r="B445" s="1"/>
      <c r="C445" s="1"/>
      <c r="D445" s="1"/>
      <c r="E445" s="8"/>
      <c r="F445" s="8"/>
      <c r="G445" s="8"/>
      <c r="H445" s="8"/>
      <c r="I445" s="8"/>
      <c r="J445" s="8"/>
      <c r="K445" s="8"/>
      <c r="L445" s="5"/>
      <c r="M445" s="5"/>
    </row>
    <row r="446" spans="2:13" x14ac:dyDescent="0.25">
      <c r="B446" s="1"/>
      <c r="C446" s="1"/>
      <c r="D446" s="1"/>
      <c r="E446" s="8"/>
      <c r="F446" s="8"/>
      <c r="G446" s="8"/>
      <c r="H446" s="8"/>
      <c r="I446" s="8"/>
      <c r="J446" s="8"/>
      <c r="K446" s="8"/>
      <c r="L446" s="5"/>
      <c r="M446" s="5"/>
    </row>
    <row r="447" spans="2:13" x14ac:dyDescent="0.25">
      <c r="B447" s="1"/>
      <c r="C447" s="1"/>
      <c r="D447" s="1"/>
      <c r="E447" s="8"/>
      <c r="F447" s="8"/>
      <c r="G447" s="8"/>
      <c r="H447" s="8"/>
      <c r="I447" s="8"/>
      <c r="J447" s="8"/>
      <c r="K447" s="8"/>
      <c r="L447" s="5"/>
      <c r="M447" s="5"/>
    </row>
    <row r="448" spans="2:13" x14ac:dyDescent="0.25">
      <c r="B448" s="1"/>
      <c r="C448" s="1"/>
      <c r="D448" s="1"/>
      <c r="E448" s="8"/>
      <c r="F448" s="8"/>
      <c r="G448" s="8"/>
      <c r="H448" s="8"/>
      <c r="I448" s="8"/>
      <c r="J448" s="8"/>
      <c r="K448" s="8"/>
      <c r="L448" s="5"/>
      <c r="M448" s="5"/>
    </row>
    <row r="449" spans="2:13" x14ac:dyDescent="0.25">
      <c r="B449" s="1"/>
      <c r="C449" s="1"/>
      <c r="D449" s="1"/>
      <c r="E449" s="8"/>
      <c r="F449" s="8"/>
      <c r="G449" s="8"/>
      <c r="H449" s="8"/>
      <c r="I449" s="8"/>
      <c r="J449" s="8"/>
      <c r="K449" s="8"/>
      <c r="L449" s="5"/>
      <c r="M449" s="5"/>
    </row>
    <row r="450" spans="2:13" x14ac:dyDescent="0.25">
      <c r="B450" s="1"/>
      <c r="C450" s="1"/>
      <c r="D450" s="1"/>
      <c r="E450" s="8"/>
      <c r="F450" s="8"/>
      <c r="G450" s="8"/>
      <c r="H450" s="8"/>
      <c r="I450" s="8"/>
      <c r="J450" s="8"/>
      <c r="K450" s="8"/>
      <c r="L450" s="5"/>
      <c r="M450" s="5"/>
    </row>
    <row r="451" spans="2:13" x14ac:dyDescent="0.25">
      <c r="B451" s="1"/>
      <c r="C451" s="1"/>
      <c r="D451" s="1"/>
      <c r="E451" s="8"/>
      <c r="F451" s="8"/>
      <c r="G451" s="8"/>
      <c r="H451" s="8"/>
      <c r="I451" s="8"/>
      <c r="J451" s="8"/>
      <c r="K451" s="8"/>
      <c r="L451" s="5"/>
      <c r="M451" s="5"/>
    </row>
    <row r="452" spans="2:13" x14ac:dyDescent="0.25">
      <c r="B452" s="1"/>
      <c r="C452" s="1"/>
      <c r="D452" s="1"/>
      <c r="E452" s="8"/>
      <c r="F452" s="8"/>
      <c r="G452" s="8"/>
      <c r="H452" s="8"/>
      <c r="I452" s="8"/>
      <c r="J452" s="8"/>
      <c r="K452" s="8"/>
      <c r="L452" s="5"/>
      <c r="M452" s="5"/>
    </row>
    <row r="453" spans="2:13" x14ac:dyDescent="0.25">
      <c r="B453" s="1"/>
      <c r="C453" s="1"/>
      <c r="D453" s="1"/>
      <c r="E453" s="8"/>
      <c r="F453" s="8"/>
      <c r="G453" s="8"/>
      <c r="H453" s="8"/>
      <c r="I453" s="8"/>
      <c r="J453" s="8"/>
      <c r="K453" s="8"/>
      <c r="L453" s="5"/>
      <c r="M453" s="5"/>
    </row>
    <row r="454" spans="2:13" x14ac:dyDescent="0.25">
      <c r="B454" s="1"/>
      <c r="C454" s="1"/>
      <c r="D454" s="1"/>
      <c r="E454" s="8"/>
      <c r="F454" s="8"/>
      <c r="G454" s="8"/>
      <c r="H454" s="8"/>
      <c r="I454" s="8"/>
      <c r="J454" s="8"/>
      <c r="K454" s="8"/>
      <c r="L454" s="5"/>
      <c r="M454" s="5"/>
    </row>
    <row r="455" spans="2:13" x14ac:dyDescent="0.25">
      <c r="B455" s="1"/>
      <c r="C455" s="1"/>
      <c r="D455" s="1"/>
      <c r="E455" s="8"/>
      <c r="F455" s="8"/>
      <c r="G455" s="8"/>
      <c r="H455" s="8"/>
      <c r="I455" s="8"/>
      <c r="J455" s="8"/>
      <c r="K455" s="8"/>
      <c r="L455" s="5"/>
      <c r="M455" s="5"/>
    </row>
    <row r="456" spans="2:13" x14ac:dyDescent="0.25">
      <c r="B456" s="1"/>
      <c r="C456" s="1"/>
      <c r="D456" s="1"/>
      <c r="E456" s="8"/>
      <c r="F456" s="8"/>
      <c r="G456" s="8"/>
      <c r="H456" s="8"/>
      <c r="I456" s="8"/>
      <c r="J456" s="8"/>
      <c r="K456" s="8"/>
      <c r="L456" s="5"/>
      <c r="M456" s="5"/>
    </row>
    <row r="457" spans="2:13" x14ac:dyDescent="0.25">
      <c r="B457" s="1"/>
      <c r="C457" s="1"/>
      <c r="D457" s="1"/>
      <c r="E457" s="8"/>
      <c r="F457" s="8"/>
      <c r="G457" s="8"/>
      <c r="H457" s="8"/>
      <c r="I457" s="8"/>
      <c r="J457" s="8"/>
      <c r="K457" s="8"/>
      <c r="L457" s="5"/>
      <c r="M457" s="5"/>
    </row>
    <row r="458" spans="2:13" x14ac:dyDescent="0.25">
      <c r="B458" s="1"/>
      <c r="C458" s="1"/>
      <c r="D458" s="1"/>
      <c r="E458" s="8"/>
      <c r="F458" s="8"/>
      <c r="G458" s="8"/>
      <c r="H458" s="8"/>
      <c r="I458" s="8"/>
      <c r="J458" s="8"/>
      <c r="K458" s="8"/>
      <c r="L458" s="5"/>
      <c r="M458" s="5"/>
    </row>
    <row r="459" spans="2:13" x14ac:dyDescent="0.25">
      <c r="B459" s="1"/>
      <c r="C459" s="1"/>
      <c r="D459" s="1"/>
      <c r="E459" s="8"/>
      <c r="F459" s="8"/>
      <c r="G459" s="8"/>
      <c r="H459" s="8"/>
      <c r="I459" s="8"/>
      <c r="J459" s="8"/>
      <c r="K459" s="8"/>
      <c r="L459" s="5"/>
      <c r="M459" s="5"/>
    </row>
    <row r="460" spans="2:13" x14ac:dyDescent="0.25">
      <c r="B460" s="1"/>
      <c r="C460" s="1"/>
      <c r="D460" s="1"/>
      <c r="E460" s="8"/>
      <c r="F460" s="8"/>
      <c r="G460" s="8"/>
      <c r="H460" s="8"/>
      <c r="I460" s="8"/>
      <c r="J460" s="8"/>
      <c r="K460" s="8"/>
      <c r="L460" s="5"/>
      <c r="M460" s="5"/>
    </row>
    <row r="461" spans="2:13" x14ac:dyDescent="0.25">
      <c r="B461" s="1"/>
      <c r="C461" s="1"/>
      <c r="D461" s="1"/>
      <c r="E461" s="8"/>
      <c r="F461" s="8"/>
      <c r="G461" s="8"/>
      <c r="H461" s="8"/>
      <c r="I461" s="8"/>
      <c r="J461" s="8"/>
      <c r="K461" s="8"/>
      <c r="L461" s="5"/>
      <c r="M461" s="5"/>
    </row>
    <row r="462" spans="2:13" x14ac:dyDescent="0.25">
      <c r="B462" s="1"/>
      <c r="C462" s="1"/>
      <c r="D462" s="1"/>
      <c r="E462" s="8"/>
      <c r="F462" s="8"/>
      <c r="G462" s="8"/>
      <c r="H462" s="8"/>
      <c r="I462" s="8"/>
      <c r="J462" s="8"/>
      <c r="K462" s="8"/>
      <c r="L462" s="5"/>
      <c r="M462" s="5"/>
    </row>
    <row r="463" spans="2:13" x14ac:dyDescent="0.25">
      <c r="B463" s="1"/>
      <c r="C463" s="1"/>
      <c r="D463" s="1"/>
      <c r="E463" s="8"/>
      <c r="F463" s="8"/>
      <c r="G463" s="8"/>
      <c r="H463" s="8"/>
      <c r="I463" s="8"/>
      <c r="J463" s="8"/>
      <c r="K463" s="8"/>
      <c r="L463" s="5"/>
      <c r="M463" s="5"/>
    </row>
    <row r="464" spans="2:13" x14ac:dyDescent="0.25">
      <c r="B464" s="1"/>
      <c r="C464" s="1"/>
      <c r="D464" s="1"/>
      <c r="E464" s="8"/>
      <c r="F464" s="8"/>
      <c r="G464" s="8"/>
      <c r="H464" s="8"/>
      <c r="I464" s="8"/>
      <c r="J464" s="8"/>
      <c r="K464" s="8"/>
      <c r="L464" s="5"/>
      <c r="M464" s="5"/>
    </row>
    <row r="465" spans="2:13" x14ac:dyDescent="0.25">
      <c r="B465" s="1"/>
      <c r="C465" s="1"/>
      <c r="D465" s="1"/>
      <c r="E465" s="8"/>
      <c r="F465" s="8"/>
      <c r="G465" s="8"/>
      <c r="H465" s="8"/>
      <c r="I465" s="8"/>
      <c r="J465" s="8"/>
      <c r="K465" s="8"/>
      <c r="L465" s="5"/>
      <c r="M465" s="5"/>
    </row>
    <row r="466" spans="2:13" x14ac:dyDescent="0.25">
      <c r="B466" s="1"/>
      <c r="C466" s="1"/>
      <c r="D466" s="1"/>
      <c r="E466" s="8"/>
      <c r="F466" s="8"/>
      <c r="G466" s="8"/>
      <c r="H466" s="8"/>
      <c r="I466" s="8"/>
      <c r="J466" s="8"/>
      <c r="K466" s="8"/>
      <c r="L466" s="5"/>
      <c r="M466" s="5"/>
    </row>
    <row r="467" spans="2:13" x14ac:dyDescent="0.25">
      <c r="B467" s="1"/>
      <c r="C467" s="1"/>
      <c r="D467" s="1"/>
      <c r="E467" s="8"/>
      <c r="F467" s="8"/>
      <c r="G467" s="8"/>
      <c r="H467" s="8"/>
      <c r="I467" s="8"/>
      <c r="J467" s="8"/>
      <c r="K467" s="8"/>
      <c r="L467" s="5"/>
      <c r="M467" s="5"/>
    </row>
    <row r="468" spans="2:13" x14ac:dyDescent="0.25">
      <c r="B468" s="1"/>
      <c r="C468" s="1"/>
      <c r="D468" s="1"/>
      <c r="E468" s="8"/>
      <c r="F468" s="8"/>
      <c r="G468" s="8"/>
      <c r="H468" s="8"/>
      <c r="I468" s="8"/>
      <c r="J468" s="8"/>
      <c r="K468" s="8"/>
      <c r="L468" s="5"/>
      <c r="M468" s="5"/>
    </row>
    <row r="469" spans="2:13" x14ac:dyDescent="0.25">
      <c r="B469" s="1"/>
      <c r="C469" s="1"/>
      <c r="D469" s="1"/>
      <c r="E469" s="8"/>
      <c r="F469" s="8"/>
      <c r="G469" s="8"/>
      <c r="H469" s="8"/>
      <c r="I469" s="8"/>
      <c r="J469" s="8"/>
      <c r="K469" s="8"/>
      <c r="L469" s="5"/>
      <c r="M469" s="5"/>
    </row>
    <row r="470" spans="2:13" x14ac:dyDescent="0.25">
      <c r="B470" s="1"/>
      <c r="C470" s="1"/>
      <c r="D470" s="1"/>
      <c r="E470" s="8"/>
      <c r="F470" s="8"/>
      <c r="G470" s="8"/>
      <c r="H470" s="8"/>
      <c r="I470" s="8"/>
      <c r="J470" s="8"/>
      <c r="K470" s="8"/>
      <c r="L470" s="5"/>
      <c r="M470" s="5"/>
    </row>
    <row r="471" spans="2:13" x14ac:dyDescent="0.25">
      <c r="B471" s="1"/>
      <c r="C471" s="1"/>
      <c r="D471" s="1"/>
      <c r="E471" s="8"/>
      <c r="F471" s="8"/>
      <c r="G471" s="8"/>
      <c r="H471" s="8"/>
      <c r="I471" s="8"/>
      <c r="J471" s="8"/>
      <c r="K471" s="8"/>
      <c r="L471" s="5"/>
      <c r="M471" s="5"/>
    </row>
    <row r="472" spans="2:13" x14ac:dyDescent="0.25">
      <c r="B472" s="1"/>
      <c r="C472" s="1"/>
      <c r="D472" s="1"/>
      <c r="E472" s="8"/>
      <c r="F472" s="8"/>
      <c r="G472" s="8"/>
      <c r="H472" s="8"/>
      <c r="I472" s="8"/>
      <c r="J472" s="8"/>
      <c r="K472" s="8"/>
      <c r="L472" s="5"/>
      <c r="M472" s="5"/>
    </row>
    <row r="473" spans="2:13" x14ac:dyDescent="0.25">
      <c r="B473" s="1"/>
      <c r="C473" s="1"/>
      <c r="D473" s="1"/>
      <c r="E473" s="8"/>
      <c r="F473" s="8"/>
      <c r="G473" s="8"/>
      <c r="H473" s="8"/>
      <c r="I473" s="8"/>
      <c r="J473" s="8"/>
      <c r="K473" s="8"/>
      <c r="L473" s="5"/>
      <c r="M473" s="5"/>
    </row>
    <row r="474" spans="2:13" x14ac:dyDescent="0.25">
      <c r="B474" s="1"/>
      <c r="C474" s="1"/>
      <c r="D474" s="1"/>
      <c r="E474" s="8"/>
      <c r="F474" s="8"/>
      <c r="G474" s="8"/>
      <c r="H474" s="8"/>
      <c r="I474" s="8"/>
      <c r="J474" s="8"/>
      <c r="K474" s="8"/>
      <c r="L474" s="5"/>
      <c r="M474" s="5"/>
    </row>
    <row r="475" spans="2:13" x14ac:dyDescent="0.25">
      <c r="B475" s="1"/>
      <c r="C475" s="1"/>
      <c r="D475" s="1"/>
      <c r="E475" s="8"/>
      <c r="F475" s="8"/>
      <c r="G475" s="8"/>
      <c r="H475" s="8"/>
      <c r="I475" s="8"/>
      <c r="J475" s="8"/>
      <c r="K475" s="8"/>
      <c r="L475" s="5"/>
      <c r="M475" s="5"/>
    </row>
    <row r="476" spans="2:13" x14ac:dyDescent="0.25">
      <c r="B476" s="1"/>
      <c r="C476" s="1"/>
      <c r="D476" s="1"/>
      <c r="E476" s="8"/>
      <c r="F476" s="8"/>
      <c r="G476" s="8"/>
      <c r="H476" s="8"/>
      <c r="I476" s="8"/>
      <c r="J476" s="8"/>
      <c r="K476" s="8"/>
      <c r="L476" s="5"/>
      <c r="M476" s="5"/>
    </row>
    <row r="477" spans="2:13" x14ac:dyDescent="0.25">
      <c r="B477" s="1"/>
      <c r="C477" s="1"/>
      <c r="D477" s="1"/>
      <c r="E477" s="8"/>
      <c r="F477" s="8"/>
      <c r="G477" s="8"/>
      <c r="H477" s="8"/>
      <c r="I477" s="8"/>
      <c r="J477" s="8"/>
      <c r="K477" s="8"/>
      <c r="L477" s="5"/>
      <c r="M477" s="5"/>
    </row>
    <row r="478" spans="2:13" x14ac:dyDescent="0.25">
      <c r="B478" s="1"/>
      <c r="C478" s="1"/>
      <c r="D478" s="1"/>
      <c r="E478" s="8"/>
      <c r="F478" s="8"/>
      <c r="G478" s="8"/>
      <c r="H478" s="8"/>
      <c r="I478" s="8"/>
      <c r="J478" s="8"/>
      <c r="K478" s="8"/>
      <c r="L478" s="5"/>
      <c r="M478" s="5"/>
    </row>
    <row r="479" spans="2:13" x14ac:dyDescent="0.25">
      <c r="B479" s="1"/>
      <c r="C479" s="1"/>
      <c r="D479" s="1"/>
      <c r="E479" s="8"/>
      <c r="F479" s="8"/>
      <c r="G479" s="8"/>
      <c r="H479" s="8"/>
      <c r="I479" s="8"/>
      <c r="J479" s="8"/>
      <c r="K479" s="8"/>
      <c r="L479" s="5"/>
      <c r="M479" s="5"/>
    </row>
    <row r="480" spans="2:13" x14ac:dyDescent="0.25">
      <c r="B480" s="1"/>
      <c r="C480" s="1"/>
      <c r="D480" s="1"/>
      <c r="E480" s="8"/>
      <c r="F480" s="8"/>
      <c r="G480" s="8"/>
      <c r="H480" s="8"/>
      <c r="I480" s="8"/>
      <c r="J480" s="8"/>
      <c r="K480" s="8"/>
      <c r="L480" s="5"/>
      <c r="M480" s="5"/>
    </row>
    <row r="481" spans="2:13" x14ac:dyDescent="0.25">
      <c r="B481" s="1"/>
      <c r="C481" s="1"/>
      <c r="D481" s="1"/>
      <c r="E481" s="8"/>
      <c r="F481" s="8"/>
      <c r="G481" s="8"/>
      <c r="H481" s="8"/>
      <c r="I481" s="8"/>
      <c r="J481" s="8"/>
      <c r="K481" s="8"/>
      <c r="L481" s="5"/>
      <c r="M481" s="5"/>
    </row>
    <row r="482" spans="2:13" x14ac:dyDescent="0.25">
      <c r="B482" s="1"/>
      <c r="C482" s="1"/>
      <c r="D482" s="1"/>
      <c r="E482" s="8"/>
      <c r="F482" s="8"/>
      <c r="G482" s="8"/>
      <c r="H482" s="8"/>
      <c r="I482" s="8"/>
      <c r="J482" s="8"/>
      <c r="K482" s="8"/>
      <c r="L482" s="5"/>
      <c r="M482" s="5"/>
    </row>
    <row r="483" spans="2:13" x14ac:dyDescent="0.25">
      <c r="B483" s="1"/>
      <c r="C483" s="1"/>
      <c r="D483" s="1"/>
      <c r="E483" s="8"/>
      <c r="F483" s="8"/>
      <c r="G483" s="8"/>
      <c r="H483" s="8"/>
      <c r="I483" s="8"/>
      <c r="J483" s="8"/>
      <c r="K483" s="8"/>
      <c r="L483" s="5"/>
      <c r="M483" s="5"/>
    </row>
    <row r="484" spans="2:13" x14ac:dyDescent="0.25">
      <c r="B484" s="1"/>
      <c r="C484" s="1"/>
      <c r="D484" s="1"/>
      <c r="E484" s="8"/>
      <c r="F484" s="8"/>
      <c r="G484" s="8"/>
      <c r="H484" s="8"/>
      <c r="I484" s="8"/>
      <c r="J484" s="8"/>
      <c r="K484" s="8"/>
      <c r="L484" s="5"/>
      <c r="M484" s="5"/>
    </row>
    <row r="485" spans="2:13" x14ac:dyDescent="0.25">
      <c r="B485" s="1"/>
      <c r="C485" s="1"/>
      <c r="D485" s="1"/>
      <c r="E485" s="8"/>
      <c r="F485" s="8"/>
      <c r="G485" s="8"/>
      <c r="H485" s="8"/>
      <c r="I485" s="8"/>
      <c r="J485" s="8"/>
      <c r="K485" s="8"/>
      <c r="L485" s="5"/>
      <c r="M485" s="5"/>
    </row>
    <row r="486" spans="2:13" x14ac:dyDescent="0.25">
      <c r="B486" s="1"/>
      <c r="C486" s="1"/>
      <c r="D486" s="1"/>
      <c r="E486" s="8"/>
      <c r="F486" s="8"/>
      <c r="G486" s="8"/>
      <c r="H486" s="8"/>
      <c r="I486" s="8"/>
      <c r="J486" s="8"/>
      <c r="K486" s="8"/>
      <c r="L486" s="5"/>
      <c r="M486" s="5"/>
    </row>
    <row r="487" spans="2:13" x14ac:dyDescent="0.25">
      <c r="B487" s="1"/>
      <c r="C487" s="1"/>
      <c r="D487" s="1"/>
      <c r="E487" s="8"/>
      <c r="F487" s="8"/>
      <c r="G487" s="8"/>
      <c r="H487" s="8"/>
      <c r="I487" s="8"/>
      <c r="J487" s="8"/>
      <c r="K487" s="8"/>
      <c r="L487" s="5"/>
      <c r="M487" s="5"/>
    </row>
    <row r="488" spans="2:13" x14ac:dyDescent="0.25">
      <c r="B488" s="1"/>
      <c r="C488" s="1"/>
      <c r="D488" s="1"/>
      <c r="E488" s="8"/>
      <c r="F488" s="8"/>
      <c r="G488" s="8"/>
      <c r="H488" s="8"/>
      <c r="I488" s="8"/>
      <c r="J488" s="8"/>
      <c r="K488" s="8"/>
      <c r="L488" s="5"/>
      <c r="M488" s="5"/>
    </row>
    <row r="489" spans="2:13" x14ac:dyDescent="0.25">
      <c r="B489" s="1"/>
      <c r="C489" s="1"/>
      <c r="D489" s="1"/>
      <c r="E489" s="8"/>
      <c r="F489" s="8"/>
      <c r="G489" s="8"/>
      <c r="H489" s="8"/>
      <c r="I489" s="8"/>
      <c r="J489" s="8"/>
      <c r="K489" s="8"/>
      <c r="L489" s="5"/>
      <c r="M489" s="5"/>
    </row>
    <row r="490" spans="2:13" x14ac:dyDescent="0.25">
      <c r="B490" s="1"/>
      <c r="C490" s="1"/>
      <c r="D490" s="1"/>
      <c r="E490" s="8"/>
      <c r="F490" s="8"/>
      <c r="G490" s="8"/>
      <c r="H490" s="8"/>
      <c r="I490" s="8"/>
      <c r="J490" s="8"/>
      <c r="K490" s="8"/>
      <c r="L490" s="5"/>
      <c r="M490" s="5"/>
    </row>
    <row r="491" spans="2:13" x14ac:dyDescent="0.25">
      <c r="B491" s="1"/>
      <c r="C491" s="1"/>
      <c r="D491" s="1"/>
      <c r="E491" s="8"/>
      <c r="F491" s="8"/>
      <c r="G491" s="8"/>
      <c r="H491" s="8"/>
      <c r="I491" s="8"/>
      <c r="J491" s="8"/>
      <c r="K491" s="8"/>
      <c r="L491" s="5"/>
      <c r="M491" s="5"/>
    </row>
    <row r="492" spans="2:13" x14ac:dyDescent="0.25">
      <c r="B492" s="1"/>
      <c r="C492" s="1"/>
      <c r="D492" s="1"/>
      <c r="E492" s="8"/>
      <c r="F492" s="8"/>
      <c r="G492" s="8"/>
      <c r="H492" s="8"/>
      <c r="I492" s="8"/>
      <c r="J492" s="8"/>
      <c r="K492" s="8"/>
      <c r="L492" s="5"/>
      <c r="M492" s="5"/>
    </row>
    <row r="493" spans="2:13" x14ac:dyDescent="0.25">
      <c r="B493" s="1"/>
      <c r="C493" s="1"/>
      <c r="D493" s="1"/>
      <c r="E493" s="8"/>
      <c r="F493" s="8"/>
      <c r="G493" s="8"/>
      <c r="H493" s="8"/>
      <c r="I493" s="8"/>
      <c r="J493" s="8"/>
      <c r="K493" s="8"/>
      <c r="L493" s="5"/>
      <c r="M493" s="5"/>
    </row>
    <row r="494" spans="2:13" x14ac:dyDescent="0.25">
      <c r="B494" s="1"/>
      <c r="C494" s="1"/>
      <c r="D494" s="1"/>
      <c r="E494" s="8"/>
      <c r="F494" s="8"/>
      <c r="G494" s="8"/>
      <c r="H494" s="8"/>
      <c r="I494" s="8"/>
      <c r="J494" s="8"/>
      <c r="K494" s="8"/>
      <c r="L494" s="5"/>
      <c r="M494" s="5"/>
    </row>
    <row r="495" spans="2:13" x14ac:dyDescent="0.25">
      <c r="B495" s="1"/>
      <c r="C495" s="1"/>
      <c r="D495" s="1"/>
      <c r="E495" s="8"/>
      <c r="F495" s="8"/>
      <c r="G495" s="8"/>
      <c r="H495" s="8"/>
      <c r="I495" s="8"/>
      <c r="J495" s="8"/>
      <c r="K495" s="8"/>
      <c r="L495" s="5"/>
      <c r="M495" s="5"/>
    </row>
    <row r="496" spans="2:13" x14ac:dyDescent="0.25">
      <c r="B496" s="1"/>
      <c r="C496" s="1"/>
      <c r="D496" s="1"/>
      <c r="E496" s="8"/>
      <c r="F496" s="8"/>
      <c r="G496" s="8"/>
      <c r="H496" s="8"/>
      <c r="I496" s="8"/>
      <c r="J496" s="8"/>
      <c r="K496" s="8"/>
      <c r="L496" s="5"/>
      <c r="M496" s="5"/>
    </row>
    <row r="497" spans="2:13" x14ac:dyDescent="0.25">
      <c r="B497" s="1"/>
      <c r="C497" s="1"/>
      <c r="D497" s="1"/>
      <c r="E497" s="8"/>
      <c r="F497" s="8"/>
      <c r="G497" s="8"/>
      <c r="H497" s="8"/>
      <c r="I497" s="8"/>
      <c r="J497" s="8"/>
      <c r="K497" s="8"/>
      <c r="L497" s="5"/>
      <c r="M497" s="5"/>
    </row>
    <row r="498" spans="2:13" x14ac:dyDescent="0.25">
      <c r="B498" s="1"/>
      <c r="C498" s="1"/>
      <c r="D498" s="1"/>
      <c r="E498" s="8"/>
      <c r="F498" s="8"/>
      <c r="G498" s="8"/>
      <c r="H498" s="8"/>
      <c r="I498" s="8"/>
      <c r="J498" s="8"/>
      <c r="K498" s="8"/>
      <c r="L498" s="5"/>
      <c r="M498" s="5"/>
    </row>
    <row r="499" spans="2:13" x14ac:dyDescent="0.25">
      <c r="B499" s="1"/>
      <c r="C499" s="1"/>
      <c r="D499" s="1"/>
      <c r="E499" s="8"/>
      <c r="F499" s="8"/>
      <c r="G499" s="8"/>
      <c r="H499" s="8"/>
      <c r="I499" s="8"/>
      <c r="J499" s="8"/>
      <c r="K499" s="8"/>
      <c r="L499" s="5"/>
      <c r="M499" s="5"/>
    </row>
    <row r="500" spans="2:13" x14ac:dyDescent="0.25">
      <c r="B500" s="1"/>
      <c r="C500" s="1"/>
      <c r="D500" s="1"/>
      <c r="E500" s="8"/>
      <c r="F500" s="8"/>
      <c r="G500" s="8"/>
      <c r="H500" s="8"/>
      <c r="I500" s="8"/>
      <c r="J500" s="8"/>
      <c r="K500" s="8"/>
      <c r="L500" s="5"/>
      <c r="M500" s="5"/>
    </row>
    <row r="501" spans="2:13" x14ac:dyDescent="0.25">
      <c r="B501" s="1"/>
      <c r="C501" s="1"/>
      <c r="D501" s="1"/>
      <c r="E501" s="8"/>
      <c r="F501" s="8"/>
      <c r="G501" s="8"/>
      <c r="H501" s="8"/>
      <c r="I501" s="8"/>
      <c r="J501" s="8"/>
      <c r="K501" s="8"/>
      <c r="L501" s="5"/>
      <c r="M501" s="5"/>
    </row>
    <row r="502" spans="2:13" x14ac:dyDescent="0.25">
      <c r="B502" s="1"/>
      <c r="C502" s="1"/>
      <c r="D502" s="1"/>
      <c r="E502" s="8"/>
      <c r="F502" s="8"/>
      <c r="G502" s="8"/>
      <c r="H502" s="8"/>
      <c r="I502" s="8"/>
      <c r="J502" s="8"/>
      <c r="K502" s="8"/>
      <c r="L502" s="5"/>
      <c r="M502" s="5"/>
    </row>
    <row r="503" spans="2:13" x14ac:dyDescent="0.25">
      <c r="B503" s="1"/>
      <c r="C503" s="1"/>
      <c r="D503" s="1"/>
      <c r="E503" s="8"/>
      <c r="F503" s="8"/>
      <c r="G503" s="8"/>
      <c r="H503" s="8"/>
      <c r="I503" s="8"/>
      <c r="J503" s="8"/>
      <c r="K503" s="8"/>
      <c r="L503" s="5"/>
      <c r="M503" s="5"/>
    </row>
    <row r="504" spans="2:13" x14ac:dyDescent="0.25">
      <c r="B504" s="1"/>
      <c r="C504" s="1"/>
      <c r="D504" s="1"/>
      <c r="E504" s="8"/>
      <c r="F504" s="8"/>
      <c r="G504" s="8"/>
      <c r="H504" s="8"/>
      <c r="I504" s="8"/>
      <c r="J504" s="8"/>
      <c r="K504" s="8"/>
      <c r="L504" s="5"/>
      <c r="M504" s="5"/>
    </row>
    <row r="505" spans="2:13" x14ac:dyDescent="0.25">
      <c r="B505" s="1"/>
      <c r="C505" s="1"/>
      <c r="D505" s="1"/>
      <c r="E505" s="8"/>
      <c r="F505" s="8"/>
      <c r="G505" s="8"/>
      <c r="H505" s="8"/>
      <c r="I505" s="8"/>
      <c r="J505" s="8"/>
      <c r="K505" s="8"/>
      <c r="L505" s="5"/>
      <c r="M505" s="5"/>
    </row>
    <row r="506" spans="2:13" x14ac:dyDescent="0.25">
      <c r="B506" s="1"/>
      <c r="C506" s="1"/>
      <c r="D506" s="1"/>
      <c r="E506" s="8"/>
      <c r="F506" s="8"/>
      <c r="G506" s="8"/>
      <c r="H506" s="8"/>
      <c r="I506" s="8"/>
      <c r="J506" s="8"/>
      <c r="K506" s="8"/>
      <c r="L506" s="5"/>
      <c r="M506" s="5"/>
    </row>
    <row r="507" spans="2:13" x14ac:dyDescent="0.25">
      <c r="B507" s="1"/>
      <c r="C507" s="1"/>
      <c r="D507" s="1"/>
      <c r="E507" s="8"/>
      <c r="F507" s="8"/>
      <c r="G507" s="8"/>
      <c r="H507" s="8"/>
      <c r="I507" s="8"/>
      <c r="J507" s="8"/>
      <c r="K507" s="8"/>
      <c r="L507" s="5"/>
      <c r="M507" s="5"/>
    </row>
    <row r="508" spans="2:13" x14ac:dyDescent="0.25">
      <c r="B508" s="1"/>
      <c r="C508" s="1"/>
      <c r="D508" s="1"/>
      <c r="E508" s="8"/>
      <c r="F508" s="8"/>
      <c r="G508" s="8"/>
      <c r="H508" s="8"/>
      <c r="I508" s="8"/>
      <c r="J508" s="8"/>
      <c r="K508" s="8"/>
      <c r="L508" s="5"/>
      <c r="M508" s="5"/>
    </row>
    <row r="509" spans="2:13" x14ac:dyDescent="0.25">
      <c r="B509" s="1"/>
      <c r="C509" s="1"/>
      <c r="D509" s="1"/>
      <c r="E509" s="8"/>
      <c r="F509" s="8"/>
      <c r="G509" s="8"/>
      <c r="H509" s="8"/>
      <c r="I509" s="8"/>
      <c r="J509" s="8"/>
      <c r="K509" s="8"/>
      <c r="L509" s="5"/>
      <c r="M509" s="5"/>
    </row>
    <row r="510" spans="2:13" x14ac:dyDescent="0.25">
      <c r="B510" s="1"/>
      <c r="C510" s="1"/>
      <c r="D510" s="1"/>
      <c r="E510" s="8"/>
      <c r="F510" s="8"/>
      <c r="G510" s="8"/>
      <c r="H510" s="8"/>
      <c r="I510" s="8"/>
      <c r="J510" s="8"/>
      <c r="K510" s="8"/>
      <c r="L510" s="5"/>
      <c r="M510" s="5"/>
    </row>
    <row r="511" spans="2:13" x14ac:dyDescent="0.25">
      <c r="B511" s="1"/>
      <c r="C511" s="1"/>
      <c r="D511" s="1"/>
      <c r="E511" s="8"/>
      <c r="F511" s="8"/>
      <c r="G511" s="8"/>
      <c r="H511" s="8"/>
      <c r="I511" s="8"/>
      <c r="J511" s="8"/>
      <c r="K511" s="8"/>
      <c r="L511" s="5"/>
      <c r="M511" s="5"/>
    </row>
    <row r="512" spans="2:13" x14ac:dyDescent="0.25">
      <c r="B512" s="1"/>
      <c r="C512" s="1"/>
      <c r="D512" s="1"/>
      <c r="E512" s="8"/>
      <c r="F512" s="8"/>
      <c r="G512" s="8"/>
      <c r="H512" s="8"/>
      <c r="I512" s="8"/>
      <c r="J512" s="8"/>
      <c r="K512" s="8"/>
      <c r="L512" s="5"/>
      <c r="M512" s="5"/>
    </row>
    <row r="513" spans="2:13" x14ac:dyDescent="0.25">
      <c r="B513" s="1"/>
      <c r="C513" s="1"/>
      <c r="D513" s="1"/>
      <c r="E513" s="8"/>
      <c r="F513" s="8"/>
      <c r="G513" s="8"/>
      <c r="H513" s="8"/>
      <c r="I513" s="8"/>
      <c r="J513" s="8"/>
      <c r="K513" s="8"/>
      <c r="L513" s="5"/>
      <c r="M513" s="5"/>
    </row>
    <row r="514" spans="2:13" x14ac:dyDescent="0.25">
      <c r="B514" s="1"/>
      <c r="C514" s="1"/>
      <c r="D514" s="1"/>
      <c r="E514" s="8"/>
      <c r="F514" s="8"/>
      <c r="G514" s="8"/>
      <c r="H514" s="8"/>
      <c r="I514" s="8"/>
      <c r="J514" s="8"/>
      <c r="K514" s="8"/>
      <c r="L514" s="5"/>
      <c r="M514" s="5"/>
    </row>
    <row r="515" spans="2:13" x14ac:dyDescent="0.25">
      <c r="B515" s="1"/>
      <c r="C515" s="1"/>
      <c r="D515" s="1"/>
      <c r="E515" s="8"/>
      <c r="F515" s="8"/>
      <c r="G515" s="8"/>
      <c r="H515" s="8"/>
      <c r="I515" s="8"/>
      <c r="J515" s="8"/>
      <c r="K515" s="8"/>
      <c r="L515" s="5"/>
      <c r="M515" s="5"/>
    </row>
    <row r="516" spans="2:13" x14ac:dyDescent="0.25">
      <c r="B516" s="1"/>
      <c r="C516" s="1"/>
      <c r="D516" s="1"/>
      <c r="E516" s="8"/>
      <c r="F516" s="8"/>
      <c r="G516" s="8"/>
      <c r="H516" s="8"/>
      <c r="I516" s="8"/>
      <c r="J516" s="8"/>
      <c r="K516" s="8"/>
      <c r="L516" s="5"/>
      <c r="M516" s="5"/>
    </row>
    <row r="517" spans="2:13" x14ac:dyDescent="0.25">
      <c r="B517" s="1"/>
      <c r="C517" s="1"/>
      <c r="D517" s="1"/>
      <c r="E517" s="8"/>
      <c r="F517" s="8"/>
      <c r="G517" s="8"/>
      <c r="H517" s="8"/>
      <c r="I517" s="8"/>
      <c r="J517" s="8"/>
      <c r="K517" s="8"/>
      <c r="L517" s="5"/>
      <c r="M517" s="5"/>
    </row>
    <row r="518" spans="2:13" x14ac:dyDescent="0.25">
      <c r="B518" s="1"/>
      <c r="C518" s="1"/>
      <c r="D518" s="1"/>
      <c r="E518" s="8"/>
      <c r="F518" s="8"/>
      <c r="G518" s="8"/>
      <c r="H518" s="8"/>
      <c r="I518" s="8"/>
      <c r="J518" s="8"/>
      <c r="K518" s="8"/>
      <c r="L518" s="5"/>
      <c r="M518" s="5"/>
    </row>
    <row r="519" spans="2:13" x14ac:dyDescent="0.25">
      <c r="B519" s="1"/>
      <c r="C519" s="1"/>
      <c r="D519" s="1"/>
      <c r="E519" s="8"/>
      <c r="F519" s="8"/>
      <c r="G519" s="8"/>
      <c r="H519" s="8"/>
      <c r="I519" s="8"/>
      <c r="J519" s="8"/>
      <c r="K519" s="8"/>
      <c r="L519" s="5"/>
      <c r="M519" s="5"/>
    </row>
    <row r="520" spans="2:13" x14ac:dyDescent="0.25">
      <c r="B520" s="1"/>
      <c r="C520" s="1"/>
      <c r="D520" s="1"/>
      <c r="E520" s="8"/>
      <c r="F520" s="8"/>
      <c r="G520" s="8"/>
      <c r="H520" s="8"/>
      <c r="I520" s="8"/>
      <c r="J520" s="8"/>
      <c r="K520" s="8"/>
      <c r="L520" s="5"/>
      <c r="M520" s="5"/>
    </row>
    <row r="521" spans="2:13" x14ac:dyDescent="0.25">
      <c r="B521" s="1"/>
      <c r="C521" s="1"/>
      <c r="D521" s="1"/>
      <c r="E521" s="8"/>
      <c r="F521" s="8"/>
      <c r="G521" s="8"/>
      <c r="H521" s="8"/>
      <c r="I521" s="8"/>
      <c r="J521" s="8"/>
      <c r="K521" s="8"/>
      <c r="L521" s="5"/>
      <c r="M521" s="5"/>
    </row>
    <row r="522" spans="2:13" x14ac:dyDescent="0.25">
      <c r="B522" s="1"/>
      <c r="C522" s="1"/>
      <c r="D522" s="1"/>
      <c r="E522" s="8"/>
      <c r="F522" s="8"/>
      <c r="G522" s="8"/>
      <c r="H522" s="8"/>
      <c r="I522" s="8"/>
      <c r="J522" s="8"/>
      <c r="K522" s="8"/>
      <c r="L522" s="5"/>
      <c r="M522" s="5"/>
    </row>
    <row r="523" spans="2:13" x14ac:dyDescent="0.25">
      <c r="B523" s="1"/>
      <c r="C523" s="1"/>
      <c r="D523" s="1"/>
      <c r="E523" s="8"/>
      <c r="F523" s="8"/>
      <c r="G523" s="8"/>
      <c r="H523" s="8"/>
      <c r="I523" s="8"/>
      <c r="J523" s="8"/>
      <c r="K523" s="8"/>
      <c r="L523" s="5"/>
      <c r="M523" s="5"/>
    </row>
    <row r="524" spans="2:13" x14ac:dyDescent="0.25">
      <c r="B524" s="1"/>
      <c r="C524" s="1"/>
      <c r="D524" s="1"/>
      <c r="E524" s="8"/>
      <c r="F524" s="8"/>
      <c r="G524" s="8"/>
      <c r="H524" s="8"/>
      <c r="I524" s="8"/>
      <c r="J524" s="8"/>
      <c r="K524" s="8"/>
      <c r="L524" s="5"/>
      <c r="M524" s="5"/>
    </row>
    <row r="525" spans="2:13" x14ac:dyDescent="0.25">
      <c r="B525" s="1"/>
      <c r="C525" s="1"/>
      <c r="D525" s="1"/>
      <c r="E525" s="8"/>
      <c r="F525" s="8"/>
      <c r="G525" s="8"/>
      <c r="H525" s="8"/>
      <c r="I525" s="8"/>
      <c r="J525" s="8"/>
      <c r="K525" s="8"/>
      <c r="L525" s="5"/>
      <c r="M525" s="5"/>
    </row>
    <row r="526" spans="2:13" x14ac:dyDescent="0.25">
      <c r="B526" s="1"/>
      <c r="C526" s="1"/>
      <c r="D526" s="1"/>
      <c r="E526" s="8"/>
      <c r="F526" s="8"/>
      <c r="G526" s="8"/>
      <c r="H526" s="8"/>
      <c r="I526" s="8"/>
      <c r="J526" s="8"/>
      <c r="K526" s="8"/>
      <c r="L526" s="5"/>
      <c r="M526" s="5"/>
    </row>
    <row r="527" spans="2:13" x14ac:dyDescent="0.25">
      <c r="B527" s="1"/>
      <c r="C527" s="1"/>
      <c r="D527" s="1"/>
      <c r="E527" s="8"/>
      <c r="F527" s="8"/>
      <c r="G527" s="8"/>
      <c r="H527" s="8"/>
      <c r="I527" s="8"/>
      <c r="J527" s="8"/>
      <c r="K527" s="8"/>
      <c r="L527" s="5"/>
      <c r="M527" s="5"/>
    </row>
    <row r="528" spans="2:13" x14ac:dyDescent="0.25">
      <c r="B528" s="1"/>
      <c r="C528" s="1"/>
      <c r="D528" s="1"/>
      <c r="E528" s="8"/>
      <c r="F528" s="8"/>
      <c r="G528" s="8"/>
      <c r="H528" s="8"/>
      <c r="I528" s="8"/>
      <c r="J528" s="8"/>
      <c r="K528" s="8"/>
      <c r="L528" s="5"/>
      <c r="M528" s="5"/>
    </row>
    <row r="529" spans="2:13" x14ac:dyDescent="0.25">
      <c r="B529" s="1"/>
      <c r="C529" s="1"/>
      <c r="D529" s="1"/>
      <c r="E529" s="8"/>
      <c r="F529" s="8"/>
      <c r="G529" s="8"/>
      <c r="H529" s="8"/>
      <c r="I529" s="8"/>
      <c r="J529" s="8"/>
      <c r="K529" s="8"/>
      <c r="L529" s="5"/>
      <c r="M529" s="5"/>
    </row>
    <row r="530" spans="2:13" x14ac:dyDescent="0.25">
      <c r="B530" s="1"/>
      <c r="C530" s="1"/>
      <c r="D530" s="1"/>
      <c r="E530" s="8"/>
      <c r="F530" s="8"/>
      <c r="G530" s="8"/>
      <c r="H530" s="8"/>
      <c r="I530" s="8"/>
      <c r="J530" s="8"/>
      <c r="K530" s="8"/>
      <c r="L530" s="5"/>
      <c r="M530" s="5"/>
    </row>
    <row r="531" spans="2:13" x14ac:dyDescent="0.25">
      <c r="B531" s="1"/>
      <c r="C531" s="1"/>
      <c r="D531" s="1"/>
      <c r="E531" s="8"/>
      <c r="F531" s="8"/>
      <c r="G531" s="8"/>
      <c r="H531" s="8"/>
      <c r="I531" s="8"/>
      <c r="J531" s="8"/>
      <c r="K531" s="8"/>
      <c r="L531" s="5"/>
      <c r="M531" s="5"/>
    </row>
    <row r="532" spans="2:13" x14ac:dyDescent="0.25">
      <c r="B532" s="1"/>
      <c r="C532" s="1"/>
      <c r="D532" s="1"/>
      <c r="E532" s="8"/>
      <c r="F532" s="8"/>
      <c r="G532" s="8"/>
      <c r="H532" s="8"/>
      <c r="I532" s="8"/>
      <c r="J532" s="8"/>
      <c r="K532" s="8"/>
      <c r="L532" s="5"/>
      <c r="M532" s="5"/>
    </row>
    <row r="533" spans="2:13" x14ac:dyDescent="0.25">
      <c r="B533" s="1"/>
      <c r="C533" s="1"/>
      <c r="D533" s="1"/>
      <c r="E533" s="8"/>
      <c r="F533" s="8"/>
      <c r="G533" s="8"/>
      <c r="H533" s="8"/>
      <c r="I533" s="8"/>
      <c r="J533" s="8"/>
      <c r="K533" s="8"/>
      <c r="L533" s="5"/>
      <c r="M533" s="5"/>
    </row>
    <row r="534" spans="2:13" x14ac:dyDescent="0.25">
      <c r="B534" s="1"/>
      <c r="C534" s="1"/>
      <c r="D534" s="1"/>
      <c r="E534" s="8"/>
      <c r="F534" s="8"/>
      <c r="G534" s="8"/>
      <c r="H534" s="8"/>
      <c r="I534" s="8"/>
      <c r="J534" s="8"/>
      <c r="K534" s="8"/>
      <c r="L534" s="5"/>
      <c r="M534" s="5"/>
    </row>
    <row r="535" spans="2:13" x14ac:dyDescent="0.25">
      <c r="B535" s="1"/>
      <c r="C535" s="1"/>
      <c r="D535" s="1"/>
      <c r="E535" s="8"/>
      <c r="F535" s="8"/>
      <c r="G535" s="8"/>
      <c r="H535" s="8"/>
      <c r="I535" s="8"/>
      <c r="J535" s="8"/>
      <c r="K535" s="8"/>
      <c r="L535" s="5"/>
      <c r="M535" s="5"/>
    </row>
    <row r="536" spans="2:13" x14ac:dyDescent="0.25">
      <c r="B536" s="1"/>
      <c r="C536" s="1"/>
      <c r="D536" s="1"/>
      <c r="E536" s="8"/>
      <c r="F536" s="8"/>
      <c r="G536" s="8"/>
      <c r="H536" s="8"/>
      <c r="I536" s="8"/>
      <c r="J536" s="8"/>
      <c r="K536" s="8"/>
      <c r="L536" s="5"/>
      <c r="M536" s="5"/>
    </row>
    <row r="537" spans="2:13" x14ac:dyDescent="0.25">
      <c r="B537" s="1"/>
      <c r="C537" s="1"/>
      <c r="D537" s="1"/>
      <c r="E537" s="8"/>
      <c r="F537" s="8"/>
      <c r="G537" s="8"/>
      <c r="H537" s="8"/>
      <c r="I537" s="8"/>
      <c r="J537" s="8"/>
      <c r="K537" s="8"/>
      <c r="L537" s="5"/>
      <c r="M537" s="5"/>
    </row>
    <row r="538" spans="2:13" x14ac:dyDescent="0.25">
      <c r="B538" s="1"/>
      <c r="C538" s="1"/>
      <c r="D538" s="1"/>
      <c r="E538" s="8"/>
      <c r="F538" s="8"/>
      <c r="G538" s="8"/>
      <c r="H538" s="8"/>
      <c r="I538" s="8"/>
      <c r="J538" s="8"/>
      <c r="K538" s="8"/>
      <c r="L538" s="5"/>
      <c r="M538" s="5"/>
    </row>
    <row r="539" spans="2:13" x14ac:dyDescent="0.25">
      <c r="B539" s="1"/>
      <c r="C539" s="1"/>
      <c r="D539" s="1"/>
      <c r="E539" s="8"/>
      <c r="F539" s="8"/>
      <c r="G539" s="8"/>
      <c r="H539" s="8"/>
      <c r="I539" s="8"/>
      <c r="J539" s="8"/>
      <c r="K539" s="8"/>
      <c r="L539" s="5"/>
      <c r="M539" s="5"/>
    </row>
    <row r="540" spans="2:13" x14ac:dyDescent="0.25">
      <c r="B540" s="1"/>
      <c r="C540" s="1"/>
      <c r="D540" s="1"/>
      <c r="E540" s="8"/>
      <c r="F540" s="8"/>
      <c r="G540" s="8"/>
      <c r="H540" s="8"/>
      <c r="I540" s="8"/>
      <c r="J540" s="8"/>
      <c r="K540" s="8"/>
      <c r="L540" s="5"/>
      <c r="M540" s="5"/>
    </row>
    <row r="541" spans="2:13" x14ac:dyDescent="0.25">
      <c r="B541" s="1"/>
      <c r="C541" s="1"/>
      <c r="D541" s="1"/>
      <c r="E541" s="8"/>
      <c r="F541" s="8"/>
      <c r="G541" s="8"/>
      <c r="H541" s="8"/>
      <c r="I541" s="8"/>
      <c r="J541" s="8"/>
      <c r="K541" s="8"/>
      <c r="L541" s="5"/>
      <c r="M541" s="5"/>
    </row>
    <row r="542" spans="2:13" x14ac:dyDescent="0.25">
      <c r="B542" s="1"/>
      <c r="C542" s="1"/>
      <c r="D542" s="1"/>
      <c r="E542" s="8"/>
      <c r="F542" s="8"/>
      <c r="G542" s="8"/>
      <c r="H542" s="8"/>
      <c r="I542" s="8"/>
      <c r="J542" s="8"/>
      <c r="K542" s="8"/>
      <c r="L542" s="5"/>
      <c r="M542" s="5"/>
    </row>
    <row r="543" spans="2:13" x14ac:dyDescent="0.25">
      <c r="B543" s="1"/>
      <c r="C543" s="1"/>
      <c r="D543" s="1"/>
      <c r="E543" s="8"/>
      <c r="F543" s="8"/>
      <c r="G543" s="8"/>
      <c r="H543" s="8"/>
      <c r="I543" s="8"/>
      <c r="J543" s="8"/>
      <c r="K543" s="8"/>
      <c r="L543" s="5"/>
      <c r="M543" s="5"/>
    </row>
    <row r="544" spans="2:13" x14ac:dyDescent="0.25">
      <c r="B544" s="1"/>
      <c r="C544" s="1"/>
      <c r="D544" s="1"/>
      <c r="E544" s="8"/>
      <c r="F544" s="8"/>
      <c r="G544" s="8"/>
      <c r="H544" s="8"/>
      <c r="I544" s="8"/>
      <c r="J544" s="8"/>
      <c r="K544" s="8"/>
      <c r="L544" s="5"/>
      <c r="M544" s="5"/>
    </row>
    <row r="545" spans="2:13" x14ac:dyDescent="0.25">
      <c r="B545" s="1"/>
      <c r="C545" s="1"/>
      <c r="D545" s="1"/>
      <c r="E545" s="8"/>
      <c r="F545" s="8"/>
      <c r="G545" s="8"/>
      <c r="H545" s="8"/>
      <c r="I545" s="8"/>
      <c r="J545" s="8"/>
      <c r="K545" s="8"/>
      <c r="L545" s="5"/>
      <c r="M545" s="5"/>
    </row>
    <row r="546" spans="2:13" x14ac:dyDescent="0.25">
      <c r="B546" s="1"/>
      <c r="C546" s="1"/>
      <c r="D546" s="1"/>
      <c r="E546" s="8"/>
      <c r="F546" s="8"/>
      <c r="G546" s="8"/>
      <c r="H546" s="8"/>
      <c r="I546" s="8"/>
      <c r="J546" s="8"/>
      <c r="K546" s="8"/>
      <c r="L546" s="5"/>
      <c r="M546" s="5"/>
    </row>
    <row r="547" spans="2:13" x14ac:dyDescent="0.25">
      <c r="B547" s="1"/>
      <c r="C547" s="1"/>
      <c r="D547" s="1"/>
      <c r="E547" s="8"/>
      <c r="F547" s="8"/>
      <c r="G547" s="8"/>
      <c r="H547" s="8"/>
      <c r="I547" s="8"/>
      <c r="J547" s="8"/>
      <c r="K547" s="8"/>
      <c r="L547" s="5"/>
      <c r="M547" s="5"/>
    </row>
    <row r="548" spans="2:13" x14ac:dyDescent="0.25">
      <c r="B548" s="1"/>
      <c r="C548" s="1"/>
      <c r="D548" s="1"/>
      <c r="E548" s="8"/>
      <c r="F548" s="8"/>
      <c r="G548" s="8"/>
      <c r="H548" s="8"/>
      <c r="I548" s="8"/>
      <c r="J548" s="8"/>
      <c r="K548" s="8"/>
      <c r="L548" s="5"/>
      <c r="M548" s="5"/>
    </row>
    <row r="549" spans="2:13" x14ac:dyDescent="0.25">
      <c r="B549" s="1"/>
      <c r="C549" s="1"/>
      <c r="D549" s="1"/>
      <c r="E549" s="8"/>
      <c r="F549" s="8"/>
      <c r="G549" s="8"/>
      <c r="H549" s="8"/>
      <c r="I549" s="8"/>
      <c r="J549" s="8"/>
      <c r="K549" s="8"/>
      <c r="L549" s="5"/>
      <c r="M549" s="5"/>
    </row>
    <row r="550" spans="2:13" x14ac:dyDescent="0.25">
      <c r="B550" s="1"/>
      <c r="C550" s="1"/>
      <c r="D550" s="1"/>
      <c r="E550" s="8"/>
      <c r="F550" s="8"/>
      <c r="G550" s="8"/>
      <c r="H550" s="8"/>
      <c r="I550" s="8"/>
      <c r="J550" s="8"/>
      <c r="K550" s="8"/>
      <c r="L550" s="5"/>
      <c r="M550" s="5"/>
    </row>
    <row r="551" spans="2:13" x14ac:dyDescent="0.25">
      <c r="B551" s="1"/>
      <c r="C551" s="1"/>
      <c r="D551" s="1"/>
      <c r="E551" s="8"/>
      <c r="F551" s="8"/>
      <c r="G551" s="8"/>
      <c r="H551" s="8"/>
      <c r="I551" s="8"/>
      <c r="J551" s="8"/>
      <c r="K551" s="8"/>
      <c r="L551" s="5"/>
      <c r="M551" s="5"/>
    </row>
    <row r="552" spans="2:13" x14ac:dyDescent="0.25">
      <c r="B552" s="1"/>
      <c r="C552" s="1"/>
      <c r="D552" s="1"/>
      <c r="E552" s="8"/>
      <c r="F552" s="8"/>
      <c r="G552" s="8"/>
      <c r="H552" s="8"/>
      <c r="I552" s="8"/>
      <c r="J552" s="8"/>
      <c r="K552" s="8"/>
      <c r="L552" s="5"/>
      <c r="M552" s="5"/>
    </row>
    <row r="553" spans="2:13" x14ac:dyDescent="0.25">
      <c r="B553" s="1"/>
      <c r="C553" s="1"/>
      <c r="D553" s="1"/>
      <c r="E553" s="8"/>
      <c r="F553" s="8"/>
      <c r="G553" s="8"/>
      <c r="H553" s="8"/>
      <c r="I553" s="8"/>
      <c r="J553" s="8"/>
      <c r="K553" s="8"/>
      <c r="L553" s="5"/>
      <c r="M553" s="5"/>
    </row>
    <row r="554" spans="2:13" x14ac:dyDescent="0.25">
      <c r="B554" s="1"/>
      <c r="C554" s="1"/>
      <c r="D554" s="1"/>
      <c r="E554" s="8"/>
      <c r="F554" s="8"/>
      <c r="G554" s="8"/>
      <c r="H554" s="8"/>
      <c r="I554" s="8"/>
      <c r="J554" s="8"/>
      <c r="K554" s="8"/>
      <c r="L554" s="5"/>
      <c r="M554" s="5"/>
    </row>
    <row r="555" spans="2:13" x14ac:dyDescent="0.25">
      <c r="B555" s="1"/>
      <c r="C555" s="1"/>
      <c r="D555" s="1"/>
      <c r="E555" s="8"/>
      <c r="F555" s="8"/>
      <c r="G555" s="8"/>
      <c r="H555" s="8"/>
      <c r="I555" s="8"/>
      <c r="J555" s="8"/>
      <c r="K555" s="8"/>
      <c r="L555" s="5"/>
      <c r="M555" s="5"/>
    </row>
    <row r="556" spans="2:13" x14ac:dyDescent="0.25">
      <c r="B556" s="1"/>
      <c r="C556" s="1"/>
      <c r="D556" s="1"/>
      <c r="E556" s="8"/>
      <c r="F556" s="8"/>
      <c r="G556" s="8"/>
      <c r="H556" s="8"/>
      <c r="I556" s="8"/>
      <c r="J556" s="8"/>
      <c r="K556" s="8"/>
      <c r="L556" s="5"/>
      <c r="M556" s="5"/>
    </row>
    <row r="557" spans="2:13" x14ac:dyDescent="0.25">
      <c r="B557" s="1"/>
      <c r="C557" s="1"/>
      <c r="D557" s="1"/>
      <c r="E557" s="8"/>
      <c r="F557" s="8"/>
      <c r="G557" s="8"/>
      <c r="H557" s="8"/>
      <c r="I557" s="8"/>
      <c r="J557" s="8"/>
      <c r="K557" s="8"/>
      <c r="L557" s="5"/>
      <c r="M557" s="5"/>
    </row>
    <row r="558" spans="2:13" x14ac:dyDescent="0.25">
      <c r="B558" s="1"/>
      <c r="C558" s="1"/>
      <c r="D558" s="1"/>
      <c r="E558" s="8"/>
      <c r="F558" s="8"/>
      <c r="G558" s="8"/>
      <c r="H558" s="8"/>
      <c r="I558" s="8"/>
      <c r="J558" s="8"/>
      <c r="K558" s="8"/>
      <c r="L558" s="5"/>
      <c r="M558" s="5"/>
    </row>
    <row r="559" spans="2:13" x14ac:dyDescent="0.25">
      <c r="B559" s="1"/>
      <c r="C559" s="1"/>
      <c r="D559" s="1"/>
      <c r="E559" s="8"/>
      <c r="F559" s="8"/>
      <c r="G559" s="8"/>
      <c r="H559" s="8"/>
      <c r="I559" s="8"/>
      <c r="J559" s="8"/>
      <c r="K559" s="8"/>
      <c r="L559" s="5"/>
      <c r="M559" s="5"/>
    </row>
    <row r="560" spans="2:13" x14ac:dyDescent="0.25">
      <c r="B560" s="1"/>
      <c r="C560" s="1"/>
      <c r="D560" s="1"/>
      <c r="E560" s="8"/>
      <c r="F560" s="8"/>
      <c r="G560" s="8"/>
      <c r="H560" s="8"/>
      <c r="I560" s="8"/>
      <c r="J560" s="8"/>
      <c r="K560" s="8"/>
      <c r="L560" s="5"/>
      <c r="M560" s="5"/>
    </row>
    <row r="561" spans="2:13" x14ac:dyDescent="0.25">
      <c r="B561" s="1"/>
      <c r="C561" s="1"/>
      <c r="D561" s="1"/>
      <c r="E561" s="8"/>
      <c r="F561" s="8"/>
      <c r="G561" s="8"/>
      <c r="H561" s="8"/>
      <c r="I561" s="8"/>
      <c r="J561" s="8"/>
      <c r="K561" s="8"/>
      <c r="L561" s="5"/>
      <c r="M561" s="5"/>
    </row>
    <row r="562" spans="2:13" x14ac:dyDescent="0.25">
      <c r="B562" s="1"/>
      <c r="C562" s="1"/>
      <c r="D562" s="1"/>
      <c r="E562" s="8"/>
      <c r="F562" s="8"/>
      <c r="G562" s="8"/>
      <c r="H562" s="8"/>
      <c r="I562" s="8"/>
      <c r="J562" s="8"/>
      <c r="K562" s="8"/>
      <c r="L562" s="5"/>
      <c r="M562" s="5"/>
    </row>
    <row r="563" spans="2:13" x14ac:dyDescent="0.25">
      <c r="B563" s="1"/>
      <c r="C563" s="1"/>
      <c r="D563" s="1"/>
      <c r="E563" s="8"/>
      <c r="F563" s="8"/>
      <c r="G563" s="8"/>
      <c r="H563" s="8"/>
      <c r="I563" s="8"/>
      <c r="J563" s="8"/>
      <c r="K563" s="8"/>
      <c r="L563" s="5"/>
      <c r="M563" s="5"/>
    </row>
    <row r="564" spans="2:13" x14ac:dyDescent="0.25">
      <c r="B564" s="1"/>
      <c r="C564" s="1"/>
      <c r="D564" s="1"/>
      <c r="E564" s="8"/>
      <c r="F564" s="8"/>
      <c r="G564" s="8"/>
      <c r="H564" s="8"/>
      <c r="I564" s="8"/>
      <c r="J564" s="8"/>
      <c r="K564" s="8"/>
      <c r="L564" s="5"/>
      <c r="M564" s="5"/>
    </row>
    <row r="565" spans="2:13" x14ac:dyDescent="0.25">
      <c r="B565" s="1"/>
      <c r="C565" s="1"/>
      <c r="D565" s="1"/>
      <c r="E565" s="8"/>
      <c r="F565" s="8"/>
      <c r="G565" s="8"/>
      <c r="H565" s="8"/>
      <c r="I565" s="8"/>
      <c r="J565" s="8"/>
      <c r="K565" s="8"/>
      <c r="L565" s="5"/>
      <c r="M565" s="5"/>
    </row>
    <row r="566" spans="2:13" x14ac:dyDescent="0.25">
      <c r="B566" s="1"/>
      <c r="C566" s="1"/>
      <c r="D566" s="1"/>
      <c r="E566" s="8"/>
      <c r="F566" s="8"/>
      <c r="G566" s="8"/>
      <c r="H566" s="8"/>
      <c r="I566" s="8"/>
      <c r="J566" s="8"/>
      <c r="K566" s="8"/>
      <c r="L566" s="5"/>
      <c r="M566" s="5"/>
    </row>
    <row r="567" spans="2:13" x14ac:dyDescent="0.25">
      <c r="B567" s="1"/>
      <c r="C567" s="1"/>
      <c r="D567" s="1"/>
      <c r="E567" s="8"/>
      <c r="F567" s="8"/>
      <c r="G567" s="8"/>
      <c r="H567" s="8"/>
      <c r="I567" s="8"/>
      <c r="J567" s="8"/>
      <c r="K567" s="8"/>
      <c r="L567" s="5"/>
      <c r="M567" s="5"/>
    </row>
    <row r="568" spans="2:13" x14ac:dyDescent="0.25">
      <c r="B568" s="1"/>
      <c r="C568" s="1"/>
      <c r="D568" s="1"/>
      <c r="E568" s="8"/>
      <c r="F568" s="8"/>
      <c r="G568" s="8"/>
      <c r="H568" s="8"/>
      <c r="I568" s="8"/>
      <c r="J568" s="8"/>
      <c r="K568" s="8"/>
      <c r="L568" s="5"/>
      <c r="M568" s="5"/>
    </row>
    <row r="569" spans="2:13" x14ac:dyDescent="0.25">
      <c r="B569" s="1"/>
      <c r="C569" s="1"/>
      <c r="D569" s="1"/>
      <c r="E569" s="8"/>
      <c r="F569" s="8"/>
      <c r="G569" s="8"/>
      <c r="H569" s="8"/>
      <c r="I569" s="8"/>
      <c r="J569" s="8"/>
      <c r="K569" s="8"/>
      <c r="L569" s="5"/>
      <c r="M569" s="5"/>
    </row>
    <row r="570" spans="2:13" x14ac:dyDescent="0.25">
      <c r="B570" s="1"/>
      <c r="C570" s="1"/>
      <c r="D570" s="1"/>
      <c r="E570" s="8"/>
      <c r="F570" s="8"/>
      <c r="G570" s="8"/>
      <c r="H570" s="8"/>
      <c r="I570" s="8"/>
      <c r="J570" s="8"/>
      <c r="K570" s="8"/>
      <c r="L570" s="5"/>
      <c r="M570" s="5"/>
    </row>
    <row r="571" spans="2:13" x14ac:dyDescent="0.25">
      <c r="B571" s="1"/>
      <c r="C571" s="1"/>
      <c r="D571" s="1"/>
      <c r="E571" s="8"/>
      <c r="F571" s="8"/>
      <c r="G571" s="8"/>
      <c r="H571" s="8"/>
      <c r="I571" s="8"/>
      <c r="J571" s="8"/>
      <c r="K571" s="8"/>
      <c r="L571" s="5"/>
      <c r="M571" s="5"/>
    </row>
    <row r="572" spans="2:13" x14ac:dyDescent="0.25">
      <c r="B572" s="1"/>
      <c r="C572" s="1"/>
      <c r="D572" s="1"/>
      <c r="E572" s="8"/>
      <c r="F572" s="8"/>
      <c r="G572" s="8"/>
      <c r="H572" s="8"/>
      <c r="I572" s="8"/>
      <c r="J572" s="8"/>
      <c r="K572" s="8"/>
      <c r="L572" s="5"/>
      <c r="M572" s="5"/>
    </row>
    <row r="573" spans="2:13" x14ac:dyDescent="0.25">
      <c r="B573" s="1"/>
      <c r="C573" s="1"/>
      <c r="D573" s="1"/>
      <c r="E573" s="8"/>
      <c r="F573" s="8"/>
      <c r="G573" s="8"/>
      <c r="H573" s="8"/>
      <c r="I573" s="8"/>
      <c r="J573" s="8"/>
      <c r="K573" s="8"/>
      <c r="L573" s="5"/>
      <c r="M573" s="5"/>
    </row>
    <row r="574" spans="2:13" x14ac:dyDescent="0.25">
      <c r="B574" s="1"/>
      <c r="C574" s="1"/>
      <c r="D574" s="1"/>
      <c r="E574" s="8"/>
      <c r="F574" s="8"/>
      <c r="G574" s="8"/>
      <c r="H574" s="8"/>
      <c r="I574" s="8"/>
      <c r="J574" s="8"/>
      <c r="K574" s="8"/>
      <c r="L574" s="5"/>
      <c r="M574" s="5"/>
    </row>
    <row r="575" spans="2:13" x14ac:dyDescent="0.25">
      <c r="B575" s="1"/>
      <c r="C575" s="1"/>
      <c r="D575" s="1"/>
      <c r="E575" s="8"/>
      <c r="F575" s="8"/>
      <c r="G575" s="8"/>
      <c r="H575" s="8"/>
      <c r="I575" s="8"/>
      <c r="J575" s="8"/>
      <c r="K575" s="8"/>
      <c r="L575" s="5"/>
      <c r="M575" s="5"/>
    </row>
    <row r="576" spans="2:13" x14ac:dyDescent="0.25">
      <c r="B576" s="1"/>
      <c r="C576" s="1"/>
      <c r="D576" s="1"/>
      <c r="E576" s="8"/>
      <c r="F576" s="8"/>
      <c r="G576" s="8"/>
      <c r="H576" s="8"/>
      <c r="I576" s="8"/>
      <c r="J576" s="8"/>
      <c r="K576" s="8"/>
      <c r="L576" s="5"/>
      <c r="M576" s="5"/>
    </row>
    <row r="577" spans="2:13" x14ac:dyDescent="0.25">
      <c r="B577" s="1"/>
      <c r="C577" s="1"/>
      <c r="D577" s="1"/>
      <c r="E577" s="8"/>
      <c r="F577" s="8"/>
      <c r="G577" s="8"/>
      <c r="H577" s="8"/>
      <c r="I577" s="8"/>
      <c r="J577" s="8"/>
      <c r="K577" s="8"/>
      <c r="L577" s="5"/>
      <c r="M577" s="5"/>
    </row>
    <row r="578" spans="2:13" x14ac:dyDescent="0.25">
      <c r="B578" s="1"/>
      <c r="C578" s="1"/>
      <c r="D578" s="1"/>
      <c r="E578" s="8"/>
      <c r="F578" s="8"/>
      <c r="G578" s="8"/>
      <c r="H578" s="8"/>
      <c r="I578" s="8"/>
      <c r="J578" s="8"/>
      <c r="K578" s="8"/>
      <c r="L578" s="5"/>
      <c r="M578" s="5"/>
    </row>
    <row r="579" spans="2:13" x14ac:dyDescent="0.25">
      <c r="B579" s="1"/>
      <c r="C579" s="1"/>
      <c r="D579" s="1"/>
      <c r="E579" s="8"/>
      <c r="F579" s="8"/>
      <c r="G579" s="8"/>
      <c r="H579" s="8"/>
      <c r="I579" s="8"/>
      <c r="J579" s="8"/>
      <c r="K579" s="8"/>
      <c r="L579" s="5"/>
      <c r="M579" s="5"/>
    </row>
    <row r="580" spans="2:13" x14ac:dyDescent="0.25">
      <c r="B580" s="1"/>
      <c r="C580" s="1"/>
      <c r="D580" s="1"/>
      <c r="E580" s="8"/>
      <c r="F580" s="8"/>
      <c r="G580" s="8"/>
      <c r="H580" s="8"/>
      <c r="I580" s="8"/>
      <c r="J580" s="8"/>
      <c r="K580" s="8"/>
      <c r="L580" s="5"/>
      <c r="M580" s="5"/>
    </row>
    <row r="581" spans="2:13" x14ac:dyDescent="0.25">
      <c r="B581" s="1"/>
      <c r="C581" s="1"/>
      <c r="D581" s="1"/>
      <c r="E581" s="8"/>
      <c r="F581" s="8"/>
      <c r="G581" s="8"/>
      <c r="H581" s="8"/>
      <c r="I581" s="8"/>
      <c r="J581" s="8"/>
      <c r="K581" s="8"/>
      <c r="L581" s="5"/>
      <c r="M581" s="5"/>
    </row>
    <row r="582" spans="2:13" x14ac:dyDescent="0.25">
      <c r="B582" s="1"/>
      <c r="C582" s="1"/>
      <c r="D582" s="1"/>
      <c r="E582" s="8"/>
      <c r="F582" s="8"/>
      <c r="G582" s="8"/>
      <c r="H582" s="8"/>
      <c r="I582" s="8"/>
      <c r="J582" s="8"/>
      <c r="K582" s="8"/>
      <c r="L582" s="5"/>
      <c r="M582" s="5"/>
    </row>
    <row r="583" spans="2:13" x14ac:dyDescent="0.25">
      <c r="B583" s="1"/>
      <c r="C583" s="1"/>
      <c r="D583" s="1"/>
      <c r="E583" s="8"/>
      <c r="F583" s="8"/>
      <c r="G583" s="8"/>
      <c r="H583" s="8"/>
      <c r="I583" s="8"/>
      <c r="J583" s="8"/>
      <c r="K583" s="8"/>
      <c r="L583" s="5"/>
      <c r="M583" s="5"/>
    </row>
    <row r="584" spans="2:13" x14ac:dyDescent="0.25">
      <c r="B584" s="1"/>
      <c r="C584" s="1"/>
      <c r="D584" s="1"/>
      <c r="E584" s="8"/>
      <c r="F584" s="8"/>
      <c r="G584" s="8"/>
      <c r="H584" s="8"/>
      <c r="I584" s="8"/>
      <c r="J584" s="8"/>
      <c r="K584" s="8"/>
      <c r="L584" s="5"/>
      <c r="M584" s="5"/>
    </row>
    <row r="585" spans="2:13" x14ac:dyDescent="0.25">
      <c r="B585" s="1"/>
      <c r="C585" s="1"/>
      <c r="D585" s="1"/>
      <c r="E585" s="8"/>
      <c r="F585" s="8"/>
      <c r="G585" s="8"/>
      <c r="H585" s="8"/>
      <c r="I585" s="8"/>
      <c r="J585" s="8"/>
      <c r="K585" s="8"/>
      <c r="L585" s="5"/>
      <c r="M585" s="5"/>
    </row>
    <row r="586" spans="2:13" x14ac:dyDescent="0.25">
      <c r="B586" s="1"/>
      <c r="C586" s="1"/>
      <c r="D586" s="1"/>
      <c r="E586" s="8"/>
      <c r="F586" s="8"/>
      <c r="G586" s="8"/>
      <c r="H586" s="8"/>
      <c r="I586" s="8"/>
      <c r="J586" s="8"/>
      <c r="K586" s="8"/>
      <c r="L586" s="5"/>
      <c r="M586" s="5"/>
    </row>
    <row r="587" spans="2:13" x14ac:dyDescent="0.25">
      <c r="B587" s="1"/>
      <c r="C587" s="1"/>
      <c r="D587" s="1"/>
      <c r="E587" s="8"/>
      <c r="F587" s="8"/>
      <c r="G587" s="8"/>
      <c r="H587" s="8"/>
      <c r="I587" s="8"/>
      <c r="J587" s="8"/>
      <c r="K587" s="8"/>
      <c r="L587" s="5"/>
      <c r="M587" s="5"/>
    </row>
    <row r="588" spans="2:13" x14ac:dyDescent="0.25">
      <c r="B588" s="1"/>
      <c r="C588" s="1"/>
      <c r="D588" s="1"/>
      <c r="E588" s="8"/>
      <c r="F588" s="8"/>
      <c r="G588" s="8"/>
      <c r="H588" s="8"/>
      <c r="I588" s="8"/>
      <c r="J588" s="8"/>
      <c r="K588" s="8"/>
      <c r="L588" s="5"/>
      <c r="M588" s="5"/>
    </row>
    <row r="589" spans="2:13" x14ac:dyDescent="0.25">
      <c r="B589" s="1"/>
      <c r="C589" s="1"/>
      <c r="D589" s="1"/>
      <c r="E589" s="8"/>
      <c r="F589" s="8"/>
      <c r="G589" s="8"/>
      <c r="H589" s="8"/>
      <c r="I589" s="8"/>
      <c r="J589" s="8"/>
      <c r="K589" s="8"/>
      <c r="L589" s="5"/>
      <c r="M589" s="5"/>
    </row>
    <row r="590" spans="2:13" x14ac:dyDescent="0.25">
      <c r="B590" s="1"/>
      <c r="C590" s="1"/>
      <c r="D590" s="1"/>
      <c r="E590" s="8"/>
      <c r="F590" s="8"/>
      <c r="G590" s="8"/>
      <c r="H590" s="8"/>
      <c r="I590" s="8"/>
      <c r="J590" s="8"/>
      <c r="K590" s="8"/>
      <c r="L590" s="5"/>
      <c r="M590" s="5"/>
    </row>
    <row r="591" spans="2:13" x14ac:dyDescent="0.25">
      <c r="B591" s="1"/>
      <c r="C591" s="1"/>
      <c r="D591" s="1"/>
      <c r="E591" s="8"/>
      <c r="F591" s="8"/>
      <c r="G591" s="8"/>
      <c r="H591" s="8"/>
      <c r="I591" s="8"/>
      <c r="J591" s="8"/>
      <c r="K591" s="8"/>
      <c r="L591" s="5"/>
      <c r="M591" s="5"/>
    </row>
    <row r="592" spans="2:13" x14ac:dyDescent="0.25">
      <c r="B592" s="1"/>
      <c r="C592" s="1"/>
      <c r="D592" s="1"/>
      <c r="E592" s="8"/>
      <c r="F592" s="8"/>
      <c r="G592" s="8"/>
      <c r="H592" s="8"/>
      <c r="I592" s="8"/>
      <c r="J592" s="8"/>
      <c r="K592" s="8"/>
      <c r="L592" s="5"/>
      <c r="M592" s="5"/>
    </row>
    <row r="593" spans="2:13" x14ac:dyDescent="0.25">
      <c r="B593" s="1"/>
      <c r="C593" s="1"/>
      <c r="D593" s="1"/>
      <c r="E593" s="8"/>
      <c r="F593" s="8"/>
      <c r="G593" s="8"/>
      <c r="H593" s="8"/>
      <c r="I593" s="8"/>
      <c r="J593" s="8"/>
      <c r="K593" s="8"/>
      <c r="L593" s="5"/>
      <c r="M593" s="5"/>
    </row>
    <row r="594" spans="2:13" x14ac:dyDescent="0.25">
      <c r="B594" s="1"/>
      <c r="C594" s="1"/>
      <c r="D594" s="1"/>
      <c r="E594" s="8"/>
      <c r="F594" s="8"/>
      <c r="G594" s="8"/>
      <c r="H594" s="8"/>
      <c r="I594" s="8"/>
      <c r="J594" s="8"/>
      <c r="K594" s="8"/>
      <c r="L594" s="5"/>
      <c r="M594" s="5"/>
    </row>
    <row r="595" spans="2:13" x14ac:dyDescent="0.25">
      <c r="B595" s="1"/>
      <c r="C595" s="1"/>
      <c r="D595" s="1"/>
      <c r="E595" s="8"/>
      <c r="F595" s="8"/>
      <c r="G595" s="8"/>
      <c r="H595" s="8"/>
      <c r="I595" s="8"/>
      <c r="J595" s="8"/>
      <c r="K595" s="8"/>
      <c r="L595" s="5"/>
      <c r="M595" s="5"/>
    </row>
    <row r="596" spans="2:13" x14ac:dyDescent="0.25">
      <c r="B596" s="1"/>
      <c r="C596" s="1"/>
      <c r="D596" s="1"/>
      <c r="E596" s="8"/>
      <c r="F596" s="8"/>
      <c r="G596" s="8"/>
      <c r="H596" s="8"/>
      <c r="I596" s="8"/>
      <c r="J596" s="8"/>
      <c r="K596" s="8"/>
      <c r="L596" s="5"/>
      <c r="M596" s="5"/>
    </row>
    <row r="597" spans="2:13" x14ac:dyDescent="0.25">
      <c r="B597" s="1"/>
      <c r="C597" s="1"/>
      <c r="D597" s="1"/>
      <c r="E597" s="8"/>
      <c r="F597" s="8"/>
      <c r="G597" s="8"/>
      <c r="H597" s="8"/>
      <c r="I597" s="8"/>
      <c r="J597" s="8"/>
      <c r="K597" s="8"/>
      <c r="L597" s="5"/>
      <c r="M597" s="5"/>
    </row>
    <row r="598" spans="2:13" x14ac:dyDescent="0.25">
      <c r="B598" s="1"/>
      <c r="C598" s="1"/>
      <c r="D598" s="1"/>
      <c r="E598" s="8"/>
      <c r="F598" s="8"/>
      <c r="G598" s="8"/>
      <c r="H598" s="8"/>
      <c r="I598" s="8"/>
      <c r="J598" s="8"/>
      <c r="K598" s="8"/>
      <c r="L598" s="5"/>
      <c r="M598" s="5"/>
    </row>
    <row r="599" spans="2:13" x14ac:dyDescent="0.25">
      <c r="B599" s="1"/>
      <c r="C599" s="1"/>
      <c r="D599" s="1"/>
      <c r="E599" s="8"/>
      <c r="F599" s="8"/>
      <c r="G599" s="8"/>
      <c r="H599" s="8"/>
      <c r="I599" s="8"/>
      <c r="J599" s="8"/>
      <c r="K599" s="8"/>
      <c r="L599" s="5"/>
      <c r="M599" s="5"/>
    </row>
    <row r="600" spans="2:13" x14ac:dyDescent="0.25">
      <c r="B600" s="1"/>
      <c r="C600" s="1"/>
      <c r="D600" s="1"/>
      <c r="E600" s="8"/>
      <c r="F600" s="8"/>
      <c r="G600" s="8"/>
      <c r="H600" s="8"/>
      <c r="I600" s="8"/>
      <c r="J600" s="8"/>
      <c r="K600" s="8"/>
      <c r="L600" s="5"/>
      <c r="M600" s="5"/>
    </row>
    <row r="601" spans="2:13" x14ac:dyDescent="0.25">
      <c r="B601" s="1"/>
      <c r="C601" s="1"/>
      <c r="D601" s="1"/>
      <c r="E601" s="8"/>
      <c r="F601" s="8"/>
      <c r="G601" s="8"/>
      <c r="H601" s="8"/>
      <c r="I601" s="8"/>
      <c r="J601" s="8"/>
      <c r="K601" s="8"/>
      <c r="L601" s="5"/>
      <c r="M601" s="5"/>
    </row>
    <row r="602" spans="2:13" x14ac:dyDescent="0.25">
      <c r="B602" s="1"/>
      <c r="C602" s="1"/>
      <c r="D602" s="1"/>
      <c r="E602" s="8"/>
      <c r="F602" s="8"/>
      <c r="G602" s="8"/>
      <c r="H602" s="8"/>
      <c r="I602" s="8"/>
      <c r="J602" s="8"/>
      <c r="K602" s="8"/>
      <c r="L602" s="5"/>
      <c r="M602" s="5"/>
    </row>
    <row r="603" spans="2:13" x14ac:dyDescent="0.25">
      <c r="B603" s="1"/>
      <c r="C603" s="1"/>
      <c r="D603" s="1"/>
      <c r="E603" s="8"/>
      <c r="F603" s="8"/>
      <c r="G603" s="8"/>
      <c r="H603" s="8"/>
      <c r="I603" s="8"/>
      <c r="J603" s="8"/>
      <c r="K603" s="8"/>
      <c r="L603" s="5"/>
      <c r="M603" s="5"/>
    </row>
    <row r="604" spans="2:13" x14ac:dyDescent="0.25">
      <c r="B604" s="1"/>
      <c r="C604" s="1"/>
      <c r="D604" s="1"/>
      <c r="E604" s="8"/>
      <c r="F604" s="8"/>
      <c r="G604" s="8"/>
      <c r="H604" s="8"/>
      <c r="I604" s="8"/>
      <c r="J604" s="8"/>
      <c r="K604" s="8"/>
      <c r="L604" s="5"/>
      <c r="M604" s="5"/>
    </row>
    <row r="605" spans="2:13" x14ac:dyDescent="0.25">
      <c r="B605" s="1"/>
      <c r="C605" s="1"/>
      <c r="D605" s="1"/>
      <c r="E605" s="8"/>
      <c r="F605" s="8"/>
      <c r="G605" s="8"/>
      <c r="H605" s="8"/>
      <c r="I605" s="8"/>
      <c r="J605" s="8"/>
      <c r="K605" s="8"/>
      <c r="L605" s="5"/>
      <c r="M605" s="5"/>
    </row>
    <row r="606" spans="2:13" x14ac:dyDescent="0.25">
      <c r="B606" s="1"/>
      <c r="C606" s="1"/>
      <c r="D606" s="1"/>
      <c r="E606" s="8"/>
      <c r="F606" s="8"/>
      <c r="G606" s="8"/>
      <c r="H606" s="8"/>
      <c r="I606" s="8"/>
      <c r="J606" s="8"/>
      <c r="K606" s="8"/>
      <c r="L606" s="5"/>
      <c r="M606" s="5"/>
    </row>
    <row r="607" spans="2:13" x14ac:dyDescent="0.25">
      <c r="B607" s="1"/>
      <c r="C607" s="1"/>
      <c r="D607" s="1"/>
      <c r="E607" s="8"/>
      <c r="F607" s="8"/>
      <c r="G607" s="8"/>
      <c r="H607" s="8"/>
      <c r="I607" s="8"/>
      <c r="J607" s="8"/>
      <c r="K607" s="8"/>
      <c r="L607" s="5"/>
      <c r="M607" s="5"/>
    </row>
    <row r="608" spans="2:13" x14ac:dyDescent="0.25">
      <c r="B608" s="1"/>
      <c r="C608" s="1"/>
      <c r="D608" s="1"/>
      <c r="E608" s="8"/>
      <c r="F608" s="8"/>
      <c r="G608" s="8"/>
      <c r="H608" s="8"/>
      <c r="I608" s="8"/>
      <c r="J608" s="8"/>
      <c r="K608" s="8"/>
      <c r="L608" s="5"/>
      <c r="M608" s="5"/>
    </row>
    <row r="609" spans="2:13" x14ac:dyDescent="0.25">
      <c r="B609" s="1"/>
      <c r="C609" s="1"/>
      <c r="D609" s="1"/>
      <c r="E609" s="8"/>
      <c r="F609" s="8"/>
      <c r="G609" s="8"/>
      <c r="H609" s="8"/>
      <c r="I609" s="8"/>
      <c r="J609" s="8"/>
      <c r="K609" s="8"/>
      <c r="L609" s="5"/>
      <c r="M609" s="5"/>
    </row>
    <row r="610" spans="2:13" x14ac:dyDescent="0.25">
      <c r="B610" s="1"/>
      <c r="C610" s="1"/>
      <c r="D610" s="1"/>
      <c r="E610" s="8"/>
      <c r="F610" s="8"/>
      <c r="G610" s="8"/>
      <c r="H610" s="8"/>
      <c r="I610" s="8"/>
      <c r="J610" s="8"/>
      <c r="K610" s="8"/>
      <c r="L610" s="5"/>
      <c r="M610" s="5"/>
    </row>
    <row r="611" spans="2:13" x14ac:dyDescent="0.25">
      <c r="B611" s="1"/>
      <c r="C611" s="1"/>
      <c r="D611" s="1"/>
      <c r="E611" s="8"/>
      <c r="F611" s="8"/>
      <c r="G611" s="8"/>
      <c r="H611" s="8"/>
      <c r="I611" s="8"/>
      <c r="J611" s="8"/>
      <c r="K611" s="8"/>
      <c r="L611" s="5"/>
      <c r="M611" s="5"/>
    </row>
    <row r="612" spans="2:13" x14ac:dyDescent="0.25">
      <c r="B612" s="1"/>
      <c r="C612" s="1"/>
      <c r="D612" s="1"/>
      <c r="E612" s="8"/>
      <c r="F612" s="8"/>
      <c r="G612" s="8"/>
      <c r="H612" s="8"/>
      <c r="I612" s="8"/>
      <c r="J612" s="8"/>
      <c r="K612" s="8"/>
      <c r="L612" s="5"/>
      <c r="M612" s="5"/>
    </row>
    <row r="613" spans="2:13" x14ac:dyDescent="0.25">
      <c r="B613" s="1"/>
      <c r="C613" s="1"/>
      <c r="D613" s="1"/>
      <c r="E613" s="8"/>
      <c r="F613" s="8"/>
      <c r="G613" s="8"/>
      <c r="H613" s="8"/>
      <c r="I613" s="8"/>
      <c r="J613" s="8"/>
      <c r="K613" s="8"/>
      <c r="L613" s="5"/>
      <c r="M613" s="5"/>
    </row>
    <row r="614" spans="2:13" x14ac:dyDescent="0.25">
      <c r="B614" s="1"/>
      <c r="C614" s="1"/>
      <c r="D614" s="1"/>
      <c r="E614" s="8"/>
      <c r="F614" s="8"/>
      <c r="G614" s="8"/>
      <c r="H614" s="8"/>
      <c r="I614" s="8"/>
      <c r="J614" s="8"/>
      <c r="K614" s="8"/>
      <c r="L614" s="5"/>
      <c r="M614" s="5"/>
    </row>
    <row r="615" spans="2:13" x14ac:dyDescent="0.25">
      <c r="B615" s="1"/>
      <c r="C615" s="1"/>
      <c r="D615" s="1"/>
      <c r="E615" s="8"/>
      <c r="F615" s="8"/>
      <c r="G615" s="8"/>
      <c r="H615" s="8"/>
      <c r="I615" s="8"/>
      <c r="J615" s="8"/>
      <c r="K615" s="8"/>
      <c r="L615" s="5"/>
      <c r="M615" s="5"/>
    </row>
    <row r="616" spans="2:13" x14ac:dyDescent="0.25">
      <c r="B616" s="1"/>
      <c r="C616" s="1"/>
      <c r="D616" s="1"/>
      <c r="E616" s="8"/>
      <c r="F616" s="8"/>
      <c r="G616" s="8"/>
      <c r="H616" s="8"/>
      <c r="I616" s="8"/>
      <c r="J616" s="8"/>
      <c r="K616" s="8"/>
      <c r="L616" s="5"/>
      <c r="M616" s="5"/>
    </row>
    <row r="617" spans="2:13" x14ac:dyDescent="0.25">
      <c r="B617" s="1"/>
      <c r="C617" s="1"/>
      <c r="D617" s="1"/>
      <c r="E617" s="8"/>
      <c r="F617" s="8"/>
      <c r="G617" s="8"/>
      <c r="H617" s="8"/>
      <c r="I617" s="8"/>
      <c r="J617" s="8"/>
      <c r="K617" s="8"/>
      <c r="L617" s="5"/>
      <c r="M617" s="5"/>
    </row>
    <row r="618" spans="2:13" x14ac:dyDescent="0.25">
      <c r="B618" s="1"/>
      <c r="C618" s="1"/>
      <c r="D618" s="1"/>
      <c r="E618" s="8"/>
      <c r="F618" s="8"/>
      <c r="G618" s="8"/>
      <c r="H618" s="8"/>
      <c r="I618" s="8"/>
      <c r="J618" s="8"/>
      <c r="K618" s="8"/>
      <c r="L618" s="5"/>
      <c r="M618" s="5"/>
    </row>
    <row r="619" spans="2:13" x14ac:dyDescent="0.25">
      <c r="B619" s="1"/>
      <c r="C619" s="1"/>
      <c r="D619" s="1"/>
      <c r="E619" s="8"/>
      <c r="F619" s="8"/>
      <c r="G619" s="8"/>
      <c r="H619" s="8"/>
      <c r="I619" s="8"/>
      <c r="J619" s="8"/>
      <c r="K619" s="8"/>
      <c r="L619" s="5"/>
      <c r="M619" s="5"/>
    </row>
    <row r="620" spans="2:13" x14ac:dyDescent="0.25">
      <c r="B620" s="1"/>
      <c r="C620" s="1"/>
      <c r="D620" s="1"/>
      <c r="E620" s="8"/>
      <c r="F620" s="8"/>
      <c r="G620" s="8"/>
      <c r="H620" s="8"/>
      <c r="I620" s="8"/>
      <c r="J620" s="8"/>
      <c r="K620" s="8"/>
      <c r="L620" s="5"/>
      <c r="M620" s="5"/>
    </row>
    <row r="621" spans="2:13" x14ac:dyDescent="0.25">
      <c r="B621" s="1"/>
      <c r="C621" s="1"/>
      <c r="D621" s="1"/>
      <c r="E621" s="8"/>
      <c r="F621" s="8"/>
      <c r="G621" s="8"/>
      <c r="H621" s="8"/>
      <c r="I621" s="8"/>
      <c r="J621" s="8"/>
      <c r="K621" s="8"/>
      <c r="L621" s="5"/>
      <c r="M621" s="5"/>
    </row>
    <row r="622" spans="2:13" x14ac:dyDescent="0.25">
      <c r="B622" s="1"/>
      <c r="C622" s="1"/>
      <c r="D622" s="1"/>
      <c r="E622" s="8"/>
      <c r="F622" s="8"/>
      <c r="G622" s="8"/>
      <c r="H622" s="8"/>
      <c r="I622" s="8"/>
      <c r="J622" s="8"/>
      <c r="K622" s="8"/>
      <c r="L622" s="5"/>
      <c r="M622" s="5"/>
    </row>
    <row r="623" spans="2:13" x14ac:dyDescent="0.25">
      <c r="B623" s="1"/>
      <c r="C623" s="1"/>
      <c r="D623" s="1"/>
      <c r="E623" s="8"/>
      <c r="F623" s="8"/>
      <c r="G623" s="8"/>
      <c r="H623" s="8"/>
      <c r="I623" s="8"/>
      <c r="J623" s="8"/>
      <c r="K623" s="8"/>
      <c r="L623" s="5"/>
      <c r="M623" s="5"/>
    </row>
    <row r="624" spans="2:13" x14ac:dyDescent="0.25">
      <c r="B624" s="1"/>
      <c r="C624" s="1"/>
      <c r="D624" s="1"/>
      <c r="E624" s="8"/>
      <c r="F624" s="8"/>
      <c r="G624" s="8"/>
      <c r="H624" s="8"/>
      <c r="I624" s="8"/>
      <c r="J624" s="8"/>
      <c r="K624" s="8"/>
      <c r="L624" s="5"/>
      <c r="M624" s="5"/>
    </row>
    <row r="625" spans="2:13" x14ac:dyDescent="0.25">
      <c r="B625" s="1"/>
      <c r="C625" s="1"/>
      <c r="D625" s="1"/>
      <c r="E625" s="8"/>
      <c r="F625" s="8"/>
      <c r="G625" s="8"/>
      <c r="H625" s="8"/>
      <c r="I625" s="8"/>
      <c r="J625" s="8"/>
      <c r="K625" s="8"/>
      <c r="L625" s="5"/>
      <c r="M625" s="5"/>
    </row>
    <row r="626" spans="2:13" x14ac:dyDescent="0.25">
      <c r="B626" s="1"/>
      <c r="C626" s="1"/>
      <c r="D626" s="1"/>
      <c r="E626" s="8"/>
      <c r="F626" s="8"/>
      <c r="G626" s="8"/>
      <c r="H626" s="8"/>
      <c r="I626" s="8"/>
      <c r="J626" s="8"/>
      <c r="K626" s="8"/>
      <c r="L626" s="5"/>
      <c r="M626" s="5"/>
    </row>
    <row r="627" spans="2:13" x14ac:dyDescent="0.25">
      <c r="B627" s="1"/>
      <c r="C627" s="1"/>
      <c r="D627" s="1"/>
      <c r="E627" s="8"/>
      <c r="F627" s="8"/>
      <c r="G627" s="8"/>
      <c r="H627" s="8"/>
      <c r="I627" s="8"/>
      <c r="J627" s="8"/>
      <c r="K627" s="8"/>
      <c r="L627" s="5"/>
      <c r="M627" s="5"/>
    </row>
    <row r="628" spans="2:13" x14ac:dyDescent="0.25">
      <c r="B628" s="1"/>
      <c r="C628" s="1"/>
      <c r="D628" s="1"/>
      <c r="E628" s="8"/>
      <c r="F628" s="8"/>
      <c r="G628" s="8"/>
      <c r="H628" s="8"/>
      <c r="I628" s="8"/>
      <c r="J628" s="8"/>
      <c r="K628" s="8"/>
      <c r="L628" s="5"/>
      <c r="M628" s="5"/>
    </row>
    <row r="629" spans="2:13" x14ac:dyDescent="0.25">
      <c r="B629" s="1"/>
      <c r="C629" s="1"/>
      <c r="D629" s="1"/>
      <c r="E629" s="8"/>
      <c r="F629" s="8"/>
      <c r="G629" s="8"/>
      <c r="H629" s="8"/>
      <c r="I629" s="8"/>
      <c r="J629" s="8"/>
      <c r="K629" s="8"/>
      <c r="L629" s="5"/>
      <c r="M629" s="5"/>
    </row>
    <row r="630" spans="2:13" x14ac:dyDescent="0.25">
      <c r="B630" s="1"/>
      <c r="C630" s="1"/>
      <c r="D630" s="1"/>
      <c r="E630" s="8"/>
      <c r="F630" s="8"/>
      <c r="G630" s="8"/>
      <c r="H630" s="8"/>
      <c r="I630" s="8"/>
      <c r="J630" s="8"/>
      <c r="K630" s="8"/>
      <c r="L630" s="5"/>
      <c r="M630" s="5"/>
    </row>
    <row r="631" spans="2:13" x14ac:dyDescent="0.25">
      <c r="B631" s="1"/>
      <c r="C631" s="1"/>
      <c r="D631" s="1"/>
      <c r="E631" s="8"/>
      <c r="F631" s="8"/>
      <c r="G631" s="8"/>
      <c r="H631" s="8"/>
      <c r="I631" s="8"/>
      <c r="J631" s="8"/>
      <c r="K631" s="8"/>
      <c r="L631" s="5"/>
      <c r="M631" s="5"/>
    </row>
    <row r="632" spans="2:13" x14ac:dyDescent="0.25">
      <c r="B632" s="1"/>
      <c r="C632" s="1"/>
      <c r="D632" s="1"/>
      <c r="E632" s="8"/>
      <c r="F632" s="8"/>
      <c r="G632" s="8"/>
      <c r="H632" s="8"/>
      <c r="I632" s="8"/>
      <c r="J632" s="8"/>
      <c r="K632" s="8"/>
      <c r="L632" s="5"/>
      <c r="M632" s="5"/>
    </row>
    <row r="633" spans="2:13" x14ac:dyDescent="0.25">
      <c r="B633" s="1"/>
      <c r="C633" s="1"/>
      <c r="D633" s="1"/>
      <c r="E633" s="8"/>
      <c r="F633" s="8"/>
      <c r="G633" s="8"/>
      <c r="H633" s="8"/>
      <c r="I633" s="8"/>
      <c r="J633" s="8"/>
      <c r="K633" s="8"/>
      <c r="L633" s="5"/>
      <c r="M633" s="5"/>
    </row>
    <row r="634" spans="2:13" x14ac:dyDescent="0.25">
      <c r="B634" s="1"/>
      <c r="C634" s="1"/>
      <c r="D634" s="1"/>
      <c r="E634" s="8"/>
      <c r="F634" s="8"/>
      <c r="G634" s="8"/>
      <c r="H634" s="8"/>
      <c r="I634" s="8"/>
      <c r="J634" s="8"/>
      <c r="K634" s="8"/>
      <c r="L634" s="5"/>
      <c r="M634" s="5"/>
    </row>
    <row r="635" spans="2:13" x14ac:dyDescent="0.25">
      <c r="B635" s="1"/>
      <c r="C635" s="1"/>
      <c r="D635" s="1"/>
      <c r="E635" s="8"/>
      <c r="F635" s="8"/>
      <c r="G635" s="8"/>
      <c r="H635" s="8"/>
      <c r="I635" s="8"/>
      <c r="J635" s="8"/>
      <c r="K635" s="8"/>
      <c r="L635" s="5"/>
      <c r="M635" s="5"/>
    </row>
    <row r="636" spans="2:13" x14ac:dyDescent="0.25">
      <c r="B636" s="1"/>
      <c r="C636" s="1"/>
      <c r="D636" s="1"/>
      <c r="E636" s="8"/>
      <c r="F636" s="8"/>
      <c r="G636" s="8"/>
      <c r="H636" s="8"/>
      <c r="I636" s="8"/>
      <c r="J636" s="8"/>
      <c r="K636" s="8"/>
      <c r="L636" s="5"/>
      <c r="M636" s="5"/>
    </row>
    <row r="637" spans="2:13" x14ac:dyDescent="0.25">
      <c r="B637" s="1"/>
      <c r="C637" s="1"/>
      <c r="D637" s="1"/>
      <c r="E637" s="8"/>
      <c r="F637" s="8"/>
      <c r="G637" s="8"/>
      <c r="H637" s="8"/>
      <c r="I637" s="8"/>
      <c r="J637" s="8"/>
      <c r="K637" s="8"/>
      <c r="L637" s="5"/>
      <c r="M637" s="5"/>
    </row>
    <row r="638" spans="2:13" x14ac:dyDescent="0.25">
      <c r="B638" s="1"/>
      <c r="C638" s="1"/>
      <c r="D638" s="1"/>
      <c r="E638" s="8"/>
      <c r="F638" s="8"/>
      <c r="G638" s="8"/>
      <c r="H638" s="8"/>
      <c r="I638" s="8"/>
      <c r="J638" s="8"/>
      <c r="K638" s="8"/>
      <c r="L638" s="5"/>
      <c r="M638" s="5"/>
    </row>
    <row r="639" spans="2:13" x14ac:dyDescent="0.25">
      <c r="B639" s="1"/>
      <c r="C639" s="1"/>
      <c r="D639" s="1"/>
      <c r="E639" s="8"/>
      <c r="F639" s="8"/>
      <c r="G639" s="8"/>
      <c r="H639" s="8"/>
      <c r="I639" s="8"/>
      <c r="J639" s="8"/>
      <c r="K639" s="8"/>
      <c r="L639" s="5"/>
      <c r="M639" s="5"/>
    </row>
    <row r="640" spans="2:13" x14ac:dyDescent="0.25">
      <c r="B640" s="1"/>
      <c r="C640" s="1"/>
      <c r="D640" s="1"/>
      <c r="E640" s="8"/>
      <c r="F640" s="8"/>
      <c r="G640" s="8"/>
      <c r="H640" s="8"/>
      <c r="I640" s="8"/>
      <c r="J640" s="8"/>
      <c r="K640" s="8"/>
      <c r="L640" s="5"/>
      <c r="M640" s="5"/>
    </row>
    <row r="641" spans="2:13" x14ac:dyDescent="0.25">
      <c r="B641" s="1"/>
      <c r="C641" s="1"/>
      <c r="D641" s="1"/>
      <c r="E641" s="8"/>
      <c r="F641" s="8"/>
      <c r="G641" s="8"/>
      <c r="H641" s="8"/>
      <c r="I641" s="8"/>
      <c r="J641" s="8"/>
      <c r="K641" s="8"/>
      <c r="L641" s="5"/>
      <c r="M641" s="5"/>
    </row>
    <row r="642" spans="2:13" x14ac:dyDescent="0.25">
      <c r="B642" s="1"/>
      <c r="C642" s="1"/>
      <c r="D642" s="1"/>
      <c r="E642" s="8"/>
      <c r="F642" s="8"/>
      <c r="G642" s="8"/>
      <c r="H642" s="8"/>
      <c r="I642" s="8"/>
      <c r="J642" s="8"/>
      <c r="K642" s="8"/>
      <c r="L642" s="5"/>
      <c r="M642" s="5"/>
    </row>
    <row r="643" spans="2:13" x14ac:dyDescent="0.25">
      <c r="B643" s="1"/>
      <c r="C643" s="1"/>
      <c r="D643" s="1"/>
      <c r="E643" s="8"/>
      <c r="F643" s="8"/>
      <c r="G643" s="8"/>
      <c r="H643" s="8"/>
      <c r="I643" s="8"/>
      <c r="J643" s="8"/>
      <c r="K643" s="8"/>
      <c r="L643" s="5"/>
      <c r="M643" s="5"/>
    </row>
    <row r="644" spans="2:13" x14ac:dyDescent="0.25">
      <c r="B644" s="1"/>
      <c r="C644" s="1"/>
      <c r="D644" s="1"/>
      <c r="E644" s="8"/>
      <c r="F644" s="8"/>
      <c r="G644" s="8"/>
      <c r="H644" s="8"/>
      <c r="I644" s="8"/>
      <c r="J644" s="8"/>
      <c r="K644" s="8"/>
      <c r="L644" s="5"/>
      <c r="M644" s="5"/>
    </row>
    <row r="645" spans="2:13" x14ac:dyDescent="0.25">
      <c r="B645" s="1"/>
      <c r="C645" s="1"/>
      <c r="D645" s="1"/>
      <c r="E645" s="8"/>
      <c r="F645" s="8"/>
      <c r="G645" s="8"/>
      <c r="H645" s="8"/>
      <c r="I645" s="8"/>
      <c r="J645" s="8"/>
      <c r="K645" s="8"/>
      <c r="L645" s="5"/>
      <c r="M645" s="5"/>
    </row>
    <row r="646" spans="2:13" x14ac:dyDescent="0.25">
      <c r="B646" s="1"/>
      <c r="C646" s="1"/>
      <c r="D646" s="1"/>
      <c r="E646" s="8"/>
      <c r="F646" s="8"/>
      <c r="G646" s="8"/>
      <c r="H646" s="8"/>
      <c r="I646" s="8"/>
      <c r="J646" s="8"/>
      <c r="K646" s="8"/>
      <c r="L646" s="5"/>
      <c r="M646" s="5"/>
    </row>
    <row r="647" spans="2:13" x14ac:dyDescent="0.25">
      <c r="B647" s="1"/>
      <c r="C647" s="1"/>
      <c r="D647" s="1"/>
      <c r="E647" s="8"/>
      <c r="F647" s="8"/>
      <c r="G647" s="8"/>
      <c r="H647" s="8"/>
      <c r="I647" s="8"/>
      <c r="J647" s="8"/>
      <c r="K647" s="8"/>
      <c r="L647" s="5"/>
      <c r="M647" s="5"/>
    </row>
    <row r="648" spans="2:13" x14ac:dyDescent="0.25">
      <c r="B648" s="1"/>
      <c r="C648" s="1"/>
      <c r="D648" s="1"/>
      <c r="E648" s="8"/>
      <c r="F648" s="8"/>
      <c r="G648" s="8"/>
      <c r="H648" s="8"/>
      <c r="I648" s="8"/>
      <c r="J648" s="8"/>
      <c r="K648" s="8"/>
      <c r="L648" s="5"/>
      <c r="M648" s="5"/>
    </row>
    <row r="649" spans="2:13" x14ac:dyDescent="0.25">
      <c r="B649" s="1"/>
      <c r="C649" s="1"/>
      <c r="D649" s="1"/>
      <c r="E649" s="8"/>
      <c r="F649" s="8"/>
      <c r="G649" s="8"/>
      <c r="H649" s="8"/>
      <c r="I649" s="8"/>
      <c r="J649" s="8"/>
      <c r="K649" s="8"/>
      <c r="L649" s="5"/>
      <c r="M649" s="5"/>
    </row>
    <row r="650" spans="2:13" x14ac:dyDescent="0.25">
      <c r="B650" s="1"/>
      <c r="C650" s="1"/>
      <c r="D650" s="1"/>
      <c r="E650" s="8"/>
      <c r="F650" s="8"/>
      <c r="G650" s="8"/>
      <c r="H650" s="8"/>
      <c r="I650" s="8"/>
      <c r="J650" s="8"/>
      <c r="K650" s="8"/>
      <c r="L650" s="5"/>
      <c r="M650" s="5"/>
    </row>
    <row r="651" spans="2:13" x14ac:dyDescent="0.25">
      <c r="B651" s="1"/>
      <c r="C651" s="1"/>
      <c r="D651" s="1"/>
      <c r="E651" s="8"/>
      <c r="F651" s="8"/>
      <c r="G651" s="8"/>
      <c r="H651" s="8"/>
      <c r="I651" s="8"/>
      <c r="J651" s="8"/>
      <c r="K651" s="8"/>
      <c r="L651" s="5"/>
      <c r="M651" s="5"/>
    </row>
    <row r="652" spans="2:13" x14ac:dyDescent="0.25">
      <c r="B652" s="1"/>
      <c r="C652" s="1"/>
      <c r="D652" s="1"/>
      <c r="E652" s="8"/>
      <c r="F652" s="8"/>
      <c r="G652" s="8"/>
      <c r="H652" s="8"/>
      <c r="I652" s="8"/>
      <c r="J652" s="8"/>
      <c r="K652" s="8"/>
      <c r="L652" s="5"/>
      <c r="M652" s="5"/>
    </row>
    <row r="653" spans="2:13" x14ac:dyDescent="0.25">
      <c r="B653" s="1"/>
      <c r="C653" s="1"/>
      <c r="D653" s="1"/>
      <c r="E653" s="8"/>
      <c r="F653" s="8"/>
      <c r="G653" s="8"/>
      <c r="H653" s="8"/>
      <c r="I653" s="8"/>
      <c r="J653" s="8"/>
      <c r="K653" s="8"/>
      <c r="L653" s="5"/>
      <c r="M653" s="5"/>
    </row>
    <row r="654" spans="2:13" x14ac:dyDescent="0.25">
      <c r="B654" s="1"/>
      <c r="C654" s="1"/>
      <c r="D654" s="1"/>
      <c r="E654" s="8"/>
      <c r="F654" s="8"/>
      <c r="G654" s="8"/>
      <c r="H654" s="8"/>
      <c r="I654" s="8"/>
      <c r="J654" s="8"/>
      <c r="K654" s="8"/>
      <c r="L654" s="5"/>
      <c r="M654" s="5"/>
    </row>
    <row r="655" spans="2:13" x14ac:dyDescent="0.25">
      <c r="B655" s="1"/>
      <c r="C655" s="1"/>
      <c r="D655" s="1"/>
      <c r="E655" s="8"/>
      <c r="F655" s="8"/>
      <c r="G655" s="8"/>
      <c r="H655" s="8"/>
      <c r="I655" s="8"/>
      <c r="J655" s="8"/>
      <c r="K655" s="8"/>
      <c r="L655" s="5"/>
      <c r="M655" s="5"/>
    </row>
    <row r="656" spans="2:13" x14ac:dyDescent="0.25">
      <c r="B656" s="1"/>
      <c r="C656" s="1"/>
      <c r="D656" s="1"/>
      <c r="E656" s="8"/>
      <c r="F656" s="8"/>
      <c r="G656" s="8"/>
      <c r="H656" s="8"/>
      <c r="I656" s="8"/>
      <c r="J656" s="8"/>
      <c r="K656" s="8"/>
      <c r="L656" s="5"/>
      <c r="M656" s="5"/>
    </row>
    <row r="657" spans="2:13" x14ac:dyDescent="0.25">
      <c r="B657" s="1"/>
      <c r="C657" s="1"/>
      <c r="D657" s="1"/>
      <c r="E657" s="8"/>
      <c r="F657" s="8"/>
      <c r="G657" s="8"/>
      <c r="H657" s="8"/>
      <c r="I657" s="8"/>
      <c r="J657" s="8"/>
      <c r="K657" s="8"/>
      <c r="L657" s="5"/>
      <c r="M657" s="5"/>
    </row>
    <row r="658" spans="2:13" x14ac:dyDescent="0.25">
      <c r="B658" s="1"/>
      <c r="C658" s="1"/>
      <c r="D658" s="1"/>
      <c r="E658" s="8"/>
      <c r="F658" s="8"/>
      <c r="G658" s="8"/>
      <c r="H658" s="8"/>
      <c r="I658" s="8"/>
      <c r="J658" s="8"/>
      <c r="K658" s="8"/>
      <c r="L658" s="5"/>
      <c r="M658" s="5"/>
    </row>
    <row r="659" spans="2:13" x14ac:dyDescent="0.25">
      <c r="B659" s="1"/>
      <c r="C659" s="1"/>
      <c r="D659" s="1"/>
      <c r="E659" s="8"/>
      <c r="F659" s="8"/>
      <c r="G659" s="8"/>
      <c r="H659" s="8"/>
      <c r="I659" s="8"/>
      <c r="J659" s="8"/>
      <c r="K659" s="8"/>
      <c r="L659" s="5"/>
      <c r="M659" s="5"/>
    </row>
    <row r="660" spans="2:13" x14ac:dyDescent="0.25">
      <c r="B660" s="1"/>
      <c r="C660" s="1"/>
      <c r="D660" s="1"/>
      <c r="E660" s="8"/>
      <c r="F660" s="8"/>
      <c r="G660" s="8"/>
      <c r="H660" s="8"/>
      <c r="I660" s="8"/>
      <c r="J660" s="8"/>
      <c r="K660" s="8"/>
      <c r="L660" s="5"/>
      <c r="M660" s="5"/>
    </row>
    <row r="661" spans="2:13" x14ac:dyDescent="0.25">
      <c r="B661" s="1"/>
      <c r="C661" s="1"/>
      <c r="D661" s="1"/>
      <c r="E661" s="8"/>
      <c r="F661" s="8"/>
      <c r="G661" s="8"/>
      <c r="H661" s="8"/>
      <c r="I661" s="8"/>
      <c r="J661" s="8"/>
      <c r="K661" s="8"/>
      <c r="L661" s="5"/>
      <c r="M661" s="5"/>
    </row>
    <row r="662" spans="2:13" x14ac:dyDescent="0.25">
      <c r="B662" s="1"/>
      <c r="C662" s="1"/>
      <c r="D662" s="1"/>
      <c r="E662" s="8"/>
      <c r="F662" s="8"/>
      <c r="G662" s="8"/>
      <c r="H662" s="8"/>
      <c r="I662" s="8"/>
      <c r="J662" s="8"/>
      <c r="K662" s="8"/>
      <c r="L662" s="5"/>
      <c r="M662" s="5"/>
    </row>
    <row r="663" spans="2:13" x14ac:dyDescent="0.25">
      <c r="B663" s="1"/>
      <c r="C663" s="1"/>
      <c r="D663" s="1"/>
      <c r="E663" s="8"/>
      <c r="F663" s="8"/>
      <c r="G663" s="8"/>
      <c r="H663" s="8"/>
      <c r="I663" s="8"/>
      <c r="J663" s="8"/>
      <c r="K663" s="8"/>
      <c r="L663" s="5"/>
      <c r="M663" s="5"/>
    </row>
    <row r="664" spans="2:13" x14ac:dyDescent="0.25">
      <c r="B664" s="1"/>
      <c r="C664" s="1"/>
      <c r="D664" s="1"/>
      <c r="E664" s="8"/>
      <c r="F664" s="8"/>
      <c r="G664" s="8"/>
      <c r="H664" s="8"/>
      <c r="I664" s="8"/>
      <c r="J664" s="8"/>
      <c r="K664" s="8"/>
      <c r="L664" s="5"/>
      <c r="M664" s="5"/>
    </row>
    <row r="665" spans="2:13" x14ac:dyDescent="0.25">
      <c r="B665" s="1"/>
      <c r="C665" s="1"/>
      <c r="D665" s="1"/>
      <c r="E665" s="8"/>
      <c r="F665" s="8"/>
      <c r="G665" s="8"/>
      <c r="H665" s="8"/>
      <c r="I665" s="8"/>
      <c r="J665" s="8"/>
      <c r="K665" s="8"/>
      <c r="L665" s="5"/>
      <c r="M665" s="5"/>
    </row>
    <row r="666" spans="2:13" x14ac:dyDescent="0.25">
      <c r="B666" s="1"/>
      <c r="C666" s="1"/>
      <c r="D666" s="1"/>
      <c r="E666" s="8"/>
      <c r="F666" s="8"/>
      <c r="G666" s="8"/>
      <c r="H666" s="8"/>
      <c r="I666" s="8"/>
      <c r="J666" s="8"/>
      <c r="K666" s="8"/>
      <c r="L666" s="5"/>
      <c r="M666" s="5"/>
    </row>
    <row r="667" spans="2:13" x14ac:dyDescent="0.25">
      <c r="B667" s="1"/>
      <c r="C667" s="1"/>
      <c r="D667" s="1"/>
      <c r="E667" s="8"/>
      <c r="F667" s="8"/>
      <c r="G667" s="8"/>
      <c r="H667" s="8"/>
      <c r="I667" s="8"/>
      <c r="J667" s="8"/>
      <c r="K667" s="8"/>
      <c r="L667" s="5"/>
      <c r="M667" s="5"/>
    </row>
    <row r="668" spans="2:13" x14ac:dyDescent="0.25">
      <c r="B668" s="1"/>
      <c r="C668" s="1"/>
      <c r="D668" s="1"/>
      <c r="E668" s="8"/>
      <c r="F668" s="8"/>
      <c r="G668" s="8"/>
      <c r="H668" s="8"/>
      <c r="I668" s="8"/>
      <c r="J668" s="8"/>
      <c r="K668" s="8"/>
      <c r="L668" s="5"/>
      <c r="M668" s="5"/>
    </row>
    <row r="669" spans="2:13" x14ac:dyDescent="0.25">
      <c r="B669" s="1"/>
      <c r="C669" s="1"/>
      <c r="D669" s="1"/>
      <c r="E669" s="8"/>
      <c r="F669" s="8"/>
      <c r="G669" s="8"/>
      <c r="H669" s="8"/>
      <c r="I669" s="8"/>
      <c r="J669" s="8"/>
      <c r="K669" s="8"/>
      <c r="L669" s="5"/>
      <c r="M669" s="5"/>
    </row>
    <row r="670" spans="2:13" x14ac:dyDescent="0.25">
      <c r="B670" s="1"/>
      <c r="C670" s="1"/>
      <c r="D670" s="1"/>
      <c r="E670" s="8"/>
      <c r="F670" s="8"/>
      <c r="G670" s="8"/>
      <c r="H670" s="8"/>
      <c r="I670" s="8"/>
      <c r="J670" s="8"/>
      <c r="K670" s="8"/>
      <c r="L670" s="5"/>
      <c r="M670" s="5"/>
    </row>
    <row r="671" spans="2:13" x14ac:dyDescent="0.25">
      <c r="B671" s="1"/>
      <c r="C671" s="1"/>
      <c r="D671" s="1"/>
      <c r="E671" s="8"/>
      <c r="F671" s="8"/>
      <c r="G671" s="8"/>
      <c r="H671" s="8"/>
      <c r="I671" s="8"/>
      <c r="J671" s="8"/>
      <c r="K671" s="8"/>
      <c r="L671" s="5"/>
      <c r="M671" s="5"/>
    </row>
    <row r="672" spans="2:13" x14ac:dyDescent="0.25">
      <c r="B672" s="1"/>
      <c r="C672" s="1"/>
      <c r="D672" s="1"/>
      <c r="E672" s="8"/>
      <c r="F672" s="8"/>
      <c r="G672" s="8"/>
      <c r="H672" s="8"/>
      <c r="I672" s="8"/>
      <c r="J672" s="8"/>
      <c r="K672" s="8"/>
      <c r="L672" s="5"/>
      <c r="M672" s="5"/>
    </row>
    <row r="673" spans="2:13" x14ac:dyDescent="0.25">
      <c r="B673" s="1"/>
      <c r="C673" s="1"/>
      <c r="D673" s="1"/>
      <c r="E673" s="8"/>
      <c r="F673" s="8"/>
      <c r="G673" s="8"/>
      <c r="H673" s="8"/>
      <c r="I673" s="8"/>
      <c r="J673" s="8"/>
      <c r="K673" s="8"/>
      <c r="L673" s="5"/>
      <c r="M673" s="5"/>
    </row>
    <row r="674" spans="2:13" x14ac:dyDescent="0.25">
      <c r="B674" s="1"/>
      <c r="C674" s="1"/>
      <c r="D674" s="1"/>
      <c r="E674" s="8"/>
      <c r="F674" s="8"/>
      <c r="G674" s="8"/>
      <c r="H674" s="8"/>
      <c r="I674" s="8"/>
      <c r="J674" s="8"/>
      <c r="K674" s="8"/>
      <c r="L674" s="5"/>
      <c r="M674" s="5"/>
    </row>
    <row r="675" spans="2:13" x14ac:dyDescent="0.25">
      <c r="B675" s="1"/>
      <c r="C675" s="1"/>
      <c r="D675" s="1"/>
      <c r="E675" s="8"/>
      <c r="F675" s="8"/>
      <c r="G675" s="8"/>
      <c r="H675" s="8"/>
      <c r="I675" s="8"/>
      <c r="J675" s="8"/>
      <c r="K675" s="8"/>
      <c r="L675" s="5"/>
      <c r="M675" s="5"/>
    </row>
    <row r="676" spans="2:13" x14ac:dyDescent="0.25">
      <c r="B676" s="1"/>
      <c r="C676" s="1"/>
      <c r="D676" s="1"/>
      <c r="E676" s="8"/>
      <c r="F676" s="8"/>
      <c r="G676" s="8"/>
      <c r="H676" s="8"/>
      <c r="I676" s="8"/>
      <c r="J676" s="8"/>
      <c r="K676" s="8"/>
      <c r="L676" s="5"/>
      <c r="M676" s="5"/>
    </row>
    <row r="677" spans="2:13" x14ac:dyDescent="0.25">
      <c r="B677" s="1"/>
      <c r="C677" s="1"/>
      <c r="D677" s="1"/>
      <c r="E677" s="8"/>
      <c r="F677" s="8"/>
      <c r="G677" s="8"/>
      <c r="H677" s="8"/>
      <c r="I677" s="8"/>
      <c r="J677" s="8"/>
      <c r="K677" s="8"/>
      <c r="L677" s="5"/>
      <c r="M677" s="5"/>
    </row>
    <row r="678" spans="2:13" x14ac:dyDescent="0.25">
      <c r="B678" s="1"/>
      <c r="C678" s="1"/>
      <c r="D678" s="1"/>
      <c r="E678" s="8"/>
      <c r="F678" s="8"/>
      <c r="G678" s="8"/>
      <c r="H678" s="8"/>
      <c r="I678" s="8"/>
      <c r="J678" s="8"/>
      <c r="K678" s="8"/>
      <c r="L678" s="5"/>
      <c r="M678" s="5"/>
    </row>
    <row r="679" spans="2:13" x14ac:dyDescent="0.25">
      <c r="B679" s="1"/>
      <c r="C679" s="1"/>
      <c r="D679" s="1"/>
      <c r="E679" s="8"/>
      <c r="F679" s="8"/>
      <c r="G679" s="8"/>
      <c r="H679" s="8"/>
      <c r="I679" s="8"/>
      <c r="J679" s="8"/>
      <c r="K679" s="8"/>
      <c r="L679" s="5"/>
      <c r="M679" s="5"/>
    </row>
    <row r="680" spans="2:13" x14ac:dyDescent="0.25">
      <c r="B680" s="1"/>
      <c r="C680" s="1"/>
      <c r="D680" s="1"/>
      <c r="E680" s="8"/>
      <c r="F680" s="8"/>
      <c r="G680" s="8"/>
      <c r="H680" s="8"/>
      <c r="I680" s="8"/>
      <c r="J680" s="8"/>
      <c r="K680" s="8"/>
      <c r="L680" s="5"/>
      <c r="M680" s="5"/>
    </row>
    <row r="681" spans="2:13" x14ac:dyDescent="0.25">
      <c r="B681" s="1"/>
      <c r="C681" s="1"/>
      <c r="D681" s="1"/>
      <c r="E681" s="8"/>
      <c r="F681" s="8"/>
      <c r="G681" s="8"/>
      <c r="H681" s="8"/>
      <c r="I681" s="8"/>
      <c r="J681" s="8"/>
      <c r="K681" s="8"/>
      <c r="L681" s="5"/>
      <c r="M681" s="5"/>
    </row>
    <row r="682" spans="2:13" x14ac:dyDescent="0.25">
      <c r="B682" s="1"/>
      <c r="C682" s="1"/>
      <c r="D682" s="1"/>
      <c r="E682" s="8"/>
      <c r="F682" s="8"/>
      <c r="G682" s="8"/>
      <c r="H682" s="8"/>
      <c r="I682" s="8"/>
      <c r="J682" s="8"/>
      <c r="K682" s="8"/>
      <c r="L682" s="5"/>
      <c r="M682" s="5"/>
    </row>
    <row r="683" spans="2:13" x14ac:dyDescent="0.25">
      <c r="B683" s="1"/>
      <c r="C683" s="1"/>
      <c r="D683" s="1"/>
      <c r="E683" s="8"/>
      <c r="F683" s="8"/>
      <c r="G683" s="8"/>
      <c r="H683" s="8"/>
      <c r="I683" s="8"/>
      <c r="J683" s="8"/>
      <c r="K683" s="8"/>
      <c r="L683" s="5"/>
      <c r="M683" s="5"/>
    </row>
    <row r="684" spans="2:13" x14ac:dyDescent="0.25">
      <c r="B684" s="1"/>
      <c r="C684" s="1"/>
      <c r="D684" s="1"/>
      <c r="E684" s="8"/>
      <c r="F684" s="8"/>
      <c r="G684" s="8"/>
      <c r="H684" s="8"/>
      <c r="I684" s="8"/>
      <c r="J684" s="8"/>
      <c r="K684" s="8"/>
      <c r="L684" s="5"/>
      <c r="M684" s="5"/>
    </row>
    <row r="685" spans="2:13" x14ac:dyDescent="0.25">
      <c r="B685" s="1"/>
      <c r="C685" s="1"/>
      <c r="D685" s="1"/>
      <c r="E685" s="8"/>
      <c r="F685" s="8"/>
      <c r="G685" s="8"/>
      <c r="H685" s="8"/>
      <c r="I685" s="8"/>
      <c r="J685" s="8"/>
      <c r="K685" s="8"/>
      <c r="L685" s="5"/>
      <c r="M685" s="5"/>
    </row>
    <row r="686" spans="2:13" x14ac:dyDescent="0.25">
      <c r="B686" s="1"/>
      <c r="C686" s="1"/>
      <c r="D686" s="1"/>
      <c r="E686" s="8"/>
      <c r="F686" s="8"/>
      <c r="G686" s="8"/>
      <c r="H686" s="8"/>
      <c r="I686" s="8"/>
      <c r="J686" s="8"/>
      <c r="K686" s="8"/>
      <c r="L686" s="5"/>
      <c r="M686" s="5"/>
    </row>
    <row r="687" spans="2:13" x14ac:dyDescent="0.25">
      <c r="B687" s="1"/>
      <c r="C687" s="1"/>
      <c r="D687" s="1"/>
      <c r="E687" s="8"/>
      <c r="F687" s="8"/>
      <c r="G687" s="8"/>
      <c r="H687" s="8"/>
      <c r="I687" s="8"/>
      <c r="J687" s="8"/>
      <c r="K687" s="8"/>
      <c r="L687" s="5"/>
      <c r="M687" s="5"/>
    </row>
    <row r="688" spans="2:13" x14ac:dyDescent="0.25">
      <c r="B688" s="1"/>
      <c r="C688" s="1"/>
      <c r="D688" s="1"/>
      <c r="E688" s="8"/>
      <c r="F688" s="8"/>
      <c r="G688" s="8"/>
      <c r="H688" s="8"/>
      <c r="I688" s="8"/>
      <c r="J688" s="8"/>
      <c r="K688" s="8"/>
      <c r="L688" s="5"/>
      <c r="M688" s="5"/>
    </row>
    <row r="689" spans="2:13" x14ac:dyDescent="0.25">
      <c r="B689" s="1"/>
      <c r="C689" s="1"/>
      <c r="D689" s="1"/>
      <c r="E689" s="8"/>
      <c r="F689" s="8"/>
      <c r="G689" s="8"/>
      <c r="H689" s="8"/>
      <c r="I689" s="8"/>
      <c r="J689" s="8"/>
      <c r="K689" s="8"/>
      <c r="L689" s="5"/>
      <c r="M689" s="5"/>
    </row>
    <row r="690" spans="2:13" x14ac:dyDescent="0.25">
      <c r="B690" s="1"/>
      <c r="C690" s="1"/>
      <c r="D690" s="1"/>
      <c r="E690" s="8"/>
      <c r="F690" s="8"/>
      <c r="G690" s="8"/>
      <c r="H690" s="8"/>
      <c r="I690" s="8"/>
      <c r="J690" s="8"/>
      <c r="K690" s="8"/>
      <c r="L690" s="5"/>
      <c r="M690" s="5"/>
    </row>
    <row r="691" spans="2:13" x14ac:dyDescent="0.25">
      <c r="B691" s="1"/>
      <c r="C691" s="1"/>
      <c r="D691" s="1"/>
      <c r="E691" s="8"/>
      <c r="F691" s="8"/>
      <c r="G691" s="8"/>
      <c r="H691" s="8"/>
      <c r="I691" s="8"/>
      <c r="J691" s="8"/>
      <c r="K691" s="8"/>
      <c r="L691" s="5"/>
      <c r="M691" s="5"/>
    </row>
    <row r="692" spans="2:13" x14ac:dyDescent="0.25">
      <c r="B692" s="1"/>
      <c r="C692" s="1"/>
      <c r="D692" s="1"/>
      <c r="E692" s="8"/>
      <c r="F692" s="8"/>
      <c r="G692" s="8"/>
      <c r="H692" s="8"/>
      <c r="I692" s="8"/>
      <c r="J692" s="8"/>
      <c r="K692" s="8"/>
      <c r="L692" s="5"/>
      <c r="M692" s="5"/>
    </row>
    <row r="693" spans="2:13" x14ac:dyDescent="0.25">
      <c r="B693" s="1"/>
      <c r="C693" s="1"/>
      <c r="D693" s="1"/>
      <c r="E693" s="8"/>
      <c r="F693" s="8"/>
      <c r="G693" s="8"/>
      <c r="H693" s="8"/>
      <c r="I693" s="8"/>
      <c r="J693" s="8"/>
      <c r="K693" s="8"/>
      <c r="L693" s="5"/>
      <c r="M693" s="5"/>
    </row>
    <row r="694" spans="2:13" x14ac:dyDescent="0.25">
      <c r="B694" s="1"/>
      <c r="C694" s="1"/>
      <c r="D694" s="1"/>
      <c r="E694" s="8"/>
      <c r="F694" s="8"/>
      <c r="G694" s="8"/>
      <c r="H694" s="8"/>
      <c r="I694" s="8"/>
      <c r="J694" s="8"/>
      <c r="K694" s="8"/>
      <c r="L694" s="5"/>
      <c r="M694" s="5"/>
    </row>
    <row r="695" spans="2:13" x14ac:dyDescent="0.25">
      <c r="B695" s="1"/>
      <c r="C695" s="1"/>
      <c r="D695" s="1"/>
      <c r="E695" s="8"/>
      <c r="F695" s="8"/>
      <c r="G695" s="8"/>
      <c r="H695" s="8"/>
      <c r="I695" s="8"/>
      <c r="J695" s="8"/>
      <c r="K695" s="8"/>
      <c r="L695" s="5"/>
      <c r="M695" s="5"/>
    </row>
    <row r="696" spans="2:13" x14ac:dyDescent="0.25">
      <c r="B696" s="1"/>
      <c r="C696" s="1"/>
      <c r="D696" s="1"/>
      <c r="E696" s="8"/>
      <c r="F696" s="8"/>
      <c r="G696" s="8"/>
      <c r="H696" s="8"/>
      <c r="I696" s="8"/>
      <c r="J696" s="8"/>
      <c r="K696" s="8"/>
      <c r="L696" s="5"/>
      <c r="M696" s="5"/>
    </row>
    <row r="697" spans="2:13" x14ac:dyDescent="0.25">
      <c r="B697" s="1"/>
      <c r="C697" s="1"/>
      <c r="D697" s="1"/>
      <c r="E697" s="8"/>
      <c r="F697" s="8"/>
      <c r="G697" s="8"/>
      <c r="H697" s="8"/>
      <c r="I697" s="8"/>
      <c r="J697" s="8"/>
      <c r="K697" s="8"/>
      <c r="L697" s="5"/>
      <c r="M697" s="5"/>
    </row>
    <row r="698" spans="2:13" x14ac:dyDescent="0.25">
      <c r="B698" s="1"/>
      <c r="C698" s="1"/>
      <c r="D698" s="1"/>
      <c r="E698" s="8"/>
      <c r="F698" s="8"/>
      <c r="G698" s="8"/>
      <c r="H698" s="8"/>
      <c r="I698" s="8"/>
      <c r="J698" s="8"/>
      <c r="K698" s="8"/>
      <c r="L698" s="5"/>
      <c r="M698" s="5"/>
    </row>
    <row r="699" spans="2:13" x14ac:dyDescent="0.25">
      <c r="B699" s="1"/>
      <c r="C699" s="1"/>
      <c r="D699" s="1"/>
      <c r="E699" s="8"/>
      <c r="F699" s="8"/>
      <c r="G699" s="8"/>
      <c r="H699" s="8"/>
      <c r="I699" s="8"/>
      <c r="J699" s="8"/>
      <c r="K699" s="8"/>
      <c r="L699" s="5"/>
      <c r="M699" s="5"/>
    </row>
    <row r="700" spans="2:13" x14ac:dyDescent="0.25">
      <c r="B700" s="1"/>
      <c r="C700" s="1"/>
      <c r="D700" s="1"/>
      <c r="E700" s="8"/>
      <c r="F700" s="8"/>
      <c r="G700" s="8"/>
      <c r="H700" s="8"/>
      <c r="I700" s="8"/>
      <c r="J700" s="8"/>
      <c r="K700" s="8"/>
      <c r="L700" s="5"/>
      <c r="M700" s="5"/>
    </row>
    <row r="701" spans="2:13" x14ac:dyDescent="0.25">
      <c r="B701" s="1"/>
      <c r="C701" s="1"/>
      <c r="D701" s="1"/>
      <c r="E701" s="8"/>
      <c r="F701" s="8"/>
      <c r="G701" s="8"/>
      <c r="H701" s="8"/>
      <c r="I701" s="8"/>
      <c r="J701" s="8"/>
      <c r="K701" s="8"/>
      <c r="L701" s="5"/>
      <c r="M701" s="5"/>
    </row>
    <row r="702" spans="2:13" x14ac:dyDescent="0.25">
      <c r="B702" s="1"/>
      <c r="C702" s="1"/>
      <c r="D702" s="1"/>
      <c r="E702" s="8"/>
      <c r="F702" s="8"/>
      <c r="G702" s="8"/>
      <c r="H702" s="8"/>
      <c r="I702" s="8"/>
      <c r="J702" s="8"/>
      <c r="K702" s="8"/>
      <c r="L702" s="5"/>
      <c r="M702" s="5"/>
    </row>
    <row r="703" spans="2:13" x14ac:dyDescent="0.25">
      <c r="B703" s="1"/>
      <c r="C703" s="1"/>
      <c r="D703" s="1"/>
      <c r="E703" s="8"/>
      <c r="F703" s="8"/>
      <c r="G703" s="8"/>
      <c r="H703" s="8"/>
      <c r="I703" s="8"/>
      <c r="J703" s="8"/>
      <c r="K703" s="8"/>
      <c r="L703" s="5"/>
      <c r="M703" s="5"/>
    </row>
    <row r="704" spans="2:13" x14ac:dyDescent="0.25">
      <c r="B704" s="1"/>
      <c r="C704" s="1"/>
      <c r="D704" s="1"/>
      <c r="E704" s="8"/>
      <c r="F704" s="8"/>
      <c r="G704" s="8"/>
      <c r="H704" s="8"/>
      <c r="I704" s="8"/>
      <c r="J704" s="8"/>
      <c r="K704" s="8"/>
      <c r="L704" s="5"/>
      <c r="M704" s="5"/>
    </row>
    <row r="705" spans="2:13" x14ac:dyDescent="0.25">
      <c r="B705" s="1"/>
      <c r="C705" s="1"/>
      <c r="D705" s="1"/>
      <c r="E705" s="8"/>
      <c r="F705" s="8"/>
      <c r="G705" s="8"/>
      <c r="H705" s="8"/>
      <c r="I705" s="8"/>
      <c r="J705" s="8"/>
      <c r="K705" s="8"/>
      <c r="L705" s="5"/>
      <c r="M705" s="5"/>
    </row>
    <row r="706" spans="2:13" x14ac:dyDescent="0.25">
      <c r="B706" s="1"/>
      <c r="C706" s="1"/>
      <c r="D706" s="1"/>
      <c r="E706" s="8"/>
      <c r="F706" s="8"/>
      <c r="G706" s="8"/>
      <c r="H706" s="8"/>
      <c r="I706" s="8"/>
      <c r="J706" s="8"/>
      <c r="K706" s="8"/>
      <c r="L706" s="5"/>
      <c r="M706" s="5"/>
    </row>
    <row r="707" spans="2:13" x14ac:dyDescent="0.25">
      <c r="B707" s="1"/>
      <c r="C707" s="1"/>
      <c r="D707" s="1"/>
      <c r="E707" s="8"/>
      <c r="F707" s="8"/>
      <c r="G707" s="8"/>
      <c r="H707" s="8"/>
      <c r="I707" s="8"/>
      <c r="J707" s="8"/>
      <c r="K707" s="8"/>
      <c r="L707" s="5"/>
      <c r="M707" s="5"/>
    </row>
    <row r="708" spans="2:13" x14ac:dyDescent="0.25">
      <c r="B708" s="1"/>
      <c r="C708" s="1"/>
      <c r="D708" s="1"/>
      <c r="E708" s="8"/>
      <c r="F708" s="8"/>
      <c r="G708" s="8"/>
      <c r="H708" s="8"/>
      <c r="I708" s="8"/>
      <c r="J708" s="8"/>
      <c r="K708" s="8"/>
      <c r="L708" s="5"/>
      <c r="M708" s="5"/>
    </row>
    <row r="709" spans="2:13" x14ac:dyDescent="0.25">
      <c r="B709" s="1"/>
      <c r="C709" s="1"/>
      <c r="D709" s="1"/>
      <c r="E709" s="8"/>
      <c r="F709" s="8"/>
      <c r="G709" s="8"/>
      <c r="H709" s="8"/>
      <c r="I709" s="8"/>
      <c r="J709" s="8"/>
      <c r="K709" s="8"/>
      <c r="L709" s="5"/>
      <c r="M709" s="5"/>
    </row>
    <row r="710" spans="2:13" x14ac:dyDescent="0.25">
      <c r="B710" s="1"/>
      <c r="C710" s="1"/>
      <c r="D710" s="1"/>
      <c r="E710" s="8"/>
      <c r="F710" s="8"/>
      <c r="G710" s="8"/>
      <c r="H710" s="8"/>
      <c r="I710" s="8"/>
      <c r="J710" s="8"/>
      <c r="K710" s="8"/>
      <c r="L710" s="5"/>
      <c r="M710" s="5"/>
    </row>
    <row r="711" spans="2:13" x14ac:dyDescent="0.25">
      <c r="B711" s="1"/>
      <c r="C711" s="1"/>
      <c r="D711" s="1"/>
      <c r="E711" s="8"/>
      <c r="F711" s="8"/>
      <c r="G711" s="8"/>
      <c r="H711" s="8"/>
      <c r="I711" s="8"/>
      <c r="J711" s="8"/>
      <c r="K711" s="8"/>
      <c r="L711" s="5"/>
      <c r="M711" s="5"/>
    </row>
    <row r="712" spans="2:13" x14ac:dyDescent="0.25">
      <c r="B712" s="1"/>
      <c r="C712" s="1"/>
      <c r="D712" s="1"/>
      <c r="E712" s="8"/>
      <c r="F712" s="8"/>
      <c r="G712" s="8"/>
      <c r="H712" s="8"/>
      <c r="I712" s="8"/>
      <c r="J712" s="8"/>
      <c r="K712" s="8"/>
      <c r="L712" s="5"/>
      <c r="M712" s="5"/>
    </row>
    <row r="713" spans="2:13" x14ac:dyDescent="0.25">
      <c r="B713" s="1"/>
      <c r="C713" s="1"/>
      <c r="D713" s="1"/>
      <c r="E713" s="8"/>
      <c r="F713" s="8"/>
      <c r="G713" s="8"/>
      <c r="H713" s="8"/>
      <c r="I713" s="8"/>
      <c r="J713" s="8"/>
      <c r="K713" s="8"/>
      <c r="L713" s="5"/>
      <c r="M713" s="5"/>
    </row>
    <row r="714" spans="2:13" x14ac:dyDescent="0.25">
      <c r="B714" s="1"/>
      <c r="C714" s="1"/>
      <c r="D714" s="1"/>
      <c r="E714" s="8"/>
      <c r="F714" s="8"/>
      <c r="G714" s="8"/>
      <c r="H714" s="8"/>
      <c r="I714" s="8"/>
      <c r="J714" s="8"/>
      <c r="K714" s="8"/>
      <c r="L714" s="5"/>
      <c r="M714" s="5"/>
    </row>
    <row r="715" spans="2:13" x14ac:dyDescent="0.25">
      <c r="B715" s="1"/>
      <c r="C715" s="1"/>
      <c r="D715" s="1"/>
      <c r="E715" s="8"/>
      <c r="F715" s="8"/>
      <c r="G715" s="8"/>
      <c r="H715" s="8"/>
      <c r="I715" s="8"/>
      <c r="J715" s="8"/>
      <c r="K715" s="8"/>
      <c r="L715" s="5"/>
      <c r="M715" s="5"/>
    </row>
    <row r="716" spans="2:13" x14ac:dyDescent="0.25">
      <c r="B716" s="1"/>
      <c r="C716" s="1"/>
      <c r="D716" s="1"/>
      <c r="E716" s="8"/>
      <c r="F716" s="8"/>
      <c r="G716" s="8"/>
      <c r="H716" s="8"/>
      <c r="I716" s="8"/>
      <c r="J716" s="8"/>
      <c r="K716" s="8"/>
      <c r="L716" s="5"/>
      <c r="M716" s="5"/>
    </row>
    <row r="717" spans="2:13" x14ac:dyDescent="0.25">
      <c r="B717" s="1"/>
      <c r="C717" s="1"/>
      <c r="D717" s="1"/>
      <c r="E717" s="8"/>
      <c r="F717" s="8"/>
      <c r="G717" s="8"/>
      <c r="H717" s="8"/>
      <c r="I717" s="8"/>
      <c r="J717" s="8"/>
      <c r="K717" s="8"/>
      <c r="L717" s="5"/>
      <c r="M717" s="5"/>
    </row>
    <row r="718" spans="2:13" x14ac:dyDescent="0.25">
      <c r="B718" s="1"/>
      <c r="C718" s="1"/>
      <c r="D718" s="1"/>
      <c r="E718" s="8"/>
      <c r="F718" s="8"/>
      <c r="G718" s="8"/>
      <c r="H718" s="8"/>
      <c r="I718" s="8"/>
      <c r="J718" s="8"/>
      <c r="K718" s="8"/>
      <c r="L718" s="5"/>
      <c r="M718" s="5"/>
    </row>
    <row r="719" spans="2:13" x14ac:dyDescent="0.25">
      <c r="B719" s="1"/>
      <c r="C719" s="1"/>
      <c r="D719" s="1"/>
      <c r="E719" s="8"/>
      <c r="F719" s="8"/>
      <c r="G719" s="8"/>
      <c r="H719" s="8"/>
      <c r="I719" s="8"/>
      <c r="J719" s="8"/>
      <c r="K719" s="8"/>
      <c r="L719" s="5"/>
      <c r="M719" s="5"/>
    </row>
    <row r="720" spans="2:13" x14ac:dyDescent="0.25">
      <c r="B720" s="1"/>
      <c r="C720" s="1"/>
      <c r="D720" s="1"/>
      <c r="E720" s="8"/>
      <c r="F720" s="8"/>
      <c r="G720" s="8"/>
      <c r="H720" s="8"/>
      <c r="I720" s="8"/>
      <c r="J720" s="8"/>
      <c r="K720" s="8"/>
      <c r="L720" s="5"/>
      <c r="M720" s="5"/>
    </row>
    <row r="721" spans="2:13" x14ac:dyDescent="0.25">
      <c r="B721" s="1"/>
      <c r="C721" s="1"/>
      <c r="D721" s="1"/>
      <c r="E721" s="8"/>
      <c r="F721" s="8"/>
      <c r="G721" s="8"/>
      <c r="H721" s="8"/>
      <c r="I721" s="8"/>
      <c r="J721" s="8"/>
      <c r="K721" s="8"/>
      <c r="L721" s="5"/>
      <c r="M721" s="5"/>
    </row>
    <row r="722" spans="2:13" x14ac:dyDescent="0.25">
      <c r="B722" s="1"/>
      <c r="C722" s="1"/>
      <c r="D722" s="1"/>
      <c r="E722" s="8"/>
      <c r="F722" s="8"/>
      <c r="G722" s="8"/>
      <c r="H722" s="8"/>
      <c r="I722" s="8"/>
      <c r="J722" s="8"/>
      <c r="K722" s="8"/>
      <c r="L722" s="5"/>
      <c r="M722" s="5"/>
    </row>
    <row r="723" spans="2:13" x14ac:dyDescent="0.25">
      <c r="B723" s="1"/>
      <c r="C723" s="1"/>
      <c r="D723" s="1"/>
      <c r="E723" s="8"/>
      <c r="F723" s="8"/>
      <c r="G723" s="8"/>
      <c r="H723" s="8"/>
      <c r="I723" s="8"/>
      <c r="J723" s="8"/>
      <c r="K723" s="8"/>
      <c r="L723" s="5"/>
      <c r="M723" s="5"/>
    </row>
    <row r="724" spans="2:13" x14ac:dyDescent="0.25">
      <c r="B724" s="1"/>
      <c r="C724" s="1"/>
      <c r="D724" s="1"/>
      <c r="E724" s="8"/>
      <c r="F724" s="8"/>
      <c r="G724" s="8"/>
      <c r="H724" s="8"/>
      <c r="I724" s="8"/>
      <c r="J724" s="8"/>
      <c r="K724" s="8"/>
      <c r="L724" s="5"/>
      <c r="M724" s="5"/>
    </row>
    <row r="725" spans="2:13" x14ac:dyDescent="0.25">
      <c r="B725" s="1"/>
      <c r="C725" s="1"/>
      <c r="D725" s="1"/>
      <c r="E725" s="8"/>
      <c r="F725" s="8"/>
      <c r="G725" s="8"/>
      <c r="H725" s="8"/>
      <c r="I725" s="8"/>
      <c r="J725" s="8"/>
      <c r="K725" s="8"/>
      <c r="L725" s="5"/>
      <c r="M725" s="5"/>
    </row>
    <row r="726" spans="2:13" x14ac:dyDescent="0.25">
      <c r="B726" s="1"/>
      <c r="C726" s="1"/>
      <c r="D726" s="1"/>
      <c r="E726" s="8"/>
      <c r="F726" s="8"/>
      <c r="G726" s="8"/>
      <c r="H726" s="8"/>
      <c r="I726" s="8"/>
      <c r="J726" s="8"/>
      <c r="K726" s="8"/>
      <c r="L726" s="5"/>
      <c r="M726" s="5"/>
    </row>
    <row r="727" spans="2:13" x14ac:dyDescent="0.25">
      <c r="B727" s="1"/>
      <c r="C727" s="1"/>
      <c r="D727" s="1"/>
      <c r="E727" s="8"/>
      <c r="F727" s="8"/>
      <c r="G727" s="8"/>
      <c r="H727" s="8"/>
      <c r="I727" s="8"/>
      <c r="J727" s="8"/>
      <c r="K727" s="8"/>
      <c r="L727" s="5"/>
      <c r="M727" s="5"/>
    </row>
    <row r="728" spans="2:13" x14ac:dyDescent="0.25">
      <c r="B728" s="1"/>
      <c r="C728" s="1"/>
      <c r="D728" s="1"/>
      <c r="E728" s="8"/>
      <c r="F728" s="8"/>
      <c r="G728" s="8"/>
      <c r="H728" s="8"/>
      <c r="I728" s="8"/>
      <c r="J728" s="8"/>
      <c r="K728" s="8"/>
      <c r="L728" s="5"/>
      <c r="M728" s="5"/>
    </row>
    <row r="729" spans="2:13" x14ac:dyDescent="0.25">
      <c r="B729" s="1"/>
      <c r="C729" s="1"/>
      <c r="D729" s="1"/>
      <c r="E729" s="8"/>
      <c r="F729" s="8"/>
      <c r="G729" s="8"/>
      <c r="H729" s="8"/>
      <c r="I729" s="8"/>
      <c r="J729" s="8"/>
      <c r="K729" s="8"/>
      <c r="L729" s="5"/>
      <c r="M729" s="5"/>
    </row>
    <row r="730" spans="2:13" x14ac:dyDescent="0.25">
      <c r="B730" s="1"/>
      <c r="C730" s="1"/>
      <c r="D730" s="1"/>
      <c r="E730" s="8"/>
      <c r="F730" s="8"/>
      <c r="G730" s="8"/>
      <c r="H730" s="8"/>
      <c r="I730" s="8"/>
      <c r="J730" s="8"/>
      <c r="K730" s="8"/>
      <c r="L730" s="5"/>
      <c r="M730" s="5"/>
    </row>
    <row r="731" spans="2:13" x14ac:dyDescent="0.25">
      <c r="B731" s="1"/>
      <c r="C731" s="1"/>
      <c r="D731" s="1"/>
      <c r="E731" s="8"/>
      <c r="F731" s="8"/>
      <c r="G731" s="8"/>
      <c r="H731" s="8"/>
      <c r="I731" s="8"/>
      <c r="J731" s="8"/>
      <c r="K731" s="8"/>
      <c r="L731" s="5"/>
      <c r="M731" s="5"/>
    </row>
    <row r="732" spans="2:13" x14ac:dyDescent="0.25">
      <c r="B732" s="1"/>
      <c r="C732" s="1"/>
      <c r="D732" s="1"/>
      <c r="E732" s="8"/>
      <c r="F732" s="8"/>
      <c r="G732" s="8"/>
      <c r="H732" s="8"/>
      <c r="I732" s="8"/>
      <c r="J732" s="8"/>
      <c r="K732" s="8"/>
      <c r="L732" s="5"/>
      <c r="M732" s="5"/>
    </row>
    <row r="733" spans="2:13" x14ac:dyDescent="0.25">
      <c r="B733" s="1"/>
      <c r="C733" s="1"/>
      <c r="D733" s="1"/>
      <c r="E733" s="8"/>
      <c r="F733" s="8"/>
      <c r="G733" s="8"/>
      <c r="H733" s="8"/>
      <c r="I733" s="8"/>
      <c r="J733" s="8"/>
      <c r="K733" s="8"/>
      <c r="L733" s="5"/>
      <c r="M733" s="5"/>
    </row>
    <row r="734" spans="2:13" x14ac:dyDescent="0.25">
      <c r="B734" s="1"/>
      <c r="C734" s="1"/>
      <c r="D734" s="1"/>
      <c r="E734" s="8"/>
      <c r="F734" s="8"/>
      <c r="G734" s="8"/>
      <c r="H734" s="8"/>
      <c r="I734" s="8"/>
      <c r="J734" s="8"/>
      <c r="K734" s="8"/>
      <c r="L734" s="5"/>
      <c r="M734" s="5"/>
    </row>
    <row r="735" spans="2:13" x14ac:dyDescent="0.25">
      <c r="B735" s="1"/>
      <c r="C735" s="1"/>
      <c r="D735" s="1"/>
      <c r="E735" s="8"/>
      <c r="F735" s="8"/>
      <c r="G735" s="8"/>
      <c r="H735" s="8"/>
      <c r="I735" s="8"/>
      <c r="J735" s="8"/>
      <c r="K735" s="8"/>
      <c r="L735" s="5"/>
      <c r="M735" s="5"/>
    </row>
    <row r="736" spans="2:13" x14ac:dyDescent="0.25">
      <c r="B736" s="1"/>
      <c r="C736" s="1"/>
      <c r="D736" s="1"/>
      <c r="E736" s="8"/>
      <c r="F736" s="8"/>
      <c r="G736" s="8"/>
      <c r="H736" s="8"/>
      <c r="I736" s="8"/>
      <c r="J736" s="8"/>
      <c r="K736" s="8"/>
      <c r="L736" s="5"/>
      <c r="M736" s="5"/>
    </row>
    <row r="737" spans="2:13" x14ac:dyDescent="0.25">
      <c r="B737" s="1"/>
      <c r="C737" s="1"/>
      <c r="D737" s="1"/>
      <c r="E737" s="8"/>
      <c r="F737" s="8"/>
      <c r="G737" s="8"/>
      <c r="H737" s="8"/>
      <c r="I737" s="8"/>
      <c r="J737" s="8"/>
      <c r="K737" s="8"/>
      <c r="L737" s="5"/>
      <c r="M737" s="5"/>
    </row>
    <row r="738" spans="2:13" x14ac:dyDescent="0.25">
      <c r="B738" s="1"/>
      <c r="C738" s="1"/>
      <c r="D738" s="1"/>
      <c r="E738" s="8"/>
      <c r="F738" s="8"/>
      <c r="G738" s="8"/>
      <c r="H738" s="8"/>
      <c r="I738" s="8"/>
      <c r="J738" s="8"/>
      <c r="K738" s="8"/>
      <c r="L738" s="5"/>
      <c r="M738" s="5"/>
    </row>
    <row r="739" spans="2:13" x14ac:dyDescent="0.25">
      <c r="B739" s="1"/>
      <c r="C739" s="1"/>
      <c r="D739" s="1"/>
      <c r="E739" s="8"/>
      <c r="F739" s="8"/>
      <c r="G739" s="8"/>
      <c r="H739" s="8"/>
      <c r="I739" s="8"/>
      <c r="J739" s="8"/>
      <c r="K739" s="8"/>
      <c r="L739" s="5"/>
      <c r="M739" s="5"/>
    </row>
    <row r="740" spans="2:13" x14ac:dyDescent="0.25">
      <c r="B740" s="1"/>
      <c r="C740" s="1"/>
      <c r="D740" s="1"/>
      <c r="E740" s="8"/>
      <c r="F740" s="8"/>
      <c r="G740" s="8"/>
      <c r="H740" s="8"/>
      <c r="I740" s="8"/>
      <c r="J740" s="8"/>
      <c r="K740" s="8"/>
      <c r="L740" s="5"/>
      <c r="M740" s="5"/>
    </row>
    <row r="741" spans="2:13" x14ac:dyDescent="0.25">
      <c r="B741" s="1"/>
      <c r="C741" s="1"/>
      <c r="D741" s="1"/>
      <c r="E741" s="8"/>
      <c r="F741" s="8"/>
      <c r="G741" s="8"/>
      <c r="H741" s="8"/>
      <c r="I741" s="8"/>
      <c r="J741" s="8"/>
      <c r="K741" s="8"/>
      <c r="L741" s="5"/>
      <c r="M741" s="5"/>
    </row>
    <row r="742" spans="2:13" x14ac:dyDescent="0.25">
      <c r="B742" s="1"/>
      <c r="C742" s="1"/>
      <c r="D742" s="1"/>
      <c r="E742" s="8"/>
      <c r="F742" s="8"/>
      <c r="G742" s="8"/>
      <c r="H742" s="8"/>
      <c r="I742" s="8"/>
      <c r="J742" s="8"/>
      <c r="K742" s="8"/>
      <c r="L742" s="5"/>
      <c r="M742" s="5"/>
    </row>
    <row r="743" spans="2:13" x14ac:dyDescent="0.25">
      <c r="B743" s="1"/>
      <c r="C743" s="1"/>
      <c r="D743" s="1"/>
      <c r="E743" s="8"/>
      <c r="F743" s="8"/>
      <c r="G743" s="8"/>
      <c r="H743" s="8"/>
      <c r="I743" s="8"/>
      <c r="J743" s="8"/>
      <c r="K743" s="8"/>
      <c r="L743" s="5"/>
      <c r="M743" s="5"/>
    </row>
    <row r="744" spans="2:13" x14ac:dyDescent="0.25">
      <c r="B744" s="1"/>
      <c r="C744" s="1"/>
      <c r="D744" s="1"/>
      <c r="E744" s="8"/>
      <c r="F744" s="8"/>
      <c r="G744" s="8"/>
      <c r="H744" s="8"/>
      <c r="I744" s="8"/>
      <c r="J744" s="8"/>
      <c r="K744" s="8"/>
      <c r="L744" s="5"/>
      <c r="M744" s="5"/>
    </row>
    <row r="745" spans="2:13" x14ac:dyDescent="0.25">
      <c r="B745" s="1"/>
      <c r="C745" s="1"/>
      <c r="D745" s="1"/>
      <c r="E745" s="8"/>
      <c r="F745" s="8"/>
      <c r="G745" s="8"/>
      <c r="H745" s="8"/>
      <c r="I745" s="8"/>
      <c r="J745" s="8"/>
      <c r="K745" s="8"/>
      <c r="L745" s="5"/>
      <c r="M745" s="5"/>
    </row>
    <row r="746" spans="2:13" x14ac:dyDescent="0.25">
      <c r="B746" s="1"/>
      <c r="C746" s="1"/>
      <c r="D746" s="1"/>
      <c r="E746" s="8"/>
      <c r="F746" s="8"/>
      <c r="G746" s="8"/>
      <c r="H746" s="8"/>
      <c r="I746" s="8"/>
      <c r="J746" s="8"/>
      <c r="K746" s="8"/>
      <c r="L746" s="5"/>
      <c r="M746" s="5"/>
    </row>
    <row r="747" spans="2:13" x14ac:dyDescent="0.25">
      <c r="B747" s="1"/>
      <c r="C747" s="1"/>
      <c r="D747" s="1"/>
      <c r="E747" s="8"/>
      <c r="F747" s="8"/>
      <c r="G747" s="8"/>
      <c r="H747" s="8"/>
      <c r="I747" s="8"/>
      <c r="J747" s="8"/>
      <c r="K747" s="8"/>
      <c r="L747" s="5"/>
      <c r="M747" s="5"/>
    </row>
    <row r="748" spans="2:13" x14ac:dyDescent="0.25">
      <c r="B748" s="1"/>
      <c r="C748" s="1"/>
      <c r="D748" s="1"/>
      <c r="E748" s="8"/>
      <c r="F748" s="8"/>
      <c r="G748" s="8"/>
      <c r="H748" s="8"/>
      <c r="I748" s="8"/>
      <c r="J748" s="8"/>
      <c r="K748" s="8"/>
      <c r="L748" s="5"/>
      <c r="M748" s="5"/>
    </row>
    <row r="749" spans="2:13" x14ac:dyDescent="0.25">
      <c r="B749" s="1"/>
      <c r="C749" s="1"/>
      <c r="D749" s="1"/>
      <c r="E749" s="8"/>
      <c r="F749" s="8"/>
      <c r="G749" s="8"/>
      <c r="H749" s="8"/>
      <c r="I749" s="8"/>
      <c r="J749" s="8"/>
      <c r="K749" s="8"/>
      <c r="L749" s="5"/>
      <c r="M749" s="5"/>
    </row>
    <row r="750" spans="2:13" x14ac:dyDescent="0.25">
      <c r="B750" s="1"/>
      <c r="C750" s="1"/>
      <c r="D750" s="1"/>
      <c r="E750" s="8"/>
      <c r="F750" s="8"/>
      <c r="G750" s="8"/>
      <c r="H750" s="8"/>
      <c r="I750" s="8"/>
      <c r="J750" s="8"/>
      <c r="K750" s="8"/>
      <c r="L750" s="5"/>
      <c r="M750" s="5"/>
    </row>
    <row r="751" spans="2:13" x14ac:dyDescent="0.25">
      <c r="B751" s="1"/>
      <c r="C751" s="1"/>
      <c r="D751" s="1"/>
      <c r="E751" s="8"/>
      <c r="F751" s="8"/>
      <c r="G751" s="8"/>
      <c r="H751" s="8"/>
      <c r="I751" s="8"/>
      <c r="J751" s="8"/>
      <c r="K751" s="8"/>
      <c r="L751" s="5"/>
      <c r="M751" s="5"/>
    </row>
    <row r="752" spans="2:13" x14ac:dyDescent="0.25">
      <c r="B752" s="1"/>
      <c r="C752" s="1"/>
      <c r="D752" s="1"/>
      <c r="E752" s="8"/>
      <c r="F752" s="8"/>
      <c r="G752" s="8"/>
      <c r="H752" s="8"/>
      <c r="I752" s="8"/>
      <c r="J752" s="8"/>
      <c r="K752" s="8"/>
      <c r="L752" s="5"/>
      <c r="M752" s="5"/>
    </row>
    <row r="753" spans="2:13" x14ac:dyDescent="0.25">
      <c r="B753" s="1"/>
      <c r="C753" s="1"/>
      <c r="D753" s="1"/>
      <c r="E753" s="8"/>
      <c r="F753" s="8"/>
      <c r="G753" s="8"/>
      <c r="H753" s="8"/>
      <c r="I753" s="8"/>
      <c r="J753" s="8"/>
      <c r="K753" s="8"/>
      <c r="L753" s="5"/>
      <c r="M753" s="5"/>
    </row>
    <row r="754" spans="2:13" x14ac:dyDescent="0.25">
      <c r="B754" s="1"/>
      <c r="C754" s="1"/>
      <c r="D754" s="1"/>
      <c r="E754" s="8"/>
      <c r="F754" s="8"/>
      <c r="G754" s="8"/>
      <c r="H754" s="8"/>
      <c r="I754" s="8"/>
      <c r="J754" s="8"/>
      <c r="K754" s="8"/>
      <c r="L754" s="5"/>
      <c r="M754" s="5"/>
    </row>
    <row r="755" spans="2:13" x14ac:dyDescent="0.25">
      <c r="B755" s="1"/>
      <c r="C755" s="1"/>
      <c r="D755" s="1"/>
      <c r="E755" s="8"/>
      <c r="F755" s="8"/>
      <c r="G755" s="8"/>
      <c r="H755" s="8"/>
      <c r="I755" s="8"/>
      <c r="J755" s="8"/>
      <c r="K755" s="8"/>
      <c r="L755" s="5"/>
      <c r="M755" s="5"/>
    </row>
    <row r="756" spans="2:13" x14ac:dyDescent="0.25">
      <c r="B756" s="1"/>
      <c r="C756" s="1"/>
      <c r="D756" s="1"/>
      <c r="E756" s="8"/>
      <c r="F756" s="8"/>
      <c r="G756" s="8"/>
      <c r="H756" s="8"/>
      <c r="I756" s="8"/>
      <c r="J756" s="8"/>
      <c r="K756" s="8"/>
      <c r="L756" s="5"/>
      <c r="M756" s="5"/>
    </row>
    <row r="757" spans="2:13" x14ac:dyDescent="0.25">
      <c r="B757" s="1"/>
      <c r="C757" s="1"/>
      <c r="D757" s="1"/>
      <c r="E757" s="8"/>
      <c r="F757" s="8"/>
      <c r="G757" s="8"/>
      <c r="H757" s="8"/>
      <c r="I757" s="8"/>
      <c r="J757" s="8"/>
      <c r="K757" s="8"/>
      <c r="L757" s="5"/>
      <c r="M757" s="5"/>
    </row>
    <row r="758" spans="2:13" x14ac:dyDescent="0.25">
      <c r="B758" s="1"/>
      <c r="C758" s="1"/>
      <c r="D758" s="1"/>
      <c r="E758" s="8"/>
      <c r="F758" s="8"/>
      <c r="G758" s="8"/>
      <c r="H758" s="8"/>
      <c r="I758" s="8"/>
      <c r="J758" s="8"/>
      <c r="K758" s="8"/>
      <c r="L758" s="5"/>
      <c r="M758" s="5"/>
    </row>
    <row r="759" spans="2:13" x14ac:dyDescent="0.25">
      <c r="B759" s="1"/>
      <c r="C759" s="1"/>
      <c r="D759" s="1"/>
      <c r="E759" s="8"/>
      <c r="F759" s="8"/>
      <c r="G759" s="8"/>
      <c r="H759" s="8"/>
      <c r="I759" s="8"/>
      <c r="J759" s="8"/>
      <c r="K759" s="8"/>
      <c r="L759" s="5"/>
      <c r="M759" s="5"/>
    </row>
    <row r="760" spans="2:13" x14ac:dyDescent="0.25">
      <c r="B760" s="1"/>
      <c r="C760" s="1"/>
      <c r="D760" s="1"/>
      <c r="E760" s="8"/>
      <c r="F760" s="8"/>
      <c r="G760" s="8"/>
      <c r="H760" s="8"/>
      <c r="I760" s="8"/>
      <c r="J760" s="8"/>
      <c r="K760" s="8"/>
      <c r="L760" s="5"/>
      <c r="M760" s="5"/>
    </row>
    <row r="761" spans="2:13" x14ac:dyDescent="0.25">
      <c r="B761" s="1"/>
      <c r="C761" s="1"/>
      <c r="D761" s="1"/>
      <c r="E761" s="8"/>
      <c r="F761" s="8"/>
      <c r="G761" s="8"/>
      <c r="H761" s="8"/>
      <c r="I761" s="8"/>
      <c r="J761" s="8"/>
      <c r="K761" s="8"/>
      <c r="L761" s="5"/>
      <c r="M761" s="5"/>
    </row>
    <row r="762" spans="2:13" x14ac:dyDescent="0.25">
      <c r="B762" s="1"/>
      <c r="C762" s="1"/>
      <c r="D762" s="1"/>
      <c r="E762" s="8"/>
      <c r="F762" s="8"/>
      <c r="G762" s="8"/>
      <c r="H762" s="8"/>
      <c r="I762" s="8"/>
      <c r="J762" s="8"/>
      <c r="K762" s="8"/>
      <c r="L762" s="5"/>
      <c r="M762" s="5"/>
    </row>
    <row r="763" spans="2:13" x14ac:dyDescent="0.25">
      <c r="B763" s="1"/>
      <c r="C763" s="1"/>
      <c r="D763" s="1"/>
      <c r="E763" s="8"/>
      <c r="F763" s="8"/>
      <c r="G763" s="8"/>
      <c r="H763" s="8"/>
      <c r="I763" s="8"/>
      <c r="J763" s="8"/>
      <c r="K763" s="8"/>
      <c r="L763" s="5"/>
      <c r="M763" s="5"/>
    </row>
    <row r="764" spans="2:13" x14ac:dyDescent="0.25">
      <c r="B764" s="1"/>
      <c r="C764" s="1"/>
      <c r="D764" s="1"/>
      <c r="E764" s="8"/>
      <c r="F764" s="8"/>
      <c r="G764" s="8"/>
      <c r="H764" s="8"/>
      <c r="I764" s="8"/>
      <c r="J764" s="8"/>
      <c r="K764" s="8"/>
      <c r="L764" s="5"/>
      <c r="M764" s="5"/>
    </row>
    <row r="765" spans="2:13" x14ac:dyDescent="0.25">
      <c r="B765" s="1"/>
      <c r="C765" s="1"/>
      <c r="D765" s="1"/>
      <c r="E765" s="8"/>
      <c r="F765" s="8"/>
      <c r="G765" s="8"/>
      <c r="H765" s="8"/>
      <c r="I765" s="8"/>
      <c r="J765" s="8"/>
      <c r="K765" s="8"/>
      <c r="L765" s="5"/>
      <c r="M765" s="5"/>
    </row>
    <row r="766" spans="2:13" x14ac:dyDescent="0.25">
      <c r="B766" s="1"/>
      <c r="C766" s="1"/>
      <c r="D766" s="1"/>
      <c r="E766" s="8"/>
      <c r="F766" s="8"/>
      <c r="G766" s="8"/>
      <c r="H766" s="8"/>
      <c r="I766" s="8"/>
      <c r="J766" s="8"/>
      <c r="K766" s="8"/>
      <c r="L766" s="5"/>
      <c r="M766" s="5"/>
    </row>
    <row r="767" spans="2:13" x14ac:dyDescent="0.25">
      <c r="B767" s="1"/>
      <c r="C767" s="1"/>
      <c r="D767" s="1"/>
      <c r="E767" s="8"/>
      <c r="F767" s="8"/>
      <c r="G767" s="8"/>
      <c r="H767" s="8"/>
      <c r="I767" s="8"/>
      <c r="J767" s="8"/>
      <c r="K767" s="8"/>
      <c r="L767" s="5"/>
      <c r="M767" s="5"/>
    </row>
    <row r="768" spans="2:13" x14ac:dyDescent="0.25">
      <c r="B768" s="1"/>
      <c r="C768" s="1"/>
      <c r="D768" s="1"/>
      <c r="E768" s="8"/>
      <c r="F768" s="8"/>
      <c r="G768" s="8"/>
      <c r="H768" s="8"/>
      <c r="I768" s="8"/>
      <c r="J768" s="8"/>
      <c r="K768" s="8"/>
      <c r="L768" s="5"/>
      <c r="M768" s="5"/>
    </row>
    <row r="769" spans="2:13" x14ac:dyDescent="0.25">
      <c r="B769" s="1"/>
      <c r="C769" s="1"/>
      <c r="D769" s="1"/>
      <c r="E769" s="8"/>
      <c r="F769" s="8"/>
      <c r="G769" s="8"/>
      <c r="H769" s="8"/>
      <c r="I769" s="8"/>
      <c r="J769" s="8"/>
      <c r="K769" s="8"/>
      <c r="L769" s="5"/>
      <c r="M769" s="5"/>
    </row>
    <row r="770" spans="2:13" x14ac:dyDescent="0.25">
      <c r="B770" s="1"/>
      <c r="C770" s="1"/>
      <c r="D770" s="1"/>
      <c r="E770" s="8"/>
      <c r="F770" s="8"/>
      <c r="G770" s="8"/>
      <c r="H770" s="8"/>
      <c r="I770" s="8"/>
      <c r="J770" s="8"/>
      <c r="K770" s="8"/>
      <c r="L770" s="5"/>
      <c r="M770" s="5"/>
    </row>
    <row r="771" spans="2:13" x14ac:dyDescent="0.25">
      <c r="B771" s="1"/>
      <c r="C771" s="1"/>
      <c r="D771" s="1"/>
      <c r="E771" s="8"/>
      <c r="F771" s="8"/>
      <c r="G771" s="8"/>
      <c r="H771" s="8"/>
      <c r="I771" s="8"/>
      <c r="J771" s="8"/>
      <c r="K771" s="8"/>
      <c r="L771" s="5"/>
      <c r="M771" s="5"/>
    </row>
    <row r="772" spans="2:13" x14ac:dyDescent="0.25">
      <c r="B772" s="1"/>
      <c r="C772" s="1"/>
      <c r="D772" s="1"/>
      <c r="E772" s="8"/>
      <c r="F772" s="8"/>
      <c r="G772" s="8"/>
      <c r="H772" s="8"/>
      <c r="I772" s="8"/>
      <c r="J772" s="8"/>
      <c r="K772" s="8"/>
      <c r="L772" s="5"/>
      <c r="M772" s="5"/>
    </row>
    <row r="773" spans="2:13" x14ac:dyDescent="0.25">
      <c r="B773" s="1"/>
      <c r="C773" s="1"/>
      <c r="D773" s="1"/>
      <c r="E773" s="8"/>
      <c r="F773" s="8"/>
      <c r="G773" s="8"/>
      <c r="H773" s="8"/>
      <c r="I773" s="8"/>
      <c r="J773" s="8"/>
      <c r="K773" s="8"/>
      <c r="L773" s="5"/>
      <c r="M773" s="5"/>
    </row>
    <row r="774" spans="2:13" x14ac:dyDescent="0.25">
      <c r="B774" s="1"/>
      <c r="C774" s="1"/>
      <c r="D774" s="1"/>
      <c r="E774" s="8"/>
      <c r="F774" s="8"/>
      <c r="G774" s="8"/>
      <c r="H774" s="8"/>
      <c r="I774" s="8"/>
      <c r="J774" s="8"/>
      <c r="K774" s="8"/>
      <c r="L774" s="5"/>
      <c r="M774" s="5"/>
    </row>
    <row r="775" spans="2:13" x14ac:dyDescent="0.25">
      <c r="B775" s="1"/>
      <c r="C775" s="1"/>
      <c r="D775" s="1"/>
      <c r="E775" s="8"/>
      <c r="F775" s="8"/>
      <c r="G775" s="8"/>
      <c r="H775" s="8"/>
      <c r="I775" s="8"/>
      <c r="J775" s="8"/>
      <c r="K775" s="8"/>
      <c r="L775" s="5"/>
      <c r="M775" s="5"/>
    </row>
    <row r="776" spans="2:13" x14ac:dyDescent="0.25">
      <c r="B776" s="1"/>
      <c r="C776" s="1"/>
      <c r="D776" s="1"/>
      <c r="E776" s="8"/>
      <c r="F776" s="8"/>
      <c r="G776" s="8"/>
      <c r="H776" s="8"/>
      <c r="I776" s="8"/>
      <c r="J776" s="8"/>
      <c r="K776" s="8"/>
      <c r="L776" s="5"/>
      <c r="M776" s="5"/>
    </row>
    <row r="777" spans="2:13" x14ac:dyDescent="0.25">
      <c r="B777" s="1"/>
      <c r="C777" s="1"/>
      <c r="D777" s="1"/>
      <c r="E777" s="8"/>
      <c r="F777" s="8"/>
      <c r="G777" s="8"/>
      <c r="H777" s="8"/>
      <c r="I777" s="8"/>
      <c r="J777" s="8"/>
      <c r="K777" s="8"/>
      <c r="L777" s="5"/>
      <c r="M777" s="5"/>
    </row>
    <row r="778" spans="2:13" x14ac:dyDescent="0.25">
      <c r="B778" s="1"/>
      <c r="C778" s="1"/>
      <c r="D778" s="1"/>
      <c r="E778" s="8"/>
      <c r="F778" s="8"/>
      <c r="G778" s="8"/>
      <c r="H778" s="8"/>
      <c r="I778" s="8"/>
      <c r="J778" s="8"/>
      <c r="K778" s="8"/>
      <c r="L778" s="5"/>
      <c r="M778" s="5"/>
    </row>
    <row r="779" spans="2:13" x14ac:dyDescent="0.25">
      <c r="B779" s="1"/>
      <c r="C779" s="1"/>
      <c r="D779" s="1"/>
      <c r="E779" s="8"/>
      <c r="F779" s="8"/>
      <c r="G779" s="8"/>
      <c r="H779" s="8"/>
      <c r="I779" s="8"/>
      <c r="J779" s="8"/>
      <c r="K779" s="8"/>
      <c r="L779" s="5"/>
      <c r="M779" s="5"/>
    </row>
    <row r="780" spans="2:13" x14ac:dyDescent="0.25">
      <c r="B780" s="1"/>
      <c r="C780" s="1"/>
      <c r="D780" s="1"/>
      <c r="E780" s="8"/>
      <c r="F780" s="8"/>
      <c r="G780" s="8"/>
      <c r="H780" s="8"/>
      <c r="I780" s="8"/>
      <c r="J780" s="8"/>
      <c r="K780" s="8"/>
      <c r="L780" s="5"/>
      <c r="M780" s="5"/>
    </row>
    <row r="781" spans="2:13" x14ac:dyDescent="0.25">
      <c r="B781" s="1"/>
      <c r="C781" s="1"/>
      <c r="D781" s="1"/>
      <c r="E781" s="8"/>
      <c r="F781" s="8"/>
      <c r="G781" s="8"/>
      <c r="H781" s="8"/>
      <c r="I781" s="8"/>
      <c r="J781" s="8"/>
      <c r="K781" s="8"/>
      <c r="L781" s="5"/>
      <c r="M781" s="5"/>
    </row>
    <row r="782" spans="2:13" x14ac:dyDescent="0.25">
      <c r="B782" s="1"/>
      <c r="C782" s="1"/>
      <c r="D782" s="1"/>
      <c r="E782" s="8"/>
      <c r="F782" s="8"/>
      <c r="G782" s="8"/>
      <c r="H782" s="8"/>
      <c r="I782" s="8"/>
      <c r="J782" s="8"/>
      <c r="K782" s="8"/>
      <c r="L782" s="5"/>
      <c r="M782" s="5"/>
    </row>
    <row r="783" spans="2:13" x14ac:dyDescent="0.25">
      <c r="B783" s="1"/>
      <c r="C783" s="1"/>
      <c r="D783" s="1"/>
      <c r="E783" s="8"/>
      <c r="F783" s="8"/>
      <c r="G783" s="8"/>
      <c r="H783" s="8"/>
      <c r="I783" s="8"/>
      <c r="J783" s="8"/>
      <c r="K783" s="8"/>
      <c r="L783" s="5"/>
      <c r="M783" s="5"/>
    </row>
    <row r="784" spans="2:13" x14ac:dyDescent="0.25">
      <c r="B784" s="1"/>
      <c r="C784" s="1"/>
      <c r="D784" s="1"/>
      <c r="E784" s="8"/>
      <c r="F784" s="8"/>
      <c r="G784" s="8"/>
      <c r="H784" s="8"/>
      <c r="I784" s="8"/>
      <c r="J784" s="8"/>
      <c r="K784" s="8"/>
      <c r="L784" s="5"/>
      <c r="M784" s="5"/>
    </row>
    <row r="785" spans="2:13" x14ac:dyDescent="0.25">
      <c r="B785" s="1"/>
      <c r="C785" s="1"/>
      <c r="D785" s="1"/>
      <c r="E785" s="8"/>
      <c r="F785" s="8"/>
      <c r="G785" s="8"/>
      <c r="H785" s="8"/>
      <c r="I785" s="8"/>
      <c r="J785" s="8"/>
      <c r="K785" s="8"/>
      <c r="L785" s="5"/>
      <c r="M785" s="5"/>
    </row>
    <row r="786" spans="2:13" x14ac:dyDescent="0.25">
      <c r="B786" s="1"/>
      <c r="C786" s="1"/>
      <c r="D786" s="1"/>
      <c r="E786" s="8"/>
      <c r="F786" s="8"/>
      <c r="G786" s="8"/>
      <c r="H786" s="8"/>
      <c r="I786" s="8"/>
      <c r="J786" s="8"/>
      <c r="K786" s="8"/>
      <c r="L786" s="5"/>
      <c r="M786" s="5"/>
    </row>
    <row r="787" spans="2:13" x14ac:dyDescent="0.25">
      <c r="B787" s="1"/>
      <c r="C787" s="1"/>
      <c r="D787" s="1"/>
      <c r="E787" s="8"/>
      <c r="F787" s="8"/>
      <c r="G787" s="8"/>
      <c r="H787" s="8"/>
      <c r="I787" s="8"/>
      <c r="J787" s="8"/>
      <c r="K787" s="8"/>
      <c r="L787" s="5"/>
      <c r="M787" s="5"/>
    </row>
    <row r="788" spans="2:13" x14ac:dyDescent="0.25">
      <c r="B788" s="1"/>
      <c r="C788" s="1"/>
      <c r="D788" s="1"/>
      <c r="E788" s="8"/>
      <c r="F788" s="8"/>
      <c r="G788" s="8"/>
      <c r="H788" s="8"/>
      <c r="I788" s="8"/>
      <c r="J788" s="8"/>
      <c r="K788" s="8"/>
      <c r="L788" s="5"/>
      <c r="M788" s="5"/>
    </row>
    <row r="789" spans="2:13" x14ac:dyDescent="0.25">
      <c r="B789" s="1"/>
      <c r="C789" s="1"/>
      <c r="D789" s="1"/>
      <c r="E789" s="8"/>
      <c r="F789" s="8"/>
      <c r="G789" s="8"/>
      <c r="H789" s="8"/>
      <c r="I789" s="8"/>
      <c r="J789" s="8"/>
      <c r="K789" s="8"/>
      <c r="L789" s="5"/>
      <c r="M789" s="5"/>
    </row>
    <row r="790" spans="2:13" x14ac:dyDescent="0.25">
      <c r="B790" s="1"/>
      <c r="C790" s="1"/>
      <c r="D790" s="1"/>
      <c r="E790" s="8"/>
      <c r="F790" s="8"/>
      <c r="G790" s="8"/>
      <c r="H790" s="8"/>
      <c r="I790" s="8"/>
      <c r="J790" s="8"/>
      <c r="K790" s="8"/>
      <c r="L790" s="5"/>
      <c r="M790" s="5"/>
    </row>
    <row r="791" spans="2:13" x14ac:dyDescent="0.25">
      <c r="B791" s="1"/>
      <c r="C791" s="1"/>
      <c r="D791" s="1"/>
      <c r="E791" s="8"/>
      <c r="F791" s="8"/>
      <c r="G791" s="8"/>
      <c r="H791" s="8"/>
      <c r="I791" s="8"/>
      <c r="J791" s="8"/>
      <c r="K791" s="8"/>
      <c r="L791" s="5"/>
      <c r="M791" s="5"/>
    </row>
    <row r="792" spans="2:13" x14ac:dyDescent="0.25">
      <c r="B792" s="1"/>
      <c r="C792" s="1"/>
      <c r="D792" s="1"/>
      <c r="E792" s="8"/>
      <c r="F792" s="8"/>
      <c r="G792" s="8"/>
      <c r="H792" s="8"/>
      <c r="I792" s="8"/>
      <c r="J792" s="8"/>
      <c r="K792" s="8"/>
      <c r="L792" s="5"/>
      <c r="M792" s="5"/>
    </row>
    <row r="793" spans="2:13" x14ac:dyDescent="0.25">
      <c r="B793" s="1"/>
      <c r="C793" s="1"/>
      <c r="D793" s="1"/>
      <c r="E793" s="8"/>
      <c r="F793" s="8"/>
      <c r="G793" s="8"/>
      <c r="H793" s="8"/>
      <c r="I793" s="8"/>
      <c r="J793" s="8"/>
      <c r="K793" s="8"/>
      <c r="L793" s="5"/>
      <c r="M793" s="5"/>
    </row>
    <row r="794" spans="2:13" x14ac:dyDescent="0.25">
      <c r="B794" s="1"/>
      <c r="C794" s="1"/>
      <c r="D794" s="1"/>
      <c r="E794" s="8"/>
      <c r="F794" s="8"/>
      <c r="G794" s="8"/>
      <c r="H794" s="8"/>
      <c r="I794" s="8"/>
      <c r="J794" s="8"/>
      <c r="K794" s="8"/>
      <c r="L794" s="5"/>
      <c r="M794" s="5"/>
    </row>
    <row r="795" spans="2:13" x14ac:dyDescent="0.25">
      <c r="B795" s="1"/>
      <c r="C795" s="1"/>
      <c r="D795" s="1"/>
      <c r="E795" s="8"/>
      <c r="F795" s="8"/>
      <c r="G795" s="8"/>
      <c r="H795" s="8"/>
      <c r="I795" s="8"/>
      <c r="J795" s="8"/>
      <c r="K795" s="8"/>
      <c r="L795" s="5"/>
      <c r="M795" s="5"/>
    </row>
    <row r="796" spans="2:13" x14ac:dyDescent="0.25">
      <c r="B796" s="1"/>
      <c r="C796" s="1"/>
      <c r="D796" s="1"/>
      <c r="E796" s="8"/>
      <c r="F796" s="8"/>
      <c r="G796" s="8"/>
      <c r="H796" s="8"/>
      <c r="I796" s="8"/>
      <c r="J796" s="8"/>
      <c r="K796" s="8"/>
      <c r="L796" s="5"/>
      <c r="M796" s="5"/>
    </row>
    <row r="797" spans="2:13" x14ac:dyDescent="0.25">
      <c r="B797" s="1"/>
      <c r="C797" s="1"/>
      <c r="D797" s="1"/>
      <c r="E797" s="8"/>
      <c r="F797" s="8"/>
      <c r="G797" s="8"/>
      <c r="H797" s="8"/>
      <c r="I797" s="8"/>
      <c r="J797" s="8"/>
      <c r="K797" s="8"/>
      <c r="L797" s="5"/>
      <c r="M797" s="5"/>
    </row>
    <row r="798" spans="2:13" x14ac:dyDescent="0.25">
      <c r="B798" s="1"/>
      <c r="C798" s="1"/>
      <c r="D798" s="1"/>
      <c r="E798" s="8"/>
      <c r="F798" s="8"/>
      <c r="G798" s="8"/>
      <c r="H798" s="8"/>
      <c r="I798" s="8"/>
      <c r="J798" s="8"/>
      <c r="K798" s="8"/>
      <c r="L798" s="5"/>
      <c r="M798" s="5"/>
    </row>
    <row r="799" spans="2:13" x14ac:dyDescent="0.25">
      <c r="B799" s="1"/>
      <c r="C799" s="1"/>
      <c r="D799" s="1"/>
      <c r="E799" s="8"/>
      <c r="F799" s="8"/>
      <c r="G799" s="8"/>
      <c r="H799" s="8"/>
      <c r="I799" s="8"/>
      <c r="J799" s="8"/>
      <c r="K799" s="8"/>
      <c r="L799" s="5"/>
      <c r="M799" s="5"/>
    </row>
    <row r="800" spans="2:13" x14ac:dyDescent="0.25">
      <c r="B800" s="1"/>
      <c r="C800" s="1"/>
      <c r="D800" s="1"/>
      <c r="E800" s="8"/>
      <c r="F800" s="8"/>
      <c r="G800" s="8"/>
      <c r="H800" s="8"/>
      <c r="I800" s="8"/>
      <c r="J800" s="8"/>
      <c r="K800" s="8"/>
      <c r="L800" s="5"/>
      <c r="M800" s="5"/>
    </row>
    <row r="801" spans="2:13" x14ac:dyDescent="0.25">
      <c r="B801" s="1"/>
      <c r="C801" s="1"/>
      <c r="D801" s="1"/>
      <c r="E801" s="8"/>
      <c r="F801" s="8"/>
      <c r="G801" s="8"/>
      <c r="H801" s="8"/>
      <c r="I801" s="8"/>
      <c r="J801" s="8"/>
      <c r="K801" s="8"/>
      <c r="L801" s="5"/>
      <c r="M801" s="5"/>
    </row>
    <row r="802" spans="2:13" x14ac:dyDescent="0.25">
      <c r="B802" s="1"/>
      <c r="C802" s="1"/>
      <c r="D802" s="1"/>
      <c r="E802" s="8"/>
      <c r="F802" s="8"/>
      <c r="G802" s="8"/>
      <c r="H802" s="8"/>
      <c r="I802" s="8"/>
      <c r="J802" s="8"/>
      <c r="K802" s="8"/>
      <c r="L802" s="5"/>
      <c r="M802" s="5"/>
    </row>
    <row r="803" spans="2:13" x14ac:dyDescent="0.25">
      <c r="B803" s="1"/>
      <c r="C803" s="1"/>
      <c r="D803" s="1"/>
      <c r="E803" s="8"/>
      <c r="F803" s="8"/>
      <c r="G803" s="8"/>
      <c r="H803" s="8"/>
      <c r="I803" s="8"/>
      <c r="J803" s="8"/>
      <c r="K803" s="8"/>
      <c r="L803" s="5"/>
      <c r="M803" s="5"/>
    </row>
    <row r="804" spans="2:13" x14ac:dyDescent="0.25">
      <c r="B804" s="1"/>
      <c r="C804" s="1"/>
      <c r="D804" s="1"/>
      <c r="E804" s="8"/>
      <c r="F804" s="8"/>
      <c r="G804" s="8"/>
      <c r="H804" s="8"/>
      <c r="I804" s="8"/>
      <c r="J804" s="8"/>
      <c r="K804" s="8"/>
      <c r="L804" s="5"/>
      <c r="M804" s="5"/>
    </row>
    <row r="805" spans="2:13" x14ac:dyDescent="0.25">
      <c r="B805" s="1"/>
      <c r="C805" s="1"/>
      <c r="D805" s="1"/>
      <c r="E805" s="8"/>
      <c r="F805" s="8"/>
      <c r="G805" s="8"/>
      <c r="H805" s="8"/>
      <c r="I805" s="8"/>
      <c r="J805" s="8"/>
      <c r="K805" s="8"/>
      <c r="L805" s="5"/>
      <c r="M805" s="5"/>
    </row>
    <row r="806" spans="2:13" x14ac:dyDescent="0.25">
      <c r="B806" s="1"/>
      <c r="C806" s="1"/>
      <c r="D806" s="1"/>
      <c r="E806" s="8"/>
      <c r="F806" s="8"/>
      <c r="G806" s="8"/>
      <c r="H806" s="8"/>
      <c r="I806" s="8"/>
      <c r="J806" s="8"/>
      <c r="K806" s="8"/>
      <c r="L806" s="5"/>
      <c r="M806" s="5"/>
    </row>
    <row r="807" spans="2:13" x14ac:dyDescent="0.25">
      <c r="B807" s="1"/>
      <c r="C807" s="1"/>
      <c r="D807" s="1"/>
      <c r="E807" s="8"/>
      <c r="F807" s="8"/>
      <c r="G807" s="8"/>
      <c r="H807" s="8"/>
      <c r="I807" s="8"/>
      <c r="J807" s="8"/>
      <c r="K807" s="8"/>
      <c r="L807" s="5"/>
      <c r="M807" s="5"/>
    </row>
    <row r="808" spans="2:13" x14ac:dyDescent="0.25">
      <c r="B808" s="1"/>
      <c r="C808" s="1"/>
      <c r="D808" s="1"/>
      <c r="E808" s="8"/>
      <c r="F808" s="8"/>
      <c r="G808" s="8"/>
      <c r="H808" s="8"/>
      <c r="I808" s="8"/>
      <c r="J808" s="8"/>
      <c r="K808" s="8"/>
      <c r="L808" s="5"/>
      <c r="M808" s="5"/>
    </row>
    <row r="809" spans="2:13" x14ac:dyDescent="0.25">
      <c r="B809" s="1"/>
      <c r="C809" s="1"/>
      <c r="D809" s="1"/>
      <c r="E809" s="8"/>
      <c r="F809" s="8"/>
      <c r="G809" s="8"/>
      <c r="H809" s="8"/>
      <c r="I809" s="8"/>
      <c r="J809" s="8"/>
      <c r="K809" s="8"/>
      <c r="L809" s="5"/>
      <c r="M809" s="5"/>
    </row>
    <row r="810" spans="2:13" x14ac:dyDescent="0.25">
      <c r="B810" s="1"/>
      <c r="C810" s="1"/>
      <c r="D810" s="1"/>
      <c r="E810" s="8"/>
      <c r="F810" s="8"/>
      <c r="G810" s="8"/>
      <c r="H810" s="8"/>
      <c r="I810" s="8"/>
      <c r="J810" s="8"/>
      <c r="K810" s="8"/>
      <c r="L810" s="5"/>
      <c r="M810" s="5"/>
    </row>
    <row r="811" spans="2:13" x14ac:dyDescent="0.25">
      <c r="B811" s="1"/>
      <c r="C811" s="1"/>
      <c r="D811" s="1"/>
      <c r="E811" s="8"/>
      <c r="F811" s="8"/>
      <c r="G811" s="8"/>
      <c r="H811" s="8"/>
      <c r="I811" s="8"/>
      <c r="J811" s="8"/>
      <c r="K811" s="8"/>
      <c r="L811" s="5"/>
      <c r="M811" s="5"/>
    </row>
    <row r="812" spans="2:13" x14ac:dyDescent="0.25">
      <c r="B812" s="1"/>
      <c r="C812" s="1"/>
      <c r="D812" s="1"/>
      <c r="E812" s="8"/>
      <c r="F812" s="8"/>
      <c r="G812" s="8"/>
      <c r="H812" s="8"/>
      <c r="I812" s="8"/>
      <c r="J812" s="8"/>
      <c r="K812" s="8"/>
      <c r="L812" s="5"/>
      <c r="M812" s="5"/>
    </row>
    <row r="813" spans="2:13" x14ac:dyDescent="0.25">
      <c r="B813" s="1"/>
      <c r="C813" s="1"/>
      <c r="D813" s="1"/>
      <c r="E813" s="8"/>
      <c r="F813" s="8"/>
      <c r="G813" s="8"/>
      <c r="H813" s="8"/>
      <c r="I813" s="8"/>
      <c r="J813" s="8"/>
      <c r="K813" s="8"/>
      <c r="L813" s="5"/>
      <c r="M813" s="5"/>
    </row>
    <row r="814" spans="2:13" x14ac:dyDescent="0.25">
      <c r="B814" s="1"/>
      <c r="C814" s="1"/>
      <c r="D814" s="1"/>
      <c r="E814" s="8"/>
      <c r="F814" s="8"/>
      <c r="G814" s="8"/>
      <c r="H814" s="8"/>
      <c r="I814" s="8"/>
      <c r="J814" s="8"/>
      <c r="K814" s="8"/>
      <c r="L814" s="5"/>
      <c r="M814" s="5"/>
    </row>
    <row r="815" spans="2:13" x14ac:dyDescent="0.25">
      <c r="B815" s="1"/>
      <c r="C815" s="1"/>
      <c r="D815" s="1"/>
      <c r="E815" s="8"/>
      <c r="F815" s="8"/>
      <c r="G815" s="8"/>
      <c r="H815" s="8"/>
      <c r="I815" s="8"/>
      <c r="J815" s="8"/>
      <c r="K815" s="8"/>
      <c r="L815" s="5"/>
      <c r="M815" s="5"/>
    </row>
    <row r="816" spans="2:13" x14ac:dyDescent="0.25">
      <c r="B816" s="1"/>
      <c r="C816" s="1"/>
      <c r="D816" s="1"/>
      <c r="E816" s="8"/>
      <c r="F816" s="8"/>
      <c r="G816" s="8"/>
      <c r="H816" s="8"/>
      <c r="I816" s="8"/>
      <c r="J816" s="8"/>
      <c r="K816" s="8"/>
      <c r="L816" s="5"/>
      <c r="M816" s="5"/>
    </row>
    <row r="817" spans="2:13" x14ac:dyDescent="0.25">
      <c r="B817" s="1"/>
      <c r="C817" s="1"/>
      <c r="D817" s="1"/>
      <c r="E817" s="8"/>
      <c r="F817" s="8"/>
      <c r="G817" s="8"/>
      <c r="H817" s="8"/>
      <c r="I817" s="8"/>
      <c r="J817" s="8"/>
      <c r="K817" s="8"/>
      <c r="L817" s="5"/>
      <c r="M817" s="5"/>
    </row>
    <row r="818" spans="2:13" x14ac:dyDescent="0.25">
      <c r="B818" s="1"/>
      <c r="C818" s="1"/>
      <c r="D818" s="1"/>
      <c r="E818" s="8"/>
      <c r="F818" s="8"/>
      <c r="G818" s="8"/>
      <c r="H818" s="8"/>
      <c r="I818" s="8"/>
      <c r="J818" s="8"/>
      <c r="K818" s="8"/>
      <c r="L818" s="5"/>
      <c r="M818" s="5"/>
    </row>
    <row r="819" spans="2:13" x14ac:dyDescent="0.25">
      <c r="B819" s="1"/>
      <c r="C819" s="1"/>
      <c r="D819" s="1"/>
      <c r="E819" s="8"/>
      <c r="F819" s="8"/>
      <c r="G819" s="8"/>
      <c r="H819" s="8"/>
      <c r="I819" s="8"/>
      <c r="J819" s="8"/>
      <c r="K819" s="8"/>
      <c r="L819" s="5"/>
      <c r="M819" s="5"/>
    </row>
    <row r="820" spans="2:13" x14ac:dyDescent="0.25">
      <c r="B820" s="1"/>
      <c r="C820" s="1"/>
      <c r="D820" s="1"/>
      <c r="E820" s="8"/>
      <c r="F820" s="8"/>
      <c r="G820" s="8"/>
      <c r="H820" s="8"/>
      <c r="I820" s="8"/>
      <c r="J820" s="8"/>
      <c r="K820" s="8"/>
      <c r="L820" s="5"/>
      <c r="M820" s="5"/>
    </row>
    <row r="821" spans="2:13" x14ac:dyDescent="0.25">
      <c r="B821" s="1"/>
      <c r="C821" s="1"/>
      <c r="D821" s="1"/>
      <c r="E821" s="8"/>
      <c r="F821" s="8"/>
      <c r="G821" s="8"/>
      <c r="H821" s="8"/>
      <c r="I821" s="8"/>
      <c r="J821" s="8"/>
      <c r="K821" s="8"/>
      <c r="L821" s="5"/>
      <c r="M821" s="5"/>
    </row>
    <row r="822" spans="2:13" x14ac:dyDescent="0.25">
      <c r="B822" s="1"/>
      <c r="C822" s="1"/>
      <c r="D822" s="1"/>
      <c r="E822" s="8"/>
      <c r="F822" s="8"/>
      <c r="G822" s="8"/>
      <c r="H822" s="8"/>
      <c r="I822" s="8"/>
      <c r="J822" s="8"/>
      <c r="K822" s="8"/>
      <c r="L822" s="5"/>
      <c r="M822" s="5"/>
    </row>
    <row r="823" spans="2:13" x14ac:dyDescent="0.25">
      <c r="B823" s="1"/>
      <c r="C823" s="1"/>
      <c r="D823" s="1"/>
      <c r="E823" s="8"/>
      <c r="F823" s="8"/>
      <c r="G823" s="8"/>
      <c r="H823" s="8"/>
      <c r="I823" s="8"/>
      <c r="J823" s="8"/>
      <c r="K823" s="8"/>
      <c r="L823" s="5"/>
      <c r="M823" s="5"/>
    </row>
    <row r="824" spans="2:13" x14ac:dyDescent="0.25">
      <c r="B824" s="1"/>
      <c r="C824" s="1"/>
      <c r="D824" s="1"/>
      <c r="E824" s="8"/>
      <c r="F824" s="8"/>
      <c r="G824" s="8"/>
      <c r="H824" s="8"/>
      <c r="I824" s="8"/>
      <c r="J824" s="8"/>
      <c r="K824" s="8"/>
      <c r="L824" s="5"/>
      <c r="M824" s="5"/>
    </row>
    <row r="825" spans="2:13" x14ac:dyDescent="0.25">
      <c r="B825" s="1"/>
      <c r="C825" s="1"/>
      <c r="D825" s="1"/>
      <c r="E825" s="8"/>
      <c r="F825" s="8"/>
      <c r="G825" s="8"/>
      <c r="H825" s="8"/>
      <c r="I825" s="8"/>
      <c r="J825" s="8"/>
      <c r="K825" s="8"/>
      <c r="L825" s="5"/>
      <c r="M825" s="5"/>
    </row>
    <row r="826" spans="2:13" x14ac:dyDescent="0.25">
      <c r="B826" s="1"/>
      <c r="C826" s="1"/>
      <c r="D826" s="1"/>
      <c r="E826" s="8"/>
      <c r="F826" s="8"/>
      <c r="G826" s="8"/>
      <c r="H826" s="8"/>
      <c r="I826" s="8"/>
      <c r="J826" s="8"/>
      <c r="K826" s="8"/>
      <c r="L826" s="5"/>
      <c r="M826" s="5"/>
    </row>
    <row r="827" spans="2:13" x14ac:dyDescent="0.25">
      <c r="B827" s="1"/>
      <c r="C827" s="1"/>
      <c r="D827" s="1"/>
      <c r="E827" s="8"/>
      <c r="F827" s="8"/>
      <c r="G827" s="8"/>
      <c r="H827" s="8"/>
      <c r="I827" s="8"/>
      <c r="J827" s="8"/>
      <c r="K827" s="8"/>
      <c r="L827" s="5"/>
      <c r="M827" s="5"/>
    </row>
    <row r="828" spans="2:13" x14ac:dyDescent="0.25">
      <c r="B828" s="1"/>
      <c r="C828" s="1"/>
      <c r="D828" s="1"/>
      <c r="E828" s="8"/>
      <c r="F828" s="8"/>
      <c r="G828" s="8"/>
      <c r="H828" s="8"/>
      <c r="I828" s="8"/>
      <c r="J828" s="8"/>
      <c r="K828" s="8"/>
      <c r="L828" s="5"/>
      <c r="M828" s="5"/>
    </row>
    <row r="829" spans="2:13" x14ac:dyDescent="0.25">
      <c r="B829" s="1"/>
      <c r="C829" s="1"/>
      <c r="D829" s="1"/>
      <c r="E829" s="8"/>
      <c r="F829" s="8"/>
      <c r="G829" s="8"/>
      <c r="H829" s="8"/>
      <c r="I829" s="8"/>
      <c r="J829" s="8"/>
      <c r="K829" s="8"/>
      <c r="L829" s="5"/>
      <c r="M829" s="5"/>
    </row>
    <row r="830" spans="2:13" x14ac:dyDescent="0.25">
      <c r="B830" s="1"/>
      <c r="C830" s="1"/>
      <c r="D830" s="1"/>
      <c r="E830" s="8"/>
      <c r="F830" s="8"/>
      <c r="G830" s="8"/>
      <c r="H830" s="8"/>
      <c r="I830" s="8"/>
      <c r="J830" s="8"/>
      <c r="K830" s="8"/>
      <c r="L830" s="5"/>
      <c r="M830" s="5"/>
    </row>
    <row r="831" spans="2:13" x14ac:dyDescent="0.25">
      <c r="B831" s="1"/>
      <c r="C831" s="1"/>
      <c r="D831" s="1"/>
      <c r="E831" s="8"/>
      <c r="F831" s="8"/>
      <c r="G831" s="8"/>
      <c r="H831" s="8"/>
      <c r="I831" s="8"/>
      <c r="J831" s="8"/>
      <c r="K831" s="8"/>
      <c r="L831" s="5"/>
      <c r="M831" s="5"/>
    </row>
    <row r="832" spans="2:13" x14ac:dyDescent="0.25">
      <c r="B832" s="1"/>
      <c r="C832" s="1"/>
      <c r="D832" s="1"/>
      <c r="E832" s="8"/>
      <c r="F832" s="8"/>
      <c r="G832" s="8"/>
      <c r="H832" s="8"/>
      <c r="I832" s="8"/>
      <c r="J832" s="8"/>
      <c r="K832" s="8"/>
      <c r="L832" s="5"/>
      <c r="M832" s="5"/>
    </row>
    <row r="833" spans="2:13" x14ac:dyDescent="0.25">
      <c r="B833" s="1"/>
      <c r="C833" s="1"/>
      <c r="D833" s="1"/>
      <c r="E833" s="8"/>
      <c r="F833" s="8"/>
      <c r="G833" s="8"/>
      <c r="H833" s="8"/>
      <c r="I833" s="8"/>
      <c r="J833" s="8"/>
      <c r="K833" s="8"/>
      <c r="L833" s="5"/>
      <c r="M833" s="5"/>
    </row>
    <row r="834" spans="2:13" x14ac:dyDescent="0.25">
      <c r="B834" s="1"/>
      <c r="C834" s="1"/>
      <c r="D834" s="1"/>
      <c r="E834" s="8"/>
      <c r="F834" s="8"/>
      <c r="G834" s="8"/>
      <c r="H834" s="8"/>
      <c r="I834" s="8"/>
      <c r="J834" s="8"/>
      <c r="K834" s="8"/>
      <c r="L834" s="5"/>
      <c r="M834" s="5"/>
    </row>
    <row r="835" spans="2:13" x14ac:dyDescent="0.25">
      <c r="B835" s="1"/>
      <c r="C835" s="1"/>
      <c r="D835" s="1"/>
      <c r="E835" s="8"/>
      <c r="F835" s="8"/>
      <c r="G835" s="8"/>
      <c r="H835" s="8"/>
      <c r="I835" s="8"/>
      <c r="J835" s="8"/>
      <c r="K835" s="8"/>
      <c r="L835" s="5"/>
      <c r="M835" s="5"/>
    </row>
    <row r="836" spans="2:13" x14ac:dyDescent="0.25">
      <c r="B836" s="1"/>
      <c r="C836" s="1"/>
      <c r="D836" s="1"/>
      <c r="E836" s="8"/>
      <c r="F836" s="8"/>
      <c r="G836" s="8"/>
      <c r="H836" s="8"/>
      <c r="I836" s="8"/>
      <c r="J836" s="8"/>
      <c r="K836" s="8"/>
      <c r="L836" s="5"/>
      <c r="M836" s="5"/>
    </row>
    <row r="837" spans="2:13" x14ac:dyDescent="0.25">
      <c r="B837" s="1"/>
      <c r="C837" s="1"/>
      <c r="D837" s="1"/>
      <c r="E837" s="8"/>
      <c r="F837" s="8"/>
      <c r="G837" s="8"/>
      <c r="H837" s="8"/>
      <c r="I837" s="8"/>
      <c r="J837" s="8"/>
      <c r="K837" s="8"/>
      <c r="L837" s="5"/>
      <c r="M837" s="5"/>
    </row>
    <row r="838" spans="2:13" x14ac:dyDescent="0.25">
      <c r="B838" s="1"/>
      <c r="C838" s="1"/>
      <c r="D838" s="1"/>
      <c r="E838" s="8"/>
      <c r="F838" s="8"/>
      <c r="G838" s="8"/>
      <c r="H838" s="8"/>
      <c r="I838" s="8"/>
      <c r="J838" s="8"/>
      <c r="K838" s="8"/>
      <c r="L838" s="5"/>
      <c r="M838" s="5"/>
    </row>
    <row r="839" spans="2:13" x14ac:dyDescent="0.25">
      <c r="B839" s="1"/>
      <c r="C839" s="1"/>
      <c r="D839" s="1"/>
      <c r="E839" s="8"/>
      <c r="F839" s="8"/>
      <c r="G839" s="8"/>
      <c r="H839" s="8"/>
      <c r="I839" s="8"/>
      <c r="J839" s="8"/>
      <c r="K839" s="8"/>
      <c r="L839" s="5"/>
      <c r="M839" s="5"/>
    </row>
    <row r="840" spans="2:13" x14ac:dyDescent="0.25">
      <c r="B840" s="1"/>
      <c r="C840" s="1"/>
      <c r="D840" s="1"/>
      <c r="E840" s="8"/>
      <c r="F840" s="8"/>
      <c r="G840" s="8"/>
      <c r="H840" s="8"/>
      <c r="I840" s="8"/>
      <c r="J840" s="8"/>
      <c r="K840" s="8"/>
      <c r="L840" s="5"/>
      <c r="M840" s="5"/>
    </row>
    <row r="841" spans="2:13" x14ac:dyDescent="0.25">
      <c r="B841" s="1"/>
      <c r="C841" s="1"/>
      <c r="D841" s="1"/>
      <c r="E841" s="8"/>
      <c r="F841" s="8"/>
      <c r="G841" s="8"/>
      <c r="H841" s="8"/>
      <c r="I841" s="8"/>
      <c r="J841" s="8"/>
      <c r="K841" s="8"/>
      <c r="L841" s="5"/>
      <c r="M841" s="5"/>
    </row>
    <row r="842" spans="2:13" x14ac:dyDescent="0.25">
      <c r="B842" s="1"/>
      <c r="C842" s="1"/>
      <c r="D842" s="1"/>
      <c r="E842" s="8"/>
      <c r="F842" s="8"/>
      <c r="G842" s="8"/>
      <c r="H842" s="8"/>
      <c r="I842" s="8"/>
      <c r="J842" s="8"/>
      <c r="K842" s="8"/>
      <c r="L842" s="5"/>
      <c r="M842" s="5"/>
    </row>
    <row r="843" spans="2:13" x14ac:dyDescent="0.25">
      <c r="B843" s="1"/>
      <c r="C843" s="1"/>
      <c r="D843" s="1"/>
      <c r="E843" s="8"/>
      <c r="F843" s="8"/>
      <c r="G843" s="8"/>
      <c r="H843" s="8"/>
      <c r="I843" s="8"/>
      <c r="J843" s="8"/>
      <c r="K843" s="8"/>
      <c r="L843" s="5"/>
      <c r="M843" s="5"/>
    </row>
    <row r="844" spans="2:13" x14ac:dyDescent="0.25">
      <c r="B844" s="1"/>
      <c r="C844" s="1"/>
      <c r="D844" s="1"/>
      <c r="E844" s="8"/>
      <c r="F844" s="8"/>
      <c r="G844" s="8"/>
      <c r="H844" s="8"/>
      <c r="I844" s="8"/>
      <c r="J844" s="8"/>
      <c r="K844" s="8"/>
      <c r="L844" s="5"/>
      <c r="M844" s="5"/>
    </row>
    <row r="845" spans="2:13" x14ac:dyDescent="0.25">
      <c r="B845" s="1"/>
      <c r="C845" s="1"/>
      <c r="D845" s="1"/>
      <c r="E845" s="8"/>
      <c r="F845" s="8"/>
      <c r="G845" s="8"/>
      <c r="H845" s="8"/>
      <c r="I845" s="8"/>
      <c r="J845" s="8"/>
      <c r="K845" s="8"/>
      <c r="L845" s="5"/>
      <c r="M845" s="5"/>
    </row>
    <row r="846" spans="2:13" x14ac:dyDescent="0.25">
      <c r="B846" s="1"/>
      <c r="C846" s="1"/>
      <c r="D846" s="1"/>
      <c r="E846" s="8"/>
      <c r="F846" s="8"/>
      <c r="G846" s="8"/>
      <c r="H846" s="8"/>
      <c r="I846" s="8"/>
      <c r="J846" s="8"/>
      <c r="K846" s="8"/>
      <c r="L846" s="5"/>
      <c r="M846" s="5"/>
    </row>
    <row r="847" spans="2:13" x14ac:dyDescent="0.25">
      <c r="B847" s="1"/>
      <c r="C847" s="1"/>
      <c r="D847" s="1"/>
      <c r="E847" s="8"/>
      <c r="F847" s="8"/>
      <c r="G847" s="8"/>
      <c r="H847" s="8"/>
      <c r="I847" s="8"/>
      <c r="J847" s="8"/>
      <c r="K847" s="8"/>
      <c r="L847" s="5"/>
      <c r="M847" s="5"/>
    </row>
    <row r="848" spans="2:13" x14ac:dyDescent="0.25">
      <c r="B848" s="1"/>
      <c r="C848" s="1"/>
      <c r="D848" s="1"/>
      <c r="E848" s="8"/>
      <c r="F848" s="8"/>
      <c r="G848" s="8"/>
      <c r="H848" s="8"/>
      <c r="I848" s="8"/>
      <c r="J848" s="8"/>
      <c r="K848" s="8"/>
      <c r="L848" s="5"/>
      <c r="M848" s="5"/>
    </row>
    <row r="849" spans="2:13" x14ac:dyDescent="0.25">
      <c r="B849" s="1"/>
      <c r="C849" s="1"/>
      <c r="D849" s="1"/>
      <c r="E849" s="8"/>
      <c r="F849" s="8"/>
      <c r="G849" s="8"/>
      <c r="H849" s="8"/>
      <c r="I849" s="8"/>
      <c r="J849" s="8"/>
      <c r="K849" s="8"/>
      <c r="L849" s="5"/>
      <c r="M849" s="5"/>
    </row>
    <row r="850" spans="2:13" x14ac:dyDescent="0.25">
      <c r="B850" s="1"/>
      <c r="C850" s="1"/>
      <c r="D850" s="1"/>
      <c r="E850" s="8"/>
      <c r="F850" s="8"/>
      <c r="G850" s="8"/>
      <c r="H850" s="8"/>
      <c r="I850" s="8"/>
      <c r="J850" s="8"/>
      <c r="K850" s="8"/>
      <c r="L850" s="5"/>
      <c r="M850" s="5"/>
    </row>
    <row r="851" spans="2:13" x14ac:dyDescent="0.25">
      <c r="B851" s="1"/>
      <c r="C851" s="1"/>
      <c r="D851" s="1"/>
      <c r="E851" s="8"/>
      <c r="F851" s="8"/>
      <c r="G851" s="8"/>
      <c r="H851" s="8"/>
      <c r="I851" s="8"/>
      <c r="J851" s="8"/>
      <c r="K851" s="8"/>
      <c r="L851" s="5"/>
      <c r="M851" s="5"/>
    </row>
    <row r="852" spans="2:13" x14ac:dyDescent="0.25">
      <c r="B852" s="1"/>
      <c r="C852" s="1"/>
      <c r="D852" s="1"/>
      <c r="E852" s="8"/>
      <c r="F852" s="8"/>
      <c r="G852" s="8"/>
      <c r="H852" s="8"/>
      <c r="I852" s="8"/>
      <c r="J852" s="8"/>
      <c r="K852" s="8"/>
      <c r="L852" s="5"/>
      <c r="M852" s="5"/>
    </row>
    <row r="853" spans="2:13" x14ac:dyDescent="0.25">
      <c r="B853" s="1"/>
      <c r="C853" s="1"/>
      <c r="D853" s="1"/>
      <c r="E853" s="8"/>
      <c r="F853" s="8"/>
      <c r="G853" s="8"/>
      <c r="H853" s="8"/>
      <c r="I853" s="8"/>
      <c r="J853" s="8"/>
      <c r="K853" s="8"/>
      <c r="L853" s="5"/>
      <c r="M853" s="5"/>
    </row>
    <row r="854" spans="2:13" x14ac:dyDescent="0.25">
      <c r="B854" s="1"/>
      <c r="C854" s="1"/>
      <c r="D854" s="1"/>
      <c r="E854" s="8"/>
      <c r="F854" s="8"/>
      <c r="G854" s="8"/>
      <c r="H854" s="8"/>
      <c r="I854" s="8"/>
      <c r="J854" s="8"/>
      <c r="K854" s="8"/>
      <c r="L854" s="5"/>
      <c r="M854" s="5"/>
    </row>
    <row r="855" spans="2:13" x14ac:dyDescent="0.25">
      <c r="B855" s="1"/>
      <c r="C855" s="1"/>
      <c r="D855" s="1"/>
      <c r="E855" s="8"/>
      <c r="F855" s="8"/>
      <c r="G855" s="8"/>
      <c r="H855" s="8"/>
      <c r="I855" s="8"/>
      <c r="J855" s="8"/>
      <c r="K855" s="8"/>
      <c r="L855" s="5"/>
      <c r="M855" s="5"/>
    </row>
    <row r="856" spans="2:13" x14ac:dyDescent="0.25">
      <c r="B856" s="1"/>
      <c r="C856" s="1"/>
      <c r="D856" s="1"/>
      <c r="E856" s="8"/>
      <c r="F856" s="8"/>
      <c r="G856" s="8"/>
      <c r="H856" s="8"/>
      <c r="I856" s="8"/>
      <c r="J856" s="8"/>
      <c r="K856" s="8"/>
      <c r="L856" s="5"/>
      <c r="M856" s="5"/>
    </row>
    <row r="857" spans="2:13" x14ac:dyDescent="0.25">
      <c r="B857" s="1"/>
      <c r="C857" s="1"/>
      <c r="D857" s="1"/>
      <c r="E857" s="8"/>
      <c r="F857" s="8"/>
      <c r="G857" s="8"/>
      <c r="H857" s="8"/>
      <c r="I857" s="8"/>
      <c r="J857" s="8"/>
      <c r="K857" s="8"/>
      <c r="L857" s="5"/>
      <c r="M857" s="5"/>
    </row>
    <row r="858" spans="2:13" x14ac:dyDescent="0.25">
      <c r="B858" s="1"/>
      <c r="C858" s="1"/>
      <c r="D858" s="1"/>
      <c r="E858" s="8"/>
      <c r="F858" s="8"/>
      <c r="G858" s="8"/>
      <c r="H858" s="8"/>
      <c r="I858" s="8"/>
      <c r="J858" s="8"/>
      <c r="K858" s="8"/>
      <c r="L858" s="5"/>
      <c r="M858" s="5"/>
    </row>
    <row r="859" spans="2:13" x14ac:dyDescent="0.25">
      <c r="B859" s="1"/>
      <c r="C859" s="1"/>
      <c r="D859" s="1"/>
      <c r="E859" s="8"/>
      <c r="F859" s="8"/>
      <c r="G859" s="8"/>
      <c r="H859" s="8"/>
      <c r="I859" s="8"/>
      <c r="J859" s="8"/>
      <c r="K859" s="8"/>
      <c r="L859" s="5"/>
      <c r="M859" s="5"/>
    </row>
    <row r="860" spans="2:13" x14ac:dyDescent="0.25">
      <c r="B860" s="1"/>
      <c r="C860" s="1"/>
      <c r="D860" s="1"/>
      <c r="E860" s="8"/>
      <c r="F860" s="8"/>
      <c r="G860" s="8"/>
      <c r="H860" s="8"/>
      <c r="I860" s="8"/>
      <c r="J860" s="8"/>
      <c r="K860" s="8"/>
      <c r="L860" s="5"/>
      <c r="M860" s="5"/>
    </row>
    <row r="861" spans="2:13" x14ac:dyDescent="0.25">
      <c r="B861" s="1"/>
      <c r="C861" s="1"/>
      <c r="D861" s="1"/>
      <c r="E861" s="8"/>
      <c r="F861" s="8"/>
      <c r="G861" s="8"/>
      <c r="H861" s="8"/>
      <c r="I861" s="8"/>
      <c r="J861" s="8"/>
      <c r="K861" s="8"/>
      <c r="L861" s="5"/>
      <c r="M861" s="5"/>
    </row>
    <row r="862" spans="2:13" x14ac:dyDescent="0.25">
      <c r="B862" s="1"/>
      <c r="C862" s="1"/>
      <c r="D862" s="1"/>
      <c r="E862" s="8"/>
      <c r="F862" s="8"/>
      <c r="G862" s="8"/>
      <c r="H862" s="8"/>
      <c r="I862" s="8"/>
      <c r="J862" s="8"/>
      <c r="K862" s="8"/>
      <c r="L862" s="5"/>
      <c r="M862" s="5"/>
    </row>
    <row r="863" spans="2:13" x14ac:dyDescent="0.25">
      <c r="B863" s="1"/>
      <c r="C863" s="1"/>
      <c r="D863" s="1"/>
      <c r="E863" s="8"/>
      <c r="F863" s="8"/>
      <c r="G863" s="8"/>
      <c r="H863" s="8"/>
      <c r="I863" s="8"/>
      <c r="J863" s="8"/>
      <c r="K863" s="8"/>
      <c r="L863" s="5"/>
      <c r="M863" s="5"/>
    </row>
    <row r="864" spans="2:13" x14ac:dyDescent="0.25">
      <c r="B864" s="1"/>
      <c r="C864" s="1"/>
      <c r="D864" s="1"/>
      <c r="E864" s="8"/>
      <c r="F864" s="8"/>
      <c r="G864" s="8"/>
      <c r="H864" s="8"/>
      <c r="I864" s="8"/>
      <c r="J864" s="8"/>
      <c r="K864" s="8"/>
      <c r="L864" s="5"/>
      <c r="M864" s="5"/>
    </row>
    <row r="865" spans="2:13" x14ac:dyDescent="0.25">
      <c r="B865" s="1"/>
      <c r="C865" s="1"/>
      <c r="D865" s="1"/>
      <c r="E865" s="8"/>
      <c r="F865" s="8"/>
      <c r="G865" s="8"/>
      <c r="H865" s="8"/>
      <c r="I865" s="8"/>
      <c r="J865" s="8"/>
      <c r="K865" s="8"/>
      <c r="L865" s="5"/>
      <c r="M865" s="5"/>
    </row>
    <row r="866" spans="2:13" x14ac:dyDescent="0.25">
      <c r="B866" s="1"/>
      <c r="C866" s="1"/>
      <c r="D866" s="1"/>
      <c r="E866" s="8"/>
      <c r="F866" s="8"/>
      <c r="G866" s="8"/>
      <c r="H866" s="8"/>
      <c r="I866" s="8"/>
      <c r="J866" s="8"/>
      <c r="K866" s="8"/>
      <c r="L866" s="5"/>
      <c r="M866" s="5"/>
    </row>
    <row r="867" spans="2:13" x14ac:dyDescent="0.25">
      <c r="B867" s="1"/>
      <c r="C867" s="1"/>
      <c r="D867" s="1"/>
      <c r="E867" s="8"/>
      <c r="F867" s="8"/>
      <c r="G867" s="8"/>
      <c r="H867" s="8"/>
      <c r="I867" s="8"/>
      <c r="J867" s="8"/>
      <c r="K867" s="8"/>
      <c r="L867" s="5"/>
      <c r="M867" s="5"/>
    </row>
    <row r="868" spans="2:13" x14ac:dyDescent="0.25">
      <c r="B868" s="1"/>
      <c r="C868" s="1"/>
      <c r="D868" s="1"/>
      <c r="E868" s="8"/>
      <c r="F868" s="8"/>
      <c r="G868" s="8"/>
      <c r="H868" s="8"/>
      <c r="I868" s="8"/>
      <c r="J868" s="8"/>
      <c r="K868" s="8"/>
      <c r="L868" s="5"/>
      <c r="M868" s="5"/>
    </row>
    <row r="869" spans="2:13" x14ac:dyDescent="0.25">
      <c r="B869" s="1"/>
      <c r="C869" s="1"/>
      <c r="D869" s="1"/>
      <c r="E869" s="8"/>
      <c r="F869" s="8"/>
      <c r="G869" s="8"/>
      <c r="H869" s="8"/>
      <c r="I869" s="8"/>
      <c r="J869" s="8"/>
      <c r="K869" s="8"/>
      <c r="L869" s="5"/>
      <c r="M869" s="5"/>
    </row>
    <row r="870" spans="2:13" x14ac:dyDescent="0.25">
      <c r="B870" s="1"/>
      <c r="C870" s="1"/>
      <c r="D870" s="1"/>
      <c r="E870" s="8"/>
      <c r="F870" s="8"/>
      <c r="G870" s="8"/>
      <c r="H870" s="8"/>
      <c r="I870" s="8"/>
      <c r="J870" s="8"/>
      <c r="K870" s="8"/>
      <c r="L870" s="5"/>
      <c r="M870" s="5"/>
    </row>
    <row r="871" spans="2:13" x14ac:dyDescent="0.25">
      <c r="B871" s="1"/>
      <c r="C871" s="1"/>
      <c r="D871" s="1"/>
      <c r="E871" s="8"/>
      <c r="F871" s="8"/>
      <c r="G871" s="8"/>
      <c r="H871" s="8"/>
      <c r="I871" s="8"/>
      <c r="J871" s="8"/>
      <c r="K871" s="8"/>
      <c r="L871" s="5"/>
      <c r="M871" s="5"/>
    </row>
    <row r="872" spans="2:13" x14ac:dyDescent="0.25">
      <c r="B872" s="1"/>
      <c r="C872" s="1"/>
      <c r="D872" s="1"/>
      <c r="E872" s="8"/>
      <c r="F872" s="8"/>
      <c r="G872" s="8"/>
      <c r="H872" s="8"/>
      <c r="I872" s="8"/>
      <c r="J872" s="8"/>
      <c r="K872" s="8"/>
      <c r="L872" s="5"/>
      <c r="M872" s="5"/>
    </row>
    <row r="873" spans="2:13" x14ac:dyDescent="0.25">
      <c r="B873" s="1"/>
      <c r="C873" s="1"/>
      <c r="D873" s="1"/>
      <c r="E873" s="8"/>
      <c r="F873" s="8"/>
      <c r="G873" s="8"/>
      <c r="H873" s="8"/>
      <c r="I873" s="8"/>
      <c r="J873" s="8"/>
      <c r="K873" s="8"/>
      <c r="L873" s="5"/>
      <c r="M873" s="5"/>
    </row>
    <row r="874" spans="2:13" x14ac:dyDescent="0.25">
      <c r="B874" s="1"/>
      <c r="C874" s="1"/>
      <c r="D874" s="1"/>
      <c r="E874" s="8"/>
      <c r="F874" s="8"/>
      <c r="G874" s="8"/>
      <c r="H874" s="8"/>
      <c r="I874" s="8"/>
      <c r="J874" s="8"/>
      <c r="K874" s="8"/>
      <c r="L874" s="5"/>
      <c r="M874" s="5"/>
    </row>
    <row r="875" spans="2:13" x14ac:dyDescent="0.25">
      <c r="B875" s="1"/>
      <c r="C875" s="1"/>
      <c r="D875" s="1"/>
      <c r="E875" s="8"/>
      <c r="F875" s="8"/>
      <c r="G875" s="8"/>
      <c r="H875" s="8"/>
      <c r="I875" s="8"/>
      <c r="J875" s="8"/>
      <c r="K875" s="8"/>
      <c r="L875" s="5"/>
      <c r="M875" s="5"/>
    </row>
    <row r="876" spans="2:13" x14ac:dyDescent="0.25">
      <c r="B876" s="1"/>
      <c r="C876" s="1"/>
      <c r="D876" s="1"/>
      <c r="E876" s="8"/>
      <c r="F876" s="8"/>
      <c r="G876" s="8"/>
      <c r="H876" s="8"/>
      <c r="I876" s="8"/>
      <c r="J876" s="8"/>
      <c r="K876" s="8"/>
      <c r="L876" s="5"/>
      <c r="M876" s="5"/>
    </row>
    <row r="877" spans="2:13" x14ac:dyDescent="0.25">
      <c r="B877" s="1"/>
      <c r="C877" s="1"/>
      <c r="D877" s="1"/>
      <c r="E877" s="8"/>
      <c r="F877" s="8"/>
      <c r="G877" s="8"/>
      <c r="H877" s="8"/>
      <c r="I877" s="8"/>
      <c r="J877" s="8"/>
      <c r="K877" s="8"/>
      <c r="L877" s="5"/>
      <c r="M877" s="5"/>
    </row>
    <row r="878" spans="2:13" x14ac:dyDescent="0.25">
      <c r="B878" s="1"/>
      <c r="C878" s="1"/>
      <c r="D878" s="1"/>
      <c r="E878" s="8"/>
      <c r="F878" s="8"/>
      <c r="G878" s="8"/>
      <c r="H878" s="8"/>
      <c r="I878" s="8"/>
      <c r="J878" s="8"/>
      <c r="K878" s="8"/>
      <c r="L878" s="5"/>
      <c r="M878" s="5"/>
    </row>
    <row r="879" spans="2:13" x14ac:dyDescent="0.25">
      <c r="B879" s="1"/>
      <c r="C879" s="1"/>
      <c r="D879" s="1"/>
      <c r="E879" s="8"/>
      <c r="F879" s="8"/>
      <c r="G879" s="8"/>
      <c r="H879" s="8"/>
      <c r="I879" s="8"/>
      <c r="J879" s="8"/>
      <c r="K879" s="8"/>
      <c r="L879" s="5"/>
      <c r="M879" s="5"/>
    </row>
    <row r="880" spans="2:13" x14ac:dyDescent="0.25">
      <c r="B880" s="1"/>
      <c r="C880" s="1"/>
      <c r="D880" s="1"/>
      <c r="E880" s="8"/>
      <c r="F880" s="8"/>
      <c r="G880" s="8"/>
      <c r="H880" s="8"/>
      <c r="I880" s="8"/>
      <c r="J880" s="8"/>
      <c r="K880" s="8"/>
      <c r="L880" s="5"/>
      <c r="M880" s="5"/>
    </row>
    <row r="881" spans="2:13" x14ac:dyDescent="0.25">
      <c r="B881" s="1"/>
      <c r="C881" s="1"/>
      <c r="D881" s="1"/>
      <c r="E881" s="8"/>
      <c r="F881" s="8"/>
      <c r="G881" s="8"/>
      <c r="H881" s="8"/>
      <c r="I881" s="8"/>
      <c r="J881" s="8"/>
      <c r="K881" s="8"/>
      <c r="L881" s="5"/>
      <c r="M881" s="5"/>
    </row>
    <row r="882" spans="2:13" x14ac:dyDescent="0.25">
      <c r="B882" s="1"/>
      <c r="C882" s="1"/>
      <c r="D882" s="1"/>
      <c r="E882" s="8"/>
      <c r="F882" s="8"/>
      <c r="G882" s="8"/>
      <c r="H882" s="8"/>
      <c r="I882" s="8"/>
      <c r="J882" s="8"/>
      <c r="K882" s="8"/>
      <c r="L882" s="5"/>
      <c r="M882" s="5"/>
    </row>
    <row r="883" spans="2:13" x14ac:dyDescent="0.25">
      <c r="B883" s="1"/>
      <c r="C883" s="1"/>
      <c r="D883" s="1"/>
      <c r="E883" s="8"/>
      <c r="F883" s="8"/>
      <c r="G883" s="8"/>
      <c r="H883" s="8"/>
      <c r="I883" s="8"/>
      <c r="J883" s="8"/>
      <c r="K883" s="8"/>
      <c r="L883" s="5"/>
      <c r="M883" s="5"/>
    </row>
    <row r="884" spans="2:13" x14ac:dyDescent="0.25">
      <c r="B884" s="1"/>
      <c r="C884" s="1"/>
      <c r="D884" s="1"/>
      <c r="E884" s="8"/>
      <c r="F884" s="8"/>
      <c r="G884" s="8"/>
      <c r="H884" s="8"/>
      <c r="I884" s="8"/>
      <c r="J884" s="8"/>
      <c r="K884" s="8"/>
      <c r="L884" s="5"/>
      <c r="M884" s="5"/>
    </row>
    <row r="885" spans="2:13" x14ac:dyDescent="0.25">
      <c r="B885" s="1"/>
      <c r="C885" s="1"/>
      <c r="D885" s="1"/>
      <c r="E885" s="8"/>
      <c r="F885" s="8"/>
      <c r="G885" s="8"/>
      <c r="H885" s="8"/>
      <c r="I885" s="8"/>
      <c r="J885" s="8"/>
      <c r="K885" s="8"/>
      <c r="L885" s="5"/>
      <c r="M885" s="5"/>
    </row>
    <row r="886" spans="2:13" x14ac:dyDescent="0.25">
      <c r="B886" s="1"/>
      <c r="C886" s="1"/>
      <c r="D886" s="1"/>
      <c r="E886" s="8"/>
      <c r="F886" s="8"/>
      <c r="G886" s="8"/>
      <c r="H886" s="8"/>
      <c r="I886" s="8"/>
      <c r="J886" s="8"/>
      <c r="K886" s="8"/>
      <c r="L886" s="5"/>
      <c r="M886" s="5"/>
    </row>
    <row r="887" spans="2:13" x14ac:dyDescent="0.25">
      <c r="B887" s="1"/>
      <c r="C887" s="1"/>
      <c r="D887" s="1"/>
      <c r="E887" s="8"/>
      <c r="F887" s="8"/>
      <c r="G887" s="8"/>
      <c r="H887" s="8"/>
      <c r="I887" s="8"/>
      <c r="J887" s="8"/>
      <c r="K887" s="8"/>
      <c r="L887" s="5"/>
      <c r="M887" s="5"/>
    </row>
    <row r="888" spans="2:13" x14ac:dyDescent="0.25">
      <c r="B888" s="1"/>
      <c r="C888" s="1"/>
      <c r="D888" s="1"/>
      <c r="E888" s="8"/>
      <c r="F888" s="8"/>
      <c r="G888" s="8"/>
      <c r="H888" s="8"/>
      <c r="I888" s="8"/>
      <c r="J888" s="8"/>
      <c r="K888" s="8"/>
      <c r="L888" s="5"/>
      <c r="M888" s="5"/>
    </row>
    <row r="889" spans="2:13" x14ac:dyDescent="0.25">
      <c r="B889" s="1"/>
      <c r="C889" s="1"/>
      <c r="D889" s="1"/>
      <c r="E889" s="8"/>
      <c r="F889" s="8"/>
      <c r="G889" s="8"/>
      <c r="H889" s="8"/>
      <c r="I889" s="8"/>
      <c r="J889" s="8"/>
      <c r="K889" s="8"/>
      <c r="L889" s="5"/>
      <c r="M889" s="5"/>
    </row>
    <row r="890" spans="2:13" x14ac:dyDescent="0.25">
      <c r="B890" s="1"/>
      <c r="C890" s="1"/>
      <c r="D890" s="1"/>
      <c r="E890" s="8"/>
      <c r="F890" s="8"/>
      <c r="G890" s="8"/>
      <c r="H890" s="8"/>
      <c r="I890" s="8"/>
      <c r="J890" s="8"/>
      <c r="K890" s="8"/>
      <c r="L890" s="5"/>
      <c r="M890" s="5"/>
    </row>
    <row r="891" spans="2:13" x14ac:dyDescent="0.25">
      <c r="B891" s="1"/>
      <c r="C891" s="1"/>
      <c r="D891" s="1"/>
      <c r="E891" s="8"/>
      <c r="F891" s="8"/>
      <c r="G891" s="8"/>
      <c r="H891" s="8"/>
      <c r="I891" s="8"/>
      <c r="J891" s="8"/>
      <c r="K891" s="8"/>
      <c r="L891" s="5"/>
      <c r="M891" s="5"/>
    </row>
    <row r="892" spans="2:13" x14ac:dyDescent="0.25">
      <c r="B892" s="1"/>
      <c r="C892" s="1"/>
      <c r="D892" s="1"/>
      <c r="E892" s="8"/>
      <c r="F892" s="8"/>
      <c r="G892" s="8"/>
      <c r="H892" s="8"/>
      <c r="I892" s="8"/>
      <c r="J892" s="8"/>
      <c r="K892" s="8"/>
      <c r="L892" s="5"/>
      <c r="M892" s="5"/>
    </row>
    <row r="893" spans="2:13" x14ac:dyDescent="0.25">
      <c r="B893" s="1"/>
      <c r="C893" s="1"/>
      <c r="D893" s="1"/>
      <c r="E893" s="8"/>
      <c r="F893" s="8"/>
      <c r="G893" s="8"/>
      <c r="H893" s="8"/>
      <c r="I893" s="8"/>
      <c r="J893" s="8"/>
      <c r="K893" s="8"/>
      <c r="L893" s="5"/>
      <c r="M893" s="5"/>
    </row>
    <row r="894" spans="2:13" x14ac:dyDescent="0.25">
      <c r="B894" s="1"/>
      <c r="C894" s="1"/>
      <c r="D894" s="1"/>
      <c r="E894" s="8"/>
      <c r="F894" s="8"/>
      <c r="G894" s="8"/>
      <c r="H894" s="8"/>
      <c r="I894" s="8"/>
      <c r="J894" s="8"/>
      <c r="K894" s="8"/>
      <c r="L894" s="5"/>
      <c r="M894" s="5"/>
    </row>
    <row r="895" spans="2:13" x14ac:dyDescent="0.25">
      <c r="B895" s="1"/>
      <c r="C895" s="1"/>
      <c r="D895" s="1"/>
      <c r="E895" s="8"/>
      <c r="F895" s="8"/>
      <c r="G895" s="8"/>
      <c r="H895" s="8"/>
      <c r="I895" s="8"/>
      <c r="J895" s="8"/>
      <c r="K895" s="8"/>
      <c r="L895" s="5"/>
      <c r="M895" s="5"/>
    </row>
    <row r="896" spans="2:13" x14ac:dyDescent="0.25">
      <c r="B896" s="1"/>
      <c r="C896" s="1"/>
      <c r="D896" s="1"/>
      <c r="E896" s="8"/>
      <c r="F896" s="8"/>
      <c r="G896" s="8"/>
      <c r="H896" s="8"/>
      <c r="I896" s="8"/>
      <c r="J896" s="8"/>
      <c r="K896" s="8"/>
      <c r="L896" s="5"/>
      <c r="M896" s="5"/>
    </row>
    <row r="897" spans="2:13" x14ac:dyDescent="0.25">
      <c r="B897" s="1"/>
      <c r="C897" s="1"/>
      <c r="D897" s="1"/>
      <c r="E897" s="8"/>
      <c r="F897" s="8"/>
      <c r="G897" s="8"/>
      <c r="H897" s="8"/>
      <c r="I897" s="8"/>
      <c r="J897" s="8"/>
      <c r="K897" s="8"/>
      <c r="L897" s="5"/>
      <c r="M897" s="5"/>
    </row>
    <row r="898" spans="2:13" x14ac:dyDescent="0.25">
      <c r="B898" s="1"/>
      <c r="C898" s="1"/>
      <c r="D898" s="1"/>
      <c r="E898" s="8"/>
      <c r="F898" s="8"/>
      <c r="G898" s="8"/>
      <c r="H898" s="8"/>
      <c r="I898" s="8"/>
      <c r="J898" s="8"/>
      <c r="K898" s="8"/>
      <c r="L898" s="5"/>
      <c r="M898" s="5"/>
    </row>
    <row r="899" spans="2:13" x14ac:dyDescent="0.25">
      <c r="B899" s="1"/>
      <c r="C899" s="1"/>
      <c r="D899" s="1"/>
      <c r="E899" s="8"/>
      <c r="F899" s="8"/>
      <c r="G899" s="8"/>
      <c r="H899" s="8"/>
      <c r="I899" s="8"/>
      <c r="J899" s="8"/>
      <c r="K899" s="8"/>
      <c r="L899" s="5"/>
      <c r="M899" s="5"/>
    </row>
    <row r="900" spans="2:13" x14ac:dyDescent="0.25">
      <c r="B900" s="1"/>
      <c r="C900" s="1"/>
      <c r="D900" s="1"/>
      <c r="E900" s="8"/>
      <c r="F900" s="8"/>
      <c r="G900" s="8"/>
      <c r="H900" s="8"/>
      <c r="I900" s="8"/>
      <c r="J900" s="8"/>
      <c r="K900" s="8"/>
      <c r="L900" s="5"/>
      <c r="M900" s="5"/>
    </row>
    <row r="901" spans="2:13" x14ac:dyDescent="0.25">
      <c r="B901" s="1"/>
      <c r="C901" s="1"/>
      <c r="D901" s="1"/>
      <c r="E901" s="8"/>
      <c r="F901" s="8"/>
      <c r="G901" s="8"/>
      <c r="H901" s="8"/>
      <c r="I901" s="8"/>
      <c r="J901" s="8"/>
      <c r="K901" s="8"/>
      <c r="L901" s="5"/>
      <c r="M901" s="5"/>
    </row>
    <row r="902" spans="2:13" x14ac:dyDescent="0.25">
      <c r="B902" s="1"/>
      <c r="C902" s="1"/>
      <c r="D902" s="1"/>
      <c r="E902" s="8"/>
      <c r="F902" s="8"/>
      <c r="G902" s="8"/>
      <c r="H902" s="8"/>
      <c r="I902" s="8"/>
      <c r="J902" s="8"/>
      <c r="K902" s="8"/>
      <c r="L902" s="5"/>
      <c r="M902" s="5"/>
    </row>
    <row r="903" spans="2:13" x14ac:dyDescent="0.25">
      <c r="B903" s="1"/>
      <c r="C903" s="1"/>
      <c r="D903" s="1"/>
      <c r="E903" s="8"/>
      <c r="F903" s="8"/>
      <c r="G903" s="8"/>
      <c r="H903" s="8"/>
      <c r="I903" s="8"/>
      <c r="J903" s="8"/>
      <c r="K903" s="8"/>
      <c r="L903" s="5"/>
      <c r="M903" s="5"/>
    </row>
    <row r="904" spans="2:13" x14ac:dyDescent="0.25">
      <c r="B904" s="1"/>
      <c r="C904" s="1"/>
      <c r="D904" s="1"/>
      <c r="E904" s="8"/>
      <c r="F904" s="8"/>
      <c r="G904" s="8"/>
      <c r="H904" s="8"/>
      <c r="I904" s="8"/>
      <c r="J904" s="8"/>
      <c r="K904" s="8"/>
      <c r="L904" s="5"/>
      <c r="M904" s="5"/>
    </row>
    <row r="905" spans="2:13" x14ac:dyDescent="0.25">
      <c r="B905" s="1"/>
      <c r="C905" s="1"/>
      <c r="D905" s="1"/>
      <c r="E905" s="8"/>
      <c r="F905" s="8"/>
      <c r="G905" s="8"/>
      <c r="H905" s="8"/>
      <c r="I905" s="8"/>
      <c r="J905" s="8"/>
      <c r="K905" s="8"/>
      <c r="L905" s="5"/>
      <c r="M905" s="5"/>
    </row>
    <row r="906" spans="2:13" x14ac:dyDescent="0.25">
      <c r="B906" s="1"/>
      <c r="C906" s="1"/>
      <c r="D906" s="1"/>
      <c r="E906" s="8"/>
      <c r="F906" s="8"/>
      <c r="G906" s="8"/>
      <c r="H906" s="8"/>
      <c r="I906" s="8"/>
      <c r="J906" s="8"/>
      <c r="K906" s="8"/>
      <c r="L906" s="5"/>
      <c r="M906" s="5"/>
    </row>
    <row r="907" spans="2:13" x14ac:dyDescent="0.25">
      <c r="B907" s="1"/>
      <c r="C907" s="1"/>
      <c r="D907" s="1"/>
      <c r="E907" s="8"/>
      <c r="F907" s="8"/>
      <c r="G907" s="8"/>
      <c r="H907" s="8"/>
      <c r="I907" s="8"/>
      <c r="J907" s="8"/>
      <c r="K907" s="8"/>
      <c r="L907" s="5"/>
      <c r="M907" s="5"/>
    </row>
    <row r="908" spans="2:13" x14ac:dyDescent="0.25">
      <c r="B908" s="1"/>
      <c r="C908" s="1"/>
      <c r="D908" s="1"/>
      <c r="E908" s="8"/>
      <c r="F908" s="8"/>
      <c r="G908" s="8"/>
      <c r="H908" s="8"/>
      <c r="I908" s="8"/>
      <c r="J908" s="8"/>
      <c r="K908" s="8"/>
      <c r="L908" s="5"/>
      <c r="M908" s="5"/>
    </row>
    <row r="909" spans="2:13" x14ac:dyDescent="0.25">
      <c r="B909" s="1"/>
      <c r="C909" s="1"/>
      <c r="D909" s="1"/>
      <c r="E909" s="8"/>
      <c r="F909" s="8"/>
      <c r="G909" s="8"/>
      <c r="H909" s="8"/>
      <c r="I909" s="8"/>
      <c r="J909" s="8"/>
      <c r="K909" s="8"/>
      <c r="L909" s="5"/>
      <c r="M909" s="5"/>
    </row>
    <row r="910" spans="2:13" x14ac:dyDescent="0.25">
      <c r="B910" s="1"/>
      <c r="C910" s="1"/>
      <c r="D910" s="1"/>
      <c r="E910" s="8"/>
      <c r="F910" s="8"/>
      <c r="G910" s="8"/>
      <c r="H910" s="8"/>
      <c r="I910" s="8"/>
      <c r="J910" s="8"/>
      <c r="K910" s="8"/>
      <c r="L910" s="5"/>
      <c r="M910" s="5"/>
    </row>
    <row r="911" spans="2:13" x14ac:dyDescent="0.25">
      <c r="B911" s="1"/>
      <c r="C911" s="1"/>
      <c r="D911" s="1"/>
      <c r="E911" s="8"/>
      <c r="F911" s="8"/>
      <c r="G911" s="8"/>
      <c r="H911" s="8"/>
      <c r="I911" s="8"/>
      <c r="J911" s="8"/>
      <c r="K911" s="8"/>
      <c r="L911" s="5"/>
      <c r="M911" s="5"/>
    </row>
    <row r="912" spans="2:13" x14ac:dyDescent="0.25">
      <c r="B912" s="1"/>
      <c r="C912" s="1"/>
      <c r="D912" s="1"/>
      <c r="E912" s="8"/>
      <c r="F912" s="8"/>
      <c r="G912" s="8"/>
      <c r="H912" s="8"/>
      <c r="I912" s="8"/>
      <c r="J912" s="8"/>
      <c r="K912" s="8"/>
      <c r="L912" s="5"/>
      <c r="M912" s="5"/>
    </row>
    <row r="913" spans="2:13" x14ac:dyDescent="0.25">
      <c r="B913" s="1"/>
      <c r="C913" s="1"/>
      <c r="D913" s="1"/>
      <c r="E913" s="8"/>
      <c r="F913" s="8"/>
      <c r="G913" s="8"/>
      <c r="H913" s="8"/>
      <c r="I913" s="8"/>
      <c r="J913" s="8"/>
      <c r="K913" s="8"/>
      <c r="L913" s="5"/>
      <c r="M913" s="5"/>
    </row>
    <row r="914" spans="2:13" x14ac:dyDescent="0.25">
      <c r="B914" s="1"/>
      <c r="C914" s="1"/>
      <c r="D914" s="1"/>
      <c r="E914" s="8"/>
      <c r="F914" s="8"/>
      <c r="G914" s="8"/>
      <c r="H914" s="8"/>
      <c r="I914" s="8"/>
      <c r="J914" s="8"/>
      <c r="K914" s="8"/>
      <c r="L914" s="5"/>
      <c r="M914" s="5"/>
    </row>
    <row r="915" spans="2:13" x14ac:dyDescent="0.25">
      <c r="B915" s="1"/>
      <c r="C915" s="1"/>
      <c r="D915" s="1"/>
      <c r="E915" s="8"/>
      <c r="F915" s="8"/>
      <c r="G915" s="8"/>
      <c r="H915" s="8"/>
      <c r="I915" s="8"/>
      <c r="J915" s="8"/>
      <c r="K915" s="8"/>
      <c r="L915" s="5"/>
      <c r="M915" s="5"/>
    </row>
    <row r="916" spans="2:13" x14ac:dyDescent="0.25">
      <c r="B916" s="1"/>
      <c r="C916" s="1"/>
      <c r="D916" s="1"/>
      <c r="E916" s="8"/>
      <c r="F916" s="8"/>
      <c r="G916" s="8"/>
      <c r="H916" s="8"/>
      <c r="I916" s="8"/>
      <c r="J916" s="8"/>
      <c r="K916" s="8"/>
      <c r="L916" s="5"/>
      <c r="M916" s="5"/>
    </row>
    <row r="917" spans="2:13" x14ac:dyDescent="0.25">
      <c r="B917" s="1"/>
      <c r="C917" s="1"/>
      <c r="D917" s="1"/>
      <c r="E917" s="8"/>
      <c r="F917" s="8"/>
      <c r="G917" s="8"/>
      <c r="H917" s="8"/>
      <c r="I917" s="8"/>
      <c r="J917" s="8"/>
      <c r="K917" s="8"/>
      <c r="L917" s="5"/>
      <c r="M917" s="5"/>
    </row>
    <row r="918" spans="2:13" x14ac:dyDescent="0.25">
      <c r="B918" s="1"/>
      <c r="C918" s="1"/>
      <c r="D918" s="1"/>
      <c r="E918" s="8"/>
      <c r="F918" s="8"/>
      <c r="G918" s="8"/>
      <c r="H918" s="8"/>
      <c r="I918" s="8"/>
      <c r="J918" s="8"/>
      <c r="K918" s="8"/>
      <c r="L918" s="5"/>
      <c r="M918" s="5"/>
    </row>
    <row r="919" spans="2:13" x14ac:dyDescent="0.25">
      <c r="B919" s="1"/>
      <c r="C919" s="1"/>
      <c r="D919" s="1"/>
      <c r="E919" s="8"/>
      <c r="F919" s="8"/>
      <c r="G919" s="8"/>
      <c r="H919" s="8"/>
      <c r="I919" s="8"/>
      <c r="J919" s="8"/>
      <c r="K919" s="8"/>
      <c r="L919" s="5"/>
      <c r="M919" s="5"/>
    </row>
    <row r="920" spans="2:13" x14ac:dyDescent="0.25">
      <c r="B920" s="1"/>
      <c r="C920" s="1"/>
      <c r="D920" s="1"/>
      <c r="E920" s="8"/>
      <c r="F920" s="8"/>
      <c r="G920" s="8"/>
      <c r="H920" s="8"/>
      <c r="I920" s="8"/>
      <c r="J920" s="8"/>
      <c r="K920" s="8"/>
      <c r="L920" s="5"/>
      <c r="M920" s="5"/>
    </row>
    <row r="921" spans="2:13" x14ac:dyDescent="0.25">
      <c r="B921" s="1"/>
      <c r="C921" s="1"/>
      <c r="D921" s="1"/>
      <c r="E921" s="8"/>
      <c r="F921" s="8"/>
      <c r="G921" s="8"/>
      <c r="H921" s="8"/>
      <c r="I921" s="8"/>
      <c r="J921" s="8"/>
      <c r="K921" s="8"/>
      <c r="L921" s="5"/>
      <c r="M921" s="5"/>
    </row>
    <row r="922" spans="2:13" x14ac:dyDescent="0.25">
      <c r="B922" s="1"/>
      <c r="C922" s="1"/>
      <c r="D922" s="1"/>
      <c r="E922" s="8"/>
      <c r="F922" s="8"/>
      <c r="G922" s="8"/>
      <c r="H922" s="8"/>
      <c r="I922" s="8"/>
      <c r="J922" s="8"/>
      <c r="K922" s="8"/>
      <c r="L922" s="5"/>
      <c r="M922" s="5"/>
    </row>
    <row r="923" spans="2:13" x14ac:dyDescent="0.25">
      <c r="B923" s="1"/>
      <c r="C923" s="1"/>
      <c r="D923" s="1"/>
      <c r="E923" s="8"/>
      <c r="F923" s="8"/>
      <c r="G923" s="8"/>
      <c r="H923" s="8"/>
      <c r="I923" s="8"/>
      <c r="J923" s="8"/>
      <c r="K923" s="8"/>
      <c r="L923" s="5"/>
      <c r="M923" s="5"/>
    </row>
    <row r="924" spans="2:13" x14ac:dyDescent="0.25">
      <c r="B924" s="1"/>
      <c r="C924" s="1"/>
      <c r="D924" s="1"/>
      <c r="E924" s="8"/>
      <c r="F924" s="8"/>
      <c r="G924" s="8"/>
      <c r="H924" s="8"/>
      <c r="I924" s="8"/>
      <c r="J924" s="8"/>
      <c r="K924" s="8"/>
      <c r="L924" s="5"/>
      <c r="M924" s="5"/>
    </row>
    <row r="925" spans="2:13" x14ac:dyDescent="0.25">
      <c r="B925" s="1"/>
      <c r="C925" s="1"/>
      <c r="D925" s="1"/>
      <c r="E925" s="8"/>
      <c r="F925" s="8"/>
      <c r="G925" s="8"/>
      <c r="H925" s="8"/>
      <c r="I925" s="8"/>
      <c r="J925" s="8"/>
      <c r="K925" s="8"/>
      <c r="L925" s="5"/>
      <c r="M925" s="5"/>
    </row>
    <row r="926" spans="2:13" x14ac:dyDescent="0.25">
      <c r="B926" s="1"/>
      <c r="C926" s="1"/>
      <c r="D926" s="1"/>
      <c r="E926" s="8"/>
      <c r="F926" s="8"/>
      <c r="G926" s="8"/>
      <c r="H926" s="8"/>
      <c r="I926" s="8"/>
      <c r="J926" s="8"/>
      <c r="K926" s="8"/>
      <c r="L926" s="5"/>
      <c r="M926" s="5"/>
    </row>
    <row r="927" spans="2:13" x14ac:dyDescent="0.25">
      <c r="B927" s="1"/>
      <c r="C927" s="1"/>
      <c r="D927" s="1"/>
      <c r="E927" s="8"/>
      <c r="F927" s="8"/>
      <c r="G927" s="8"/>
      <c r="H927" s="8"/>
      <c r="I927" s="8"/>
      <c r="J927" s="8"/>
      <c r="K927" s="8"/>
      <c r="L927" s="5"/>
      <c r="M927" s="5"/>
    </row>
    <row r="928" spans="2:13" x14ac:dyDescent="0.25">
      <c r="B928" s="1"/>
      <c r="C928" s="1"/>
      <c r="D928" s="1"/>
      <c r="E928" s="8"/>
      <c r="F928" s="8"/>
      <c r="G928" s="8"/>
      <c r="H928" s="8"/>
      <c r="I928" s="8"/>
      <c r="J928" s="8"/>
      <c r="K928" s="8"/>
      <c r="L928" s="5"/>
      <c r="M928" s="5"/>
    </row>
    <row r="929" spans="2:13" x14ac:dyDescent="0.25">
      <c r="B929" s="1"/>
      <c r="C929" s="1"/>
      <c r="D929" s="1"/>
      <c r="E929" s="8"/>
      <c r="F929" s="8"/>
      <c r="G929" s="8"/>
      <c r="H929" s="8"/>
      <c r="I929" s="8"/>
      <c r="J929" s="8"/>
      <c r="K929" s="8"/>
      <c r="L929" s="5"/>
      <c r="M929" s="5"/>
    </row>
    <row r="930" spans="2:13" x14ac:dyDescent="0.25">
      <c r="B930" s="1"/>
      <c r="C930" s="1"/>
      <c r="D930" s="1"/>
      <c r="E930" s="8"/>
      <c r="F930" s="8"/>
      <c r="G930" s="8"/>
      <c r="H930" s="8"/>
      <c r="I930" s="8"/>
      <c r="J930" s="8"/>
      <c r="K930" s="8"/>
      <c r="L930" s="5"/>
      <c r="M930" s="5"/>
    </row>
    <row r="931" spans="2:13" x14ac:dyDescent="0.25">
      <c r="B931" s="1"/>
      <c r="C931" s="1"/>
      <c r="D931" s="1"/>
      <c r="E931" s="8"/>
      <c r="F931" s="8"/>
      <c r="G931" s="8"/>
      <c r="H931" s="8"/>
      <c r="I931" s="8"/>
      <c r="J931" s="8"/>
      <c r="K931" s="8"/>
      <c r="L931" s="5"/>
      <c r="M931" s="5"/>
    </row>
    <row r="932" spans="2:13" x14ac:dyDescent="0.25">
      <c r="B932" s="1"/>
      <c r="C932" s="1"/>
      <c r="D932" s="1"/>
      <c r="E932" s="8"/>
      <c r="F932" s="8"/>
      <c r="G932" s="8"/>
      <c r="H932" s="8"/>
      <c r="I932" s="8"/>
      <c r="J932" s="8"/>
      <c r="K932" s="8"/>
      <c r="L932" s="5"/>
      <c r="M932" s="5"/>
    </row>
    <row r="933" spans="2:13" x14ac:dyDescent="0.25">
      <c r="B933" s="1"/>
      <c r="C933" s="1"/>
      <c r="D933" s="1"/>
      <c r="E933" s="8"/>
      <c r="F933" s="8"/>
      <c r="G933" s="8"/>
      <c r="H933" s="8"/>
      <c r="I933" s="8"/>
      <c r="J933" s="8"/>
      <c r="K933" s="8"/>
      <c r="L933" s="5"/>
      <c r="M933" s="5"/>
    </row>
    <row r="934" spans="2:13" x14ac:dyDescent="0.25">
      <c r="B934" s="1"/>
      <c r="C934" s="1"/>
      <c r="D934" s="1"/>
      <c r="E934" s="8"/>
      <c r="F934" s="8"/>
      <c r="G934" s="8"/>
      <c r="H934" s="8"/>
      <c r="I934" s="8"/>
      <c r="J934" s="8"/>
      <c r="K934" s="8"/>
      <c r="L934" s="5"/>
      <c r="M934" s="5"/>
    </row>
    <row r="935" spans="2:13" x14ac:dyDescent="0.25">
      <c r="B935" s="1"/>
      <c r="C935" s="1"/>
      <c r="D935" s="1"/>
      <c r="E935" s="8"/>
      <c r="F935" s="8"/>
      <c r="G935" s="8"/>
      <c r="H935" s="8"/>
      <c r="I935" s="8"/>
      <c r="J935" s="8"/>
      <c r="K935" s="8"/>
      <c r="L935" s="5"/>
      <c r="M935" s="5"/>
    </row>
    <row r="936" spans="2:13" x14ac:dyDescent="0.25">
      <c r="B936" s="1"/>
      <c r="C936" s="1"/>
      <c r="D936" s="1"/>
      <c r="E936" s="8"/>
      <c r="F936" s="8"/>
      <c r="G936" s="8"/>
      <c r="H936" s="8"/>
      <c r="I936" s="8"/>
      <c r="J936" s="8"/>
      <c r="K936" s="8"/>
      <c r="L936" s="5"/>
      <c r="M936" s="5"/>
    </row>
    <row r="937" spans="2:13" x14ac:dyDescent="0.25">
      <c r="B937" s="1"/>
      <c r="C937" s="1"/>
      <c r="D937" s="1"/>
      <c r="E937" s="8"/>
      <c r="F937" s="8"/>
      <c r="G937" s="8"/>
      <c r="H937" s="8"/>
      <c r="I937" s="8"/>
      <c r="J937" s="8"/>
      <c r="K937" s="8"/>
      <c r="L937" s="5"/>
      <c r="M937" s="5"/>
    </row>
    <row r="938" spans="2:13" x14ac:dyDescent="0.25">
      <c r="B938" s="1"/>
      <c r="C938" s="1"/>
      <c r="D938" s="1"/>
      <c r="E938" s="8"/>
      <c r="F938" s="8"/>
      <c r="G938" s="8"/>
      <c r="H938" s="8"/>
      <c r="I938" s="8"/>
      <c r="J938" s="8"/>
      <c r="K938" s="8"/>
      <c r="L938" s="5"/>
      <c r="M938" s="5"/>
    </row>
    <row r="939" spans="2:13" x14ac:dyDescent="0.25">
      <c r="B939" s="1"/>
      <c r="C939" s="1"/>
      <c r="D939" s="1"/>
      <c r="E939" s="8"/>
      <c r="F939" s="8"/>
      <c r="G939" s="8"/>
      <c r="H939" s="8"/>
      <c r="I939" s="8"/>
      <c r="J939" s="8"/>
      <c r="K939" s="8"/>
      <c r="L939" s="5"/>
      <c r="M939" s="5"/>
    </row>
    <row r="940" spans="2:13" x14ac:dyDescent="0.25">
      <c r="B940" s="1"/>
      <c r="C940" s="1"/>
      <c r="D940" s="1"/>
      <c r="E940" s="8"/>
      <c r="F940" s="8"/>
      <c r="G940" s="8"/>
      <c r="H940" s="8"/>
      <c r="I940" s="8"/>
      <c r="J940" s="8"/>
      <c r="K940" s="8"/>
      <c r="L940" s="5"/>
      <c r="M940" s="5"/>
    </row>
    <row r="941" spans="2:13" x14ac:dyDescent="0.25">
      <c r="B941" s="1"/>
      <c r="C941" s="1"/>
      <c r="D941" s="1"/>
      <c r="E941" s="8"/>
      <c r="F941" s="8"/>
      <c r="G941" s="8"/>
      <c r="H941" s="8"/>
      <c r="I941" s="8"/>
      <c r="J941" s="8"/>
      <c r="K941" s="8"/>
      <c r="L941" s="5"/>
      <c r="M941" s="5"/>
    </row>
    <row r="942" spans="2:13" x14ac:dyDescent="0.25">
      <c r="B942" s="1"/>
      <c r="C942" s="1"/>
      <c r="D942" s="1"/>
      <c r="E942" s="8"/>
      <c r="F942" s="8"/>
      <c r="G942" s="8"/>
      <c r="H942" s="8"/>
      <c r="I942" s="8"/>
      <c r="J942" s="8"/>
      <c r="K942" s="8"/>
      <c r="L942" s="5"/>
      <c r="M942" s="5"/>
    </row>
    <row r="943" spans="2:13" x14ac:dyDescent="0.25">
      <c r="B943" s="1"/>
      <c r="C943" s="1"/>
      <c r="D943" s="1"/>
      <c r="E943" s="8"/>
      <c r="F943" s="8"/>
      <c r="G943" s="8"/>
      <c r="H943" s="8"/>
      <c r="I943" s="8"/>
      <c r="J943" s="8"/>
      <c r="K943" s="8"/>
      <c r="L943" s="5"/>
      <c r="M943" s="5"/>
    </row>
    <row r="944" spans="2:13" x14ac:dyDescent="0.25">
      <c r="B944" s="1"/>
      <c r="C944" s="1"/>
      <c r="D944" s="1"/>
      <c r="E944" s="8"/>
      <c r="F944" s="8"/>
      <c r="G944" s="8"/>
      <c r="H944" s="8"/>
      <c r="I944" s="8"/>
      <c r="J944" s="8"/>
      <c r="K944" s="8"/>
      <c r="L944" s="5"/>
      <c r="M944" s="5"/>
    </row>
    <row r="945" spans="2:13" x14ac:dyDescent="0.25">
      <c r="B945" s="1"/>
      <c r="C945" s="1"/>
      <c r="D945" s="1"/>
      <c r="E945" s="8"/>
      <c r="F945" s="8"/>
      <c r="G945" s="8"/>
      <c r="H945" s="8"/>
      <c r="I945" s="8"/>
      <c r="J945" s="8"/>
      <c r="K945" s="8"/>
      <c r="L945" s="5"/>
      <c r="M945" s="5"/>
    </row>
    <row r="946" spans="2:13" x14ac:dyDescent="0.25">
      <c r="B946" s="1"/>
      <c r="C946" s="1"/>
      <c r="D946" s="1"/>
      <c r="E946" s="8"/>
      <c r="F946" s="8"/>
      <c r="G946" s="8"/>
      <c r="H946" s="8"/>
      <c r="I946" s="8"/>
      <c r="J946" s="8"/>
      <c r="K946" s="8"/>
      <c r="L946" s="5"/>
      <c r="M946" s="5"/>
    </row>
    <row r="947" spans="2:13" x14ac:dyDescent="0.25">
      <c r="B947" s="1"/>
      <c r="C947" s="1"/>
      <c r="D947" s="1"/>
      <c r="E947" s="8"/>
      <c r="F947" s="8"/>
      <c r="G947" s="8"/>
      <c r="H947" s="8"/>
      <c r="I947" s="8"/>
      <c r="J947" s="8"/>
      <c r="K947" s="8"/>
      <c r="L947" s="5"/>
      <c r="M947" s="5"/>
    </row>
    <row r="948" spans="2:13" x14ac:dyDescent="0.25">
      <c r="B948" s="1"/>
      <c r="C948" s="1"/>
      <c r="D948" s="1"/>
      <c r="E948" s="8"/>
      <c r="F948" s="8"/>
      <c r="G948" s="8"/>
      <c r="H948" s="8"/>
      <c r="I948" s="8"/>
      <c r="J948" s="8"/>
      <c r="K948" s="8"/>
      <c r="L948" s="5"/>
      <c r="M948" s="5"/>
    </row>
    <row r="949" spans="2:13" x14ac:dyDescent="0.25">
      <c r="B949" s="1"/>
      <c r="C949" s="1"/>
      <c r="D949" s="1"/>
      <c r="E949" s="8"/>
      <c r="F949" s="8"/>
      <c r="G949" s="8"/>
      <c r="H949" s="8"/>
      <c r="I949" s="8"/>
      <c r="J949" s="8"/>
      <c r="K949" s="8"/>
      <c r="L949" s="5"/>
      <c r="M949" s="5"/>
    </row>
    <row r="950" spans="2:13" x14ac:dyDescent="0.25">
      <c r="B950" s="1"/>
      <c r="C950" s="1"/>
      <c r="D950" s="1"/>
      <c r="E950" s="8"/>
      <c r="F950" s="8"/>
      <c r="G950" s="8"/>
      <c r="H950" s="8"/>
      <c r="I950" s="8"/>
      <c r="J950" s="8"/>
      <c r="K950" s="8"/>
      <c r="L950" s="5"/>
      <c r="M950" s="5"/>
    </row>
    <row r="951" spans="2:13" x14ac:dyDescent="0.25">
      <c r="B951" s="1"/>
      <c r="C951" s="1"/>
      <c r="D951" s="1"/>
      <c r="E951" s="8"/>
      <c r="F951" s="8"/>
      <c r="G951" s="8"/>
      <c r="H951" s="8"/>
      <c r="I951" s="8"/>
      <c r="J951" s="8"/>
      <c r="K951" s="8"/>
      <c r="L951" s="5"/>
      <c r="M951" s="5"/>
    </row>
    <row r="952" spans="2:13" x14ac:dyDescent="0.25">
      <c r="B952" s="1"/>
      <c r="C952" s="1"/>
      <c r="D952" s="1"/>
      <c r="E952" s="8"/>
      <c r="F952" s="8"/>
      <c r="G952" s="8"/>
      <c r="H952" s="8"/>
      <c r="I952" s="8"/>
      <c r="J952" s="8"/>
      <c r="K952" s="8"/>
      <c r="L952" s="5"/>
      <c r="M952" s="5"/>
    </row>
    <row r="953" spans="2:13" x14ac:dyDescent="0.25">
      <c r="B953" s="1"/>
      <c r="C953" s="1"/>
      <c r="D953" s="1"/>
      <c r="E953" s="8"/>
      <c r="F953" s="8"/>
      <c r="G953" s="8"/>
      <c r="H953" s="8"/>
      <c r="I953" s="8"/>
      <c r="J953" s="8"/>
      <c r="K953" s="8"/>
      <c r="L953" s="5"/>
      <c r="M953" s="5"/>
    </row>
    <row r="954" spans="2:13" x14ac:dyDescent="0.25">
      <c r="B954" s="1"/>
      <c r="C954" s="1"/>
      <c r="D954" s="1"/>
      <c r="E954" s="8"/>
      <c r="F954" s="8"/>
      <c r="G954" s="8"/>
      <c r="H954" s="8"/>
      <c r="I954" s="8"/>
      <c r="J954" s="8"/>
      <c r="K954" s="8"/>
      <c r="L954" s="5"/>
      <c r="M954" s="5"/>
    </row>
    <row r="955" spans="2:13" x14ac:dyDescent="0.25">
      <c r="B955" s="1"/>
      <c r="C955" s="1"/>
      <c r="D955" s="1"/>
      <c r="E955" s="8"/>
      <c r="F955" s="8"/>
      <c r="G955" s="8"/>
      <c r="H955" s="8"/>
      <c r="I955" s="8"/>
      <c r="J955" s="8"/>
      <c r="K955" s="8"/>
      <c r="L955" s="5"/>
      <c r="M955" s="5"/>
    </row>
    <row r="956" spans="2:13" x14ac:dyDescent="0.25">
      <c r="B956" s="1"/>
      <c r="C956" s="1"/>
      <c r="D956" s="1"/>
      <c r="E956" s="8"/>
      <c r="F956" s="8"/>
      <c r="G956" s="8"/>
      <c r="H956" s="8"/>
      <c r="I956" s="8"/>
      <c r="J956" s="8"/>
      <c r="K956" s="8"/>
      <c r="L956" s="5"/>
      <c r="M956" s="5"/>
    </row>
    <row r="957" spans="2:13" x14ac:dyDescent="0.25">
      <c r="B957" s="1"/>
      <c r="C957" s="1"/>
      <c r="D957" s="1"/>
      <c r="E957" s="8"/>
      <c r="F957" s="8"/>
      <c r="G957" s="8"/>
      <c r="H957" s="8"/>
      <c r="I957" s="8"/>
      <c r="J957" s="8"/>
      <c r="K957" s="8"/>
      <c r="L957" s="5"/>
      <c r="M957" s="5"/>
    </row>
    <row r="958" spans="2:13" x14ac:dyDescent="0.25">
      <c r="B958" s="1"/>
      <c r="C958" s="1"/>
      <c r="D958" s="1"/>
      <c r="E958" s="8"/>
      <c r="F958" s="8"/>
      <c r="G958" s="8"/>
      <c r="H958" s="8"/>
      <c r="I958" s="8"/>
      <c r="J958" s="8"/>
      <c r="K958" s="8"/>
      <c r="L958" s="5"/>
      <c r="M958" s="5"/>
    </row>
    <row r="959" spans="2:13" x14ac:dyDescent="0.25">
      <c r="B959" s="1"/>
      <c r="C959" s="1"/>
      <c r="D959" s="1"/>
      <c r="E959" s="8"/>
      <c r="F959" s="8"/>
      <c r="G959" s="8"/>
      <c r="H959" s="8"/>
      <c r="I959" s="8"/>
      <c r="J959" s="8"/>
      <c r="K959" s="8"/>
      <c r="L959" s="5"/>
      <c r="M959" s="5"/>
    </row>
    <row r="960" spans="2:13" x14ac:dyDescent="0.25">
      <c r="B960" s="1"/>
      <c r="C960" s="1"/>
      <c r="D960" s="1"/>
      <c r="E960" s="8"/>
      <c r="F960" s="8"/>
      <c r="G960" s="8"/>
      <c r="H960" s="8"/>
      <c r="I960" s="8"/>
      <c r="J960" s="8"/>
      <c r="K960" s="8"/>
      <c r="L960" s="5"/>
      <c r="M960" s="5"/>
    </row>
    <row r="961" spans="2:13" x14ac:dyDescent="0.25">
      <c r="B961" s="1"/>
      <c r="C961" s="1"/>
      <c r="D961" s="1"/>
      <c r="E961" s="8"/>
      <c r="F961" s="8"/>
      <c r="G961" s="8"/>
      <c r="H961" s="8"/>
      <c r="I961" s="8"/>
      <c r="J961" s="8"/>
      <c r="K961" s="8"/>
      <c r="L961" s="5"/>
      <c r="M961" s="5"/>
    </row>
    <row r="962" spans="2:13" x14ac:dyDescent="0.25">
      <c r="B962" s="1"/>
      <c r="C962" s="1"/>
      <c r="D962" s="1"/>
      <c r="E962" s="8"/>
      <c r="F962" s="8"/>
      <c r="G962" s="8"/>
      <c r="H962" s="8"/>
      <c r="I962" s="8"/>
      <c r="J962" s="8"/>
      <c r="K962" s="8"/>
      <c r="L962" s="5"/>
      <c r="M962" s="5"/>
    </row>
    <row r="963" spans="2:13" x14ac:dyDescent="0.25">
      <c r="B963" s="1"/>
      <c r="C963" s="1"/>
      <c r="D963" s="1"/>
      <c r="E963" s="8"/>
      <c r="F963" s="8"/>
      <c r="G963" s="8"/>
      <c r="H963" s="8"/>
      <c r="I963" s="8"/>
      <c r="J963" s="8"/>
      <c r="K963" s="8"/>
      <c r="L963" s="5"/>
      <c r="M963" s="5"/>
    </row>
    <row r="964" spans="2:13" x14ac:dyDescent="0.25">
      <c r="B964" s="1"/>
      <c r="C964" s="1"/>
      <c r="D964" s="1"/>
      <c r="E964" s="8"/>
      <c r="F964" s="8"/>
      <c r="G964" s="8"/>
      <c r="H964" s="8"/>
      <c r="I964" s="8"/>
      <c r="J964" s="8"/>
      <c r="K964" s="8"/>
      <c r="L964" s="5"/>
      <c r="M964" s="5"/>
    </row>
    <row r="965" spans="2:13" x14ac:dyDescent="0.25">
      <c r="B965" s="1"/>
      <c r="C965" s="1"/>
      <c r="D965" s="1"/>
      <c r="E965" s="8"/>
      <c r="F965" s="8"/>
      <c r="G965" s="8"/>
      <c r="H965" s="8"/>
      <c r="I965" s="8"/>
      <c r="J965" s="8"/>
      <c r="K965" s="8"/>
      <c r="L965" s="5"/>
      <c r="M965" s="5"/>
    </row>
    <row r="966" spans="2:13" x14ac:dyDescent="0.25">
      <c r="B966" s="1"/>
      <c r="C966" s="1"/>
      <c r="D966" s="1"/>
      <c r="E966" s="8"/>
      <c r="F966" s="8"/>
      <c r="G966" s="8"/>
      <c r="H966" s="8"/>
      <c r="I966" s="8"/>
      <c r="J966" s="8"/>
      <c r="K966" s="8"/>
      <c r="L966" s="5"/>
      <c r="M966" s="5"/>
    </row>
    <row r="967" spans="2:13" x14ac:dyDescent="0.25">
      <c r="B967" s="1"/>
      <c r="C967" s="1"/>
      <c r="D967" s="1"/>
      <c r="E967" s="8"/>
      <c r="F967" s="8"/>
      <c r="G967" s="8"/>
      <c r="H967" s="8"/>
      <c r="I967" s="8"/>
      <c r="J967" s="8"/>
      <c r="K967" s="8"/>
      <c r="L967" s="5"/>
      <c r="M967" s="5"/>
    </row>
    <row r="968" spans="2:13" x14ac:dyDescent="0.25">
      <c r="B968" s="1"/>
      <c r="C968" s="1"/>
      <c r="D968" s="1"/>
      <c r="E968" s="8"/>
      <c r="F968" s="8"/>
      <c r="G968" s="8"/>
      <c r="H968" s="8"/>
      <c r="I968" s="8"/>
      <c r="J968" s="8"/>
      <c r="K968" s="8"/>
      <c r="L968" s="5"/>
      <c r="M968" s="5"/>
    </row>
    <row r="969" spans="2:13" x14ac:dyDescent="0.25">
      <c r="B969" s="1"/>
      <c r="C969" s="1"/>
      <c r="D969" s="1"/>
      <c r="E969" s="8"/>
      <c r="F969" s="8"/>
      <c r="G969" s="8"/>
      <c r="H969" s="8"/>
      <c r="I969" s="8"/>
      <c r="J969" s="8"/>
      <c r="K969" s="8"/>
      <c r="L969" s="5"/>
      <c r="M969" s="5"/>
    </row>
    <row r="970" spans="2:13" x14ac:dyDescent="0.25">
      <c r="B970" s="1"/>
      <c r="C970" s="1"/>
      <c r="D970" s="1"/>
      <c r="E970" s="8"/>
      <c r="F970" s="8"/>
      <c r="G970" s="8"/>
      <c r="H970" s="8"/>
      <c r="I970" s="8"/>
      <c r="J970" s="8"/>
      <c r="K970" s="8"/>
      <c r="L970" s="5"/>
      <c r="M970" s="5"/>
    </row>
    <row r="971" spans="2:13" x14ac:dyDescent="0.25">
      <c r="B971" s="1"/>
      <c r="C971" s="1"/>
      <c r="D971" s="1"/>
      <c r="E971" s="8"/>
      <c r="F971" s="8"/>
      <c r="G971" s="8"/>
      <c r="H971" s="8"/>
      <c r="I971" s="8"/>
      <c r="J971" s="8"/>
      <c r="K971" s="8"/>
      <c r="L971" s="5"/>
      <c r="M971" s="5"/>
    </row>
    <row r="972" spans="2:13" x14ac:dyDescent="0.25">
      <c r="B972" s="1"/>
      <c r="C972" s="1"/>
      <c r="D972" s="1"/>
      <c r="E972" s="8"/>
      <c r="F972" s="8"/>
      <c r="G972" s="8"/>
      <c r="H972" s="8"/>
      <c r="I972" s="8"/>
      <c r="J972" s="8"/>
      <c r="K972" s="8"/>
      <c r="L972" s="5"/>
      <c r="M972" s="5"/>
    </row>
    <row r="973" spans="2:13" x14ac:dyDescent="0.25">
      <c r="B973" s="1"/>
      <c r="C973" s="1"/>
      <c r="D973" s="1"/>
      <c r="E973" s="8"/>
      <c r="F973" s="8"/>
      <c r="G973" s="8"/>
      <c r="H973" s="8"/>
      <c r="I973" s="8"/>
      <c r="J973" s="8"/>
      <c r="K973" s="8"/>
      <c r="L973" s="5"/>
      <c r="M973" s="5"/>
    </row>
    <row r="974" spans="2:13" x14ac:dyDescent="0.25">
      <c r="B974" s="1"/>
      <c r="C974" s="1"/>
      <c r="D974" s="1"/>
      <c r="E974" s="8"/>
      <c r="F974" s="8"/>
      <c r="G974" s="8"/>
      <c r="H974" s="8"/>
      <c r="I974" s="8"/>
      <c r="J974" s="8"/>
      <c r="K974" s="8"/>
      <c r="L974" s="5"/>
      <c r="M974" s="5"/>
    </row>
    <row r="975" spans="2:13" x14ac:dyDescent="0.25">
      <c r="B975" s="1"/>
      <c r="C975" s="1"/>
      <c r="D975" s="1"/>
      <c r="E975" s="8"/>
      <c r="F975" s="8"/>
      <c r="G975" s="8"/>
      <c r="H975" s="8"/>
      <c r="I975" s="8"/>
      <c r="J975" s="8"/>
      <c r="K975" s="8"/>
      <c r="L975" s="5"/>
      <c r="M975" s="5"/>
    </row>
    <row r="976" spans="2:13" x14ac:dyDescent="0.25">
      <c r="B976" s="1"/>
      <c r="C976" s="1"/>
      <c r="D976" s="1"/>
      <c r="E976" s="8"/>
      <c r="F976" s="8"/>
      <c r="G976" s="8"/>
      <c r="H976" s="8"/>
      <c r="I976" s="8"/>
      <c r="J976" s="8"/>
      <c r="K976" s="8"/>
      <c r="L976" s="5"/>
      <c r="M976" s="5"/>
    </row>
    <row r="977" spans="2:13" x14ac:dyDescent="0.25">
      <c r="B977" s="1"/>
      <c r="C977" s="1"/>
      <c r="D977" s="1"/>
      <c r="E977" s="8"/>
      <c r="F977" s="8"/>
      <c r="G977" s="8"/>
      <c r="H977" s="8"/>
      <c r="I977" s="8"/>
      <c r="J977" s="8"/>
      <c r="K977" s="8"/>
      <c r="L977" s="5"/>
      <c r="M977" s="5"/>
    </row>
    <row r="978" spans="2:13" x14ac:dyDescent="0.25">
      <c r="B978" s="1"/>
      <c r="C978" s="1"/>
      <c r="D978" s="1"/>
      <c r="E978" s="8"/>
      <c r="F978" s="8"/>
      <c r="G978" s="8"/>
      <c r="H978" s="8"/>
      <c r="I978" s="8"/>
      <c r="J978" s="8"/>
      <c r="K978" s="8"/>
      <c r="L978" s="5"/>
      <c r="M978" s="5"/>
    </row>
    <row r="979" spans="2:13" x14ac:dyDescent="0.25">
      <c r="B979" s="1"/>
      <c r="C979" s="1"/>
      <c r="D979" s="1"/>
      <c r="E979" s="8"/>
      <c r="F979" s="8"/>
      <c r="G979" s="8"/>
      <c r="H979" s="8"/>
      <c r="I979" s="8"/>
      <c r="J979" s="8"/>
      <c r="K979" s="8"/>
      <c r="L979" s="5"/>
      <c r="M979" s="5"/>
    </row>
    <row r="980" spans="2:13" x14ac:dyDescent="0.25">
      <c r="B980" s="1"/>
      <c r="C980" s="1"/>
      <c r="D980" s="1"/>
      <c r="E980" s="8"/>
      <c r="F980" s="8"/>
      <c r="G980" s="8"/>
      <c r="H980" s="8"/>
      <c r="I980" s="8"/>
      <c r="J980" s="8"/>
      <c r="K980" s="8"/>
      <c r="L980" s="5"/>
      <c r="M980" s="5"/>
    </row>
    <row r="981" spans="2:13" x14ac:dyDescent="0.25">
      <c r="B981" s="1"/>
      <c r="C981" s="1"/>
      <c r="D981" s="1"/>
      <c r="E981" s="8"/>
      <c r="F981" s="8"/>
      <c r="G981" s="8"/>
      <c r="H981" s="8"/>
      <c r="I981" s="8"/>
      <c r="J981" s="8"/>
      <c r="K981" s="8"/>
      <c r="L981" s="5"/>
      <c r="M981" s="5"/>
    </row>
    <row r="982" spans="2:13" x14ac:dyDescent="0.25">
      <c r="B982" s="1"/>
      <c r="C982" s="1"/>
      <c r="D982" s="1"/>
      <c r="E982" s="8"/>
      <c r="F982" s="8"/>
      <c r="G982" s="8"/>
      <c r="H982" s="8"/>
      <c r="I982" s="8"/>
      <c r="J982" s="8"/>
      <c r="K982" s="8"/>
      <c r="L982" s="5"/>
      <c r="M982" s="5"/>
    </row>
    <row r="983" spans="2:13" x14ac:dyDescent="0.25">
      <c r="B983" s="1"/>
      <c r="C983" s="1"/>
      <c r="D983" s="1"/>
      <c r="E983" s="8"/>
      <c r="F983" s="8"/>
      <c r="G983" s="8"/>
      <c r="H983" s="8"/>
      <c r="I983" s="8"/>
      <c r="J983" s="8"/>
      <c r="K983" s="8"/>
      <c r="L983" s="5"/>
      <c r="M983" s="5"/>
    </row>
    <row r="984" spans="2:13" x14ac:dyDescent="0.25">
      <c r="B984" s="1"/>
      <c r="C984" s="1"/>
      <c r="D984" s="1"/>
      <c r="E984" s="8"/>
      <c r="F984" s="8"/>
      <c r="G984" s="8"/>
      <c r="H984" s="8"/>
      <c r="I984" s="8"/>
      <c r="J984" s="8"/>
      <c r="K984" s="8"/>
      <c r="L984" s="5"/>
      <c r="M984" s="5"/>
    </row>
    <row r="985" spans="2:13" x14ac:dyDescent="0.25">
      <c r="B985" s="1"/>
      <c r="C985" s="1"/>
      <c r="D985" s="1"/>
      <c r="E985" s="8"/>
      <c r="F985" s="8"/>
      <c r="G985" s="8"/>
      <c r="H985" s="8"/>
      <c r="I985" s="8"/>
      <c r="J985" s="8"/>
      <c r="K985" s="8"/>
      <c r="L985" s="5"/>
      <c r="M985" s="5"/>
    </row>
    <row r="986" spans="2:13" x14ac:dyDescent="0.25">
      <c r="B986" s="1"/>
      <c r="C986" s="1"/>
      <c r="D986" s="1"/>
      <c r="E986" s="8"/>
      <c r="F986" s="8"/>
      <c r="G986" s="8"/>
      <c r="H986" s="8"/>
      <c r="I986" s="8"/>
      <c r="J986" s="8"/>
      <c r="K986" s="8"/>
      <c r="L986" s="5"/>
      <c r="M986" s="5"/>
    </row>
    <row r="987" spans="2:13" x14ac:dyDescent="0.25">
      <c r="B987" s="1"/>
      <c r="C987" s="1"/>
      <c r="D987" s="1"/>
      <c r="E987" s="8"/>
      <c r="F987" s="8"/>
      <c r="G987" s="8"/>
      <c r="H987" s="8"/>
      <c r="I987" s="8"/>
      <c r="J987" s="8"/>
      <c r="K987" s="8"/>
      <c r="L987" s="5"/>
      <c r="M987" s="5"/>
    </row>
    <row r="988" spans="2:13" x14ac:dyDescent="0.25">
      <c r="B988" s="1"/>
      <c r="C988" s="1"/>
      <c r="D988" s="1"/>
      <c r="E988" s="8"/>
      <c r="F988" s="8"/>
      <c r="G988" s="8"/>
      <c r="H988" s="8"/>
      <c r="I988" s="8"/>
      <c r="J988" s="8"/>
      <c r="K988" s="8"/>
      <c r="L988" s="5"/>
      <c r="M988" s="5"/>
    </row>
    <row r="989" spans="2:13" x14ac:dyDescent="0.25">
      <c r="B989" s="1"/>
      <c r="C989" s="1"/>
      <c r="D989" s="1"/>
      <c r="E989" s="8"/>
      <c r="F989" s="8"/>
      <c r="G989" s="8"/>
      <c r="H989" s="8"/>
      <c r="I989" s="8"/>
      <c r="J989" s="8"/>
      <c r="K989" s="8"/>
      <c r="L989" s="5"/>
      <c r="M989" s="5"/>
    </row>
    <row r="990" spans="2:13" x14ac:dyDescent="0.25">
      <c r="B990" s="1"/>
      <c r="C990" s="1"/>
      <c r="D990" s="1"/>
      <c r="E990" s="8"/>
      <c r="F990" s="8"/>
      <c r="G990" s="8"/>
      <c r="H990" s="8"/>
      <c r="I990" s="8"/>
      <c r="J990" s="8"/>
      <c r="K990" s="8"/>
      <c r="L990" s="5"/>
      <c r="M990" s="5"/>
    </row>
    <row r="991" spans="2:13" x14ac:dyDescent="0.25">
      <c r="B991" s="1"/>
      <c r="C991" s="1"/>
      <c r="D991" s="1"/>
      <c r="E991" s="8"/>
      <c r="F991" s="8"/>
      <c r="G991" s="8"/>
      <c r="H991" s="8"/>
      <c r="I991" s="8"/>
      <c r="J991" s="8"/>
      <c r="K991" s="8"/>
      <c r="L991" s="5"/>
      <c r="M991" s="5"/>
    </row>
    <row r="992" spans="2:13" x14ac:dyDescent="0.25">
      <c r="B992" s="1"/>
      <c r="C992" s="1"/>
      <c r="D992" s="1"/>
      <c r="E992" s="8"/>
      <c r="F992" s="8"/>
      <c r="G992" s="8"/>
      <c r="H992" s="8"/>
      <c r="I992" s="8"/>
      <c r="J992" s="8"/>
      <c r="K992" s="8"/>
      <c r="L992" s="5"/>
      <c r="M992" s="5"/>
    </row>
    <row r="993" spans="2:13" x14ac:dyDescent="0.25">
      <c r="B993" s="1"/>
      <c r="C993" s="1"/>
      <c r="D993" s="1"/>
      <c r="E993" s="8"/>
      <c r="F993" s="8"/>
      <c r="G993" s="8"/>
      <c r="H993" s="8"/>
      <c r="I993" s="8"/>
      <c r="J993" s="8"/>
      <c r="K993" s="8"/>
      <c r="L993" s="5"/>
      <c r="M993" s="5"/>
    </row>
    <row r="994" spans="2:13" x14ac:dyDescent="0.25">
      <c r="B994" s="1"/>
      <c r="C994" s="1"/>
      <c r="D994" s="1"/>
      <c r="E994" s="8"/>
      <c r="F994" s="8"/>
      <c r="G994" s="8"/>
      <c r="H994" s="8"/>
      <c r="I994" s="8"/>
      <c r="J994" s="8"/>
      <c r="K994" s="8"/>
      <c r="L994" s="5"/>
      <c r="M994" s="5"/>
    </row>
    <row r="995" spans="2:13" x14ac:dyDescent="0.25">
      <c r="B995" s="1"/>
      <c r="C995" s="1"/>
      <c r="D995" s="1"/>
      <c r="E995" s="8"/>
      <c r="F995" s="8"/>
      <c r="G995" s="8"/>
      <c r="H995" s="8"/>
      <c r="I995" s="8"/>
      <c r="J995" s="8"/>
      <c r="K995" s="8"/>
      <c r="L995" s="5"/>
      <c r="M995" s="5"/>
    </row>
    <row r="996" spans="2:13" x14ac:dyDescent="0.25">
      <c r="B996" s="1"/>
      <c r="C996" s="1"/>
      <c r="D996" s="1"/>
      <c r="E996" s="8"/>
      <c r="F996" s="8"/>
      <c r="G996" s="8"/>
      <c r="H996" s="8"/>
      <c r="I996" s="8"/>
      <c r="J996" s="8"/>
      <c r="K996" s="8"/>
      <c r="L996" s="5"/>
      <c r="M996" s="5"/>
    </row>
    <row r="997" spans="2:13" x14ac:dyDescent="0.25">
      <c r="B997" s="1"/>
      <c r="C997" s="1"/>
      <c r="D997" s="1"/>
      <c r="E997" s="8"/>
      <c r="F997" s="8"/>
      <c r="G997" s="8"/>
      <c r="H997" s="8"/>
      <c r="I997" s="8"/>
      <c r="J997" s="8"/>
      <c r="K997" s="8"/>
      <c r="L997" s="5"/>
      <c r="M997" s="5"/>
    </row>
    <row r="998" spans="2:13" x14ac:dyDescent="0.25">
      <c r="B998" s="1"/>
      <c r="C998" s="1"/>
      <c r="D998" s="1"/>
      <c r="E998" s="8"/>
      <c r="F998" s="8"/>
      <c r="G998" s="8"/>
      <c r="H998" s="8"/>
      <c r="I998" s="8"/>
      <c r="J998" s="8"/>
      <c r="K998" s="8"/>
      <c r="L998" s="5"/>
      <c r="M998" s="5"/>
    </row>
    <row r="999" spans="2:13" x14ac:dyDescent="0.25">
      <c r="B999" s="1"/>
      <c r="C999" s="1"/>
      <c r="D999" s="1"/>
      <c r="E999" s="8"/>
      <c r="F999" s="8"/>
      <c r="G999" s="8"/>
      <c r="H999" s="8"/>
      <c r="I999" s="8"/>
      <c r="J999" s="8"/>
      <c r="K999" s="8"/>
      <c r="L999" s="5"/>
      <c r="M999" s="5"/>
    </row>
    <row r="1000" spans="2:13" x14ac:dyDescent="0.25">
      <c r="B1000" s="1"/>
      <c r="C1000" s="1"/>
      <c r="D1000" s="1"/>
      <c r="E1000" s="8"/>
      <c r="F1000" s="8"/>
      <c r="G1000" s="8"/>
      <c r="H1000" s="8"/>
      <c r="I1000" s="8"/>
      <c r="J1000" s="8"/>
      <c r="K1000" s="8"/>
      <c r="L1000" s="5"/>
      <c r="M1000" s="5"/>
    </row>
    <row r="1001" spans="2:13" x14ac:dyDescent="0.25">
      <c r="B1001" s="1"/>
      <c r="C1001" s="1"/>
      <c r="D1001" s="1"/>
      <c r="E1001" s="8"/>
      <c r="F1001" s="8"/>
      <c r="G1001" s="8"/>
      <c r="H1001" s="8"/>
      <c r="I1001" s="8"/>
      <c r="J1001" s="8"/>
      <c r="K1001" s="8"/>
      <c r="L1001" s="5"/>
      <c r="M1001" s="5"/>
    </row>
    <row r="1002" spans="2:13" x14ac:dyDescent="0.25">
      <c r="B1002" s="1"/>
      <c r="C1002" s="1"/>
      <c r="D1002" s="1"/>
      <c r="E1002" s="8"/>
      <c r="F1002" s="8"/>
      <c r="G1002" s="8"/>
      <c r="H1002" s="8"/>
      <c r="I1002" s="8"/>
      <c r="J1002" s="8"/>
      <c r="K1002" s="8"/>
      <c r="L1002" s="5"/>
      <c r="M1002" s="5"/>
    </row>
    <row r="1003" spans="2:13" x14ac:dyDescent="0.25">
      <c r="B1003" s="1"/>
      <c r="C1003" s="1"/>
      <c r="D1003" s="1"/>
      <c r="E1003" s="8"/>
      <c r="F1003" s="8"/>
      <c r="G1003" s="8"/>
      <c r="H1003" s="8"/>
      <c r="I1003" s="8"/>
      <c r="J1003" s="8"/>
      <c r="K1003" s="8"/>
      <c r="L1003" s="5"/>
      <c r="M1003" s="5"/>
    </row>
    <row r="1004" spans="2:13" x14ac:dyDescent="0.25">
      <c r="B1004" s="1"/>
      <c r="C1004" s="1"/>
      <c r="D1004" s="1"/>
      <c r="E1004" s="8"/>
      <c r="F1004" s="8"/>
      <c r="G1004" s="8"/>
      <c r="H1004" s="8"/>
      <c r="I1004" s="8"/>
      <c r="J1004" s="8"/>
      <c r="K1004" s="8"/>
      <c r="L1004" s="5"/>
      <c r="M1004" s="5"/>
    </row>
    <row r="1005" spans="2:13" x14ac:dyDescent="0.25">
      <c r="B1005" s="1"/>
      <c r="C1005" s="1"/>
      <c r="D1005" s="1"/>
      <c r="E1005" s="8"/>
      <c r="F1005" s="8"/>
      <c r="G1005" s="8"/>
      <c r="H1005" s="8"/>
      <c r="I1005" s="8"/>
      <c r="J1005" s="8"/>
      <c r="K1005" s="8"/>
      <c r="L1005" s="5"/>
      <c r="M1005" s="5"/>
    </row>
    <row r="1006" spans="2:13" x14ac:dyDescent="0.25">
      <c r="B1006" s="1"/>
      <c r="C1006" s="1"/>
      <c r="D1006" s="1"/>
      <c r="E1006" s="8"/>
      <c r="F1006" s="8"/>
      <c r="G1006" s="8"/>
      <c r="H1006" s="8"/>
      <c r="I1006" s="8"/>
      <c r="J1006" s="8"/>
      <c r="K1006" s="8"/>
      <c r="L1006" s="5"/>
      <c r="M1006" s="5"/>
    </row>
    <row r="1007" spans="2:13" x14ac:dyDescent="0.25">
      <c r="B1007" s="1"/>
      <c r="C1007" s="1"/>
      <c r="D1007" s="1"/>
      <c r="E1007" s="8"/>
      <c r="F1007" s="8"/>
      <c r="G1007" s="8"/>
      <c r="H1007" s="8"/>
      <c r="I1007" s="8"/>
      <c r="J1007" s="8"/>
      <c r="K1007" s="8"/>
      <c r="L1007" s="5"/>
      <c r="M1007" s="5"/>
    </row>
    <row r="1008" spans="2:13" x14ac:dyDescent="0.25">
      <c r="B1008" s="1"/>
      <c r="C1008" s="1"/>
      <c r="D1008" s="1"/>
      <c r="E1008" s="8"/>
      <c r="F1008" s="8"/>
      <c r="G1008" s="8"/>
      <c r="H1008" s="8"/>
      <c r="I1008" s="8"/>
      <c r="J1008" s="8"/>
      <c r="K1008" s="8"/>
      <c r="L1008" s="5"/>
      <c r="M1008" s="5"/>
    </row>
    <row r="1009" spans="2:13" x14ac:dyDescent="0.25">
      <c r="B1009" s="1"/>
      <c r="C1009" s="1"/>
      <c r="D1009" s="1"/>
      <c r="E1009" s="8"/>
      <c r="F1009" s="8"/>
      <c r="G1009" s="8"/>
      <c r="H1009" s="8"/>
      <c r="I1009" s="8"/>
      <c r="J1009" s="8"/>
      <c r="K1009" s="8"/>
      <c r="L1009" s="5"/>
      <c r="M1009" s="5"/>
    </row>
    <row r="1010" spans="2:13" x14ac:dyDescent="0.25">
      <c r="B1010" s="1"/>
      <c r="C1010" s="1"/>
      <c r="D1010" s="1"/>
      <c r="E1010" s="8"/>
      <c r="F1010" s="8"/>
      <c r="G1010" s="8"/>
      <c r="H1010" s="8"/>
      <c r="I1010" s="8"/>
      <c r="J1010" s="8"/>
      <c r="K1010" s="8"/>
      <c r="L1010" s="5"/>
      <c r="M1010" s="5"/>
    </row>
    <row r="1011" spans="2:13" x14ac:dyDescent="0.25">
      <c r="B1011" s="1"/>
      <c r="C1011" s="1"/>
      <c r="D1011" s="1"/>
      <c r="E1011" s="8"/>
      <c r="F1011" s="8"/>
      <c r="G1011" s="8"/>
      <c r="H1011" s="8"/>
      <c r="I1011" s="8"/>
      <c r="J1011" s="8"/>
      <c r="K1011" s="8"/>
      <c r="L1011" s="5"/>
      <c r="M1011" s="5"/>
    </row>
    <row r="1012" spans="2:13" x14ac:dyDescent="0.25">
      <c r="B1012" s="1"/>
      <c r="C1012" s="1"/>
      <c r="D1012" s="1"/>
      <c r="E1012" s="8"/>
      <c r="F1012" s="8"/>
      <c r="G1012" s="8"/>
      <c r="H1012" s="8"/>
      <c r="I1012" s="8"/>
      <c r="J1012" s="8"/>
      <c r="K1012" s="8"/>
      <c r="L1012" s="5"/>
      <c r="M1012" s="5"/>
    </row>
    <row r="1013" spans="2:13" x14ac:dyDescent="0.25">
      <c r="B1013" s="1"/>
      <c r="C1013" s="1"/>
      <c r="D1013" s="1"/>
      <c r="E1013" s="8"/>
      <c r="F1013" s="8"/>
      <c r="G1013" s="8"/>
      <c r="H1013" s="8"/>
      <c r="I1013" s="8"/>
      <c r="J1013" s="8"/>
      <c r="K1013" s="8"/>
      <c r="L1013" s="5"/>
      <c r="M1013" s="5"/>
    </row>
    <row r="1014" spans="2:13" x14ac:dyDescent="0.25">
      <c r="B1014" s="1"/>
      <c r="C1014" s="1"/>
      <c r="D1014" s="1"/>
      <c r="E1014" s="8"/>
      <c r="F1014" s="8"/>
      <c r="G1014" s="8"/>
      <c r="H1014" s="8"/>
      <c r="I1014" s="8"/>
      <c r="J1014" s="8"/>
      <c r="K1014" s="8"/>
      <c r="L1014" s="5"/>
      <c r="M1014" s="5"/>
    </row>
    <row r="1015" spans="2:13" x14ac:dyDescent="0.25">
      <c r="B1015" s="1"/>
      <c r="C1015" s="1"/>
      <c r="D1015" s="1"/>
      <c r="E1015" s="8"/>
      <c r="F1015" s="8"/>
      <c r="G1015" s="8"/>
      <c r="H1015" s="8"/>
      <c r="I1015" s="8"/>
      <c r="J1015" s="8"/>
      <c r="K1015" s="8"/>
      <c r="L1015" s="5"/>
      <c r="M1015" s="5"/>
    </row>
    <row r="1016" spans="2:13" x14ac:dyDescent="0.25">
      <c r="B1016" s="1"/>
      <c r="C1016" s="1"/>
      <c r="D1016" s="1"/>
      <c r="E1016" s="8"/>
      <c r="F1016" s="8"/>
      <c r="G1016" s="8"/>
      <c r="H1016" s="8"/>
      <c r="I1016" s="8"/>
      <c r="J1016" s="8"/>
      <c r="K1016" s="8"/>
      <c r="L1016" s="5"/>
      <c r="M1016" s="5"/>
    </row>
    <row r="1017" spans="2:13" x14ac:dyDescent="0.25">
      <c r="B1017" s="1"/>
      <c r="C1017" s="1"/>
      <c r="D1017" s="1"/>
      <c r="E1017" s="8"/>
      <c r="F1017" s="8"/>
      <c r="G1017" s="8"/>
      <c r="H1017" s="8"/>
      <c r="I1017" s="8"/>
      <c r="J1017" s="8"/>
      <c r="K1017" s="8"/>
      <c r="L1017" s="5"/>
      <c r="M1017" s="5"/>
    </row>
    <row r="1018" spans="2:13" x14ac:dyDescent="0.25">
      <c r="B1018" s="1"/>
      <c r="C1018" s="1"/>
      <c r="D1018" s="1"/>
      <c r="E1018" s="8"/>
      <c r="F1018" s="8"/>
      <c r="G1018" s="8"/>
      <c r="H1018" s="8"/>
      <c r="I1018" s="8"/>
      <c r="J1018" s="8"/>
      <c r="K1018" s="8"/>
      <c r="L1018" s="5"/>
      <c r="M1018" s="5"/>
    </row>
    <row r="1019" spans="2:13" x14ac:dyDescent="0.25">
      <c r="B1019" s="1"/>
      <c r="C1019" s="1"/>
      <c r="D1019" s="1"/>
      <c r="E1019" s="8"/>
      <c r="F1019" s="8"/>
      <c r="G1019" s="8"/>
      <c r="H1019" s="8"/>
      <c r="I1019" s="8"/>
      <c r="J1019" s="8"/>
      <c r="K1019" s="8"/>
      <c r="L1019" s="5"/>
      <c r="M1019" s="5"/>
    </row>
    <row r="1020" spans="2:13" x14ac:dyDescent="0.25">
      <c r="B1020" s="1"/>
      <c r="C1020" s="1"/>
      <c r="D1020" s="1"/>
      <c r="E1020" s="8"/>
      <c r="F1020" s="8"/>
      <c r="G1020" s="8"/>
      <c r="H1020" s="8"/>
      <c r="I1020" s="8"/>
      <c r="J1020" s="8"/>
      <c r="K1020" s="8"/>
      <c r="L1020" s="5"/>
      <c r="M1020" s="5"/>
    </row>
    <row r="1021" spans="2:13" x14ac:dyDescent="0.25">
      <c r="B1021" s="1"/>
      <c r="C1021" s="1"/>
      <c r="D1021" s="1"/>
      <c r="E1021" s="8"/>
      <c r="F1021" s="8"/>
      <c r="G1021" s="8"/>
      <c r="H1021" s="8"/>
      <c r="I1021" s="8"/>
      <c r="J1021" s="8"/>
      <c r="K1021" s="8"/>
      <c r="L1021" s="5"/>
      <c r="M1021" s="5"/>
    </row>
    <row r="1022" spans="2:13" x14ac:dyDescent="0.25">
      <c r="B1022" s="1"/>
      <c r="C1022" s="1"/>
      <c r="D1022" s="1"/>
      <c r="E1022" s="8"/>
      <c r="F1022" s="8"/>
      <c r="G1022" s="8"/>
      <c r="H1022" s="8"/>
      <c r="I1022" s="8"/>
      <c r="J1022" s="8"/>
      <c r="K1022" s="8"/>
      <c r="L1022" s="5"/>
      <c r="M1022" s="5"/>
    </row>
    <row r="1023" spans="2:13" x14ac:dyDescent="0.25">
      <c r="B1023" s="1"/>
      <c r="C1023" s="1"/>
      <c r="D1023" s="1"/>
      <c r="E1023" s="8"/>
      <c r="F1023" s="8"/>
      <c r="G1023" s="8"/>
      <c r="H1023" s="8"/>
      <c r="I1023" s="8"/>
      <c r="J1023" s="8"/>
      <c r="K1023" s="8"/>
      <c r="L1023" s="5"/>
      <c r="M1023" s="5"/>
    </row>
    <row r="1024" spans="2:13" x14ac:dyDescent="0.25">
      <c r="B1024" s="1"/>
      <c r="C1024" s="1"/>
      <c r="D1024" s="1"/>
      <c r="E1024" s="8"/>
      <c r="F1024" s="8"/>
      <c r="G1024" s="8"/>
      <c r="H1024" s="8"/>
      <c r="I1024" s="8"/>
      <c r="J1024" s="8"/>
      <c r="K1024" s="8"/>
      <c r="L1024" s="5"/>
      <c r="M1024" s="5"/>
    </row>
    <row r="1025" spans="2:13" x14ac:dyDescent="0.25">
      <c r="B1025" s="1"/>
      <c r="C1025" s="1"/>
      <c r="D1025" s="1"/>
      <c r="E1025" s="8"/>
      <c r="F1025" s="8"/>
      <c r="G1025" s="8"/>
      <c r="H1025" s="8"/>
      <c r="I1025" s="8"/>
      <c r="J1025" s="8"/>
      <c r="K1025" s="8"/>
      <c r="L1025" s="5"/>
      <c r="M1025" s="5"/>
    </row>
    <row r="1026" spans="2:13" x14ac:dyDescent="0.25">
      <c r="B1026" s="1"/>
      <c r="C1026" s="1"/>
      <c r="D1026" s="1"/>
      <c r="E1026" s="8"/>
      <c r="F1026" s="8"/>
      <c r="G1026" s="8"/>
      <c r="H1026" s="8"/>
      <c r="I1026" s="8"/>
      <c r="J1026" s="8"/>
      <c r="K1026" s="8"/>
      <c r="L1026" s="5"/>
      <c r="M1026" s="5"/>
    </row>
    <row r="1027" spans="2:13" x14ac:dyDescent="0.25">
      <c r="B1027" s="1"/>
      <c r="C1027" s="1"/>
      <c r="D1027" s="1"/>
      <c r="E1027" s="8"/>
      <c r="F1027" s="8"/>
      <c r="G1027" s="8"/>
      <c r="H1027" s="8"/>
      <c r="I1027" s="8"/>
      <c r="J1027" s="8"/>
      <c r="K1027" s="8"/>
      <c r="L1027" s="5"/>
      <c r="M1027" s="5"/>
    </row>
    <row r="1028" spans="2:13" x14ac:dyDescent="0.25">
      <c r="B1028" s="1"/>
      <c r="C1028" s="1"/>
      <c r="D1028" s="1"/>
      <c r="E1028" s="8"/>
      <c r="F1028" s="8"/>
      <c r="G1028" s="8"/>
      <c r="H1028" s="8"/>
      <c r="I1028" s="8"/>
      <c r="J1028" s="8"/>
      <c r="K1028" s="8"/>
      <c r="L1028" s="5"/>
      <c r="M1028" s="5"/>
    </row>
    <row r="1029" spans="2:13" x14ac:dyDescent="0.25">
      <c r="B1029" s="1"/>
      <c r="C1029" s="1"/>
      <c r="D1029" s="1"/>
      <c r="E1029" s="8"/>
      <c r="F1029" s="8"/>
      <c r="G1029" s="8"/>
      <c r="H1029" s="8"/>
      <c r="I1029" s="8"/>
      <c r="J1029" s="8"/>
      <c r="K1029" s="8"/>
      <c r="L1029" s="5"/>
      <c r="M1029" s="5"/>
    </row>
    <row r="1030" spans="2:13" x14ac:dyDescent="0.25">
      <c r="B1030" s="1"/>
      <c r="C1030" s="1"/>
      <c r="D1030" s="1"/>
      <c r="E1030" s="8"/>
      <c r="F1030" s="8"/>
      <c r="G1030" s="8"/>
      <c r="H1030" s="8"/>
      <c r="I1030" s="8"/>
      <c r="J1030" s="8"/>
      <c r="K1030" s="8"/>
      <c r="L1030" s="5"/>
      <c r="M1030" s="5"/>
    </row>
    <row r="1031" spans="2:13" x14ac:dyDescent="0.25">
      <c r="B1031" s="1"/>
      <c r="C1031" s="1"/>
      <c r="D1031" s="1"/>
      <c r="E1031" s="8"/>
      <c r="F1031" s="8"/>
      <c r="G1031" s="8"/>
      <c r="H1031" s="8"/>
      <c r="I1031" s="8"/>
      <c r="J1031" s="8"/>
      <c r="K1031" s="8"/>
      <c r="L1031" s="5"/>
      <c r="M1031" s="5"/>
    </row>
    <row r="1032" spans="2:13" x14ac:dyDescent="0.25">
      <c r="B1032" s="1"/>
      <c r="C1032" s="1"/>
      <c r="D1032" s="1"/>
      <c r="E1032" s="8"/>
      <c r="F1032" s="8"/>
      <c r="G1032" s="8"/>
      <c r="H1032" s="8"/>
      <c r="I1032" s="8"/>
      <c r="J1032" s="8"/>
      <c r="K1032" s="8"/>
      <c r="L1032" s="5"/>
      <c r="M1032" s="5"/>
    </row>
    <row r="1033" spans="2:13" x14ac:dyDescent="0.25">
      <c r="B1033" s="1"/>
      <c r="C1033" s="1"/>
      <c r="D1033" s="1"/>
      <c r="E1033" s="8"/>
      <c r="F1033" s="8"/>
      <c r="G1033" s="8"/>
      <c r="H1033" s="8"/>
      <c r="I1033" s="8"/>
      <c r="J1033" s="8"/>
      <c r="K1033" s="8"/>
      <c r="L1033" s="5"/>
      <c r="M1033" s="5"/>
    </row>
    <row r="1034" spans="2:13" x14ac:dyDescent="0.25">
      <c r="B1034" s="1"/>
      <c r="C1034" s="1"/>
      <c r="D1034" s="1"/>
      <c r="E1034" s="8"/>
      <c r="F1034" s="8"/>
      <c r="G1034" s="8"/>
      <c r="H1034" s="8"/>
      <c r="I1034" s="8"/>
      <c r="J1034" s="8"/>
      <c r="K1034" s="8"/>
      <c r="L1034" s="5"/>
      <c r="M1034" s="5"/>
    </row>
    <row r="1035" spans="2:13" x14ac:dyDescent="0.25">
      <c r="B1035" s="1"/>
      <c r="C1035" s="1"/>
      <c r="D1035" s="1"/>
      <c r="E1035" s="8"/>
      <c r="F1035" s="8"/>
      <c r="G1035" s="8"/>
      <c r="H1035" s="8"/>
      <c r="I1035" s="8"/>
      <c r="J1035" s="8"/>
      <c r="K1035" s="8"/>
      <c r="L1035" s="5"/>
      <c r="M1035" s="5"/>
    </row>
    <row r="1036" spans="2:13" x14ac:dyDescent="0.25">
      <c r="B1036" s="1"/>
      <c r="C1036" s="1"/>
      <c r="D1036" s="1"/>
      <c r="E1036" s="8"/>
      <c r="F1036" s="8"/>
      <c r="G1036" s="8"/>
      <c r="H1036" s="8"/>
      <c r="I1036" s="8"/>
      <c r="J1036" s="8"/>
      <c r="K1036" s="8"/>
      <c r="L1036" s="5"/>
      <c r="M1036" s="5"/>
    </row>
    <row r="1037" spans="2:13" x14ac:dyDescent="0.25">
      <c r="B1037" s="1"/>
      <c r="C1037" s="1"/>
      <c r="D1037" s="1"/>
      <c r="E1037" s="8"/>
      <c r="F1037" s="8"/>
      <c r="G1037" s="8"/>
      <c r="H1037" s="8"/>
      <c r="I1037" s="8"/>
      <c r="J1037" s="8"/>
      <c r="K1037" s="8"/>
      <c r="L1037" s="5"/>
      <c r="M1037" s="5"/>
    </row>
    <row r="1038" spans="2:13" x14ac:dyDescent="0.25">
      <c r="B1038" s="1"/>
      <c r="C1038" s="1"/>
      <c r="D1038" s="1"/>
      <c r="E1038" s="8"/>
      <c r="F1038" s="8"/>
      <c r="G1038" s="8"/>
      <c r="H1038" s="8"/>
      <c r="I1038" s="8"/>
      <c r="J1038" s="8"/>
      <c r="K1038" s="8"/>
      <c r="L1038" s="5"/>
      <c r="M1038" s="5"/>
    </row>
    <row r="1039" spans="2:13" x14ac:dyDescent="0.25">
      <c r="B1039" s="1"/>
      <c r="C1039" s="1"/>
      <c r="D1039" s="1"/>
      <c r="E1039" s="8"/>
      <c r="F1039" s="8"/>
      <c r="G1039" s="8"/>
      <c r="H1039" s="8"/>
      <c r="I1039" s="8"/>
      <c r="J1039" s="8"/>
      <c r="K1039" s="8"/>
      <c r="L1039" s="5"/>
      <c r="M1039" s="5"/>
    </row>
    <row r="1040" spans="2:13" x14ac:dyDescent="0.25">
      <c r="B1040" s="1"/>
      <c r="C1040" s="1"/>
      <c r="D1040" s="1"/>
      <c r="E1040" s="8"/>
      <c r="F1040" s="8"/>
      <c r="G1040" s="8"/>
      <c r="H1040" s="8"/>
      <c r="I1040" s="8"/>
      <c r="J1040" s="8"/>
      <c r="K1040" s="8"/>
      <c r="L1040" s="5"/>
      <c r="M1040" s="5"/>
    </row>
    <row r="1041" spans="2:13" x14ac:dyDescent="0.25">
      <c r="B1041" s="1"/>
      <c r="C1041" s="1"/>
      <c r="D1041" s="1"/>
      <c r="E1041" s="8"/>
      <c r="F1041" s="8"/>
      <c r="G1041" s="8"/>
      <c r="H1041" s="8"/>
      <c r="I1041" s="8"/>
      <c r="J1041" s="8"/>
      <c r="K1041" s="8"/>
      <c r="L1041" s="5"/>
      <c r="M1041" s="5"/>
    </row>
    <row r="1042" spans="2:13" x14ac:dyDescent="0.25">
      <c r="B1042" s="1"/>
      <c r="C1042" s="1"/>
      <c r="D1042" s="1"/>
      <c r="E1042" s="8"/>
      <c r="F1042" s="8"/>
      <c r="G1042" s="8"/>
      <c r="H1042" s="8"/>
      <c r="I1042" s="8"/>
      <c r="J1042" s="8"/>
      <c r="K1042" s="8"/>
      <c r="L1042" s="5"/>
      <c r="M1042" s="5"/>
    </row>
    <row r="1043" spans="2:13" x14ac:dyDescent="0.25">
      <c r="B1043" s="1"/>
      <c r="C1043" s="1"/>
      <c r="D1043" s="1"/>
      <c r="E1043" s="8"/>
      <c r="F1043" s="8"/>
      <c r="G1043" s="8"/>
      <c r="H1043" s="8"/>
      <c r="I1043" s="8"/>
      <c r="J1043" s="8"/>
      <c r="K1043" s="8"/>
      <c r="L1043" s="5"/>
      <c r="M1043" s="5"/>
    </row>
    <row r="1044" spans="2:13" x14ac:dyDescent="0.25">
      <c r="B1044" s="1"/>
      <c r="C1044" s="1"/>
      <c r="D1044" s="1"/>
      <c r="E1044" s="8"/>
      <c r="F1044" s="8"/>
      <c r="G1044" s="8"/>
      <c r="H1044" s="8"/>
      <c r="I1044" s="8"/>
      <c r="J1044" s="8"/>
      <c r="K1044" s="8"/>
      <c r="L1044" s="5"/>
      <c r="M1044" s="5"/>
    </row>
    <row r="1045" spans="2:13" x14ac:dyDescent="0.25">
      <c r="B1045" s="1"/>
      <c r="C1045" s="1"/>
      <c r="D1045" s="1"/>
      <c r="E1045" s="8"/>
      <c r="F1045" s="8"/>
      <c r="G1045" s="8"/>
      <c r="H1045" s="8"/>
      <c r="I1045" s="8"/>
      <c r="J1045" s="8"/>
      <c r="K1045" s="8"/>
      <c r="L1045" s="5"/>
      <c r="M1045" s="5"/>
    </row>
    <row r="1046" spans="2:13" x14ac:dyDescent="0.25">
      <c r="B1046" s="1"/>
      <c r="C1046" s="1"/>
      <c r="D1046" s="1"/>
      <c r="E1046" s="8"/>
      <c r="F1046" s="8"/>
      <c r="G1046" s="8"/>
      <c r="H1046" s="8"/>
      <c r="I1046" s="8"/>
      <c r="J1046" s="8"/>
      <c r="K1046" s="8"/>
      <c r="L1046" s="5"/>
      <c r="M1046" s="5"/>
    </row>
    <row r="1047" spans="2:13" x14ac:dyDescent="0.25">
      <c r="B1047" s="1"/>
      <c r="C1047" s="1"/>
      <c r="D1047" s="1"/>
      <c r="E1047" s="8"/>
      <c r="F1047" s="8"/>
      <c r="G1047" s="8"/>
      <c r="H1047" s="8"/>
      <c r="I1047" s="8"/>
      <c r="J1047" s="8"/>
      <c r="K1047" s="8"/>
      <c r="L1047" s="5"/>
      <c r="M1047" s="5"/>
    </row>
    <row r="1048" spans="2:13" x14ac:dyDescent="0.25">
      <c r="B1048" s="1"/>
      <c r="C1048" s="1"/>
      <c r="D1048" s="1"/>
      <c r="E1048" s="8"/>
      <c r="F1048" s="8"/>
      <c r="G1048" s="8"/>
      <c r="H1048" s="8"/>
      <c r="I1048" s="8"/>
      <c r="J1048" s="8"/>
      <c r="K1048" s="8"/>
      <c r="L1048" s="5"/>
      <c r="M1048" s="5"/>
    </row>
    <row r="1049" spans="2:13" x14ac:dyDescent="0.25">
      <c r="B1049" s="1"/>
      <c r="C1049" s="1"/>
      <c r="D1049" s="1"/>
      <c r="E1049" s="8"/>
      <c r="F1049" s="8"/>
      <c r="G1049" s="8"/>
      <c r="H1049" s="8"/>
      <c r="I1049" s="8"/>
      <c r="J1049" s="8"/>
      <c r="K1049" s="8"/>
      <c r="L1049" s="5"/>
      <c r="M1049" s="5"/>
    </row>
    <row r="1050" spans="2:13" x14ac:dyDescent="0.25">
      <c r="B1050" s="1"/>
      <c r="C1050" s="1"/>
      <c r="D1050" s="1"/>
      <c r="E1050" s="8"/>
      <c r="F1050" s="8"/>
      <c r="G1050" s="8"/>
      <c r="H1050" s="8"/>
      <c r="I1050" s="8"/>
      <c r="J1050" s="8"/>
      <c r="K1050" s="8"/>
      <c r="L1050" s="5"/>
      <c r="M1050" s="5"/>
    </row>
    <row r="1051" spans="2:13" x14ac:dyDescent="0.25">
      <c r="B1051" s="1"/>
      <c r="C1051" s="1"/>
      <c r="D1051" s="1"/>
      <c r="E1051" s="8"/>
      <c r="F1051" s="8"/>
      <c r="G1051" s="8"/>
      <c r="H1051" s="8"/>
      <c r="I1051" s="8"/>
      <c r="J1051" s="8"/>
      <c r="K1051" s="8"/>
      <c r="L1051" s="5"/>
      <c r="M1051" s="5"/>
    </row>
    <row r="1052" spans="2:13" x14ac:dyDescent="0.25">
      <c r="B1052" s="1"/>
      <c r="C1052" s="1"/>
      <c r="D1052" s="1"/>
      <c r="E1052" s="8"/>
      <c r="F1052" s="8"/>
      <c r="G1052" s="8"/>
      <c r="H1052" s="8"/>
      <c r="I1052" s="8"/>
      <c r="J1052" s="8"/>
      <c r="K1052" s="8"/>
      <c r="L1052" s="5"/>
      <c r="M1052" s="5"/>
    </row>
    <row r="1053" spans="2:13" x14ac:dyDescent="0.25">
      <c r="B1053" s="1"/>
      <c r="C1053" s="1"/>
      <c r="D1053" s="1"/>
      <c r="E1053" s="8"/>
      <c r="F1053" s="8"/>
      <c r="G1053" s="8"/>
      <c r="H1053" s="8"/>
      <c r="I1053" s="8"/>
      <c r="J1053" s="8"/>
      <c r="K1053" s="8"/>
      <c r="L1053" s="5"/>
      <c r="M1053" s="5"/>
    </row>
    <row r="1054" spans="2:13" x14ac:dyDescent="0.25">
      <c r="B1054" s="1"/>
      <c r="C1054" s="1"/>
      <c r="D1054" s="1"/>
      <c r="E1054" s="8"/>
      <c r="F1054" s="8"/>
      <c r="G1054" s="8"/>
      <c r="H1054" s="8"/>
      <c r="I1054" s="8"/>
      <c r="J1054" s="8"/>
      <c r="K1054" s="8"/>
      <c r="L1054" s="5"/>
      <c r="M1054" s="5"/>
    </row>
    <row r="1055" spans="2:13" x14ac:dyDescent="0.25">
      <c r="B1055" s="1"/>
      <c r="C1055" s="1"/>
      <c r="D1055" s="1"/>
      <c r="E1055" s="8"/>
      <c r="F1055" s="8"/>
      <c r="G1055" s="8"/>
      <c r="H1055" s="8"/>
      <c r="I1055" s="8"/>
      <c r="J1055" s="8"/>
      <c r="K1055" s="8"/>
      <c r="L1055" s="5"/>
      <c r="M1055" s="5"/>
    </row>
    <row r="1056" spans="2:13" x14ac:dyDescent="0.25">
      <c r="B1056" s="1"/>
      <c r="C1056" s="1"/>
      <c r="D1056" s="1"/>
      <c r="E1056" s="8"/>
      <c r="F1056" s="8"/>
      <c r="G1056" s="8"/>
      <c r="H1056" s="8"/>
      <c r="I1056" s="8"/>
      <c r="J1056" s="8"/>
      <c r="K1056" s="8"/>
      <c r="L1056" s="5"/>
      <c r="M1056" s="5"/>
    </row>
    <row r="1057" spans="2:13" x14ac:dyDescent="0.25">
      <c r="B1057" s="1"/>
      <c r="C1057" s="1"/>
      <c r="D1057" s="1"/>
      <c r="E1057" s="8"/>
      <c r="F1057" s="8"/>
      <c r="G1057" s="8"/>
      <c r="H1057" s="8"/>
      <c r="I1057" s="8"/>
      <c r="J1057" s="8"/>
      <c r="K1057" s="8"/>
      <c r="L1057" s="5"/>
      <c r="M1057" s="5"/>
    </row>
    <row r="1058" spans="2:13" x14ac:dyDescent="0.25">
      <c r="B1058" s="1"/>
      <c r="C1058" s="1"/>
      <c r="D1058" s="1"/>
      <c r="E1058" s="8"/>
      <c r="F1058" s="8"/>
      <c r="G1058" s="8"/>
      <c r="H1058" s="8"/>
      <c r="I1058" s="8"/>
      <c r="J1058" s="8"/>
      <c r="K1058" s="8"/>
      <c r="L1058" s="5"/>
      <c r="M1058" s="5"/>
    </row>
    <row r="1059" spans="2:13" x14ac:dyDescent="0.25">
      <c r="B1059" s="1"/>
      <c r="C1059" s="1"/>
      <c r="D1059" s="1"/>
      <c r="E1059" s="8"/>
      <c r="F1059" s="8"/>
      <c r="G1059" s="8"/>
      <c r="H1059" s="8"/>
      <c r="I1059" s="8"/>
      <c r="J1059" s="8"/>
      <c r="K1059" s="8"/>
      <c r="L1059" s="5"/>
      <c r="M1059" s="5"/>
    </row>
    <row r="1060" spans="2:13" x14ac:dyDescent="0.25">
      <c r="B1060" s="1"/>
      <c r="C1060" s="1"/>
      <c r="D1060" s="1"/>
      <c r="E1060" s="8"/>
      <c r="F1060" s="8"/>
      <c r="G1060" s="8"/>
      <c r="H1060" s="8"/>
      <c r="I1060" s="8"/>
      <c r="J1060" s="8"/>
      <c r="K1060" s="8"/>
      <c r="L1060" s="5"/>
      <c r="M1060" s="5"/>
    </row>
    <row r="1061" spans="2:13" x14ac:dyDescent="0.25">
      <c r="B1061" s="1"/>
      <c r="C1061" s="1"/>
      <c r="D1061" s="1"/>
      <c r="E1061" s="8"/>
      <c r="F1061" s="8"/>
      <c r="G1061" s="8"/>
      <c r="H1061" s="8"/>
      <c r="I1061" s="8"/>
      <c r="J1061" s="8"/>
      <c r="K1061" s="8"/>
      <c r="L1061" s="5"/>
      <c r="M1061" s="5"/>
    </row>
    <row r="1062" spans="2:13" x14ac:dyDescent="0.25">
      <c r="B1062" s="1"/>
      <c r="C1062" s="1"/>
      <c r="D1062" s="1"/>
      <c r="E1062" s="8"/>
      <c r="F1062" s="8"/>
      <c r="G1062" s="8"/>
      <c r="H1062" s="8"/>
      <c r="I1062" s="8"/>
      <c r="J1062" s="8"/>
      <c r="K1062" s="8"/>
      <c r="L1062" s="5"/>
      <c r="M1062" s="5"/>
    </row>
    <row r="1063" spans="2:13" x14ac:dyDescent="0.25">
      <c r="B1063" s="1"/>
      <c r="C1063" s="1"/>
      <c r="D1063" s="1"/>
      <c r="E1063" s="8"/>
      <c r="F1063" s="8"/>
      <c r="G1063" s="8"/>
      <c r="H1063" s="8"/>
      <c r="I1063" s="8"/>
      <c r="J1063" s="8"/>
      <c r="K1063" s="8"/>
      <c r="L1063" s="5"/>
      <c r="M1063" s="5"/>
    </row>
    <row r="1064" spans="2:13" x14ac:dyDescent="0.25">
      <c r="B1064" s="1"/>
      <c r="C1064" s="1"/>
      <c r="D1064" s="1"/>
      <c r="E1064" s="8"/>
      <c r="F1064" s="8"/>
      <c r="G1064" s="8"/>
      <c r="H1064" s="8"/>
      <c r="I1064" s="8"/>
      <c r="J1064" s="8"/>
      <c r="K1064" s="8"/>
      <c r="L1064" s="5"/>
      <c r="M1064" s="5"/>
    </row>
    <row r="1065" spans="2:13" x14ac:dyDescent="0.25">
      <c r="B1065" s="1"/>
      <c r="C1065" s="1"/>
      <c r="D1065" s="1"/>
      <c r="E1065" s="8"/>
      <c r="F1065" s="8"/>
      <c r="G1065" s="8"/>
      <c r="H1065" s="8"/>
      <c r="I1065" s="8"/>
      <c r="J1065" s="8"/>
      <c r="K1065" s="8"/>
      <c r="L1065" s="5"/>
      <c r="M1065" s="5"/>
    </row>
    <row r="1066" spans="2:13" x14ac:dyDescent="0.25">
      <c r="B1066" s="1"/>
      <c r="C1066" s="1"/>
      <c r="D1066" s="1"/>
      <c r="E1066" s="8"/>
      <c r="F1066" s="8"/>
      <c r="G1066" s="8"/>
      <c r="H1066" s="8"/>
      <c r="I1066" s="8"/>
      <c r="J1066" s="8"/>
      <c r="K1066" s="8"/>
      <c r="L1066" s="5"/>
      <c r="M1066" s="5"/>
    </row>
    <row r="1067" spans="2:13" x14ac:dyDescent="0.25">
      <c r="B1067" s="1"/>
      <c r="C1067" s="1"/>
      <c r="D1067" s="1"/>
      <c r="E1067" s="8"/>
      <c r="F1067" s="8"/>
      <c r="G1067" s="8"/>
      <c r="H1067" s="8"/>
      <c r="I1067" s="8"/>
      <c r="J1067" s="8"/>
      <c r="K1067" s="8"/>
      <c r="L1067" s="5"/>
      <c r="M1067" s="5"/>
    </row>
    <row r="1068" spans="2:13" x14ac:dyDescent="0.25">
      <c r="B1068" s="1"/>
      <c r="C1068" s="1"/>
      <c r="D1068" s="1"/>
      <c r="E1068" s="8"/>
      <c r="F1068" s="8"/>
      <c r="G1068" s="8"/>
      <c r="H1068" s="8"/>
      <c r="I1068" s="8"/>
      <c r="J1068" s="8"/>
      <c r="K1068" s="8"/>
      <c r="L1068" s="5"/>
      <c r="M1068" s="5"/>
    </row>
    <row r="1069" spans="2:13" x14ac:dyDescent="0.25">
      <c r="B1069" s="1"/>
      <c r="C1069" s="1"/>
      <c r="D1069" s="1"/>
      <c r="E1069" s="8"/>
      <c r="F1069" s="8"/>
      <c r="G1069" s="8"/>
      <c r="H1069" s="8"/>
      <c r="I1069" s="8"/>
      <c r="J1069" s="8"/>
      <c r="K1069" s="8"/>
      <c r="L1069" s="5"/>
      <c r="M1069" s="5"/>
    </row>
    <row r="1070" spans="2:13" x14ac:dyDescent="0.25">
      <c r="B1070" s="1"/>
      <c r="C1070" s="1"/>
      <c r="D1070" s="1"/>
      <c r="E1070" s="8"/>
      <c r="F1070" s="8"/>
      <c r="G1070" s="8"/>
      <c r="H1070" s="8"/>
      <c r="I1070" s="8"/>
      <c r="J1070" s="8"/>
      <c r="K1070" s="8"/>
      <c r="L1070" s="5"/>
      <c r="M1070" s="5"/>
    </row>
    <row r="1071" spans="2:13" x14ac:dyDescent="0.25">
      <c r="B1071" s="1"/>
      <c r="C1071" s="1"/>
      <c r="D1071" s="1"/>
      <c r="E1071" s="8"/>
      <c r="F1071" s="8"/>
      <c r="G1071" s="8"/>
      <c r="H1071" s="8"/>
      <c r="I1071" s="8"/>
      <c r="J1071" s="8"/>
      <c r="K1071" s="8"/>
      <c r="L1071" s="5"/>
      <c r="M1071" s="5"/>
    </row>
    <row r="1072" spans="2:13" x14ac:dyDescent="0.25">
      <c r="B1072" s="1"/>
      <c r="C1072" s="1"/>
      <c r="D1072" s="1"/>
      <c r="E1072" s="8"/>
      <c r="F1072" s="8"/>
      <c r="G1072" s="8"/>
      <c r="H1072" s="8"/>
      <c r="I1072" s="8"/>
      <c r="J1072" s="8"/>
      <c r="K1072" s="8"/>
      <c r="L1072" s="5"/>
      <c r="M1072" s="5"/>
    </row>
    <row r="1073" spans="2:13" x14ac:dyDescent="0.25">
      <c r="B1073" s="1"/>
      <c r="C1073" s="1"/>
      <c r="D1073" s="1"/>
      <c r="E1073" s="8"/>
      <c r="F1073" s="8"/>
      <c r="G1073" s="8"/>
      <c r="H1073" s="8"/>
      <c r="I1073" s="8"/>
      <c r="J1073" s="8"/>
      <c r="K1073" s="8"/>
      <c r="L1073" s="5"/>
      <c r="M1073" s="5"/>
    </row>
    <row r="1074" spans="2:13" x14ac:dyDescent="0.25">
      <c r="B1074" s="1"/>
      <c r="C1074" s="1"/>
      <c r="D1074" s="1"/>
      <c r="E1074" s="8"/>
      <c r="F1074" s="8"/>
      <c r="G1074" s="8"/>
      <c r="H1074" s="8"/>
      <c r="I1074" s="8"/>
      <c r="J1074" s="8"/>
      <c r="K1074" s="8"/>
      <c r="L1074" s="5"/>
      <c r="M1074" s="5"/>
    </row>
    <row r="1075" spans="2:13" x14ac:dyDescent="0.25">
      <c r="B1075" s="1"/>
      <c r="C1075" s="1"/>
      <c r="D1075" s="1"/>
      <c r="E1075" s="8"/>
      <c r="F1075" s="8"/>
      <c r="G1075" s="8"/>
      <c r="H1075" s="8"/>
      <c r="I1075" s="8"/>
      <c r="J1075" s="8"/>
      <c r="K1075" s="8"/>
      <c r="L1075" s="5"/>
      <c r="M1075" s="5"/>
    </row>
    <row r="1076" spans="2:13" x14ac:dyDescent="0.25">
      <c r="B1076" s="1"/>
      <c r="C1076" s="1"/>
      <c r="D1076" s="1"/>
      <c r="E1076" s="8"/>
      <c r="F1076" s="8"/>
      <c r="G1076" s="8"/>
      <c r="H1076" s="8"/>
      <c r="I1076" s="8"/>
      <c r="J1076" s="8"/>
      <c r="K1076" s="8"/>
      <c r="L1076" s="5"/>
      <c r="M1076" s="5"/>
    </row>
    <row r="1077" spans="2:13" x14ac:dyDescent="0.25">
      <c r="B1077" s="1"/>
      <c r="C1077" s="1"/>
      <c r="D1077" s="1"/>
      <c r="E1077" s="8"/>
      <c r="F1077" s="8"/>
      <c r="G1077" s="8"/>
      <c r="H1077" s="8"/>
      <c r="I1077" s="8"/>
      <c r="J1077" s="8"/>
      <c r="K1077" s="8"/>
      <c r="L1077" s="5"/>
      <c r="M1077" s="5"/>
    </row>
    <row r="1078" spans="2:13" x14ac:dyDescent="0.25">
      <c r="B1078" s="1"/>
      <c r="C1078" s="1"/>
      <c r="D1078" s="1"/>
      <c r="E1078" s="8"/>
      <c r="F1078" s="8"/>
      <c r="G1078" s="8"/>
      <c r="H1078" s="8"/>
      <c r="I1078" s="8"/>
      <c r="J1078" s="8"/>
      <c r="K1078" s="8"/>
      <c r="L1078" s="5"/>
      <c r="M1078" s="5"/>
    </row>
    <row r="1079" spans="2:13" x14ac:dyDescent="0.25">
      <c r="B1079" s="1"/>
      <c r="C1079" s="1"/>
      <c r="D1079" s="1"/>
      <c r="E1079" s="8"/>
      <c r="F1079" s="8"/>
      <c r="G1079" s="8"/>
      <c r="H1079" s="8"/>
      <c r="I1079" s="8"/>
      <c r="J1079" s="8"/>
      <c r="K1079" s="8"/>
      <c r="L1079" s="5"/>
      <c r="M1079" s="5"/>
    </row>
    <row r="1080" spans="2:13" x14ac:dyDescent="0.25">
      <c r="B1080" s="1"/>
      <c r="C1080" s="1"/>
      <c r="D1080" s="1"/>
      <c r="E1080" s="8"/>
      <c r="F1080" s="8"/>
      <c r="G1080" s="8"/>
      <c r="H1080" s="8"/>
      <c r="I1080" s="8"/>
      <c r="J1080" s="8"/>
      <c r="K1080" s="8"/>
      <c r="L1080" s="5"/>
      <c r="M1080" s="5"/>
    </row>
    <row r="1081" spans="2:13" x14ac:dyDescent="0.25">
      <c r="B1081" s="1"/>
      <c r="C1081" s="1"/>
      <c r="D1081" s="1"/>
      <c r="E1081" s="8"/>
      <c r="F1081" s="8"/>
      <c r="G1081" s="8"/>
      <c r="H1081" s="8"/>
      <c r="I1081" s="8"/>
      <c r="J1081" s="8"/>
      <c r="K1081" s="8"/>
      <c r="L1081" s="5"/>
      <c r="M1081" s="5"/>
    </row>
    <row r="1082" spans="2:13" x14ac:dyDescent="0.25">
      <c r="B1082" s="1"/>
      <c r="C1082" s="1"/>
      <c r="D1082" s="1"/>
      <c r="E1082" s="8"/>
      <c r="F1082" s="8"/>
      <c r="G1082" s="8"/>
      <c r="H1082" s="8"/>
      <c r="I1082" s="8"/>
      <c r="J1082" s="8"/>
      <c r="K1082" s="8"/>
      <c r="L1082" s="5"/>
      <c r="M1082" s="5"/>
    </row>
    <row r="1083" spans="2:13" x14ac:dyDescent="0.25">
      <c r="B1083" s="1"/>
      <c r="C1083" s="1"/>
      <c r="D1083" s="1"/>
      <c r="E1083" s="8"/>
      <c r="F1083" s="8"/>
      <c r="G1083" s="8"/>
      <c r="H1083" s="8"/>
      <c r="I1083" s="8"/>
      <c r="J1083" s="8"/>
      <c r="K1083" s="8"/>
      <c r="L1083" s="5"/>
      <c r="M1083" s="5"/>
    </row>
    <row r="1084" spans="2:13" x14ac:dyDescent="0.25">
      <c r="B1084" s="1"/>
      <c r="C1084" s="1"/>
      <c r="D1084" s="1"/>
      <c r="E1084" s="8"/>
      <c r="F1084" s="8"/>
      <c r="G1084" s="8"/>
      <c r="H1084" s="8"/>
      <c r="I1084" s="8"/>
      <c r="J1084" s="8"/>
      <c r="K1084" s="8"/>
      <c r="L1084" s="5"/>
      <c r="M1084" s="5"/>
    </row>
    <row r="1085" spans="2:13" x14ac:dyDescent="0.25">
      <c r="B1085" s="1"/>
      <c r="C1085" s="1"/>
      <c r="D1085" s="1"/>
      <c r="E1085" s="8"/>
      <c r="F1085" s="8"/>
      <c r="G1085" s="8"/>
      <c r="H1085" s="8"/>
      <c r="I1085" s="8"/>
      <c r="J1085" s="8"/>
      <c r="K1085" s="8"/>
      <c r="L1085" s="5"/>
      <c r="M1085" s="5"/>
    </row>
    <row r="1086" spans="2:13" x14ac:dyDescent="0.25">
      <c r="B1086" s="1"/>
      <c r="C1086" s="1"/>
      <c r="D1086" s="1"/>
      <c r="E1086" s="8"/>
      <c r="F1086" s="8"/>
      <c r="G1086" s="8"/>
      <c r="H1086" s="8"/>
      <c r="I1086" s="8"/>
      <c r="J1086" s="8"/>
      <c r="K1086" s="8"/>
      <c r="L1086" s="5"/>
      <c r="M1086" s="5"/>
    </row>
    <row r="1087" spans="2:13" x14ac:dyDescent="0.25">
      <c r="B1087" s="1"/>
      <c r="C1087" s="1"/>
      <c r="D1087" s="1"/>
      <c r="E1087" s="8"/>
      <c r="F1087" s="8"/>
      <c r="G1087" s="8"/>
      <c r="H1087" s="8"/>
      <c r="I1087" s="8"/>
      <c r="J1087" s="8"/>
      <c r="K1087" s="8"/>
      <c r="L1087" s="5"/>
      <c r="M1087" s="5"/>
    </row>
    <row r="1088" spans="2:13" x14ac:dyDescent="0.25">
      <c r="B1088" s="1"/>
      <c r="C1088" s="1"/>
      <c r="D1088" s="1"/>
      <c r="E1088" s="8"/>
      <c r="F1088" s="8"/>
      <c r="G1088" s="8"/>
      <c r="H1088" s="8"/>
      <c r="I1088" s="8"/>
      <c r="J1088" s="8"/>
      <c r="K1088" s="8"/>
      <c r="L1088" s="5"/>
      <c r="M1088" s="5"/>
    </row>
    <row r="1089" spans="2:13" x14ac:dyDescent="0.25">
      <c r="B1089" s="1"/>
      <c r="C1089" s="1"/>
      <c r="D1089" s="1"/>
      <c r="E1089" s="8"/>
      <c r="F1089" s="8"/>
      <c r="G1089" s="8"/>
      <c r="H1089" s="8"/>
      <c r="I1089" s="8"/>
      <c r="J1089" s="8"/>
      <c r="K1089" s="8"/>
      <c r="L1089" s="5"/>
      <c r="M1089" s="5"/>
    </row>
    <row r="1090" spans="2:13" x14ac:dyDescent="0.25">
      <c r="B1090" s="1"/>
      <c r="C1090" s="1"/>
      <c r="D1090" s="1"/>
      <c r="E1090" s="8"/>
      <c r="F1090" s="8"/>
      <c r="G1090" s="8"/>
      <c r="H1090" s="8"/>
      <c r="I1090" s="8"/>
      <c r="J1090" s="8"/>
      <c r="K1090" s="8"/>
      <c r="L1090" s="5"/>
      <c r="M1090" s="5"/>
    </row>
    <row r="1091" spans="2:13" x14ac:dyDescent="0.25">
      <c r="B1091" s="1"/>
      <c r="C1091" s="1"/>
      <c r="D1091" s="1"/>
      <c r="E1091" s="8"/>
      <c r="F1091" s="8"/>
      <c r="G1091" s="8"/>
      <c r="H1091" s="8"/>
      <c r="I1091" s="8"/>
      <c r="J1091" s="8"/>
      <c r="K1091" s="8"/>
      <c r="L1091" s="5"/>
      <c r="M1091" s="5"/>
    </row>
    <row r="1092" spans="2:13" x14ac:dyDescent="0.25">
      <c r="B1092" s="1"/>
      <c r="C1092" s="1"/>
      <c r="D1092" s="1"/>
      <c r="E1092" s="8"/>
      <c r="F1092" s="8"/>
      <c r="G1092" s="8"/>
      <c r="H1092" s="8"/>
      <c r="I1092" s="8"/>
      <c r="J1092" s="8"/>
      <c r="K1092" s="8"/>
      <c r="L1092" s="5"/>
      <c r="M1092" s="5"/>
    </row>
    <row r="1093" spans="2:13" x14ac:dyDescent="0.25">
      <c r="B1093" s="1"/>
      <c r="C1093" s="1"/>
      <c r="D1093" s="1"/>
      <c r="E1093" s="8"/>
      <c r="F1093" s="8"/>
      <c r="G1093" s="8"/>
      <c r="H1093" s="8"/>
      <c r="I1093" s="8"/>
      <c r="J1093" s="8"/>
      <c r="K1093" s="8"/>
      <c r="L1093" s="5"/>
      <c r="M1093" s="5"/>
    </row>
    <row r="1094" spans="2:13" x14ac:dyDescent="0.25">
      <c r="B1094" s="1"/>
      <c r="C1094" s="1"/>
      <c r="D1094" s="1"/>
      <c r="E1094" s="8"/>
      <c r="F1094" s="8"/>
      <c r="G1094" s="8"/>
      <c r="H1094" s="8"/>
      <c r="I1094" s="8"/>
      <c r="J1094" s="8"/>
      <c r="K1094" s="8"/>
      <c r="L1094" s="5"/>
      <c r="M1094" s="5"/>
    </row>
    <row r="1095" spans="2:13" x14ac:dyDescent="0.25">
      <c r="B1095" s="1"/>
      <c r="C1095" s="1"/>
      <c r="D1095" s="1"/>
      <c r="E1095" s="8"/>
      <c r="F1095" s="8"/>
      <c r="G1095" s="8"/>
      <c r="H1095" s="8"/>
      <c r="I1095" s="8"/>
      <c r="J1095" s="8"/>
      <c r="K1095" s="8"/>
      <c r="L1095" s="5"/>
      <c r="M1095" s="5"/>
    </row>
    <row r="1096" spans="2:13" x14ac:dyDescent="0.25">
      <c r="B1096" s="1"/>
      <c r="C1096" s="1"/>
      <c r="D1096" s="1"/>
      <c r="E1096" s="8"/>
      <c r="F1096" s="8"/>
      <c r="G1096" s="8"/>
      <c r="H1096" s="8"/>
      <c r="I1096" s="8"/>
      <c r="J1096" s="8"/>
      <c r="K1096" s="8"/>
      <c r="L1096" s="5"/>
      <c r="M1096" s="5"/>
    </row>
    <row r="1097" spans="2:13" x14ac:dyDescent="0.25">
      <c r="B1097" s="1"/>
      <c r="C1097" s="1"/>
      <c r="D1097" s="1"/>
      <c r="E1097" s="8"/>
      <c r="F1097" s="8"/>
      <c r="G1097" s="8"/>
      <c r="H1097" s="8"/>
      <c r="I1097" s="8"/>
      <c r="J1097" s="8"/>
      <c r="K1097" s="8"/>
      <c r="L1097" s="5"/>
      <c r="M1097" s="5"/>
    </row>
    <row r="1098" spans="2:13" x14ac:dyDescent="0.25">
      <c r="B1098" s="1"/>
      <c r="C1098" s="1"/>
      <c r="D1098" s="1"/>
      <c r="E1098" s="8"/>
      <c r="F1098" s="8"/>
      <c r="G1098" s="8"/>
      <c r="H1098" s="8"/>
      <c r="I1098" s="8"/>
      <c r="J1098" s="8"/>
      <c r="K1098" s="8"/>
      <c r="L1098" s="5"/>
      <c r="M1098" s="5"/>
    </row>
    <row r="1099" spans="2:13" x14ac:dyDescent="0.25">
      <c r="B1099" s="1"/>
      <c r="C1099" s="1"/>
      <c r="D1099" s="1"/>
      <c r="E1099" s="8"/>
      <c r="F1099" s="8"/>
      <c r="G1099" s="8"/>
      <c r="H1099" s="8"/>
      <c r="I1099" s="8"/>
      <c r="J1099" s="8"/>
      <c r="K1099" s="8"/>
      <c r="L1099" s="5"/>
      <c r="M1099" s="5"/>
    </row>
    <row r="1100" spans="2:13" x14ac:dyDescent="0.25">
      <c r="B1100" s="1"/>
      <c r="C1100" s="1"/>
      <c r="D1100" s="1"/>
      <c r="E1100" s="8"/>
      <c r="F1100" s="8"/>
      <c r="G1100" s="8"/>
      <c r="H1100" s="8"/>
      <c r="I1100" s="8"/>
      <c r="J1100" s="8"/>
      <c r="K1100" s="8"/>
      <c r="L1100" s="5"/>
      <c r="M1100" s="5"/>
    </row>
    <row r="1101" spans="2:13" x14ac:dyDescent="0.25">
      <c r="B1101" s="1"/>
      <c r="C1101" s="1"/>
      <c r="D1101" s="1"/>
      <c r="E1101" s="8"/>
      <c r="F1101" s="8"/>
      <c r="G1101" s="8"/>
      <c r="H1101" s="8"/>
      <c r="I1101" s="8"/>
      <c r="J1101" s="8"/>
      <c r="K1101" s="8"/>
      <c r="L1101" s="5"/>
      <c r="M1101" s="5"/>
    </row>
    <row r="1102" spans="2:13" x14ac:dyDescent="0.25">
      <c r="B1102" s="1"/>
      <c r="C1102" s="1"/>
      <c r="D1102" s="1"/>
      <c r="E1102" s="8"/>
      <c r="F1102" s="8"/>
      <c r="G1102" s="8"/>
      <c r="H1102" s="8"/>
      <c r="I1102" s="8"/>
      <c r="J1102" s="8"/>
      <c r="K1102" s="8"/>
      <c r="L1102" s="5"/>
      <c r="M1102" s="5"/>
    </row>
    <row r="1103" spans="2:13" x14ac:dyDescent="0.25">
      <c r="B1103" s="1"/>
      <c r="C1103" s="1"/>
      <c r="D1103" s="1"/>
      <c r="E1103" s="8"/>
      <c r="F1103" s="8"/>
      <c r="G1103" s="8"/>
      <c r="H1103" s="8"/>
      <c r="I1103" s="8"/>
      <c r="J1103" s="8"/>
      <c r="K1103" s="8"/>
      <c r="L1103" s="5"/>
      <c r="M1103" s="5"/>
    </row>
    <row r="1104" spans="2:13" x14ac:dyDescent="0.25">
      <c r="B1104" s="1"/>
      <c r="C1104" s="1"/>
      <c r="D1104" s="1"/>
      <c r="E1104" s="8"/>
      <c r="F1104" s="8"/>
      <c r="G1104" s="8"/>
      <c r="H1104" s="8"/>
      <c r="I1104" s="8"/>
      <c r="J1104" s="8"/>
      <c r="K1104" s="8"/>
      <c r="L1104" s="5"/>
      <c r="M1104" s="5"/>
    </row>
    <row r="1105" spans="2:13" x14ac:dyDescent="0.25">
      <c r="B1105" s="1"/>
      <c r="C1105" s="1"/>
      <c r="D1105" s="1"/>
      <c r="E1105" s="8"/>
      <c r="F1105" s="8"/>
      <c r="G1105" s="8"/>
      <c r="H1105" s="8"/>
      <c r="I1105" s="8"/>
      <c r="J1105" s="8"/>
      <c r="K1105" s="8"/>
      <c r="L1105" s="5"/>
      <c r="M1105" s="5"/>
    </row>
    <row r="1106" spans="2:13" x14ac:dyDescent="0.25">
      <c r="B1106" s="1"/>
      <c r="C1106" s="1"/>
      <c r="D1106" s="1"/>
      <c r="E1106" s="8"/>
      <c r="F1106" s="8"/>
      <c r="G1106" s="8"/>
      <c r="H1106" s="8"/>
      <c r="I1106" s="8"/>
      <c r="J1106" s="8"/>
      <c r="K1106" s="8"/>
      <c r="L1106" s="5"/>
      <c r="M1106" s="5"/>
    </row>
    <row r="1107" spans="2:13" x14ac:dyDescent="0.25">
      <c r="B1107" s="1"/>
      <c r="C1107" s="1"/>
      <c r="D1107" s="1"/>
      <c r="E1107" s="8"/>
      <c r="F1107" s="8"/>
      <c r="G1107" s="8"/>
      <c r="H1107" s="8"/>
      <c r="I1107" s="8"/>
      <c r="J1107" s="8"/>
      <c r="K1107" s="8"/>
      <c r="L1107" s="5"/>
      <c r="M1107" s="5"/>
    </row>
    <row r="1108" spans="2:13" x14ac:dyDescent="0.25">
      <c r="B1108" s="1"/>
      <c r="C1108" s="1"/>
      <c r="D1108" s="1"/>
      <c r="E1108" s="8"/>
      <c r="F1108" s="8"/>
      <c r="G1108" s="8"/>
      <c r="H1108" s="8"/>
      <c r="I1108" s="8"/>
      <c r="J1108" s="8"/>
      <c r="K1108" s="8"/>
      <c r="L1108" s="5"/>
      <c r="M1108" s="5"/>
    </row>
    <row r="1109" spans="2:13" x14ac:dyDescent="0.25">
      <c r="B1109" s="1"/>
      <c r="C1109" s="1"/>
      <c r="D1109" s="1"/>
      <c r="E1109" s="8"/>
      <c r="F1109" s="8"/>
      <c r="G1109" s="8"/>
      <c r="H1109" s="8"/>
      <c r="I1109" s="8"/>
      <c r="J1109" s="8"/>
      <c r="K1109" s="8"/>
      <c r="L1109" s="5"/>
      <c r="M1109" s="5"/>
    </row>
    <row r="1110" spans="2:13" x14ac:dyDescent="0.25">
      <c r="B1110" s="1"/>
      <c r="C1110" s="1"/>
      <c r="D1110" s="1"/>
      <c r="E1110" s="8"/>
      <c r="F1110" s="8"/>
      <c r="G1110" s="8"/>
      <c r="H1110" s="8"/>
      <c r="I1110" s="8"/>
      <c r="J1110" s="8"/>
      <c r="K1110" s="8"/>
      <c r="L1110" s="5"/>
      <c r="M1110" s="5"/>
    </row>
    <row r="1111" spans="2:13" x14ac:dyDescent="0.25">
      <c r="B1111" s="1"/>
      <c r="C1111" s="1"/>
      <c r="D1111" s="1"/>
      <c r="E1111" s="8"/>
      <c r="F1111" s="8"/>
      <c r="G1111" s="8"/>
      <c r="H1111" s="8"/>
      <c r="I1111" s="8"/>
      <c r="J1111" s="8"/>
      <c r="K1111" s="8"/>
      <c r="L1111" s="5"/>
      <c r="M1111" s="5"/>
    </row>
    <row r="1112" spans="2:13" x14ac:dyDescent="0.25">
      <c r="B1112" s="1"/>
      <c r="C1112" s="1"/>
      <c r="D1112" s="1"/>
      <c r="E1112" s="8"/>
      <c r="F1112" s="8"/>
      <c r="G1112" s="8"/>
      <c r="H1112" s="8"/>
      <c r="I1112" s="8"/>
      <c r="J1112" s="8"/>
      <c r="K1112" s="8"/>
      <c r="L1112" s="5"/>
      <c r="M1112" s="5"/>
    </row>
    <row r="1113" spans="2:13" x14ac:dyDescent="0.25">
      <c r="B1113" s="1"/>
      <c r="C1113" s="1"/>
      <c r="D1113" s="1"/>
      <c r="E1113" s="8"/>
      <c r="F1113" s="8"/>
      <c r="G1113" s="8"/>
      <c r="H1113" s="8"/>
      <c r="I1113" s="8"/>
      <c r="J1113" s="8"/>
      <c r="K1113" s="8"/>
      <c r="L1113" s="5"/>
      <c r="M1113" s="5"/>
    </row>
    <row r="1114" spans="2:13" x14ac:dyDescent="0.25">
      <c r="B1114" s="1"/>
      <c r="C1114" s="1"/>
      <c r="D1114" s="1"/>
      <c r="E1114" s="8"/>
      <c r="F1114" s="8"/>
      <c r="G1114" s="8"/>
      <c r="H1114" s="8"/>
      <c r="I1114" s="8"/>
      <c r="J1114" s="8"/>
      <c r="K1114" s="8"/>
      <c r="L1114" s="5"/>
      <c r="M1114" s="5"/>
    </row>
    <row r="1115" spans="2:13" x14ac:dyDescent="0.25">
      <c r="B1115" s="1"/>
      <c r="C1115" s="1"/>
      <c r="D1115" s="1"/>
      <c r="E1115" s="8"/>
      <c r="F1115" s="8"/>
      <c r="G1115" s="8"/>
      <c r="H1115" s="8"/>
      <c r="I1115" s="8"/>
      <c r="J1115" s="8"/>
      <c r="K1115" s="8"/>
      <c r="L1115" s="5"/>
      <c r="M1115" s="5"/>
    </row>
    <row r="1116" spans="2:13" x14ac:dyDescent="0.25">
      <c r="B1116" s="1"/>
      <c r="C1116" s="1"/>
      <c r="D1116" s="1"/>
      <c r="E1116" s="8"/>
      <c r="F1116" s="8"/>
      <c r="G1116" s="8"/>
      <c r="H1116" s="8"/>
      <c r="I1116" s="8"/>
      <c r="J1116" s="8"/>
      <c r="K1116" s="8"/>
      <c r="L1116" s="5"/>
      <c r="M1116" s="5"/>
    </row>
    <row r="1117" spans="2:13" x14ac:dyDescent="0.25">
      <c r="B1117" s="1"/>
      <c r="C1117" s="1"/>
      <c r="D1117" s="1"/>
      <c r="E1117" s="8"/>
      <c r="F1117" s="8"/>
      <c r="G1117" s="8"/>
      <c r="H1117" s="8"/>
      <c r="I1117" s="8"/>
      <c r="J1117" s="8"/>
      <c r="K1117" s="8"/>
      <c r="L1117" s="5"/>
      <c r="M1117" s="5"/>
    </row>
    <row r="1118" spans="2:13" x14ac:dyDescent="0.25">
      <c r="B1118" s="1"/>
      <c r="C1118" s="1"/>
      <c r="D1118" s="1"/>
      <c r="E1118" s="8"/>
      <c r="F1118" s="8"/>
      <c r="G1118" s="8"/>
      <c r="H1118" s="8"/>
      <c r="I1118" s="8"/>
      <c r="J1118" s="8"/>
      <c r="K1118" s="8"/>
      <c r="L1118" s="5"/>
      <c r="M1118" s="5"/>
    </row>
    <row r="1119" spans="2:13" x14ac:dyDescent="0.25">
      <c r="B1119" s="1"/>
      <c r="C1119" s="1"/>
      <c r="D1119" s="1"/>
      <c r="E1119" s="8"/>
      <c r="F1119" s="8"/>
      <c r="G1119" s="8"/>
      <c r="H1119" s="8"/>
      <c r="I1119" s="8"/>
      <c r="J1119" s="8"/>
      <c r="K1119" s="8"/>
      <c r="L1119" s="5"/>
      <c r="M1119" s="5"/>
    </row>
    <row r="1120" spans="2:13" x14ac:dyDescent="0.25">
      <c r="B1120" s="1"/>
      <c r="C1120" s="1"/>
      <c r="D1120" s="1"/>
      <c r="E1120" s="8"/>
      <c r="F1120" s="8"/>
      <c r="G1120" s="8"/>
      <c r="H1120" s="8"/>
      <c r="I1120" s="8"/>
      <c r="J1120" s="8"/>
      <c r="K1120" s="8"/>
      <c r="L1120" s="5"/>
      <c r="M1120" s="5"/>
    </row>
    <row r="1121" spans="2:13" x14ac:dyDescent="0.25">
      <c r="B1121" s="1"/>
      <c r="C1121" s="1"/>
      <c r="D1121" s="1"/>
      <c r="E1121" s="8"/>
      <c r="F1121" s="8"/>
      <c r="G1121" s="8"/>
      <c r="H1121" s="8"/>
      <c r="I1121" s="8"/>
      <c r="J1121" s="8"/>
      <c r="K1121" s="8"/>
      <c r="L1121" s="5"/>
      <c r="M1121" s="5"/>
    </row>
    <row r="1122" spans="2:13" x14ac:dyDescent="0.25">
      <c r="B1122" s="1"/>
      <c r="C1122" s="1"/>
      <c r="D1122" s="1"/>
      <c r="E1122" s="8"/>
      <c r="F1122" s="8"/>
      <c r="G1122" s="8"/>
      <c r="H1122" s="8"/>
      <c r="I1122" s="8"/>
      <c r="J1122" s="8"/>
      <c r="K1122" s="8"/>
      <c r="L1122" s="5"/>
      <c r="M1122" s="5"/>
    </row>
    <row r="1123" spans="2:13" x14ac:dyDescent="0.25">
      <c r="B1123" s="1"/>
      <c r="C1123" s="1"/>
      <c r="D1123" s="1"/>
      <c r="E1123" s="8"/>
      <c r="F1123" s="8"/>
      <c r="G1123" s="8"/>
      <c r="H1123" s="8"/>
      <c r="I1123" s="8"/>
      <c r="J1123" s="8"/>
      <c r="K1123" s="8"/>
      <c r="L1123" s="5"/>
      <c r="M1123" s="5"/>
    </row>
    <row r="1124" spans="2:13" x14ac:dyDescent="0.25">
      <c r="B1124" s="1"/>
      <c r="C1124" s="1"/>
      <c r="D1124" s="1"/>
      <c r="E1124" s="8"/>
      <c r="F1124" s="8"/>
      <c r="G1124" s="8"/>
      <c r="H1124" s="8"/>
      <c r="I1124" s="8"/>
      <c r="J1124" s="8"/>
      <c r="K1124" s="8"/>
      <c r="L1124" s="5"/>
      <c r="M1124" s="5"/>
    </row>
    <row r="1125" spans="2:13" x14ac:dyDescent="0.25">
      <c r="B1125" s="1"/>
      <c r="C1125" s="1"/>
      <c r="D1125" s="1"/>
      <c r="E1125" s="8"/>
      <c r="F1125" s="8"/>
      <c r="G1125" s="8"/>
      <c r="H1125" s="8"/>
      <c r="I1125" s="8"/>
      <c r="J1125" s="8"/>
      <c r="K1125" s="8"/>
      <c r="L1125" s="5"/>
      <c r="M1125" s="5"/>
    </row>
    <row r="1126" spans="2:13" x14ac:dyDescent="0.25">
      <c r="B1126" s="1"/>
      <c r="C1126" s="1"/>
      <c r="D1126" s="1"/>
      <c r="E1126" s="8"/>
      <c r="F1126" s="8"/>
      <c r="G1126" s="8"/>
      <c r="H1126" s="8"/>
      <c r="I1126" s="8"/>
      <c r="J1126" s="8"/>
      <c r="K1126" s="8"/>
      <c r="L1126" s="5"/>
      <c r="M1126" s="5"/>
    </row>
    <row r="1127" spans="2:13" x14ac:dyDescent="0.25">
      <c r="B1127" s="1"/>
      <c r="C1127" s="1"/>
      <c r="D1127" s="1"/>
      <c r="E1127" s="8"/>
      <c r="F1127" s="8"/>
      <c r="G1127" s="8"/>
      <c r="H1127" s="8"/>
      <c r="I1127" s="8"/>
      <c r="J1127" s="8"/>
      <c r="K1127" s="8"/>
      <c r="L1127" s="5"/>
      <c r="M1127" s="5"/>
    </row>
    <row r="1128" spans="2:13" x14ac:dyDescent="0.25">
      <c r="B1128" s="1"/>
      <c r="C1128" s="1"/>
      <c r="D1128" s="1"/>
      <c r="E1128" s="8"/>
      <c r="F1128" s="8"/>
      <c r="G1128" s="8"/>
      <c r="H1128" s="8"/>
      <c r="I1128" s="8"/>
      <c r="J1128" s="8"/>
      <c r="K1128" s="8"/>
      <c r="L1128" s="5"/>
      <c r="M1128" s="5"/>
    </row>
    <row r="1129" spans="2:13" x14ac:dyDescent="0.25">
      <c r="B1129" s="1"/>
      <c r="C1129" s="1"/>
      <c r="D1129" s="1"/>
      <c r="E1129" s="8"/>
      <c r="F1129" s="8"/>
      <c r="G1129" s="8"/>
      <c r="H1129" s="8"/>
      <c r="I1129" s="8"/>
      <c r="J1129" s="8"/>
      <c r="K1129" s="8"/>
      <c r="L1129" s="5"/>
      <c r="M1129" s="5"/>
    </row>
    <row r="1130" spans="2:13" x14ac:dyDescent="0.25">
      <c r="B1130" s="1"/>
      <c r="C1130" s="1"/>
      <c r="D1130" s="1"/>
      <c r="E1130" s="8"/>
      <c r="F1130" s="8"/>
      <c r="G1130" s="8"/>
      <c r="H1130" s="8"/>
      <c r="I1130" s="8"/>
      <c r="J1130" s="8"/>
      <c r="K1130" s="8"/>
      <c r="L1130" s="5"/>
      <c r="M1130" s="5"/>
    </row>
    <row r="1131" spans="2:13" x14ac:dyDescent="0.25">
      <c r="B1131" s="1"/>
      <c r="C1131" s="1"/>
      <c r="D1131" s="1"/>
      <c r="E1131" s="8"/>
      <c r="F1131" s="8"/>
      <c r="G1131" s="8"/>
      <c r="H1131" s="8"/>
      <c r="I1131" s="8"/>
      <c r="J1131" s="8"/>
      <c r="K1131" s="8"/>
      <c r="L1131" s="5"/>
      <c r="M1131" s="5"/>
    </row>
    <row r="1132" spans="2:13" x14ac:dyDescent="0.25">
      <c r="B1132" s="1"/>
      <c r="C1132" s="1"/>
      <c r="D1132" s="1"/>
      <c r="E1132" s="8"/>
      <c r="F1132" s="8"/>
      <c r="G1132" s="8"/>
      <c r="H1132" s="8"/>
      <c r="I1132" s="8"/>
      <c r="J1132" s="8"/>
      <c r="K1132" s="8"/>
      <c r="L1132" s="5"/>
      <c r="M1132" s="5"/>
    </row>
    <row r="1133" spans="2:13" x14ac:dyDescent="0.25">
      <c r="B1133" s="1"/>
      <c r="C1133" s="1"/>
      <c r="D1133" s="1"/>
      <c r="E1133" s="8"/>
      <c r="F1133" s="8"/>
      <c r="G1133" s="8"/>
      <c r="H1133" s="8"/>
      <c r="I1133" s="8"/>
      <c r="J1133" s="8"/>
      <c r="K1133" s="8"/>
      <c r="L1133" s="5"/>
      <c r="M1133" s="5"/>
    </row>
    <row r="1134" spans="2:13" x14ac:dyDescent="0.25">
      <c r="B1134" s="1"/>
      <c r="C1134" s="1"/>
      <c r="D1134" s="1"/>
      <c r="E1134" s="8"/>
      <c r="F1134" s="8"/>
      <c r="G1134" s="8"/>
      <c r="H1134" s="8"/>
      <c r="I1134" s="8"/>
      <c r="J1134" s="8"/>
      <c r="K1134" s="8"/>
      <c r="L1134" s="5"/>
      <c r="M1134" s="5"/>
    </row>
    <row r="1135" spans="2:13" x14ac:dyDescent="0.25">
      <c r="B1135" s="1"/>
      <c r="C1135" s="1"/>
      <c r="D1135" s="1"/>
      <c r="E1135" s="8"/>
      <c r="F1135" s="8"/>
      <c r="G1135" s="8"/>
      <c r="H1135" s="8"/>
      <c r="I1135" s="8"/>
      <c r="J1135" s="8"/>
      <c r="K1135" s="8"/>
      <c r="L1135" s="5"/>
      <c r="M1135" s="5"/>
    </row>
    <row r="1136" spans="2:13" x14ac:dyDescent="0.25">
      <c r="B1136" s="1"/>
      <c r="C1136" s="1"/>
      <c r="D1136" s="1"/>
      <c r="E1136" s="8"/>
      <c r="F1136" s="8"/>
      <c r="G1136" s="8"/>
      <c r="H1136" s="8"/>
      <c r="I1136" s="8"/>
      <c r="J1136" s="8"/>
      <c r="K1136" s="8"/>
      <c r="L1136" s="5"/>
      <c r="M1136" s="5"/>
    </row>
    <row r="1137" spans="2:13" x14ac:dyDescent="0.25">
      <c r="B1137" s="1"/>
      <c r="C1137" s="1"/>
      <c r="D1137" s="1"/>
      <c r="E1137" s="8"/>
      <c r="F1137" s="8"/>
      <c r="G1137" s="8"/>
      <c r="H1137" s="8"/>
      <c r="I1137" s="8"/>
      <c r="J1137" s="8"/>
      <c r="K1137" s="8"/>
      <c r="L1137" s="5"/>
      <c r="M1137" s="5"/>
    </row>
    <row r="1138" spans="2:13" x14ac:dyDescent="0.25">
      <c r="B1138" s="1"/>
      <c r="C1138" s="1"/>
      <c r="D1138" s="1"/>
      <c r="E1138" s="8"/>
      <c r="F1138" s="8"/>
      <c r="G1138" s="8"/>
      <c r="H1138" s="8"/>
      <c r="I1138" s="8"/>
      <c r="J1138" s="8"/>
      <c r="K1138" s="8"/>
      <c r="L1138" s="5"/>
      <c r="M1138" s="5"/>
    </row>
    <row r="1139" spans="2:13" x14ac:dyDescent="0.25">
      <c r="B1139" s="1"/>
      <c r="C1139" s="1"/>
      <c r="D1139" s="1"/>
      <c r="E1139" s="8"/>
      <c r="F1139" s="8"/>
      <c r="G1139" s="8"/>
      <c r="H1139" s="8"/>
      <c r="I1139" s="8"/>
      <c r="J1139" s="8"/>
      <c r="K1139" s="8"/>
      <c r="L1139" s="5"/>
      <c r="M1139" s="5"/>
    </row>
    <row r="1140" spans="2:13" x14ac:dyDescent="0.25">
      <c r="B1140" s="1"/>
      <c r="C1140" s="1"/>
      <c r="D1140" s="1"/>
      <c r="E1140" s="8"/>
      <c r="F1140" s="8"/>
      <c r="G1140" s="8"/>
      <c r="H1140" s="8"/>
      <c r="I1140" s="8"/>
      <c r="J1140" s="8"/>
      <c r="K1140" s="8"/>
      <c r="L1140" s="5"/>
      <c r="M1140" s="5"/>
    </row>
    <row r="1141" spans="2:13" x14ac:dyDescent="0.25">
      <c r="B1141" s="1"/>
      <c r="C1141" s="1"/>
      <c r="D1141" s="1"/>
      <c r="E1141" s="8"/>
      <c r="F1141" s="8"/>
      <c r="G1141" s="8"/>
      <c r="H1141" s="8"/>
      <c r="I1141" s="8"/>
      <c r="J1141" s="8"/>
      <c r="K1141" s="8"/>
      <c r="L1141" s="5"/>
      <c r="M1141" s="5"/>
    </row>
    <row r="1142" spans="2:13" x14ac:dyDescent="0.25">
      <c r="B1142" s="1"/>
      <c r="C1142" s="1"/>
      <c r="D1142" s="1"/>
      <c r="E1142" s="8"/>
      <c r="F1142" s="8"/>
      <c r="G1142" s="8"/>
      <c r="H1142" s="8"/>
      <c r="I1142" s="8"/>
      <c r="J1142" s="8"/>
      <c r="K1142" s="8"/>
      <c r="L1142" s="5"/>
      <c r="M1142" s="5"/>
    </row>
    <row r="1143" spans="2:13" x14ac:dyDescent="0.25">
      <c r="B1143" s="1"/>
      <c r="C1143" s="1"/>
      <c r="D1143" s="1"/>
      <c r="E1143" s="8"/>
      <c r="F1143" s="8"/>
      <c r="G1143" s="8"/>
      <c r="H1143" s="8"/>
      <c r="I1143" s="8"/>
      <c r="J1143" s="8"/>
      <c r="K1143" s="8"/>
      <c r="L1143" s="5"/>
      <c r="M1143" s="5"/>
    </row>
    <row r="1144" spans="2:13" x14ac:dyDescent="0.25">
      <c r="B1144" s="1"/>
      <c r="C1144" s="1"/>
      <c r="D1144" s="1"/>
      <c r="E1144" s="8"/>
      <c r="F1144" s="8"/>
      <c r="G1144" s="8"/>
      <c r="H1144" s="8"/>
      <c r="I1144" s="8"/>
      <c r="J1144" s="8"/>
      <c r="K1144" s="8"/>
      <c r="L1144" s="5"/>
      <c r="M1144" s="5"/>
    </row>
    <row r="1145" spans="2:13" x14ac:dyDescent="0.25">
      <c r="B1145" s="1"/>
      <c r="C1145" s="1"/>
      <c r="D1145" s="1"/>
      <c r="E1145" s="8"/>
      <c r="F1145" s="8"/>
      <c r="G1145" s="8"/>
      <c r="H1145" s="8"/>
      <c r="I1145" s="8"/>
      <c r="J1145" s="8"/>
      <c r="K1145" s="8"/>
      <c r="L1145" s="5"/>
      <c r="M1145" s="5"/>
    </row>
    <row r="1146" spans="2:13" x14ac:dyDescent="0.25">
      <c r="B1146" s="1"/>
      <c r="C1146" s="1"/>
      <c r="D1146" s="1"/>
      <c r="E1146" s="8"/>
      <c r="F1146" s="8"/>
      <c r="G1146" s="8"/>
      <c r="H1146" s="8"/>
      <c r="I1146" s="8"/>
      <c r="J1146" s="8"/>
      <c r="K1146" s="8"/>
      <c r="L1146" s="5"/>
      <c r="M1146" s="5"/>
    </row>
    <row r="1147" spans="2:13" x14ac:dyDescent="0.25">
      <c r="B1147" s="1"/>
      <c r="C1147" s="1"/>
      <c r="D1147" s="1"/>
      <c r="E1147" s="8"/>
      <c r="F1147" s="8"/>
      <c r="G1147" s="8"/>
      <c r="H1147" s="8"/>
      <c r="I1147" s="8"/>
      <c r="J1147" s="8"/>
      <c r="K1147" s="8"/>
      <c r="L1147" s="5"/>
      <c r="M1147" s="5"/>
    </row>
    <row r="1148" spans="2:13" x14ac:dyDescent="0.25">
      <c r="B1148" s="1"/>
      <c r="C1148" s="1"/>
      <c r="D1148" s="1"/>
      <c r="E1148" s="8"/>
      <c r="F1148" s="8"/>
      <c r="G1148" s="8"/>
      <c r="H1148" s="8"/>
      <c r="I1148" s="8"/>
      <c r="J1148" s="8"/>
      <c r="K1148" s="8"/>
      <c r="L1148" s="5"/>
      <c r="M1148" s="5"/>
    </row>
    <row r="1149" spans="2:13" x14ac:dyDescent="0.25">
      <c r="B1149" s="1"/>
      <c r="C1149" s="1"/>
      <c r="D1149" s="1"/>
      <c r="E1149" s="8"/>
      <c r="F1149" s="8"/>
      <c r="G1149" s="8"/>
      <c r="H1149" s="8"/>
      <c r="I1149" s="8"/>
      <c r="J1149" s="8"/>
      <c r="K1149" s="8"/>
      <c r="L1149" s="5"/>
      <c r="M1149" s="5"/>
    </row>
    <row r="1150" spans="2:13" x14ac:dyDescent="0.25">
      <c r="B1150" s="1"/>
      <c r="C1150" s="1"/>
      <c r="D1150" s="1"/>
      <c r="E1150" s="8"/>
      <c r="F1150" s="8"/>
      <c r="G1150" s="8"/>
      <c r="H1150" s="8"/>
      <c r="I1150" s="8"/>
      <c r="J1150" s="8"/>
      <c r="K1150" s="8"/>
      <c r="L1150" s="5"/>
      <c r="M1150" s="5"/>
    </row>
    <row r="1151" spans="2:13" x14ac:dyDescent="0.25">
      <c r="B1151" s="1"/>
      <c r="C1151" s="1"/>
      <c r="D1151" s="1"/>
      <c r="E1151" s="8"/>
      <c r="F1151" s="8"/>
      <c r="G1151" s="8"/>
      <c r="H1151" s="8"/>
      <c r="I1151" s="8"/>
      <c r="J1151" s="8"/>
      <c r="K1151" s="8"/>
      <c r="L1151" s="5"/>
      <c r="M1151" s="5"/>
    </row>
    <row r="1152" spans="2:13" x14ac:dyDescent="0.25">
      <c r="B1152" s="1"/>
      <c r="C1152" s="1"/>
      <c r="D1152" s="1"/>
      <c r="E1152" s="8"/>
      <c r="F1152" s="8"/>
      <c r="G1152" s="8"/>
      <c r="H1152" s="8"/>
      <c r="I1152" s="8"/>
      <c r="J1152" s="8"/>
      <c r="K1152" s="8"/>
      <c r="L1152" s="5"/>
      <c r="M1152" s="5"/>
    </row>
    <row r="1153" spans="2:13" x14ac:dyDescent="0.25">
      <c r="B1153" s="1"/>
      <c r="C1153" s="1"/>
      <c r="D1153" s="1"/>
      <c r="E1153" s="8"/>
      <c r="F1153" s="8"/>
      <c r="G1153" s="8"/>
      <c r="H1153" s="8"/>
      <c r="I1153" s="8"/>
      <c r="J1153" s="8"/>
      <c r="K1153" s="8"/>
      <c r="L1153" s="5"/>
      <c r="M1153" s="5"/>
    </row>
    <row r="1154" spans="2:13" x14ac:dyDescent="0.25">
      <c r="B1154" s="1"/>
      <c r="C1154" s="1"/>
      <c r="D1154" s="1"/>
      <c r="E1154" s="8"/>
      <c r="F1154" s="8"/>
      <c r="G1154" s="8"/>
      <c r="H1154" s="8"/>
      <c r="I1154" s="8"/>
      <c r="J1154" s="8"/>
      <c r="K1154" s="8"/>
      <c r="L1154" s="5"/>
      <c r="M1154" s="5"/>
    </row>
    <row r="1155" spans="2:13" x14ac:dyDescent="0.25">
      <c r="B1155" s="1"/>
      <c r="C1155" s="1"/>
      <c r="D1155" s="1"/>
      <c r="E1155" s="8"/>
      <c r="F1155" s="8"/>
      <c r="G1155" s="8"/>
      <c r="H1155" s="8"/>
      <c r="I1155" s="8"/>
      <c r="J1155" s="8"/>
      <c r="K1155" s="8"/>
      <c r="L1155" s="5"/>
      <c r="M1155" s="5"/>
    </row>
    <row r="1156" spans="2:13" x14ac:dyDescent="0.25">
      <c r="B1156" s="1"/>
      <c r="C1156" s="1"/>
      <c r="D1156" s="1"/>
      <c r="E1156" s="8"/>
      <c r="F1156" s="8"/>
      <c r="G1156" s="8"/>
      <c r="H1156" s="8"/>
      <c r="I1156" s="8"/>
      <c r="J1156" s="8"/>
      <c r="K1156" s="8"/>
      <c r="L1156" s="5"/>
      <c r="M1156" s="5"/>
    </row>
    <row r="1157" spans="2:13" x14ac:dyDescent="0.25">
      <c r="B1157" s="1"/>
      <c r="C1157" s="1"/>
      <c r="D1157" s="1"/>
      <c r="E1157" s="8"/>
      <c r="F1157" s="8"/>
      <c r="G1157" s="8"/>
      <c r="H1157" s="8"/>
      <c r="I1157" s="8"/>
      <c r="J1157" s="8"/>
      <c r="K1157" s="8"/>
      <c r="L1157" s="5"/>
      <c r="M1157" s="5"/>
    </row>
    <row r="1158" spans="2:13" x14ac:dyDescent="0.25">
      <c r="B1158" s="1"/>
      <c r="C1158" s="1"/>
      <c r="D1158" s="1"/>
      <c r="E1158" s="8"/>
      <c r="F1158" s="8"/>
      <c r="G1158" s="8"/>
      <c r="H1158" s="8"/>
      <c r="I1158" s="8"/>
      <c r="J1158" s="8"/>
      <c r="K1158" s="8"/>
      <c r="L1158" s="5"/>
      <c r="M1158" s="5"/>
    </row>
    <row r="1159" spans="2:13" x14ac:dyDescent="0.25">
      <c r="B1159" s="1"/>
      <c r="C1159" s="1"/>
      <c r="D1159" s="1"/>
      <c r="E1159" s="8"/>
      <c r="F1159" s="8"/>
      <c r="G1159" s="8"/>
      <c r="H1159" s="8"/>
      <c r="I1159" s="8"/>
      <c r="J1159" s="8"/>
      <c r="K1159" s="8"/>
      <c r="L1159" s="5"/>
      <c r="M1159" s="5"/>
    </row>
    <row r="1160" spans="2:13" x14ac:dyDescent="0.25">
      <c r="B1160" s="1"/>
      <c r="C1160" s="1"/>
      <c r="D1160" s="1"/>
      <c r="E1160" s="8"/>
      <c r="F1160" s="8"/>
      <c r="G1160" s="8"/>
      <c r="H1160" s="8"/>
      <c r="I1160" s="8"/>
      <c r="J1160" s="8"/>
      <c r="K1160" s="8"/>
      <c r="L1160" s="5"/>
      <c r="M1160" s="5"/>
    </row>
    <row r="1161" spans="2:13" x14ac:dyDescent="0.25">
      <c r="B1161" s="1"/>
      <c r="C1161" s="1"/>
      <c r="D1161" s="1"/>
      <c r="E1161" s="8"/>
      <c r="F1161" s="8"/>
      <c r="G1161" s="8"/>
      <c r="H1161" s="8"/>
      <c r="I1161" s="8"/>
      <c r="J1161" s="8"/>
      <c r="K1161" s="8"/>
      <c r="L1161" s="5"/>
      <c r="M1161" s="5"/>
    </row>
    <row r="1162" spans="2:13" x14ac:dyDescent="0.25">
      <c r="B1162" s="1"/>
      <c r="C1162" s="1"/>
      <c r="D1162" s="1"/>
      <c r="E1162" s="8"/>
      <c r="F1162" s="8"/>
      <c r="G1162" s="8"/>
      <c r="H1162" s="8"/>
      <c r="I1162" s="8"/>
      <c r="J1162" s="8"/>
      <c r="K1162" s="8"/>
      <c r="L1162" s="5"/>
      <c r="M1162" s="5"/>
    </row>
    <row r="1163" spans="2:13" x14ac:dyDescent="0.25">
      <c r="B1163" s="1"/>
      <c r="C1163" s="1"/>
      <c r="D1163" s="1"/>
      <c r="E1163" s="8"/>
      <c r="F1163" s="8"/>
      <c r="G1163" s="8"/>
      <c r="H1163" s="8"/>
      <c r="I1163" s="8"/>
      <c r="J1163" s="8"/>
      <c r="K1163" s="8"/>
      <c r="L1163" s="5"/>
      <c r="M1163" s="5"/>
    </row>
    <row r="1164" spans="2:13" x14ac:dyDescent="0.25">
      <c r="B1164" s="1"/>
      <c r="C1164" s="1"/>
      <c r="D1164" s="1"/>
      <c r="E1164" s="8"/>
      <c r="F1164" s="8"/>
      <c r="G1164" s="8"/>
      <c r="H1164" s="8"/>
      <c r="I1164" s="8"/>
      <c r="J1164" s="8"/>
      <c r="K1164" s="8"/>
      <c r="L1164" s="5"/>
      <c r="M1164" s="5"/>
    </row>
    <row r="1165" spans="2:13" x14ac:dyDescent="0.25">
      <c r="B1165" s="1"/>
      <c r="C1165" s="1"/>
      <c r="D1165" s="1"/>
      <c r="E1165" s="8"/>
      <c r="F1165" s="8"/>
      <c r="G1165" s="8"/>
      <c r="H1165" s="8"/>
      <c r="I1165" s="8"/>
      <c r="J1165" s="8"/>
      <c r="K1165" s="8"/>
      <c r="L1165" s="5"/>
      <c r="M1165" s="5"/>
    </row>
    <row r="1166" spans="2:13" x14ac:dyDescent="0.25">
      <c r="B1166" s="1"/>
      <c r="C1166" s="1"/>
      <c r="D1166" s="1"/>
      <c r="E1166" s="8"/>
      <c r="F1166" s="8"/>
      <c r="G1166" s="8"/>
      <c r="H1166" s="8"/>
      <c r="I1166" s="8"/>
      <c r="J1166" s="8"/>
      <c r="K1166" s="8"/>
      <c r="L1166" s="5"/>
      <c r="M1166" s="5"/>
    </row>
    <row r="1167" spans="2:13" x14ac:dyDescent="0.25">
      <c r="B1167" s="1"/>
      <c r="C1167" s="1"/>
      <c r="D1167" s="1"/>
      <c r="E1167" s="8"/>
      <c r="F1167" s="8"/>
      <c r="G1167" s="8"/>
      <c r="H1167" s="8"/>
      <c r="I1167" s="8"/>
      <c r="J1167" s="8"/>
      <c r="K1167" s="8"/>
      <c r="L1167" s="5"/>
      <c r="M1167" s="5"/>
    </row>
    <row r="1168" spans="2:13" x14ac:dyDescent="0.25">
      <c r="B1168" s="1"/>
      <c r="C1168" s="1"/>
      <c r="D1168" s="1"/>
      <c r="E1168" s="8"/>
      <c r="F1168" s="8"/>
      <c r="G1168" s="8"/>
      <c r="H1168" s="8"/>
      <c r="I1168" s="8"/>
      <c r="J1168" s="8"/>
      <c r="K1168" s="8"/>
      <c r="L1168" s="5"/>
      <c r="M1168" s="5"/>
    </row>
    <row r="1169" spans="2:13" x14ac:dyDescent="0.25">
      <c r="B1169" s="1"/>
      <c r="C1169" s="1"/>
      <c r="D1169" s="1"/>
      <c r="E1169" s="8"/>
      <c r="F1169" s="8"/>
      <c r="G1169" s="8"/>
      <c r="H1169" s="8"/>
      <c r="I1169" s="8"/>
      <c r="J1169" s="8"/>
      <c r="K1169" s="8"/>
      <c r="L1169" s="5"/>
      <c r="M1169" s="5"/>
    </row>
    <row r="1170" spans="2:13" x14ac:dyDescent="0.25">
      <c r="B1170" s="1"/>
      <c r="C1170" s="1"/>
      <c r="D1170" s="1"/>
      <c r="E1170" s="8"/>
      <c r="F1170" s="8"/>
      <c r="G1170" s="8"/>
      <c r="H1170" s="8"/>
      <c r="I1170" s="8"/>
      <c r="J1170" s="8"/>
      <c r="K1170" s="8"/>
      <c r="L1170" s="5"/>
      <c r="M1170" s="5"/>
    </row>
    <row r="1171" spans="2:13" x14ac:dyDescent="0.25">
      <c r="B1171" s="1"/>
      <c r="C1171" s="1"/>
      <c r="D1171" s="1"/>
      <c r="E1171" s="8"/>
      <c r="F1171" s="8"/>
      <c r="G1171" s="8"/>
      <c r="H1171" s="8"/>
      <c r="I1171" s="8"/>
      <c r="J1171" s="8"/>
      <c r="K1171" s="8"/>
      <c r="L1171" s="5"/>
      <c r="M1171" s="5"/>
    </row>
    <row r="1172" spans="2:13" x14ac:dyDescent="0.25">
      <c r="B1172" s="1"/>
      <c r="C1172" s="1"/>
      <c r="D1172" s="1"/>
      <c r="E1172" s="8"/>
      <c r="F1172" s="8"/>
      <c r="G1172" s="8"/>
      <c r="H1172" s="8"/>
      <c r="I1172" s="8"/>
      <c r="J1172" s="8"/>
      <c r="K1172" s="8"/>
      <c r="L1172" s="5"/>
      <c r="M1172" s="5"/>
    </row>
    <row r="1173" spans="2:13" x14ac:dyDescent="0.25">
      <c r="B1173" s="1"/>
      <c r="C1173" s="1"/>
      <c r="D1173" s="1"/>
      <c r="E1173" s="8"/>
      <c r="F1173" s="8"/>
      <c r="G1173" s="8"/>
      <c r="H1173" s="8"/>
      <c r="I1173" s="8"/>
      <c r="J1173" s="8"/>
      <c r="K1173" s="8"/>
      <c r="L1173" s="5"/>
      <c r="M1173" s="5"/>
    </row>
    <row r="1174" spans="2:13" x14ac:dyDescent="0.25">
      <c r="B1174" s="1"/>
      <c r="C1174" s="1"/>
      <c r="D1174" s="1"/>
      <c r="E1174" s="8"/>
      <c r="F1174" s="8"/>
      <c r="G1174" s="8"/>
      <c r="H1174" s="8"/>
      <c r="I1174" s="8"/>
      <c r="J1174" s="8"/>
      <c r="K1174" s="8"/>
      <c r="L1174" s="5"/>
      <c r="M1174" s="5"/>
    </row>
    <row r="1175" spans="2:13" x14ac:dyDescent="0.25">
      <c r="B1175" s="1"/>
      <c r="C1175" s="1"/>
      <c r="D1175" s="1"/>
      <c r="E1175" s="8"/>
      <c r="F1175" s="8"/>
      <c r="G1175" s="8"/>
      <c r="H1175" s="8"/>
      <c r="I1175" s="8"/>
      <c r="J1175" s="8"/>
      <c r="K1175" s="8"/>
      <c r="L1175" s="5"/>
      <c r="M1175" s="5"/>
    </row>
    <row r="1176" spans="2:13" x14ac:dyDescent="0.25">
      <c r="B1176" s="1"/>
      <c r="C1176" s="1"/>
      <c r="D1176" s="1"/>
      <c r="E1176" s="8"/>
      <c r="F1176" s="8"/>
      <c r="G1176" s="8"/>
      <c r="H1176" s="8"/>
      <c r="I1176" s="8"/>
      <c r="J1176" s="8"/>
      <c r="K1176" s="8"/>
      <c r="L1176" s="5"/>
      <c r="M1176" s="5"/>
    </row>
    <row r="1177" spans="2:13" x14ac:dyDescent="0.25">
      <c r="B1177" s="1"/>
      <c r="C1177" s="1"/>
      <c r="D1177" s="1"/>
      <c r="E1177" s="8"/>
      <c r="F1177" s="8"/>
      <c r="G1177" s="8"/>
      <c r="H1177" s="8"/>
      <c r="I1177" s="8"/>
      <c r="J1177" s="8"/>
      <c r="K1177" s="8"/>
      <c r="L1177" s="5"/>
      <c r="M1177" s="5"/>
    </row>
    <row r="1178" spans="2:13" x14ac:dyDescent="0.25">
      <c r="B1178" s="1"/>
      <c r="C1178" s="1"/>
      <c r="D1178" s="1"/>
      <c r="E1178" s="8"/>
      <c r="F1178" s="8"/>
      <c r="G1178" s="8"/>
      <c r="H1178" s="8"/>
      <c r="I1178" s="8"/>
      <c r="J1178" s="8"/>
      <c r="K1178" s="8"/>
      <c r="L1178" s="5"/>
      <c r="M1178" s="5"/>
    </row>
    <row r="1179" spans="2:13" x14ac:dyDescent="0.25">
      <c r="B1179" s="1"/>
      <c r="C1179" s="1"/>
      <c r="D1179" s="1"/>
      <c r="E1179" s="8"/>
      <c r="F1179" s="8"/>
      <c r="G1179" s="8"/>
      <c r="H1179" s="8"/>
      <c r="I1179" s="8"/>
      <c r="J1179" s="8"/>
      <c r="K1179" s="8"/>
      <c r="L1179" s="5"/>
      <c r="M1179" s="5"/>
    </row>
    <row r="1180" spans="2:13" x14ac:dyDescent="0.25">
      <c r="B1180" s="1"/>
      <c r="C1180" s="1"/>
      <c r="D1180" s="1"/>
      <c r="E1180" s="8"/>
      <c r="F1180" s="8"/>
      <c r="G1180" s="8"/>
      <c r="H1180" s="8"/>
      <c r="I1180" s="8"/>
      <c r="J1180" s="8"/>
      <c r="K1180" s="8"/>
      <c r="L1180" s="5"/>
      <c r="M1180" s="5"/>
    </row>
    <row r="1181" spans="2:13" x14ac:dyDescent="0.25">
      <c r="B1181" s="1"/>
      <c r="C1181" s="1"/>
      <c r="D1181" s="1"/>
      <c r="E1181" s="8"/>
      <c r="F1181" s="8"/>
      <c r="G1181" s="8"/>
      <c r="H1181" s="8"/>
      <c r="I1181" s="8"/>
      <c r="J1181" s="8"/>
      <c r="K1181" s="8"/>
      <c r="L1181" s="5"/>
      <c r="M1181" s="5"/>
    </row>
    <row r="1182" spans="2:13" x14ac:dyDescent="0.25">
      <c r="B1182" s="1"/>
      <c r="C1182" s="1"/>
      <c r="D1182" s="1"/>
      <c r="E1182" s="8"/>
      <c r="F1182" s="8"/>
      <c r="G1182" s="8"/>
      <c r="H1182" s="8"/>
      <c r="I1182" s="8"/>
      <c r="J1182" s="8"/>
      <c r="K1182" s="8"/>
      <c r="L1182" s="5"/>
      <c r="M1182" s="5"/>
    </row>
    <row r="1183" spans="2:13" x14ac:dyDescent="0.25">
      <c r="B1183" s="1"/>
      <c r="C1183" s="1"/>
      <c r="D1183" s="1"/>
      <c r="E1183" s="8"/>
      <c r="F1183" s="8"/>
      <c r="G1183" s="8"/>
      <c r="H1183" s="8"/>
      <c r="I1183" s="8"/>
      <c r="J1183" s="8"/>
      <c r="K1183" s="8"/>
      <c r="L1183" s="5"/>
      <c r="M1183" s="5"/>
    </row>
    <row r="1184" spans="2:13" x14ac:dyDescent="0.25">
      <c r="B1184" s="1"/>
      <c r="C1184" s="1"/>
      <c r="D1184" s="1"/>
      <c r="E1184" s="8"/>
      <c r="F1184" s="8"/>
      <c r="G1184" s="8"/>
      <c r="H1184" s="8"/>
      <c r="I1184" s="8"/>
      <c r="J1184" s="8"/>
      <c r="K1184" s="8"/>
      <c r="L1184" s="5"/>
      <c r="M1184" s="5"/>
    </row>
    <row r="1185" spans="2:13" x14ac:dyDescent="0.25">
      <c r="B1185" s="1"/>
      <c r="C1185" s="1"/>
      <c r="D1185" s="1"/>
      <c r="E1185" s="8"/>
      <c r="F1185" s="8"/>
      <c r="G1185" s="8"/>
      <c r="H1185" s="8"/>
      <c r="I1185" s="8"/>
      <c r="J1185" s="8"/>
      <c r="K1185" s="8"/>
      <c r="L1185" s="5"/>
      <c r="M1185" s="5"/>
    </row>
    <row r="1186" spans="2:13" x14ac:dyDescent="0.25">
      <c r="B1186" s="1"/>
      <c r="C1186" s="1"/>
      <c r="D1186" s="1"/>
      <c r="E1186" s="8"/>
      <c r="F1186" s="8"/>
      <c r="G1186" s="8"/>
      <c r="H1186" s="8"/>
      <c r="I1186" s="8"/>
      <c r="J1186" s="8"/>
      <c r="K1186" s="8"/>
      <c r="L1186" s="5"/>
      <c r="M1186" s="5"/>
    </row>
    <row r="1187" spans="2:13" x14ac:dyDescent="0.25">
      <c r="B1187" s="1"/>
      <c r="C1187" s="1"/>
      <c r="D1187" s="1"/>
      <c r="E1187" s="8"/>
      <c r="F1187" s="8"/>
      <c r="G1187" s="8"/>
      <c r="H1187" s="8"/>
      <c r="I1187" s="8"/>
      <c r="J1187" s="8"/>
      <c r="K1187" s="8"/>
      <c r="L1187" s="5"/>
      <c r="M1187" s="5"/>
    </row>
    <row r="1188" spans="2:13" x14ac:dyDescent="0.25">
      <c r="B1188" s="1"/>
      <c r="C1188" s="1"/>
      <c r="D1188" s="1"/>
      <c r="E1188" s="8"/>
      <c r="F1188" s="8"/>
      <c r="G1188" s="8"/>
      <c r="H1188" s="8"/>
      <c r="I1188" s="8"/>
      <c r="J1188" s="8"/>
      <c r="K1188" s="8"/>
      <c r="L1188" s="5"/>
      <c r="M1188" s="5"/>
    </row>
    <row r="1189" spans="2:13" x14ac:dyDescent="0.25">
      <c r="B1189" s="1"/>
      <c r="C1189" s="1"/>
      <c r="D1189" s="1"/>
      <c r="E1189" s="8"/>
      <c r="F1189" s="8"/>
      <c r="G1189" s="8"/>
      <c r="H1189" s="8"/>
      <c r="I1189" s="8"/>
      <c r="J1189" s="8"/>
      <c r="K1189" s="8"/>
      <c r="L1189" s="5"/>
      <c r="M1189" s="5"/>
    </row>
    <row r="1190" spans="2:13" x14ac:dyDescent="0.25">
      <c r="B1190" s="1"/>
      <c r="C1190" s="1"/>
      <c r="D1190" s="1"/>
      <c r="E1190" s="8"/>
      <c r="F1190" s="8"/>
      <c r="G1190" s="8"/>
      <c r="H1190" s="8"/>
      <c r="I1190" s="8"/>
      <c r="J1190" s="8"/>
      <c r="K1190" s="8"/>
      <c r="L1190" s="5"/>
      <c r="M1190" s="5"/>
    </row>
    <row r="1191" spans="2:13" x14ac:dyDescent="0.25">
      <c r="B1191" s="1"/>
      <c r="C1191" s="1"/>
      <c r="D1191" s="1"/>
      <c r="E1191" s="8"/>
      <c r="F1191" s="8"/>
      <c r="G1191" s="8"/>
      <c r="H1191" s="8"/>
      <c r="I1191" s="8"/>
      <c r="J1191" s="8"/>
      <c r="K1191" s="8"/>
      <c r="L1191" s="5"/>
      <c r="M1191" s="5"/>
    </row>
    <row r="1192" spans="2:13" x14ac:dyDescent="0.25">
      <c r="B1192" s="1"/>
      <c r="C1192" s="1"/>
      <c r="D1192" s="1"/>
      <c r="E1192" s="8"/>
      <c r="F1192" s="8"/>
      <c r="G1192" s="8"/>
      <c r="H1192" s="8"/>
      <c r="I1192" s="8"/>
      <c r="J1192" s="8"/>
      <c r="K1192" s="8"/>
      <c r="L1192" s="5"/>
      <c r="M1192" s="5"/>
    </row>
    <row r="1193" spans="2:13" x14ac:dyDescent="0.25">
      <c r="B1193" s="1"/>
      <c r="C1193" s="1"/>
      <c r="D1193" s="1"/>
      <c r="E1193" s="8"/>
      <c r="F1193" s="8"/>
      <c r="G1193" s="8"/>
      <c r="H1193" s="8"/>
      <c r="I1193" s="8"/>
      <c r="J1193" s="8"/>
      <c r="K1193" s="8"/>
      <c r="L1193" s="5"/>
      <c r="M1193" s="5"/>
    </row>
    <row r="1194" spans="2:13" x14ac:dyDescent="0.25">
      <c r="B1194" s="1"/>
      <c r="C1194" s="1"/>
      <c r="D1194" s="1"/>
      <c r="E1194" s="8"/>
      <c r="F1194" s="8"/>
      <c r="G1194" s="8"/>
      <c r="H1194" s="8"/>
      <c r="I1194" s="8"/>
      <c r="J1194" s="8"/>
      <c r="K1194" s="8"/>
      <c r="L1194" s="5"/>
      <c r="M1194" s="5"/>
    </row>
    <row r="1195" spans="2:13" x14ac:dyDescent="0.25">
      <c r="B1195" s="1"/>
      <c r="C1195" s="1"/>
      <c r="D1195" s="1"/>
      <c r="E1195" s="8"/>
      <c r="F1195" s="8"/>
      <c r="G1195" s="8"/>
      <c r="H1195" s="8"/>
      <c r="I1195" s="8"/>
      <c r="J1195" s="8"/>
      <c r="K1195" s="8"/>
      <c r="L1195" s="5"/>
      <c r="M1195" s="5"/>
    </row>
    <row r="1196" spans="2:13" x14ac:dyDescent="0.25">
      <c r="B1196" s="1"/>
      <c r="C1196" s="1"/>
      <c r="D1196" s="1"/>
      <c r="E1196" s="8"/>
      <c r="F1196" s="8"/>
      <c r="G1196" s="8"/>
      <c r="H1196" s="8"/>
      <c r="I1196" s="8"/>
      <c r="J1196" s="8"/>
      <c r="K1196" s="8"/>
      <c r="L1196" s="5"/>
      <c r="M1196" s="5"/>
    </row>
    <row r="1197" spans="2:13" x14ac:dyDescent="0.25">
      <c r="B1197" s="1"/>
      <c r="C1197" s="1"/>
      <c r="D1197" s="1"/>
      <c r="E1197" s="8"/>
      <c r="F1197" s="8"/>
      <c r="G1197" s="8"/>
      <c r="H1197" s="8"/>
      <c r="I1197" s="8"/>
      <c r="J1197" s="8"/>
      <c r="K1197" s="8"/>
      <c r="L1197" s="5"/>
      <c r="M1197" s="5"/>
    </row>
    <row r="1198" spans="2:13" x14ac:dyDescent="0.25">
      <c r="B1198" s="1"/>
      <c r="C1198" s="1"/>
      <c r="D1198" s="1"/>
      <c r="E1198" s="8"/>
      <c r="F1198" s="8"/>
      <c r="G1198" s="8"/>
      <c r="H1198" s="8"/>
      <c r="I1198" s="8"/>
      <c r="J1198" s="8"/>
      <c r="K1198" s="8"/>
      <c r="L1198" s="5"/>
      <c r="M1198" s="5"/>
    </row>
    <row r="1199" spans="2:13" x14ac:dyDescent="0.25">
      <c r="B1199" s="1"/>
      <c r="C1199" s="1"/>
      <c r="D1199" s="1"/>
      <c r="E1199" s="8"/>
      <c r="F1199" s="8"/>
      <c r="G1199" s="8"/>
      <c r="H1199" s="8"/>
      <c r="I1199" s="8"/>
      <c r="J1199" s="8"/>
      <c r="K1199" s="8"/>
      <c r="L1199" s="5"/>
      <c r="M1199" s="5"/>
    </row>
    <row r="1200" spans="2:13" x14ac:dyDescent="0.25">
      <c r="B1200" s="1"/>
      <c r="C1200" s="1"/>
      <c r="D1200" s="1"/>
      <c r="E1200" s="8"/>
      <c r="F1200" s="8"/>
      <c r="G1200" s="8"/>
      <c r="H1200" s="8"/>
      <c r="I1200" s="8"/>
      <c r="J1200" s="8"/>
      <c r="K1200" s="8"/>
      <c r="L1200" s="5"/>
      <c r="M1200" s="5"/>
    </row>
    <row r="1201" spans="2:13" x14ac:dyDescent="0.25">
      <c r="B1201" s="1"/>
      <c r="C1201" s="1"/>
      <c r="D1201" s="1"/>
      <c r="E1201" s="8"/>
      <c r="F1201" s="8"/>
      <c r="G1201" s="8"/>
      <c r="H1201" s="8"/>
      <c r="I1201" s="8"/>
      <c r="J1201" s="8"/>
      <c r="K1201" s="8"/>
      <c r="L1201" s="5"/>
      <c r="M1201" s="5"/>
    </row>
    <row r="1202" spans="2:13" x14ac:dyDescent="0.25">
      <c r="B1202" s="1"/>
      <c r="C1202" s="1"/>
      <c r="D1202" s="1"/>
      <c r="E1202" s="8"/>
      <c r="F1202" s="8"/>
      <c r="G1202" s="8"/>
      <c r="H1202" s="8"/>
      <c r="I1202" s="8"/>
      <c r="J1202" s="8"/>
      <c r="K1202" s="8"/>
      <c r="L1202" s="5"/>
      <c r="M1202" s="5"/>
    </row>
    <row r="1203" spans="2:13" x14ac:dyDescent="0.25">
      <c r="B1203" s="1"/>
      <c r="C1203" s="1"/>
      <c r="D1203" s="1"/>
      <c r="E1203" s="8"/>
      <c r="F1203" s="8"/>
      <c r="G1203" s="8"/>
      <c r="H1203" s="8"/>
      <c r="I1203" s="8"/>
      <c r="J1203" s="8"/>
      <c r="K1203" s="8"/>
      <c r="L1203" s="5"/>
      <c r="M1203" s="5"/>
    </row>
    <row r="1204" spans="2:13" x14ac:dyDescent="0.25">
      <c r="B1204" s="1"/>
      <c r="C1204" s="1"/>
      <c r="D1204" s="1"/>
      <c r="E1204" s="8"/>
      <c r="F1204" s="8"/>
      <c r="G1204" s="8"/>
      <c r="H1204" s="8"/>
      <c r="I1204" s="8"/>
      <c r="J1204" s="8"/>
      <c r="K1204" s="8"/>
      <c r="L1204" s="5"/>
      <c r="M1204" s="5"/>
    </row>
    <row r="1205" spans="2:13" x14ac:dyDescent="0.25">
      <c r="B1205" s="1"/>
      <c r="C1205" s="1"/>
      <c r="D1205" s="1"/>
      <c r="E1205" s="8"/>
      <c r="F1205" s="8"/>
      <c r="G1205" s="8"/>
      <c r="H1205" s="8"/>
      <c r="I1205" s="8"/>
      <c r="J1205" s="8"/>
      <c r="K1205" s="8"/>
      <c r="L1205" s="5"/>
      <c r="M1205" s="5"/>
    </row>
    <row r="1206" spans="2:13" x14ac:dyDescent="0.25">
      <c r="B1206" s="1"/>
      <c r="C1206" s="1"/>
      <c r="D1206" s="1"/>
      <c r="E1206" s="8"/>
      <c r="F1206" s="8"/>
      <c r="G1206" s="8"/>
      <c r="H1206" s="8"/>
      <c r="I1206" s="8"/>
      <c r="J1206" s="8"/>
      <c r="K1206" s="8"/>
      <c r="L1206" s="5"/>
      <c r="M1206" s="5"/>
    </row>
    <row r="1207" spans="2:13" x14ac:dyDescent="0.25">
      <c r="B1207" s="1"/>
      <c r="C1207" s="1"/>
      <c r="D1207" s="1"/>
      <c r="E1207" s="8"/>
      <c r="F1207" s="8"/>
      <c r="G1207" s="8"/>
      <c r="H1207" s="8"/>
      <c r="I1207" s="8"/>
      <c r="J1207" s="8"/>
      <c r="K1207" s="8"/>
      <c r="L1207" s="5"/>
      <c r="M1207" s="5"/>
    </row>
    <row r="1208" spans="2:13" x14ac:dyDescent="0.25">
      <c r="B1208" s="1"/>
      <c r="C1208" s="1"/>
      <c r="D1208" s="1"/>
      <c r="E1208" s="8"/>
      <c r="F1208" s="8"/>
      <c r="G1208" s="8"/>
      <c r="H1208" s="8"/>
      <c r="I1208" s="8"/>
      <c r="J1208" s="8"/>
      <c r="K1208" s="8"/>
      <c r="L1208" s="5"/>
      <c r="M1208" s="5"/>
    </row>
    <row r="1209" spans="2:13" x14ac:dyDescent="0.25">
      <c r="B1209" s="1"/>
      <c r="C1209" s="1"/>
      <c r="D1209" s="1"/>
      <c r="E1209" s="8"/>
      <c r="F1209" s="8"/>
      <c r="G1209" s="8"/>
      <c r="H1209" s="8"/>
      <c r="I1209" s="8"/>
      <c r="J1209" s="8"/>
      <c r="K1209" s="8"/>
      <c r="L1209" s="5"/>
      <c r="M1209" s="5"/>
    </row>
    <row r="1210" spans="2:13" x14ac:dyDescent="0.25">
      <c r="B1210" s="1"/>
      <c r="C1210" s="1"/>
      <c r="D1210" s="1"/>
      <c r="E1210" s="8"/>
      <c r="F1210" s="8"/>
      <c r="G1210" s="8"/>
      <c r="H1210" s="8"/>
      <c r="I1210" s="8"/>
      <c r="J1210" s="8"/>
      <c r="K1210" s="8"/>
      <c r="L1210" s="5"/>
      <c r="M1210" s="5"/>
    </row>
    <row r="1211" spans="2:13" x14ac:dyDescent="0.25">
      <c r="B1211" s="1"/>
      <c r="C1211" s="1"/>
      <c r="D1211" s="1"/>
      <c r="E1211" s="8"/>
      <c r="F1211" s="8"/>
      <c r="G1211" s="8"/>
      <c r="H1211" s="8"/>
      <c r="I1211" s="8"/>
      <c r="J1211" s="8"/>
      <c r="K1211" s="8"/>
      <c r="L1211" s="5"/>
      <c r="M1211" s="5"/>
    </row>
    <row r="1212" spans="2:13" x14ac:dyDescent="0.25">
      <c r="B1212" s="1"/>
      <c r="C1212" s="1"/>
      <c r="D1212" s="1"/>
      <c r="E1212" s="8"/>
      <c r="F1212" s="8"/>
      <c r="G1212" s="8"/>
      <c r="H1212" s="8"/>
      <c r="I1212" s="8"/>
      <c r="J1212" s="8"/>
      <c r="K1212" s="8"/>
      <c r="L1212" s="5"/>
      <c r="M1212" s="5"/>
    </row>
    <row r="1213" spans="2:13" x14ac:dyDescent="0.25">
      <c r="B1213" s="1"/>
      <c r="C1213" s="1"/>
      <c r="D1213" s="1"/>
      <c r="E1213" s="8"/>
      <c r="F1213" s="8"/>
      <c r="G1213" s="8"/>
      <c r="H1213" s="8"/>
      <c r="I1213" s="8"/>
      <c r="J1213" s="8"/>
      <c r="K1213" s="8"/>
      <c r="L1213" s="5"/>
      <c r="M1213" s="5"/>
    </row>
    <row r="1214" spans="2:13" x14ac:dyDescent="0.25">
      <c r="B1214" s="1"/>
      <c r="C1214" s="1"/>
      <c r="D1214" s="1"/>
      <c r="E1214" s="8"/>
      <c r="F1214" s="8"/>
      <c r="G1214" s="8"/>
      <c r="H1214" s="8"/>
      <c r="I1214" s="8"/>
      <c r="J1214" s="8"/>
      <c r="K1214" s="8"/>
      <c r="L1214" s="5"/>
      <c r="M1214" s="5"/>
    </row>
    <row r="1215" spans="2:13" x14ac:dyDescent="0.25">
      <c r="B1215" s="1"/>
      <c r="C1215" s="1"/>
      <c r="D1215" s="1"/>
      <c r="E1215" s="8"/>
      <c r="F1215" s="8"/>
      <c r="G1215" s="8"/>
      <c r="H1215" s="8"/>
      <c r="I1215" s="8"/>
      <c r="J1215" s="8"/>
      <c r="K1215" s="8"/>
      <c r="L1215" s="5"/>
      <c r="M1215" s="5"/>
    </row>
    <row r="1216" spans="2:13" x14ac:dyDescent="0.25">
      <c r="B1216" s="1"/>
      <c r="C1216" s="1"/>
      <c r="D1216" s="1"/>
      <c r="E1216" s="8"/>
      <c r="F1216" s="8"/>
      <c r="G1216" s="8"/>
      <c r="H1216" s="8"/>
      <c r="I1216" s="8"/>
      <c r="J1216" s="8"/>
      <c r="K1216" s="8"/>
      <c r="L1216" s="5"/>
      <c r="M1216" s="5"/>
    </row>
    <row r="1217" spans="2:13" x14ac:dyDescent="0.25">
      <c r="B1217" s="1"/>
      <c r="C1217" s="1"/>
      <c r="D1217" s="1"/>
      <c r="E1217" s="8"/>
      <c r="F1217" s="8"/>
      <c r="G1217" s="8"/>
      <c r="H1217" s="8"/>
      <c r="I1217" s="8"/>
      <c r="J1217" s="8"/>
      <c r="K1217" s="8"/>
      <c r="L1217" s="5"/>
      <c r="M1217" s="5"/>
    </row>
    <row r="1218" spans="2:13" x14ac:dyDescent="0.25">
      <c r="B1218" s="1"/>
      <c r="C1218" s="1"/>
      <c r="D1218" s="1"/>
      <c r="E1218" s="8"/>
      <c r="F1218" s="8"/>
      <c r="G1218" s="8"/>
      <c r="H1218" s="8"/>
      <c r="I1218" s="8"/>
      <c r="J1218" s="8"/>
      <c r="K1218" s="8"/>
      <c r="L1218" s="5"/>
      <c r="M1218" s="5"/>
    </row>
    <row r="1219" spans="2:13" x14ac:dyDescent="0.25">
      <c r="B1219" s="1"/>
      <c r="C1219" s="1"/>
      <c r="D1219" s="1"/>
      <c r="E1219" s="8"/>
      <c r="F1219" s="8"/>
      <c r="G1219" s="8"/>
      <c r="H1219" s="8"/>
      <c r="I1219" s="8"/>
      <c r="J1219" s="8"/>
      <c r="K1219" s="8"/>
      <c r="L1219" s="5"/>
      <c r="M1219" s="5"/>
    </row>
    <row r="1220" spans="2:13" x14ac:dyDescent="0.25">
      <c r="B1220" s="1"/>
      <c r="C1220" s="1"/>
      <c r="D1220" s="1"/>
      <c r="E1220" s="8"/>
      <c r="F1220" s="8"/>
      <c r="G1220" s="8"/>
      <c r="H1220" s="8"/>
      <c r="I1220" s="8"/>
      <c r="J1220" s="8"/>
      <c r="K1220" s="8"/>
      <c r="L1220" s="5"/>
      <c r="M1220" s="5"/>
    </row>
    <row r="1221" spans="2:13" x14ac:dyDescent="0.25">
      <c r="B1221" s="1"/>
      <c r="C1221" s="1"/>
      <c r="D1221" s="1"/>
      <c r="E1221" s="8"/>
      <c r="F1221" s="8"/>
      <c r="G1221" s="8"/>
      <c r="H1221" s="8"/>
      <c r="I1221" s="8"/>
      <c r="J1221" s="8"/>
      <c r="K1221" s="8"/>
      <c r="L1221" s="5"/>
      <c r="M1221" s="5"/>
    </row>
    <row r="1222" spans="2:13" x14ac:dyDescent="0.25">
      <c r="B1222" s="1"/>
      <c r="C1222" s="1"/>
      <c r="D1222" s="1"/>
      <c r="E1222" s="8"/>
      <c r="F1222" s="8"/>
      <c r="G1222" s="8"/>
      <c r="H1222" s="8"/>
      <c r="I1222" s="8"/>
      <c r="J1222" s="8"/>
      <c r="K1222" s="8"/>
      <c r="L1222" s="5"/>
      <c r="M1222" s="5"/>
    </row>
    <row r="1223" spans="2:13" x14ac:dyDescent="0.25">
      <c r="B1223" s="1"/>
      <c r="C1223" s="1"/>
      <c r="D1223" s="1"/>
      <c r="E1223" s="8"/>
      <c r="F1223" s="8"/>
      <c r="G1223" s="8"/>
      <c r="H1223" s="8"/>
      <c r="I1223" s="8"/>
      <c r="J1223" s="8"/>
      <c r="K1223" s="8"/>
      <c r="L1223" s="5"/>
      <c r="M1223" s="5"/>
    </row>
    <row r="1224" spans="2:13" x14ac:dyDescent="0.25">
      <c r="B1224" s="1"/>
      <c r="C1224" s="1"/>
      <c r="D1224" s="1"/>
      <c r="E1224" s="8"/>
      <c r="F1224" s="8"/>
      <c r="G1224" s="8"/>
      <c r="H1224" s="8"/>
      <c r="I1224" s="8"/>
      <c r="J1224" s="8"/>
      <c r="K1224" s="8"/>
      <c r="L1224" s="5"/>
      <c r="M1224" s="5"/>
    </row>
    <row r="1225" spans="2:13" x14ac:dyDescent="0.25">
      <c r="B1225" s="1"/>
      <c r="C1225" s="1"/>
      <c r="D1225" s="1"/>
      <c r="E1225" s="8"/>
      <c r="F1225" s="8"/>
      <c r="G1225" s="8"/>
      <c r="H1225" s="8"/>
      <c r="I1225" s="8"/>
      <c r="J1225" s="8"/>
      <c r="K1225" s="8"/>
      <c r="L1225" s="5"/>
      <c r="M1225" s="5"/>
    </row>
    <row r="1226" spans="2:13" x14ac:dyDescent="0.25">
      <c r="B1226" s="1"/>
      <c r="C1226" s="1"/>
      <c r="D1226" s="1"/>
      <c r="E1226" s="8"/>
      <c r="F1226" s="8"/>
      <c r="G1226" s="8"/>
      <c r="H1226" s="8"/>
      <c r="I1226" s="8"/>
      <c r="J1226" s="8"/>
      <c r="K1226" s="8"/>
      <c r="L1226" s="5"/>
      <c r="M1226" s="5"/>
    </row>
    <row r="1227" spans="2:13" x14ac:dyDescent="0.25">
      <c r="B1227" s="1"/>
      <c r="C1227" s="1"/>
      <c r="D1227" s="1"/>
      <c r="E1227" s="8"/>
      <c r="F1227" s="8"/>
      <c r="G1227" s="8"/>
      <c r="H1227" s="8"/>
      <c r="I1227" s="8"/>
      <c r="J1227" s="8"/>
      <c r="K1227" s="8"/>
      <c r="L1227" s="5"/>
      <c r="M1227" s="5"/>
    </row>
    <row r="1228" spans="2:13" x14ac:dyDescent="0.25">
      <c r="B1228" s="1"/>
      <c r="C1228" s="1"/>
      <c r="D1228" s="1"/>
      <c r="E1228" s="8"/>
      <c r="F1228" s="8"/>
      <c r="G1228" s="8"/>
      <c r="H1228" s="8"/>
      <c r="I1228" s="8"/>
      <c r="J1228" s="8"/>
      <c r="K1228" s="8"/>
      <c r="L1228" s="5"/>
      <c r="M1228" s="5"/>
    </row>
    <row r="1229" spans="2:13" x14ac:dyDescent="0.25">
      <c r="B1229" s="1"/>
      <c r="C1229" s="1"/>
      <c r="D1229" s="1"/>
      <c r="E1229" s="8"/>
      <c r="F1229" s="8"/>
      <c r="G1229" s="8"/>
      <c r="H1229" s="8"/>
      <c r="I1229" s="8"/>
      <c r="J1229" s="8"/>
      <c r="K1229" s="8"/>
      <c r="L1229" s="5"/>
      <c r="M1229" s="5"/>
    </row>
    <row r="1230" spans="2:13" x14ac:dyDescent="0.25">
      <c r="B1230" s="1"/>
      <c r="C1230" s="1"/>
      <c r="D1230" s="1"/>
      <c r="E1230" s="8"/>
      <c r="F1230" s="8"/>
      <c r="G1230" s="8"/>
      <c r="H1230" s="8"/>
      <c r="I1230" s="8"/>
      <c r="J1230" s="8"/>
      <c r="K1230" s="8"/>
      <c r="L1230" s="5"/>
      <c r="M1230" s="5"/>
    </row>
    <row r="1231" spans="2:13" x14ac:dyDescent="0.25">
      <c r="B1231" s="1"/>
      <c r="C1231" s="1"/>
      <c r="D1231" s="1"/>
      <c r="E1231" s="8"/>
      <c r="F1231" s="8"/>
      <c r="G1231" s="8"/>
      <c r="H1231" s="8"/>
      <c r="I1231" s="8"/>
      <c r="J1231" s="8"/>
      <c r="K1231" s="8"/>
      <c r="L1231" s="5"/>
      <c r="M1231" s="5"/>
    </row>
    <row r="1232" spans="2:13" x14ac:dyDescent="0.25">
      <c r="B1232" s="1"/>
      <c r="C1232" s="1"/>
      <c r="D1232" s="1"/>
      <c r="E1232" s="8"/>
      <c r="F1232" s="8"/>
      <c r="G1232" s="8"/>
      <c r="H1232" s="8"/>
      <c r="I1232" s="8"/>
      <c r="J1232" s="8"/>
      <c r="K1232" s="8"/>
      <c r="L1232" s="5"/>
      <c r="M1232" s="5"/>
    </row>
    <row r="1233" spans="2:13" x14ac:dyDescent="0.25">
      <c r="B1233" s="1"/>
      <c r="C1233" s="1"/>
      <c r="D1233" s="1"/>
      <c r="E1233" s="8"/>
      <c r="F1233" s="8"/>
      <c r="G1233" s="8"/>
      <c r="H1233" s="8"/>
      <c r="I1233" s="8"/>
      <c r="J1233" s="8"/>
      <c r="K1233" s="8"/>
      <c r="L1233" s="5"/>
      <c r="M1233" s="5"/>
    </row>
    <row r="1234" spans="2:13" x14ac:dyDescent="0.25">
      <c r="B1234" s="1"/>
      <c r="C1234" s="1"/>
      <c r="D1234" s="1"/>
      <c r="E1234" s="8"/>
      <c r="F1234" s="8"/>
      <c r="G1234" s="8"/>
      <c r="H1234" s="8"/>
      <c r="I1234" s="8"/>
      <c r="J1234" s="8"/>
      <c r="K1234" s="8"/>
      <c r="L1234" s="5"/>
      <c r="M1234" s="5"/>
    </row>
    <row r="1235" spans="2:13" x14ac:dyDescent="0.25">
      <c r="B1235" s="1"/>
      <c r="C1235" s="1"/>
      <c r="D1235" s="1"/>
      <c r="E1235" s="8"/>
      <c r="F1235" s="8"/>
      <c r="G1235" s="8"/>
      <c r="H1235" s="8"/>
      <c r="I1235" s="8"/>
      <c r="J1235" s="8"/>
      <c r="K1235" s="8"/>
      <c r="L1235" s="5"/>
      <c r="M1235" s="5"/>
    </row>
    <row r="1236" spans="2:13" x14ac:dyDescent="0.25">
      <c r="B1236" s="1"/>
      <c r="C1236" s="1"/>
      <c r="D1236" s="1"/>
      <c r="E1236" s="8"/>
      <c r="F1236" s="8"/>
      <c r="G1236" s="8"/>
      <c r="H1236" s="8"/>
      <c r="I1236" s="8"/>
      <c r="J1236" s="8"/>
      <c r="K1236" s="8"/>
      <c r="L1236" s="5"/>
      <c r="M1236" s="5"/>
    </row>
    <row r="1237" spans="2:13" x14ac:dyDescent="0.25">
      <c r="B1237" s="1"/>
      <c r="C1237" s="1"/>
      <c r="D1237" s="1"/>
      <c r="E1237" s="8"/>
      <c r="F1237" s="8"/>
      <c r="G1237" s="8"/>
      <c r="H1237" s="8"/>
      <c r="I1237" s="8"/>
      <c r="J1237" s="8"/>
      <c r="K1237" s="8"/>
      <c r="L1237" s="5"/>
      <c r="M1237" s="5"/>
    </row>
    <row r="1238" spans="2:13" x14ac:dyDescent="0.25">
      <c r="B1238" s="1"/>
      <c r="C1238" s="1"/>
      <c r="D1238" s="1"/>
      <c r="E1238" s="8"/>
      <c r="F1238" s="8"/>
      <c r="G1238" s="8"/>
      <c r="H1238" s="8"/>
      <c r="I1238" s="8"/>
      <c r="J1238" s="8"/>
      <c r="K1238" s="8"/>
      <c r="L1238" s="5"/>
      <c r="M1238" s="5"/>
    </row>
    <row r="1239" spans="2:13" x14ac:dyDescent="0.25">
      <c r="B1239" s="1"/>
      <c r="C1239" s="1"/>
      <c r="D1239" s="1"/>
      <c r="E1239" s="8"/>
      <c r="F1239" s="8"/>
      <c r="G1239" s="8"/>
      <c r="H1239" s="8"/>
      <c r="I1239" s="8"/>
      <c r="J1239" s="8"/>
      <c r="K1239" s="8"/>
      <c r="L1239" s="5"/>
      <c r="M1239" s="5"/>
    </row>
    <row r="1240" spans="2:13" x14ac:dyDescent="0.25">
      <c r="B1240" s="1"/>
      <c r="C1240" s="1"/>
      <c r="D1240" s="1"/>
      <c r="E1240" s="8"/>
      <c r="F1240" s="8"/>
      <c r="G1240" s="8"/>
      <c r="H1240" s="8"/>
      <c r="I1240" s="8"/>
      <c r="J1240" s="8"/>
      <c r="K1240" s="8"/>
      <c r="L1240" s="5"/>
      <c r="M1240" s="5"/>
    </row>
    <row r="1241" spans="2:13" x14ac:dyDescent="0.25">
      <c r="B1241" s="1"/>
      <c r="C1241" s="1"/>
      <c r="D1241" s="1"/>
      <c r="E1241" s="8"/>
      <c r="F1241" s="8"/>
      <c r="G1241" s="8"/>
      <c r="H1241" s="8"/>
      <c r="I1241" s="8"/>
      <c r="J1241" s="8"/>
      <c r="K1241" s="8"/>
      <c r="L1241" s="5"/>
      <c r="M1241" s="5"/>
    </row>
    <row r="1242" spans="2:13" x14ac:dyDescent="0.25">
      <c r="B1242" s="1"/>
      <c r="C1242" s="1"/>
      <c r="D1242" s="1"/>
      <c r="E1242" s="8"/>
      <c r="F1242" s="8"/>
      <c r="G1242" s="8"/>
      <c r="H1242" s="8"/>
      <c r="I1242" s="8"/>
      <c r="J1242" s="8"/>
      <c r="K1242" s="8"/>
      <c r="L1242" s="5"/>
      <c r="M1242" s="5"/>
    </row>
    <row r="1243" spans="2:13" x14ac:dyDescent="0.25">
      <c r="B1243" s="1"/>
      <c r="C1243" s="1"/>
      <c r="D1243" s="1"/>
      <c r="E1243" s="8"/>
      <c r="F1243" s="8"/>
      <c r="G1243" s="8"/>
      <c r="H1243" s="8"/>
      <c r="I1243" s="8"/>
      <c r="J1243" s="8"/>
      <c r="K1243" s="8"/>
      <c r="L1243" s="5"/>
      <c r="M1243" s="5"/>
    </row>
    <row r="1244" spans="2:13" x14ac:dyDescent="0.25">
      <c r="B1244" s="1"/>
      <c r="C1244" s="1"/>
      <c r="D1244" s="1"/>
      <c r="E1244" s="8"/>
      <c r="F1244" s="8"/>
      <c r="G1244" s="8"/>
      <c r="H1244" s="8"/>
      <c r="I1244" s="8"/>
      <c r="J1244" s="8"/>
      <c r="K1244" s="8"/>
      <c r="L1244" s="5"/>
      <c r="M1244" s="5"/>
    </row>
    <row r="1245" spans="2:13" x14ac:dyDescent="0.25">
      <c r="B1245" s="1"/>
      <c r="C1245" s="1"/>
      <c r="D1245" s="1"/>
      <c r="E1245" s="8"/>
      <c r="F1245" s="8"/>
      <c r="G1245" s="8"/>
      <c r="H1245" s="8"/>
      <c r="I1245" s="8"/>
      <c r="J1245" s="8"/>
      <c r="K1245" s="8"/>
      <c r="L1245" s="5"/>
      <c r="M1245" s="5"/>
    </row>
    <row r="1246" spans="2:13" x14ac:dyDescent="0.25">
      <c r="B1246" s="1"/>
      <c r="C1246" s="1"/>
      <c r="D1246" s="1"/>
      <c r="E1246" s="8"/>
      <c r="F1246" s="8"/>
      <c r="G1246" s="8"/>
      <c r="H1246" s="8"/>
      <c r="I1246" s="8"/>
      <c r="J1246" s="8"/>
      <c r="K1246" s="8"/>
      <c r="L1246" s="5"/>
      <c r="M1246" s="5"/>
    </row>
    <row r="1247" spans="2:13" x14ac:dyDescent="0.25">
      <c r="B1247" s="1"/>
      <c r="C1247" s="1"/>
      <c r="D1247" s="1"/>
      <c r="E1247" s="8"/>
      <c r="F1247" s="8"/>
      <c r="G1247" s="8"/>
      <c r="H1247" s="8"/>
      <c r="I1247" s="8"/>
      <c r="J1247" s="8"/>
      <c r="K1247" s="8"/>
      <c r="L1247" s="5"/>
      <c r="M1247" s="5"/>
    </row>
    <row r="1248" spans="2:13" x14ac:dyDescent="0.25">
      <c r="B1248" s="1"/>
      <c r="C1248" s="1"/>
      <c r="D1248" s="1"/>
      <c r="E1248" s="8"/>
      <c r="F1248" s="8"/>
      <c r="G1248" s="8"/>
      <c r="H1248" s="8"/>
      <c r="I1248" s="8"/>
      <c r="J1248" s="8"/>
      <c r="K1248" s="8"/>
      <c r="L1248" s="5"/>
      <c r="M1248" s="5"/>
    </row>
    <row r="1249" spans="2:13" x14ac:dyDescent="0.25">
      <c r="B1249" s="1"/>
      <c r="C1249" s="1"/>
      <c r="D1249" s="1"/>
      <c r="E1249" s="8"/>
      <c r="F1249" s="8"/>
      <c r="G1249" s="8"/>
      <c r="H1249" s="8"/>
      <c r="I1249" s="8"/>
      <c r="J1249" s="8"/>
      <c r="K1249" s="8"/>
      <c r="L1249" s="5"/>
      <c r="M1249" s="5"/>
    </row>
    <row r="1250" spans="2:13" x14ac:dyDescent="0.25">
      <c r="B1250" s="1"/>
      <c r="C1250" s="1"/>
      <c r="D1250" s="1"/>
      <c r="E1250" s="8"/>
      <c r="F1250" s="8"/>
      <c r="G1250" s="8"/>
      <c r="H1250" s="8"/>
      <c r="I1250" s="8"/>
      <c r="J1250" s="8"/>
      <c r="K1250" s="8"/>
      <c r="L1250" s="5"/>
      <c r="M1250" s="5"/>
    </row>
    <row r="1251" spans="2:13" x14ac:dyDescent="0.25">
      <c r="B1251" s="1"/>
      <c r="C1251" s="1"/>
      <c r="D1251" s="1"/>
      <c r="E1251" s="8"/>
      <c r="F1251" s="8"/>
      <c r="G1251" s="8"/>
      <c r="H1251" s="8"/>
      <c r="I1251" s="8"/>
      <c r="J1251" s="8"/>
      <c r="K1251" s="8"/>
      <c r="L1251" s="5"/>
      <c r="M1251" s="5"/>
    </row>
    <row r="1252" spans="2:13" x14ac:dyDescent="0.25">
      <c r="B1252" s="1"/>
      <c r="C1252" s="1"/>
      <c r="D1252" s="1"/>
      <c r="E1252" s="8"/>
      <c r="F1252" s="8"/>
      <c r="G1252" s="8"/>
      <c r="H1252" s="8"/>
      <c r="I1252" s="8"/>
      <c r="J1252" s="8"/>
      <c r="K1252" s="8"/>
      <c r="L1252" s="5"/>
      <c r="M1252" s="5"/>
    </row>
    <row r="1253" spans="2:13" x14ac:dyDescent="0.25">
      <c r="B1253" s="1"/>
      <c r="C1253" s="1"/>
      <c r="D1253" s="1"/>
      <c r="E1253" s="8"/>
      <c r="F1253" s="8"/>
      <c r="G1253" s="8"/>
      <c r="H1253" s="8"/>
      <c r="I1253" s="8"/>
      <c r="J1253" s="8"/>
      <c r="K1253" s="8"/>
      <c r="L1253" s="5"/>
      <c r="M1253" s="5"/>
    </row>
    <row r="1254" spans="2:13" x14ac:dyDescent="0.25">
      <c r="B1254" s="1"/>
      <c r="C1254" s="1"/>
      <c r="D1254" s="1"/>
      <c r="E1254" s="8"/>
      <c r="F1254" s="8"/>
      <c r="G1254" s="8"/>
      <c r="H1254" s="8"/>
      <c r="I1254" s="8"/>
      <c r="J1254" s="8"/>
      <c r="K1254" s="8"/>
      <c r="L1254" s="5"/>
      <c r="M1254" s="5"/>
    </row>
    <row r="1255" spans="2:13" x14ac:dyDescent="0.25">
      <c r="B1255" s="1"/>
      <c r="C1255" s="1"/>
      <c r="D1255" s="1"/>
      <c r="E1255" s="8"/>
      <c r="F1255" s="8"/>
      <c r="G1255" s="8"/>
      <c r="H1255" s="8"/>
      <c r="I1255" s="8"/>
      <c r="J1255" s="8"/>
      <c r="K1255" s="8"/>
      <c r="L1255" s="5"/>
      <c r="M1255" s="5"/>
    </row>
    <row r="1256" spans="2:13" x14ac:dyDescent="0.25">
      <c r="B1256" s="1"/>
      <c r="C1256" s="1"/>
      <c r="D1256" s="1"/>
      <c r="E1256" s="8"/>
      <c r="F1256" s="8"/>
      <c r="G1256" s="8"/>
      <c r="H1256" s="8"/>
      <c r="I1256" s="8"/>
      <c r="J1256" s="8"/>
      <c r="K1256" s="8"/>
      <c r="L1256" s="5"/>
      <c r="M1256" s="5"/>
    </row>
    <row r="1257" spans="2:13" x14ac:dyDescent="0.25">
      <c r="B1257" s="1"/>
      <c r="C1257" s="1"/>
      <c r="D1257" s="1"/>
      <c r="E1257" s="8"/>
      <c r="F1257" s="8"/>
      <c r="G1257" s="8"/>
      <c r="H1257" s="8"/>
      <c r="I1257" s="8"/>
      <c r="J1257" s="8"/>
      <c r="K1257" s="8"/>
      <c r="L1257" s="5"/>
      <c r="M1257" s="5"/>
    </row>
    <row r="1258" spans="2:13" x14ac:dyDescent="0.25">
      <c r="B1258" s="1"/>
      <c r="C1258" s="1"/>
      <c r="D1258" s="1"/>
      <c r="E1258" s="8"/>
      <c r="F1258" s="8"/>
      <c r="G1258" s="8"/>
      <c r="H1258" s="8"/>
      <c r="I1258" s="8"/>
      <c r="J1258" s="8"/>
      <c r="K1258" s="8"/>
      <c r="L1258" s="5"/>
      <c r="M1258" s="5"/>
    </row>
    <row r="1259" spans="2:13" x14ac:dyDescent="0.25">
      <c r="B1259" s="1"/>
      <c r="C1259" s="1"/>
      <c r="D1259" s="1"/>
      <c r="E1259" s="8"/>
      <c r="F1259" s="8"/>
      <c r="G1259" s="8"/>
      <c r="H1259" s="8"/>
      <c r="I1259" s="8"/>
      <c r="J1259" s="8"/>
      <c r="K1259" s="8"/>
      <c r="L1259" s="5"/>
      <c r="M1259" s="5"/>
    </row>
    <row r="1260" spans="2:13" x14ac:dyDescent="0.25">
      <c r="B1260" s="1"/>
      <c r="C1260" s="1"/>
      <c r="D1260" s="1"/>
      <c r="E1260" s="8"/>
      <c r="F1260" s="8"/>
      <c r="G1260" s="8"/>
      <c r="H1260" s="8"/>
      <c r="I1260" s="8"/>
      <c r="J1260" s="8"/>
      <c r="K1260" s="8"/>
      <c r="L1260" s="5"/>
      <c r="M1260" s="5"/>
    </row>
    <row r="1261" spans="2:13" x14ac:dyDescent="0.25">
      <c r="B1261" s="1"/>
      <c r="C1261" s="1"/>
      <c r="D1261" s="1"/>
      <c r="E1261" s="8"/>
      <c r="F1261" s="8"/>
      <c r="G1261" s="8"/>
      <c r="H1261" s="8"/>
      <c r="I1261" s="8"/>
      <c r="J1261" s="8"/>
      <c r="K1261" s="8"/>
      <c r="L1261" s="5"/>
      <c r="M1261" s="5"/>
    </row>
    <row r="1262" spans="2:13" x14ac:dyDescent="0.25">
      <c r="B1262" s="1"/>
      <c r="C1262" s="1"/>
      <c r="D1262" s="1"/>
      <c r="E1262" s="8"/>
      <c r="F1262" s="8"/>
      <c r="G1262" s="8"/>
      <c r="H1262" s="8"/>
      <c r="I1262" s="8"/>
      <c r="J1262" s="8"/>
      <c r="K1262" s="8"/>
      <c r="L1262" s="5"/>
      <c r="M1262" s="5"/>
    </row>
    <row r="1263" spans="2:13" x14ac:dyDescent="0.25">
      <c r="B1263" s="1"/>
      <c r="C1263" s="1"/>
      <c r="D1263" s="1"/>
      <c r="E1263" s="8"/>
      <c r="F1263" s="8"/>
      <c r="G1263" s="8"/>
      <c r="H1263" s="8"/>
      <c r="I1263" s="8"/>
      <c r="J1263" s="8"/>
      <c r="K1263" s="8"/>
      <c r="L1263" s="5"/>
      <c r="M1263" s="5"/>
    </row>
    <row r="1264" spans="2:13" x14ac:dyDescent="0.25">
      <c r="B1264" s="1"/>
      <c r="C1264" s="1"/>
      <c r="D1264" s="1"/>
      <c r="E1264" s="8"/>
      <c r="F1264" s="8"/>
      <c r="G1264" s="8"/>
      <c r="H1264" s="8"/>
      <c r="I1264" s="8"/>
      <c r="J1264" s="8"/>
      <c r="K1264" s="8"/>
      <c r="L1264" s="5"/>
      <c r="M1264" s="5"/>
    </row>
    <row r="1265" spans="2:13" x14ac:dyDescent="0.25">
      <c r="B1265" s="1"/>
      <c r="C1265" s="1"/>
      <c r="D1265" s="1"/>
      <c r="E1265" s="8"/>
      <c r="F1265" s="8"/>
      <c r="G1265" s="8"/>
      <c r="H1265" s="8"/>
      <c r="I1265" s="8"/>
      <c r="J1265" s="8"/>
      <c r="K1265" s="8"/>
      <c r="L1265" s="5"/>
      <c r="M1265" s="5"/>
    </row>
    <row r="1266" spans="2:13" x14ac:dyDescent="0.25">
      <c r="B1266" s="1"/>
      <c r="C1266" s="1"/>
      <c r="D1266" s="1"/>
      <c r="E1266" s="8"/>
      <c r="F1266" s="8"/>
      <c r="G1266" s="8"/>
      <c r="H1266" s="8"/>
      <c r="I1266" s="8"/>
      <c r="J1266" s="8"/>
      <c r="K1266" s="8"/>
      <c r="L1266" s="5"/>
      <c r="M1266" s="5"/>
    </row>
    <row r="1267" spans="2:13" x14ac:dyDescent="0.25">
      <c r="B1267" s="1"/>
      <c r="C1267" s="1"/>
      <c r="D1267" s="1"/>
      <c r="E1267" s="8"/>
      <c r="F1267" s="8"/>
      <c r="G1267" s="8"/>
      <c r="H1267" s="8"/>
      <c r="I1267" s="8"/>
      <c r="J1267" s="8"/>
      <c r="K1267" s="8"/>
      <c r="L1267" s="5"/>
      <c r="M1267" s="5"/>
    </row>
    <row r="1268" spans="2:13" x14ac:dyDescent="0.25">
      <c r="B1268" s="1"/>
      <c r="C1268" s="1"/>
      <c r="D1268" s="1"/>
      <c r="E1268" s="8"/>
      <c r="F1268" s="8"/>
      <c r="G1268" s="8"/>
      <c r="H1268" s="8"/>
      <c r="I1268" s="8"/>
      <c r="J1268" s="8"/>
      <c r="K1268" s="8"/>
      <c r="L1268" s="5"/>
      <c r="M1268" s="5"/>
    </row>
    <row r="1269" spans="2:13" x14ac:dyDescent="0.25">
      <c r="B1269" s="1"/>
      <c r="C1269" s="1"/>
      <c r="D1269" s="1"/>
      <c r="E1269" s="8"/>
      <c r="F1269" s="8"/>
      <c r="G1269" s="8"/>
      <c r="H1269" s="8"/>
      <c r="I1269" s="8"/>
      <c r="J1269" s="8"/>
      <c r="K1269" s="8"/>
      <c r="L1269" s="5"/>
      <c r="M1269" s="5"/>
    </row>
    <row r="1270" spans="2:13" x14ac:dyDescent="0.25">
      <c r="B1270" s="1"/>
      <c r="C1270" s="1"/>
      <c r="D1270" s="1"/>
      <c r="E1270" s="8"/>
      <c r="F1270" s="8"/>
      <c r="G1270" s="8"/>
      <c r="H1270" s="8"/>
      <c r="I1270" s="8"/>
      <c r="J1270" s="8"/>
      <c r="K1270" s="8"/>
      <c r="L1270" s="5"/>
      <c r="M1270" s="5"/>
    </row>
    <row r="1271" spans="2:13" x14ac:dyDescent="0.25">
      <c r="B1271" s="1"/>
      <c r="C1271" s="1"/>
      <c r="D1271" s="1"/>
      <c r="E1271" s="8"/>
      <c r="F1271" s="8"/>
      <c r="G1271" s="8"/>
      <c r="H1271" s="8"/>
      <c r="I1271" s="8"/>
      <c r="J1271" s="8"/>
      <c r="K1271" s="8"/>
      <c r="L1271" s="5"/>
      <c r="M1271" s="5"/>
    </row>
    <row r="1272" spans="2:13" x14ac:dyDescent="0.25">
      <c r="B1272" s="1"/>
      <c r="C1272" s="1"/>
      <c r="D1272" s="1"/>
      <c r="E1272" s="8"/>
      <c r="F1272" s="8"/>
      <c r="G1272" s="8"/>
      <c r="H1272" s="8"/>
      <c r="I1272" s="8"/>
      <c r="J1272" s="8"/>
      <c r="K1272" s="8"/>
      <c r="L1272" s="5"/>
      <c r="M1272" s="5"/>
    </row>
    <row r="1273" spans="2:13" x14ac:dyDescent="0.25">
      <c r="B1273" s="1"/>
      <c r="C1273" s="1"/>
      <c r="D1273" s="1"/>
      <c r="E1273" s="8"/>
      <c r="F1273" s="8"/>
      <c r="G1273" s="8"/>
      <c r="H1273" s="8"/>
      <c r="I1273" s="8"/>
      <c r="J1273" s="8"/>
      <c r="K1273" s="8"/>
      <c r="L1273" s="5"/>
      <c r="M1273" s="5"/>
    </row>
    <row r="1274" spans="2:13" x14ac:dyDescent="0.25">
      <c r="B1274" s="1"/>
      <c r="C1274" s="1"/>
      <c r="D1274" s="1"/>
      <c r="E1274" s="8"/>
      <c r="F1274" s="8"/>
      <c r="G1274" s="8"/>
      <c r="H1274" s="8"/>
      <c r="I1274" s="8"/>
      <c r="J1274" s="8"/>
      <c r="K1274" s="8"/>
      <c r="L1274" s="5"/>
      <c r="M1274" s="5"/>
    </row>
    <row r="1275" spans="2:13" x14ac:dyDescent="0.25">
      <c r="B1275" s="1"/>
      <c r="C1275" s="1"/>
      <c r="D1275" s="1"/>
      <c r="E1275" s="8"/>
      <c r="F1275" s="8"/>
      <c r="G1275" s="8"/>
      <c r="H1275" s="8"/>
      <c r="I1275" s="8"/>
      <c r="J1275" s="8"/>
      <c r="K1275" s="8"/>
      <c r="L1275" s="5"/>
      <c r="M1275" s="5"/>
    </row>
    <row r="1276" spans="2:13" x14ac:dyDescent="0.25">
      <c r="B1276" s="1"/>
      <c r="C1276" s="1"/>
      <c r="D1276" s="1"/>
      <c r="E1276" s="8"/>
      <c r="F1276" s="8"/>
      <c r="G1276" s="8"/>
      <c r="H1276" s="8"/>
      <c r="I1276" s="8"/>
      <c r="J1276" s="8"/>
      <c r="K1276" s="8"/>
      <c r="L1276" s="5"/>
      <c r="M1276" s="5"/>
    </row>
    <row r="1277" spans="2:13" x14ac:dyDescent="0.25">
      <c r="B1277" s="1"/>
      <c r="C1277" s="1"/>
      <c r="D1277" s="1"/>
      <c r="E1277" s="8"/>
      <c r="F1277" s="8"/>
      <c r="G1277" s="8"/>
      <c r="H1277" s="8"/>
      <c r="I1277" s="8"/>
      <c r="J1277" s="8"/>
      <c r="K1277" s="8"/>
      <c r="L1277" s="5"/>
      <c r="M1277" s="5"/>
    </row>
    <row r="1278" spans="2:13" x14ac:dyDescent="0.25">
      <c r="B1278" s="1"/>
      <c r="C1278" s="1"/>
      <c r="D1278" s="1"/>
      <c r="E1278" s="8"/>
      <c r="F1278" s="8"/>
      <c r="G1278" s="8"/>
      <c r="H1278" s="8"/>
      <c r="I1278" s="8"/>
      <c r="J1278" s="8"/>
      <c r="K1278" s="8"/>
      <c r="L1278" s="5"/>
      <c r="M1278" s="5"/>
    </row>
    <row r="1279" spans="2:13" x14ac:dyDescent="0.25">
      <c r="B1279" s="1"/>
      <c r="C1279" s="1"/>
      <c r="D1279" s="1"/>
      <c r="E1279" s="8"/>
      <c r="F1279" s="8"/>
      <c r="G1279" s="8"/>
      <c r="H1279" s="8"/>
      <c r="I1279" s="8"/>
      <c r="J1279" s="8"/>
      <c r="K1279" s="8"/>
      <c r="L1279" s="5"/>
      <c r="M1279" s="5"/>
    </row>
    <row r="1280" spans="2:13" x14ac:dyDescent="0.25">
      <c r="B1280" s="1"/>
      <c r="C1280" s="1"/>
      <c r="D1280" s="1"/>
      <c r="E1280" s="8"/>
      <c r="F1280" s="8"/>
      <c r="G1280" s="8"/>
      <c r="H1280" s="8"/>
      <c r="I1280" s="8"/>
      <c r="J1280" s="8"/>
      <c r="K1280" s="8"/>
      <c r="L1280" s="5"/>
      <c r="M1280" s="5"/>
    </row>
    <row r="1281" spans="2:13" x14ac:dyDescent="0.25">
      <c r="B1281" s="1"/>
      <c r="C1281" s="1"/>
      <c r="D1281" s="1"/>
      <c r="E1281" s="8"/>
      <c r="F1281" s="8"/>
      <c r="G1281" s="8"/>
      <c r="H1281" s="8"/>
      <c r="I1281" s="8"/>
      <c r="J1281" s="8"/>
      <c r="K1281" s="8"/>
      <c r="L1281" s="5"/>
      <c r="M1281" s="5"/>
    </row>
    <row r="1282" spans="2:13" x14ac:dyDescent="0.25">
      <c r="B1282" s="1"/>
      <c r="C1282" s="1"/>
      <c r="D1282" s="1"/>
      <c r="E1282" s="8"/>
      <c r="F1282" s="8"/>
      <c r="G1282" s="8"/>
      <c r="H1282" s="8"/>
      <c r="I1282" s="8"/>
      <c r="J1282" s="8"/>
      <c r="K1282" s="8"/>
      <c r="L1282" s="5"/>
      <c r="M1282" s="5"/>
    </row>
    <row r="1283" spans="2:13" x14ac:dyDescent="0.25">
      <c r="B1283" s="1"/>
      <c r="C1283" s="1"/>
      <c r="D1283" s="1"/>
      <c r="E1283" s="8"/>
      <c r="F1283" s="8"/>
      <c r="G1283" s="8"/>
      <c r="H1283" s="8"/>
      <c r="I1283" s="8"/>
      <c r="J1283" s="8"/>
      <c r="K1283" s="8"/>
      <c r="L1283" s="5"/>
      <c r="M1283" s="5"/>
    </row>
    <row r="1284" spans="2:13" x14ac:dyDescent="0.25">
      <c r="B1284" s="1"/>
      <c r="C1284" s="1"/>
      <c r="D1284" s="1"/>
      <c r="E1284" s="8"/>
      <c r="F1284" s="8"/>
      <c r="G1284" s="8"/>
      <c r="H1284" s="8"/>
      <c r="I1284" s="8"/>
      <c r="J1284" s="8"/>
      <c r="K1284" s="8"/>
      <c r="L1284" s="5"/>
      <c r="M1284" s="5"/>
    </row>
    <row r="1285" spans="2:13" x14ac:dyDescent="0.25">
      <c r="B1285" s="1"/>
      <c r="C1285" s="1"/>
      <c r="D1285" s="1"/>
      <c r="E1285" s="8"/>
      <c r="F1285" s="8"/>
      <c r="G1285" s="8"/>
      <c r="H1285" s="8"/>
      <c r="I1285" s="8"/>
      <c r="J1285" s="8"/>
      <c r="K1285" s="8"/>
      <c r="L1285" s="5"/>
      <c r="M1285" s="5"/>
    </row>
    <row r="1286" spans="2:13" x14ac:dyDescent="0.25">
      <c r="B1286" s="1"/>
      <c r="C1286" s="1"/>
      <c r="D1286" s="1"/>
      <c r="E1286" s="8"/>
      <c r="F1286" s="8"/>
      <c r="G1286" s="8"/>
      <c r="H1286" s="8"/>
      <c r="I1286" s="8"/>
      <c r="J1286" s="8"/>
      <c r="K1286" s="8"/>
      <c r="L1286" s="5"/>
      <c r="M1286" s="5"/>
    </row>
    <row r="1287" spans="2:13" x14ac:dyDescent="0.25">
      <c r="B1287" s="1"/>
      <c r="C1287" s="1"/>
      <c r="D1287" s="1"/>
      <c r="E1287" s="8"/>
      <c r="F1287" s="8"/>
      <c r="G1287" s="8"/>
      <c r="H1287" s="8"/>
      <c r="I1287" s="8"/>
      <c r="J1287" s="8"/>
      <c r="K1287" s="8"/>
      <c r="L1287" s="5"/>
      <c r="M1287" s="5"/>
    </row>
    <row r="1288" spans="2:13" x14ac:dyDescent="0.25">
      <c r="B1288" s="1"/>
      <c r="C1288" s="1"/>
      <c r="D1288" s="1"/>
      <c r="E1288" s="8"/>
      <c r="F1288" s="8"/>
      <c r="G1288" s="8"/>
      <c r="H1288" s="8"/>
      <c r="I1288" s="8"/>
      <c r="J1288" s="8"/>
      <c r="K1288" s="8"/>
      <c r="L1288" s="5"/>
      <c r="M1288" s="5"/>
    </row>
    <row r="1289" spans="2:13" x14ac:dyDescent="0.25">
      <c r="B1289" s="1"/>
      <c r="C1289" s="1"/>
      <c r="D1289" s="1"/>
      <c r="E1289" s="8"/>
      <c r="F1289" s="8"/>
      <c r="G1289" s="8"/>
      <c r="H1289" s="8"/>
      <c r="I1289" s="8"/>
      <c r="J1289" s="8"/>
      <c r="K1289" s="8"/>
      <c r="L1289" s="5"/>
      <c r="M1289" s="5"/>
    </row>
    <row r="1290" spans="2:13" x14ac:dyDescent="0.25">
      <c r="B1290" s="1"/>
      <c r="C1290" s="1"/>
      <c r="D1290" s="1"/>
      <c r="E1290" s="8"/>
      <c r="F1290" s="8"/>
      <c r="G1290" s="8"/>
      <c r="H1290" s="8"/>
      <c r="I1290" s="8"/>
      <c r="J1290" s="8"/>
      <c r="K1290" s="8"/>
      <c r="L1290" s="5"/>
      <c r="M1290" s="5"/>
    </row>
    <row r="1291" spans="2:13" x14ac:dyDescent="0.25">
      <c r="B1291" s="1"/>
      <c r="C1291" s="1"/>
      <c r="D1291" s="1"/>
      <c r="E1291" s="8"/>
      <c r="F1291" s="8"/>
      <c r="G1291" s="8"/>
      <c r="H1291" s="8"/>
      <c r="I1291" s="8"/>
      <c r="J1291" s="8"/>
      <c r="K1291" s="8"/>
      <c r="L1291" s="5"/>
      <c r="M1291" s="5"/>
    </row>
    <row r="1292" spans="2:13" x14ac:dyDescent="0.25">
      <c r="B1292" s="1"/>
      <c r="C1292" s="1"/>
      <c r="D1292" s="1"/>
      <c r="E1292" s="8"/>
      <c r="F1292" s="8"/>
      <c r="G1292" s="8"/>
      <c r="H1292" s="8"/>
      <c r="I1292" s="8"/>
      <c r="J1292" s="8"/>
      <c r="K1292" s="8"/>
      <c r="L1292" s="5"/>
      <c r="M1292" s="5"/>
    </row>
    <row r="1293" spans="2:13" x14ac:dyDescent="0.25">
      <c r="B1293" s="1"/>
      <c r="C1293" s="1"/>
      <c r="D1293" s="1"/>
      <c r="E1293" s="8"/>
      <c r="F1293" s="8"/>
      <c r="G1293" s="8"/>
      <c r="H1293" s="8"/>
      <c r="I1293" s="8"/>
      <c r="J1293" s="8"/>
      <c r="K1293" s="8"/>
      <c r="L1293" s="5"/>
      <c r="M1293" s="5"/>
    </row>
    <row r="1294" spans="2:13" x14ac:dyDescent="0.25">
      <c r="B1294" s="1"/>
      <c r="C1294" s="1"/>
      <c r="D1294" s="1"/>
      <c r="E1294" s="8"/>
      <c r="F1294" s="8"/>
      <c r="G1294" s="8"/>
      <c r="H1294" s="8"/>
      <c r="I1294" s="8"/>
      <c r="J1294" s="8"/>
      <c r="K1294" s="8"/>
      <c r="L1294" s="5"/>
      <c r="M1294" s="5"/>
    </row>
    <row r="1295" spans="2:13" x14ac:dyDescent="0.25">
      <c r="B1295" s="1"/>
      <c r="C1295" s="1"/>
      <c r="D1295" s="1"/>
      <c r="E1295" s="8"/>
      <c r="F1295" s="8"/>
      <c r="G1295" s="8"/>
      <c r="H1295" s="8"/>
      <c r="I1295" s="8"/>
      <c r="J1295" s="8"/>
      <c r="K1295" s="8"/>
      <c r="L1295" s="5"/>
      <c r="M1295" s="5"/>
    </row>
    <row r="1296" spans="2:13" x14ac:dyDescent="0.25">
      <c r="B1296" s="1"/>
      <c r="C1296" s="1"/>
      <c r="D1296" s="1"/>
      <c r="E1296" s="8"/>
      <c r="F1296" s="8"/>
      <c r="G1296" s="8"/>
      <c r="H1296" s="8"/>
      <c r="I1296" s="8"/>
      <c r="J1296" s="8"/>
      <c r="K1296" s="8"/>
      <c r="L1296" s="5"/>
      <c r="M1296" s="5"/>
    </row>
    <row r="1297" spans="2:13" x14ac:dyDescent="0.25">
      <c r="B1297" s="1"/>
      <c r="C1297" s="1"/>
      <c r="D1297" s="1"/>
      <c r="E1297" s="8"/>
      <c r="F1297" s="8"/>
      <c r="G1297" s="8"/>
      <c r="H1297" s="8"/>
      <c r="I1297" s="8"/>
      <c r="J1297" s="8"/>
      <c r="K1297" s="8"/>
      <c r="L1297" s="5"/>
      <c r="M1297" s="5"/>
    </row>
    <row r="1298" spans="2:13" x14ac:dyDescent="0.25">
      <c r="B1298" s="1"/>
      <c r="C1298" s="1"/>
      <c r="D1298" s="1"/>
      <c r="E1298" s="8"/>
      <c r="F1298" s="8"/>
      <c r="G1298" s="8"/>
      <c r="H1298" s="8"/>
      <c r="I1298" s="8"/>
      <c r="J1298" s="8"/>
      <c r="K1298" s="8"/>
      <c r="L1298" s="5"/>
      <c r="M1298" s="5"/>
    </row>
    <row r="1299" spans="2:13" x14ac:dyDescent="0.25">
      <c r="B1299" s="1"/>
      <c r="C1299" s="1"/>
      <c r="D1299" s="1"/>
      <c r="E1299" s="8"/>
      <c r="F1299" s="8"/>
      <c r="G1299" s="8"/>
      <c r="H1299" s="8"/>
      <c r="I1299" s="8"/>
      <c r="J1299" s="8"/>
      <c r="K1299" s="8"/>
      <c r="L1299" s="5"/>
      <c r="M1299" s="5"/>
    </row>
    <row r="1300" spans="2:13" x14ac:dyDescent="0.25">
      <c r="B1300" s="1"/>
      <c r="C1300" s="1"/>
      <c r="D1300" s="1"/>
      <c r="E1300" s="8"/>
      <c r="F1300" s="8"/>
      <c r="G1300" s="8"/>
      <c r="H1300" s="8"/>
      <c r="I1300" s="8"/>
      <c r="J1300" s="8"/>
      <c r="K1300" s="8"/>
      <c r="L1300" s="5"/>
      <c r="M1300" s="5"/>
    </row>
    <row r="1301" spans="2:13" x14ac:dyDescent="0.25">
      <c r="B1301" s="1"/>
      <c r="C1301" s="1"/>
      <c r="D1301" s="1"/>
      <c r="E1301" s="8"/>
      <c r="F1301" s="8"/>
      <c r="G1301" s="8"/>
      <c r="H1301" s="8"/>
      <c r="I1301" s="8"/>
      <c r="J1301" s="8"/>
      <c r="K1301" s="8"/>
      <c r="L1301" s="5"/>
      <c r="M1301" s="5"/>
    </row>
    <row r="1302" spans="2:13" x14ac:dyDescent="0.25">
      <c r="B1302" s="1"/>
      <c r="C1302" s="1"/>
      <c r="D1302" s="1"/>
      <c r="E1302" s="8"/>
      <c r="F1302" s="8"/>
      <c r="G1302" s="8"/>
      <c r="H1302" s="8"/>
      <c r="I1302" s="8"/>
      <c r="J1302" s="8"/>
      <c r="K1302" s="8"/>
      <c r="L1302" s="5"/>
      <c r="M1302" s="5"/>
    </row>
    <row r="1303" spans="2:13" x14ac:dyDescent="0.25">
      <c r="B1303" s="1"/>
      <c r="C1303" s="1"/>
      <c r="D1303" s="1"/>
      <c r="E1303" s="8"/>
      <c r="F1303" s="8"/>
      <c r="G1303" s="8"/>
      <c r="H1303" s="8"/>
      <c r="I1303" s="8"/>
      <c r="J1303" s="8"/>
      <c r="K1303" s="8"/>
      <c r="L1303" s="5"/>
      <c r="M1303" s="5"/>
    </row>
    <row r="1304" spans="2:13" x14ac:dyDescent="0.25">
      <c r="B1304" s="1"/>
      <c r="C1304" s="1"/>
      <c r="D1304" s="1"/>
      <c r="E1304" s="8"/>
      <c r="F1304" s="8"/>
      <c r="G1304" s="8"/>
      <c r="H1304" s="8"/>
      <c r="I1304" s="8"/>
      <c r="J1304" s="8"/>
      <c r="K1304" s="8"/>
      <c r="L1304" s="5"/>
      <c r="M1304" s="5"/>
    </row>
    <row r="1305" spans="2:13" x14ac:dyDescent="0.25">
      <c r="B1305" s="1"/>
      <c r="C1305" s="1"/>
      <c r="D1305" s="1"/>
      <c r="E1305" s="8"/>
      <c r="F1305" s="8"/>
      <c r="G1305" s="8"/>
      <c r="H1305" s="8"/>
      <c r="I1305" s="8"/>
      <c r="J1305" s="8"/>
      <c r="K1305" s="8"/>
      <c r="L1305" s="5"/>
      <c r="M1305" s="5"/>
    </row>
    <row r="1306" spans="2:13" x14ac:dyDescent="0.25">
      <c r="B1306" s="1"/>
      <c r="C1306" s="1"/>
      <c r="D1306" s="1"/>
      <c r="E1306" s="8"/>
      <c r="F1306" s="8"/>
      <c r="G1306" s="8"/>
      <c r="H1306" s="8"/>
      <c r="I1306" s="8"/>
      <c r="J1306" s="8"/>
      <c r="K1306" s="8"/>
      <c r="L1306" s="5"/>
      <c r="M1306" s="5"/>
    </row>
    <row r="1307" spans="2:13" x14ac:dyDescent="0.25">
      <c r="B1307" s="1"/>
      <c r="C1307" s="1"/>
      <c r="D1307" s="1"/>
      <c r="E1307" s="8"/>
      <c r="F1307" s="8"/>
      <c r="G1307" s="8"/>
      <c r="H1307" s="8"/>
      <c r="I1307" s="8"/>
      <c r="J1307" s="8"/>
      <c r="K1307" s="8"/>
      <c r="L1307" s="5"/>
      <c r="M1307" s="5"/>
    </row>
    <row r="1308" spans="2:13" x14ac:dyDescent="0.25">
      <c r="B1308" s="1"/>
      <c r="C1308" s="1"/>
      <c r="D1308" s="1"/>
      <c r="E1308" s="8"/>
      <c r="F1308" s="8"/>
      <c r="G1308" s="8"/>
      <c r="H1308" s="8"/>
      <c r="I1308" s="8"/>
      <c r="J1308" s="8"/>
      <c r="K1308" s="8"/>
      <c r="L1308" s="5"/>
      <c r="M1308" s="5"/>
    </row>
    <row r="1309" spans="2:13" x14ac:dyDescent="0.25">
      <c r="B1309" s="1"/>
      <c r="C1309" s="1"/>
      <c r="D1309" s="1"/>
      <c r="E1309" s="8"/>
      <c r="F1309" s="8"/>
      <c r="G1309" s="8"/>
      <c r="H1309" s="8"/>
      <c r="I1309" s="8"/>
      <c r="J1309" s="8"/>
      <c r="K1309" s="8"/>
      <c r="L1309" s="5"/>
      <c r="M1309" s="5"/>
    </row>
    <row r="1310" spans="2:13" x14ac:dyDescent="0.25">
      <c r="B1310" s="1"/>
      <c r="C1310" s="1"/>
      <c r="D1310" s="1"/>
      <c r="E1310" s="8"/>
      <c r="F1310" s="8"/>
      <c r="G1310" s="8"/>
      <c r="H1310" s="8"/>
      <c r="I1310" s="8"/>
      <c r="J1310" s="8"/>
      <c r="K1310" s="8"/>
      <c r="L1310" s="5"/>
      <c r="M1310" s="5"/>
    </row>
    <row r="1311" spans="2:13" x14ac:dyDescent="0.25">
      <c r="B1311" s="1"/>
      <c r="C1311" s="1"/>
      <c r="D1311" s="1"/>
      <c r="E1311" s="8"/>
      <c r="F1311" s="8"/>
      <c r="G1311" s="8"/>
      <c r="H1311" s="8"/>
      <c r="I1311" s="8"/>
      <c r="J1311" s="8"/>
      <c r="K1311" s="8"/>
      <c r="L1311" s="5"/>
      <c r="M1311" s="5"/>
    </row>
    <row r="1312" spans="2:13" x14ac:dyDescent="0.25">
      <c r="B1312" s="1"/>
      <c r="C1312" s="1"/>
      <c r="D1312" s="1"/>
      <c r="E1312" s="8"/>
      <c r="F1312" s="8"/>
      <c r="G1312" s="8"/>
      <c r="H1312" s="8"/>
      <c r="I1312" s="8"/>
      <c r="J1312" s="8"/>
      <c r="K1312" s="8"/>
      <c r="L1312" s="5"/>
      <c r="M1312" s="5"/>
    </row>
    <row r="1313" spans="2:13" x14ac:dyDescent="0.25">
      <c r="B1313" s="1"/>
      <c r="C1313" s="1"/>
      <c r="D1313" s="1"/>
      <c r="E1313" s="8"/>
      <c r="F1313" s="8"/>
      <c r="G1313" s="8"/>
      <c r="H1313" s="8"/>
      <c r="I1313" s="8"/>
      <c r="J1313" s="8"/>
      <c r="K1313" s="8"/>
      <c r="L1313" s="5"/>
      <c r="M1313" s="5"/>
    </row>
    <row r="1314" spans="2:13" x14ac:dyDescent="0.25">
      <c r="B1314" s="1"/>
      <c r="C1314" s="1"/>
      <c r="D1314" s="1"/>
      <c r="E1314" s="8"/>
      <c r="F1314" s="8"/>
      <c r="G1314" s="8"/>
      <c r="H1314" s="8"/>
      <c r="I1314" s="8"/>
      <c r="J1314" s="8"/>
      <c r="K1314" s="8"/>
      <c r="L1314" s="5"/>
      <c r="M1314" s="5"/>
    </row>
    <row r="1315" spans="2:13" x14ac:dyDescent="0.25">
      <c r="B1315" s="1"/>
      <c r="C1315" s="1"/>
      <c r="D1315" s="1"/>
      <c r="E1315" s="8"/>
      <c r="F1315" s="8"/>
      <c r="G1315" s="8"/>
      <c r="H1315" s="8"/>
      <c r="I1315" s="8"/>
      <c r="J1315" s="8"/>
      <c r="K1315" s="8"/>
      <c r="L1315" s="5"/>
      <c r="M1315" s="5"/>
    </row>
    <row r="1316" spans="2:13" x14ac:dyDescent="0.25">
      <c r="B1316" s="1"/>
      <c r="C1316" s="1"/>
      <c r="D1316" s="1"/>
      <c r="E1316" s="8"/>
      <c r="F1316" s="8"/>
      <c r="G1316" s="8"/>
      <c r="H1316" s="8"/>
      <c r="I1316" s="8"/>
      <c r="J1316" s="8"/>
      <c r="K1316" s="8"/>
      <c r="L1316" s="5"/>
      <c r="M1316" s="5"/>
    </row>
    <row r="1317" spans="2:13" x14ac:dyDescent="0.25">
      <c r="B1317" s="1"/>
      <c r="C1317" s="1"/>
      <c r="D1317" s="1"/>
      <c r="E1317" s="8"/>
      <c r="F1317" s="8"/>
      <c r="G1317" s="8"/>
      <c r="H1317" s="8"/>
      <c r="I1317" s="8"/>
      <c r="J1317" s="8"/>
      <c r="K1317" s="8"/>
      <c r="L1317" s="5"/>
      <c r="M1317" s="5"/>
    </row>
    <row r="1318" spans="2:13" x14ac:dyDescent="0.25">
      <c r="B1318" s="1"/>
      <c r="C1318" s="1"/>
      <c r="D1318" s="1"/>
      <c r="E1318" s="8"/>
      <c r="F1318" s="8"/>
      <c r="G1318" s="8"/>
      <c r="H1318" s="8"/>
      <c r="I1318" s="8"/>
      <c r="J1318" s="8"/>
      <c r="K1318" s="8"/>
      <c r="L1318" s="5"/>
      <c r="M1318" s="5"/>
    </row>
    <row r="1319" spans="2:13" x14ac:dyDescent="0.25">
      <c r="B1319" s="1"/>
      <c r="C1319" s="1"/>
      <c r="D1319" s="1"/>
      <c r="E1319" s="8"/>
      <c r="F1319" s="8"/>
      <c r="G1319" s="8"/>
      <c r="H1319" s="8"/>
      <c r="I1319" s="8"/>
      <c r="J1319" s="8"/>
      <c r="K1319" s="8"/>
      <c r="L1319" s="5"/>
      <c r="M1319" s="5"/>
    </row>
    <row r="1320" spans="2:13" x14ac:dyDescent="0.25">
      <c r="B1320" s="1"/>
      <c r="C1320" s="1"/>
      <c r="D1320" s="1"/>
      <c r="E1320" s="8"/>
      <c r="F1320" s="8"/>
      <c r="G1320" s="8"/>
      <c r="H1320" s="8"/>
      <c r="I1320" s="8"/>
      <c r="J1320" s="8"/>
      <c r="K1320" s="8"/>
      <c r="L1320" s="5"/>
      <c r="M1320" s="5"/>
    </row>
    <row r="1321" spans="2:13" x14ac:dyDescent="0.25">
      <c r="B1321" s="1"/>
      <c r="C1321" s="1"/>
      <c r="D1321" s="1"/>
      <c r="E1321" s="8"/>
      <c r="F1321" s="8"/>
      <c r="G1321" s="8"/>
      <c r="H1321" s="8"/>
      <c r="I1321" s="8"/>
      <c r="J1321" s="8"/>
      <c r="K1321" s="8"/>
      <c r="L1321" s="5"/>
      <c r="M1321" s="5"/>
    </row>
    <row r="1322" spans="2:13" x14ac:dyDescent="0.25">
      <c r="B1322" s="1"/>
      <c r="C1322" s="1"/>
      <c r="D1322" s="1"/>
      <c r="E1322" s="8"/>
      <c r="F1322" s="8"/>
      <c r="G1322" s="8"/>
      <c r="H1322" s="8"/>
      <c r="I1322" s="8"/>
      <c r="J1322" s="8"/>
      <c r="K1322" s="8"/>
      <c r="L1322" s="5"/>
      <c r="M1322" s="5"/>
    </row>
    <row r="1323" spans="2:13" x14ac:dyDescent="0.25">
      <c r="B1323" s="1"/>
      <c r="C1323" s="1"/>
      <c r="D1323" s="1"/>
      <c r="E1323" s="8"/>
      <c r="F1323" s="8"/>
      <c r="G1323" s="8"/>
      <c r="H1323" s="8"/>
      <c r="I1323" s="8"/>
      <c r="J1323" s="8"/>
      <c r="K1323" s="8"/>
      <c r="L1323" s="5"/>
      <c r="M1323" s="5"/>
    </row>
    <row r="1324" spans="2:13" x14ac:dyDescent="0.25">
      <c r="B1324" s="1"/>
      <c r="C1324" s="1"/>
      <c r="D1324" s="1"/>
      <c r="E1324" s="8"/>
      <c r="F1324" s="8"/>
      <c r="G1324" s="8"/>
      <c r="H1324" s="8"/>
      <c r="I1324" s="8"/>
      <c r="J1324" s="8"/>
      <c r="K1324" s="8"/>
      <c r="L1324" s="5"/>
      <c r="M1324" s="5"/>
    </row>
    <row r="1325" spans="2:13" x14ac:dyDescent="0.25">
      <c r="B1325" s="1"/>
      <c r="C1325" s="1"/>
      <c r="D1325" s="1"/>
      <c r="E1325" s="8"/>
      <c r="F1325" s="8"/>
      <c r="G1325" s="8"/>
      <c r="H1325" s="8"/>
      <c r="I1325" s="8"/>
      <c r="J1325" s="8"/>
      <c r="K1325" s="8"/>
      <c r="L1325" s="5"/>
      <c r="M1325" s="5"/>
    </row>
    <row r="1326" spans="2:13" x14ac:dyDescent="0.25">
      <c r="B1326" s="1"/>
      <c r="C1326" s="1"/>
      <c r="D1326" s="1"/>
      <c r="E1326" s="8"/>
      <c r="F1326" s="8"/>
      <c r="G1326" s="8"/>
      <c r="H1326" s="8"/>
      <c r="I1326" s="8"/>
      <c r="J1326" s="8"/>
      <c r="K1326" s="8"/>
      <c r="L1326" s="5"/>
      <c r="M1326" s="5"/>
    </row>
    <row r="1327" spans="2:13" x14ac:dyDescent="0.25">
      <c r="B1327" s="1"/>
      <c r="C1327" s="1"/>
      <c r="D1327" s="1"/>
      <c r="E1327" s="8"/>
      <c r="F1327" s="8"/>
      <c r="G1327" s="8"/>
      <c r="H1327" s="8"/>
      <c r="I1327" s="8"/>
      <c r="J1327" s="8"/>
      <c r="K1327" s="8"/>
      <c r="L1327" s="5"/>
      <c r="M1327" s="5"/>
    </row>
    <row r="1328" spans="2:13" x14ac:dyDescent="0.25">
      <c r="B1328" s="1"/>
      <c r="C1328" s="1"/>
      <c r="D1328" s="1"/>
      <c r="E1328" s="8"/>
      <c r="F1328" s="8"/>
      <c r="G1328" s="8"/>
      <c r="H1328" s="8"/>
      <c r="I1328" s="8"/>
      <c r="J1328" s="8"/>
      <c r="K1328" s="8"/>
      <c r="L1328" s="5"/>
      <c r="M1328" s="5"/>
    </row>
    <row r="1329" spans="2:13" x14ac:dyDescent="0.25">
      <c r="B1329" s="1"/>
      <c r="C1329" s="1"/>
      <c r="D1329" s="1"/>
      <c r="E1329" s="8"/>
      <c r="F1329" s="8"/>
      <c r="G1329" s="8"/>
      <c r="H1329" s="8"/>
      <c r="I1329" s="8"/>
      <c r="J1329" s="8"/>
      <c r="K1329" s="8"/>
      <c r="L1329" s="5"/>
      <c r="M1329" s="5"/>
    </row>
    <row r="1330" spans="2:13" x14ac:dyDescent="0.25">
      <c r="B1330" s="1"/>
      <c r="C1330" s="1"/>
      <c r="D1330" s="1"/>
      <c r="E1330" s="8"/>
      <c r="F1330" s="8"/>
      <c r="G1330" s="8"/>
      <c r="H1330" s="8"/>
      <c r="I1330" s="8"/>
      <c r="J1330" s="8"/>
      <c r="K1330" s="8"/>
      <c r="L1330" s="5"/>
      <c r="M1330" s="5"/>
    </row>
    <row r="1331" spans="2:13" x14ac:dyDescent="0.25">
      <c r="B1331" s="1"/>
      <c r="C1331" s="1"/>
      <c r="D1331" s="1"/>
      <c r="E1331" s="8"/>
      <c r="F1331" s="8"/>
      <c r="G1331" s="8"/>
      <c r="H1331" s="8"/>
      <c r="I1331" s="8"/>
      <c r="J1331" s="8"/>
      <c r="K1331" s="8"/>
      <c r="L1331" s="5"/>
      <c r="M1331" s="5"/>
    </row>
    <row r="1332" spans="2:13" x14ac:dyDescent="0.25">
      <c r="B1332" s="1"/>
      <c r="C1332" s="1"/>
      <c r="D1332" s="1"/>
      <c r="E1332" s="8"/>
      <c r="F1332" s="8"/>
      <c r="G1332" s="8"/>
      <c r="H1332" s="8"/>
      <c r="I1332" s="8"/>
      <c r="J1332" s="8"/>
      <c r="K1332" s="8"/>
      <c r="L1332" s="5"/>
      <c r="M1332" s="5"/>
    </row>
    <row r="1333" spans="2:13" x14ac:dyDescent="0.25">
      <c r="B1333" s="1"/>
      <c r="C1333" s="1"/>
      <c r="D1333" s="1"/>
      <c r="E1333" s="8"/>
      <c r="F1333" s="8"/>
      <c r="G1333" s="8"/>
      <c r="H1333" s="8"/>
      <c r="I1333" s="8"/>
      <c r="J1333" s="8"/>
      <c r="K1333" s="8"/>
      <c r="L1333" s="5"/>
      <c r="M1333" s="5"/>
    </row>
    <row r="1334" spans="2:13" x14ac:dyDescent="0.25">
      <c r="B1334" s="1"/>
      <c r="C1334" s="1"/>
      <c r="D1334" s="1"/>
      <c r="E1334" s="8"/>
      <c r="F1334" s="8"/>
      <c r="G1334" s="8"/>
      <c r="H1334" s="8"/>
      <c r="I1334" s="8"/>
      <c r="J1334" s="8"/>
      <c r="K1334" s="8"/>
      <c r="L1334" s="5"/>
      <c r="M1334" s="5"/>
    </row>
    <row r="1335" spans="2:13" x14ac:dyDescent="0.25">
      <c r="B1335" s="1"/>
      <c r="C1335" s="1"/>
      <c r="D1335" s="1"/>
      <c r="E1335" s="8"/>
      <c r="F1335" s="8"/>
      <c r="G1335" s="8"/>
      <c r="H1335" s="8"/>
      <c r="I1335" s="8"/>
      <c r="J1335" s="8"/>
      <c r="K1335" s="8"/>
      <c r="L1335" s="5"/>
      <c r="M1335" s="5"/>
    </row>
    <row r="1336" spans="2:13" x14ac:dyDescent="0.25">
      <c r="B1336" s="1"/>
      <c r="C1336" s="1"/>
      <c r="D1336" s="1"/>
      <c r="E1336" s="8"/>
      <c r="F1336" s="8"/>
      <c r="G1336" s="8"/>
      <c r="H1336" s="8"/>
      <c r="I1336" s="8"/>
      <c r="J1336" s="8"/>
      <c r="K1336" s="8"/>
      <c r="L1336" s="5"/>
      <c r="M1336" s="5"/>
    </row>
    <row r="1337" spans="2:13" x14ac:dyDescent="0.25">
      <c r="B1337" s="1"/>
      <c r="C1337" s="1"/>
      <c r="D1337" s="1"/>
      <c r="E1337" s="8"/>
      <c r="F1337" s="8"/>
      <c r="G1337" s="8"/>
      <c r="H1337" s="8"/>
      <c r="I1337" s="8"/>
      <c r="J1337" s="8"/>
      <c r="K1337" s="8"/>
      <c r="L1337" s="5"/>
      <c r="M1337" s="5"/>
    </row>
    <row r="1338" spans="2:13" x14ac:dyDescent="0.25">
      <c r="B1338" s="1"/>
      <c r="C1338" s="1"/>
      <c r="D1338" s="1"/>
      <c r="E1338" s="8"/>
      <c r="F1338" s="8"/>
      <c r="G1338" s="8"/>
      <c r="H1338" s="8"/>
      <c r="I1338" s="8"/>
      <c r="J1338" s="8"/>
      <c r="K1338" s="8"/>
      <c r="L1338" s="5"/>
      <c r="M1338" s="5"/>
    </row>
    <row r="1339" spans="2:13" x14ac:dyDescent="0.25">
      <c r="B1339" s="1"/>
      <c r="C1339" s="1"/>
      <c r="D1339" s="1"/>
      <c r="E1339" s="8"/>
      <c r="F1339" s="8"/>
      <c r="G1339" s="8"/>
      <c r="H1339" s="8"/>
      <c r="I1339" s="8"/>
      <c r="J1339" s="8"/>
      <c r="K1339" s="8"/>
      <c r="L1339" s="5"/>
      <c r="M1339" s="5"/>
    </row>
    <row r="1340" spans="2:13" x14ac:dyDescent="0.25">
      <c r="B1340" s="1"/>
      <c r="C1340" s="1"/>
      <c r="D1340" s="1"/>
      <c r="E1340" s="8"/>
      <c r="F1340" s="8"/>
      <c r="G1340" s="8"/>
      <c r="H1340" s="8"/>
      <c r="I1340" s="8"/>
      <c r="J1340" s="8"/>
      <c r="K1340" s="8"/>
      <c r="L1340" s="5"/>
      <c r="M1340" s="5"/>
    </row>
    <row r="1341" spans="2:13" x14ac:dyDescent="0.25">
      <c r="B1341" s="1"/>
      <c r="C1341" s="1"/>
      <c r="D1341" s="1"/>
      <c r="E1341" s="8"/>
      <c r="F1341" s="8"/>
      <c r="G1341" s="8"/>
      <c r="H1341" s="8"/>
      <c r="I1341" s="8"/>
      <c r="J1341" s="8"/>
      <c r="K1341" s="8"/>
      <c r="L1341" s="5"/>
      <c r="M1341" s="5"/>
    </row>
    <row r="1342" spans="2:13" x14ac:dyDescent="0.25">
      <c r="B1342" s="1"/>
      <c r="C1342" s="1"/>
      <c r="D1342" s="1"/>
      <c r="E1342" s="8"/>
      <c r="F1342" s="8"/>
      <c r="G1342" s="8"/>
      <c r="H1342" s="8"/>
      <c r="I1342" s="8"/>
      <c r="J1342" s="8"/>
      <c r="K1342" s="8"/>
      <c r="L1342" s="5"/>
      <c r="M1342" s="5"/>
    </row>
    <row r="1343" spans="2:13" x14ac:dyDescent="0.25">
      <c r="B1343" s="1"/>
      <c r="C1343" s="1"/>
      <c r="D1343" s="1"/>
      <c r="E1343" s="8"/>
      <c r="F1343" s="8"/>
      <c r="G1343" s="8"/>
      <c r="H1343" s="8"/>
      <c r="I1343" s="8"/>
      <c r="J1343" s="8"/>
      <c r="K1343" s="8"/>
      <c r="L1343" s="5"/>
      <c r="M1343" s="5"/>
    </row>
    <row r="1344" spans="2:13" x14ac:dyDescent="0.25">
      <c r="B1344" s="1"/>
      <c r="C1344" s="1"/>
      <c r="D1344" s="1"/>
      <c r="E1344" s="8"/>
      <c r="F1344" s="8"/>
      <c r="G1344" s="8"/>
      <c r="H1344" s="8"/>
      <c r="I1344" s="8"/>
      <c r="J1344" s="8"/>
      <c r="K1344" s="8"/>
      <c r="L1344" s="5"/>
      <c r="M1344" s="5"/>
    </row>
    <row r="1345" spans="2:13" x14ac:dyDescent="0.25">
      <c r="B1345" s="1"/>
      <c r="C1345" s="1"/>
      <c r="D1345" s="1"/>
      <c r="E1345" s="8"/>
      <c r="F1345" s="8"/>
      <c r="G1345" s="8"/>
      <c r="H1345" s="8"/>
      <c r="I1345" s="8"/>
      <c r="J1345" s="8"/>
      <c r="K1345" s="8"/>
      <c r="L1345" s="5"/>
      <c r="M1345" s="5"/>
    </row>
    <row r="1346" spans="2:13" x14ac:dyDescent="0.25">
      <c r="B1346" s="1"/>
      <c r="C1346" s="1"/>
      <c r="D1346" s="1"/>
      <c r="E1346" s="8"/>
      <c r="F1346" s="8"/>
      <c r="G1346" s="8"/>
      <c r="H1346" s="8"/>
      <c r="I1346" s="8"/>
      <c r="J1346" s="8"/>
      <c r="K1346" s="8"/>
      <c r="L1346" s="5"/>
      <c r="M1346" s="5"/>
    </row>
    <row r="1347" spans="2:13" x14ac:dyDescent="0.25">
      <c r="B1347" s="1"/>
      <c r="C1347" s="1"/>
      <c r="D1347" s="1"/>
      <c r="E1347" s="8"/>
      <c r="F1347" s="8"/>
      <c r="G1347" s="8"/>
      <c r="H1347" s="8"/>
      <c r="I1347" s="8"/>
      <c r="J1347" s="8"/>
      <c r="K1347" s="8"/>
      <c r="L1347" s="5"/>
      <c r="M1347" s="5"/>
    </row>
    <row r="1348" spans="2:13" x14ac:dyDescent="0.25">
      <c r="B1348" s="1"/>
      <c r="C1348" s="1"/>
      <c r="D1348" s="1"/>
      <c r="E1348" s="8"/>
      <c r="F1348" s="8"/>
      <c r="G1348" s="8"/>
      <c r="H1348" s="8"/>
      <c r="I1348" s="8"/>
      <c r="J1348" s="8"/>
      <c r="K1348" s="8"/>
      <c r="L1348" s="5"/>
      <c r="M1348" s="5"/>
    </row>
    <row r="1349" spans="2:13" x14ac:dyDescent="0.25">
      <c r="B1349" s="1"/>
      <c r="C1349" s="1"/>
      <c r="D1349" s="1"/>
      <c r="E1349" s="8"/>
      <c r="F1349" s="8"/>
      <c r="G1349" s="8"/>
      <c r="H1349" s="8"/>
      <c r="I1349" s="8"/>
      <c r="J1349" s="8"/>
      <c r="K1349" s="8"/>
      <c r="L1349" s="5"/>
      <c r="M1349" s="5"/>
    </row>
    <row r="1350" spans="2:13" x14ac:dyDescent="0.25">
      <c r="B1350" s="1"/>
      <c r="C1350" s="1"/>
      <c r="D1350" s="1"/>
      <c r="E1350" s="8"/>
      <c r="F1350" s="8"/>
      <c r="G1350" s="8"/>
      <c r="H1350" s="8"/>
      <c r="I1350" s="8"/>
      <c r="J1350" s="8"/>
      <c r="K1350" s="8"/>
      <c r="L1350" s="5"/>
      <c r="M1350" s="5"/>
    </row>
    <row r="1351" spans="2:13" x14ac:dyDescent="0.25">
      <c r="B1351" s="1"/>
      <c r="C1351" s="1"/>
      <c r="D1351" s="1"/>
      <c r="E1351" s="8"/>
      <c r="F1351" s="8"/>
      <c r="G1351" s="8"/>
      <c r="H1351" s="8"/>
      <c r="I1351" s="8"/>
      <c r="J1351" s="8"/>
      <c r="K1351" s="8"/>
      <c r="L1351" s="5"/>
      <c r="M1351" s="5"/>
    </row>
    <row r="1352" spans="2:13" x14ac:dyDescent="0.25">
      <c r="B1352" s="1"/>
      <c r="C1352" s="1"/>
      <c r="D1352" s="1"/>
      <c r="E1352" s="8"/>
      <c r="F1352" s="8"/>
      <c r="G1352" s="8"/>
      <c r="H1352" s="8"/>
      <c r="I1352" s="8"/>
      <c r="J1352" s="8"/>
      <c r="K1352" s="8"/>
      <c r="L1352" s="5"/>
      <c r="M1352" s="5"/>
    </row>
    <row r="1353" spans="2:13" x14ac:dyDescent="0.25">
      <c r="B1353" s="1"/>
      <c r="C1353" s="1"/>
      <c r="D1353" s="1"/>
      <c r="E1353" s="8"/>
      <c r="F1353" s="8"/>
      <c r="G1353" s="8"/>
      <c r="H1353" s="8"/>
      <c r="I1353" s="8"/>
      <c r="J1353" s="8"/>
      <c r="K1353" s="8"/>
      <c r="L1353" s="5"/>
      <c r="M1353" s="5"/>
    </row>
    <row r="1354" spans="2:13" x14ac:dyDescent="0.25">
      <c r="B1354" s="1"/>
      <c r="C1354" s="1"/>
      <c r="D1354" s="1"/>
      <c r="E1354" s="8"/>
      <c r="F1354" s="8"/>
      <c r="G1354" s="8"/>
      <c r="H1354" s="8"/>
      <c r="I1354" s="8"/>
      <c r="J1354" s="8"/>
      <c r="K1354" s="8"/>
      <c r="L1354" s="5"/>
      <c r="M1354" s="5"/>
    </row>
    <row r="1355" spans="2:13" x14ac:dyDescent="0.25">
      <c r="B1355" s="1"/>
      <c r="C1355" s="1"/>
      <c r="D1355" s="1"/>
      <c r="E1355" s="8"/>
      <c r="F1355" s="8"/>
      <c r="G1355" s="8"/>
      <c r="H1355" s="8"/>
      <c r="I1355" s="8"/>
      <c r="J1355" s="8"/>
      <c r="K1355" s="8"/>
      <c r="L1355" s="5"/>
      <c r="M1355" s="5"/>
    </row>
    <row r="1356" spans="2:13" x14ac:dyDescent="0.25">
      <c r="B1356" s="1"/>
      <c r="C1356" s="1"/>
      <c r="D1356" s="1"/>
      <c r="E1356" s="8"/>
      <c r="F1356" s="8"/>
      <c r="G1356" s="8"/>
      <c r="H1356" s="8"/>
      <c r="I1356" s="8"/>
      <c r="J1356" s="8"/>
      <c r="K1356" s="8"/>
      <c r="L1356" s="5"/>
      <c r="M1356" s="5"/>
    </row>
    <row r="1357" spans="2:13" x14ac:dyDescent="0.25">
      <c r="B1357" s="1"/>
      <c r="C1357" s="1"/>
      <c r="D1357" s="1"/>
      <c r="E1357" s="8"/>
      <c r="F1357" s="8"/>
      <c r="G1357" s="8"/>
      <c r="H1357" s="8"/>
      <c r="I1357" s="8"/>
      <c r="J1357" s="8"/>
      <c r="K1357" s="8"/>
      <c r="L1357" s="5"/>
      <c r="M1357" s="5"/>
    </row>
    <row r="1358" spans="2:13" x14ac:dyDescent="0.25">
      <c r="B1358" s="1"/>
      <c r="C1358" s="1"/>
      <c r="D1358" s="1"/>
      <c r="E1358" s="8"/>
      <c r="F1358" s="8"/>
      <c r="G1358" s="8"/>
      <c r="H1358" s="8"/>
      <c r="I1358" s="8"/>
      <c r="J1358" s="8"/>
      <c r="K1358" s="8"/>
      <c r="L1358" s="5"/>
      <c r="M1358" s="5"/>
    </row>
    <row r="1359" spans="2:13" x14ac:dyDescent="0.25">
      <c r="B1359" s="1"/>
      <c r="C1359" s="1"/>
      <c r="D1359" s="1"/>
      <c r="E1359" s="8"/>
      <c r="F1359" s="8"/>
      <c r="G1359" s="8"/>
      <c r="H1359" s="8"/>
      <c r="I1359" s="8"/>
      <c r="J1359" s="8"/>
      <c r="K1359" s="8"/>
      <c r="L1359" s="5"/>
      <c r="M1359" s="5"/>
    </row>
    <row r="1360" spans="2:13" x14ac:dyDescent="0.25">
      <c r="B1360" s="1"/>
      <c r="C1360" s="1"/>
      <c r="D1360" s="1"/>
      <c r="E1360" s="8"/>
      <c r="F1360" s="8"/>
      <c r="G1360" s="8"/>
      <c r="H1360" s="8"/>
      <c r="I1360" s="8"/>
      <c r="J1360" s="8"/>
      <c r="K1360" s="8"/>
      <c r="L1360" s="5"/>
      <c r="M1360" s="5"/>
    </row>
    <row r="1361" spans="2:13" x14ac:dyDescent="0.25">
      <c r="B1361" s="1"/>
      <c r="C1361" s="1"/>
      <c r="D1361" s="1"/>
      <c r="E1361" s="8"/>
      <c r="F1361" s="8"/>
      <c r="G1361" s="8"/>
      <c r="H1361" s="8"/>
      <c r="I1361" s="8"/>
      <c r="J1361" s="8"/>
      <c r="K1361" s="8"/>
      <c r="L1361" s="5"/>
      <c r="M1361" s="5"/>
    </row>
    <row r="1362" spans="2:13" x14ac:dyDescent="0.25">
      <c r="B1362" s="1"/>
      <c r="C1362" s="1"/>
      <c r="D1362" s="1"/>
      <c r="E1362" s="8"/>
      <c r="F1362" s="8"/>
      <c r="G1362" s="8"/>
      <c r="H1362" s="8"/>
      <c r="I1362" s="8"/>
      <c r="J1362" s="8"/>
      <c r="K1362" s="8"/>
      <c r="L1362" s="5"/>
      <c r="M1362" s="5"/>
    </row>
    <row r="1363" spans="2:13" x14ac:dyDescent="0.25">
      <c r="B1363" s="1"/>
      <c r="C1363" s="1"/>
      <c r="D1363" s="1"/>
      <c r="E1363" s="8"/>
      <c r="F1363" s="8"/>
      <c r="G1363" s="8"/>
      <c r="H1363" s="8"/>
      <c r="I1363" s="8"/>
      <c r="J1363" s="8"/>
      <c r="K1363" s="8"/>
      <c r="L1363" s="5"/>
      <c r="M1363" s="5"/>
    </row>
    <row r="1364" spans="2:13" x14ac:dyDescent="0.25">
      <c r="B1364" s="1"/>
      <c r="C1364" s="1"/>
      <c r="D1364" s="1"/>
      <c r="E1364" s="8"/>
      <c r="F1364" s="8"/>
      <c r="G1364" s="8"/>
      <c r="H1364" s="8"/>
      <c r="I1364" s="8"/>
      <c r="J1364" s="8"/>
      <c r="K1364" s="8"/>
      <c r="L1364" s="5"/>
      <c r="M1364" s="5"/>
    </row>
    <row r="1365" spans="2:13" x14ac:dyDescent="0.25">
      <c r="B1365" s="1"/>
      <c r="C1365" s="1"/>
      <c r="D1365" s="1"/>
      <c r="E1365" s="8"/>
      <c r="F1365" s="8"/>
      <c r="G1365" s="8"/>
      <c r="H1365" s="8"/>
      <c r="I1365" s="8"/>
      <c r="J1365" s="8"/>
      <c r="K1365" s="8"/>
      <c r="L1365" s="5"/>
      <c r="M1365" s="5"/>
    </row>
    <row r="1366" spans="2:13" x14ac:dyDescent="0.25">
      <c r="B1366" s="1"/>
      <c r="C1366" s="1"/>
      <c r="D1366" s="1"/>
      <c r="E1366" s="8"/>
      <c r="F1366" s="8"/>
      <c r="G1366" s="8"/>
      <c r="H1366" s="8"/>
      <c r="I1366" s="8"/>
      <c r="J1366" s="8"/>
      <c r="K1366" s="8"/>
      <c r="L1366" s="5"/>
      <c r="M1366" s="5"/>
    </row>
    <row r="1367" spans="2:13" x14ac:dyDescent="0.25">
      <c r="B1367" s="1"/>
      <c r="C1367" s="1"/>
      <c r="D1367" s="1"/>
      <c r="E1367" s="8"/>
      <c r="F1367" s="8"/>
      <c r="G1367" s="8"/>
      <c r="H1367" s="8"/>
      <c r="I1367" s="8"/>
      <c r="J1367" s="8"/>
      <c r="K1367" s="8"/>
      <c r="L1367" s="5"/>
      <c r="M1367" s="5"/>
    </row>
    <row r="1368" spans="2:13" x14ac:dyDescent="0.25">
      <c r="B1368" s="1"/>
      <c r="C1368" s="1"/>
      <c r="D1368" s="1"/>
      <c r="E1368" s="8"/>
      <c r="F1368" s="8"/>
      <c r="G1368" s="8"/>
      <c r="H1368" s="8"/>
      <c r="I1368" s="8"/>
      <c r="J1368" s="8"/>
      <c r="K1368" s="8"/>
      <c r="L1368" s="5"/>
      <c r="M1368" s="5"/>
    </row>
    <row r="1369" spans="2:13" x14ac:dyDescent="0.25">
      <c r="B1369" s="1"/>
      <c r="C1369" s="1"/>
      <c r="D1369" s="1"/>
      <c r="E1369" s="8"/>
      <c r="F1369" s="8"/>
      <c r="G1369" s="8"/>
      <c r="H1369" s="8"/>
      <c r="I1369" s="8"/>
      <c r="J1369" s="8"/>
      <c r="K1369" s="8"/>
      <c r="L1369" s="5"/>
      <c r="M1369" s="5"/>
    </row>
    <row r="1370" spans="2:13" x14ac:dyDescent="0.25">
      <c r="B1370" s="1"/>
      <c r="C1370" s="1"/>
      <c r="D1370" s="1"/>
      <c r="E1370" s="8"/>
      <c r="F1370" s="8"/>
      <c r="G1370" s="8"/>
      <c r="H1370" s="8"/>
      <c r="I1370" s="8"/>
      <c r="J1370" s="8"/>
      <c r="K1370" s="8"/>
      <c r="L1370" s="5"/>
      <c r="M1370" s="5"/>
    </row>
    <row r="1371" spans="2:13" x14ac:dyDescent="0.25">
      <c r="B1371" s="1"/>
      <c r="C1371" s="1"/>
      <c r="D1371" s="1"/>
      <c r="E1371" s="8"/>
      <c r="F1371" s="8"/>
      <c r="G1371" s="8"/>
      <c r="H1371" s="8"/>
      <c r="I1371" s="8"/>
      <c r="J1371" s="8"/>
      <c r="K1371" s="8"/>
      <c r="L1371" s="5"/>
      <c r="M1371" s="5"/>
    </row>
    <row r="1372" spans="2:13" x14ac:dyDescent="0.25">
      <c r="B1372" s="1"/>
      <c r="C1372" s="1"/>
      <c r="D1372" s="1"/>
      <c r="E1372" s="8"/>
      <c r="F1372" s="8"/>
      <c r="G1372" s="8"/>
      <c r="H1372" s="8"/>
      <c r="I1372" s="8"/>
      <c r="J1372" s="8"/>
      <c r="K1372" s="8"/>
      <c r="L1372" s="5"/>
      <c r="M1372" s="5"/>
    </row>
    <row r="1373" spans="2:13" x14ac:dyDescent="0.25">
      <c r="B1373" s="1"/>
      <c r="C1373" s="1"/>
      <c r="D1373" s="1"/>
      <c r="E1373" s="8"/>
      <c r="F1373" s="8"/>
      <c r="G1373" s="8"/>
      <c r="H1373" s="8"/>
      <c r="I1373" s="8"/>
      <c r="J1373" s="8"/>
      <c r="K1373" s="8"/>
      <c r="L1373" s="5"/>
      <c r="M1373" s="5"/>
    </row>
    <row r="1374" spans="2:13" x14ac:dyDescent="0.25">
      <c r="B1374" s="1"/>
      <c r="C1374" s="1"/>
      <c r="D1374" s="1"/>
      <c r="E1374" s="8"/>
      <c r="F1374" s="8"/>
      <c r="G1374" s="8"/>
      <c r="H1374" s="8"/>
      <c r="I1374" s="8"/>
      <c r="J1374" s="8"/>
      <c r="K1374" s="8"/>
      <c r="L1374" s="5"/>
      <c r="M1374" s="5"/>
    </row>
    <row r="1375" spans="2:13" x14ac:dyDescent="0.25">
      <c r="B1375" s="1"/>
      <c r="C1375" s="1"/>
      <c r="D1375" s="1"/>
      <c r="E1375" s="8"/>
      <c r="F1375" s="8"/>
      <c r="G1375" s="8"/>
      <c r="H1375" s="8"/>
      <c r="I1375" s="8"/>
      <c r="J1375" s="8"/>
      <c r="K1375" s="8"/>
      <c r="L1375" s="5"/>
      <c r="M1375" s="5"/>
    </row>
    <row r="1376" spans="2:13" x14ac:dyDescent="0.25">
      <c r="B1376" s="1"/>
      <c r="C1376" s="1"/>
      <c r="D1376" s="1"/>
      <c r="E1376" s="8"/>
      <c r="F1376" s="8"/>
      <c r="G1376" s="8"/>
      <c r="H1376" s="8"/>
      <c r="I1376" s="8"/>
      <c r="J1376" s="8"/>
      <c r="K1376" s="8"/>
      <c r="L1376" s="5"/>
      <c r="M1376" s="5"/>
    </row>
    <row r="1377" spans="2:13" x14ac:dyDescent="0.25">
      <c r="B1377" s="1"/>
      <c r="C1377" s="1"/>
      <c r="D1377" s="1"/>
      <c r="E1377" s="8"/>
      <c r="F1377" s="8"/>
      <c r="G1377" s="8"/>
      <c r="H1377" s="8"/>
      <c r="I1377" s="8"/>
      <c r="J1377" s="8"/>
      <c r="K1377" s="8"/>
      <c r="L1377" s="5"/>
      <c r="M1377" s="5"/>
    </row>
    <row r="1378" spans="2:13" x14ac:dyDescent="0.25">
      <c r="B1378" s="1"/>
      <c r="C1378" s="1"/>
      <c r="D1378" s="1"/>
      <c r="E1378" s="8"/>
      <c r="F1378" s="8"/>
      <c r="G1378" s="8"/>
      <c r="H1378" s="8"/>
      <c r="I1378" s="8"/>
      <c r="J1378" s="8"/>
      <c r="K1378" s="8"/>
      <c r="L1378" s="5"/>
      <c r="M1378" s="5"/>
    </row>
    <row r="1379" spans="2:13" x14ac:dyDescent="0.25">
      <c r="B1379" s="1"/>
      <c r="C1379" s="1"/>
      <c r="D1379" s="1"/>
      <c r="E1379" s="8"/>
      <c r="F1379" s="8"/>
      <c r="G1379" s="8"/>
      <c r="H1379" s="8"/>
      <c r="I1379" s="8"/>
      <c r="J1379" s="8"/>
      <c r="K1379" s="8"/>
      <c r="L1379" s="5"/>
      <c r="M1379" s="5"/>
    </row>
    <row r="1380" spans="2:13" x14ac:dyDescent="0.25">
      <c r="B1380" s="1"/>
      <c r="C1380" s="1"/>
      <c r="D1380" s="1"/>
      <c r="E1380" s="8"/>
      <c r="F1380" s="8"/>
      <c r="G1380" s="8"/>
      <c r="H1380" s="8"/>
      <c r="I1380" s="8"/>
      <c r="J1380" s="8"/>
      <c r="K1380" s="8"/>
      <c r="L1380" s="5"/>
      <c r="M1380" s="5"/>
    </row>
    <row r="1381" spans="2:13" x14ac:dyDescent="0.25">
      <c r="B1381" s="1"/>
      <c r="C1381" s="1"/>
      <c r="D1381" s="1"/>
      <c r="E1381" s="8"/>
      <c r="F1381" s="8"/>
      <c r="G1381" s="8"/>
      <c r="H1381" s="8"/>
      <c r="I1381" s="8"/>
      <c r="J1381" s="8"/>
      <c r="K1381" s="8"/>
      <c r="L1381" s="5"/>
      <c r="M1381" s="5"/>
    </row>
    <row r="1382" spans="2:13" x14ac:dyDescent="0.25">
      <c r="B1382" s="1"/>
      <c r="C1382" s="1"/>
      <c r="D1382" s="1"/>
      <c r="E1382" s="8"/>
      <c r="F1382" s="8"/>
      <c r="G1382" s="8"/>
      <c r="H1382" s="8"/>
      <c r="I1382" s="8"/>
      <c r="J1382" s="8"/>
      <c r="K1382" s="8"/>
      <c r="L1382" s="5"/>
      <c r="M1382" s="5"/>
    </row>
    <row r="1383" spans="2:13" x14ac:dyDescent="0.25">
      <c r="B1383" s="1"/>
      <c r="C1383" s="1"/>
      <c r="D1383" s="1"/>
      <c r="E1383" s="8"/>
      <c r="F1383" s="8"/>
      <c r="G1383" s="8"/>
      <c r="H1383" s="8"/>
      <c r="I1383" s="8"/>
      <c r="J1383" s="8"/>
      <c r="K1383" s="8"/>
      <c r="L1383" s="5"/>
      <c r="M1383" s="5"/>
    </row>
    <row r="1384" spans="2:13" x14ac:dyDescent="0.25">
      <c r="B1384" s="1"/>
      <c r="C1384" s="1"/>
      <c r="D1384" s="1"/>
      <c r="E1384" s="8"/>
      <c r="F1384" s="8"/>
      <c r="G1384" s="8"/>
      <c r="H1384" s="8"/>
      <c r="I1384" s="8"/>
      <c r="J1384" s="8"/>
      <c r="K1384" s="8"/>
      <c r="L1384" s="5"/>
      <c r="M1384" s="5"/>
    </row>
    <row r="1385" spans="2:13" x14ac:dyDescent="0.25">
      <c r="B1385" s="1"/>
      <c r="C1385" s="1"/>
      <c r="D1385" s="1"/>
      <c r="E1385" s="8"/>
      <c r="F1385" s="8"/>
      <c r="G1385" s="8"/>
      <c r="H1385" s="8"/>
      <c r="I1385" s="8"/>
      <c r="J1385" s="8"/>
      <c r="K1385" s="8"/>
      <c r="L1385" s="5"/>
      <c r="M1385" s="5"/>
    </row>
    <row r="1386" spans="2:13" x14ac:dyDescent="0.25">
      <c r="B1386" s="1"/>
      <c r="C1386" s="1"/>
      <c r="D1386" s="1"/>
      <c r="E1386" s="8"/>
      <c r="F1386" s="8"/>
      <c r="G1386" s="8"/>
      <c r="H1386" s="8"/>
      <c r="I1386" s="8"/>
      <c r="J1386" s="8"/>
      <c r="K1386" s="8"/>
      <c r="L1386" s="5"/>
      <c r="M1386" s="5"/>
    </row>
    <row r="1387" spans="2:13" x14ac:dyDescent="0.25">
      <c r="B1387" s="1"/>
      <c r="C1387" s="1"/>
      <c r="D1387" s="1"/>
      <c r="E1387" s="8"/>
      <c r="F1387" s="8"/>
      <c r="G1387" s="8"/>
      <c r="H1387" s="8"/>
      <c r="I1387" s="8"/>
      <c r="J1387" s="8"/>
      <c r="K1387" s="8"/>
      <c r="L1387" s="5"/>
      <c r="M1387" s="5"/>
    </row>
    <row r="1388" spans="2:13" x14ac:dyDescent="0.25">
      <c r="B1388" s="1"/>
      <c r="C1388" s="1"/>
      <c r="D1388" s="1"/>
      <c r="E1388" s="8"/>
      <c r="F1388" s="8"/>
      <c r="G1388" s="8"/>
      <c r="H1388" s="8"/>
      <c r="I1388" s="8"/>
      <c r="J1388" s="8"/>
      <c r="K1388" s="8"/>
      <c r="L1388" s="5"/>
      <c r="M1388" s="5"/>
    </row>
    <row r="1389" spans="2:13" x14ac:dyDescent="0.25">
      <c r="B1389" s="1"/>
      <c r="C1389" s="1"/>
      <c r="D1389" s="1"/>
      <c r="E1389" s="8"/>
      <c r="F1389" s="8"/>
      <c r="G1389" s="8"/>
      <c r="H1389" s="8"/>
      <c r="I1389" s="8"/>
      <c r="J1389" s="8"/>
      <c r="K1389" s="8"/>
      <c r="L1389" s="5"/>
      <c r="M1389" s="5"/>
    </row>
    <row r="1390" spans="2:13" x14ac:dyDescent="0.25">
      <c r="B1390" s="1"/>
      <c r="C1390" s="1"/>
      <c r="D1390" s="1"/>
      <c r="E1390" s="8"/>
      <c r="F1390" s="8"/>
      <c r="G1390" s="8"/>
      <c r="H1390" s="8"/>
      <c r="I1390" s="8"/>
      <c r="J1390" s="8"/>
      <c r="K1390" s="8"/>
      <c r="L1390" s="5"/>
      <c r="M1390" s="5"/>
    </row>
    <row r="1391" spans="2:13" x14ac:dyDescent="0.25">
      <c r="B1391" s="1"/>
      <c r="C1391" s="1"/>
      <c r="D1391" s="1"/>
      <c r="E1391" s="8"/>
      <c r="F1391" s="8"/>
      <c r="G1391" s="8"/>
      <c r="H1391" s="8"/>
      <c r="I1391" s="8"/>
      <c r="J1391" s="8"/>
      <c r="K1391" s="8"/>
      <c r="L1391" s="5"/>
      <c r="M1391" s="5"/>
    </row>
    <row r="1392" spans="2:13" x14ac:dyDescent="0.25">
      <c r="B1392" s="1"/>
      <c r="C1392" s="1"/>
      <c r="D1392" s="1"/>
      <c r="E1392" s="8"/>
      <c r="F1392" s="8"/>
      <c r="G1392" s="8"/>
      <c r="H1392" s="8"/>
      <c r="I1392" s="8"/>
      <c r="J1392" s="8"/>
      <c r="K1392" s="8"/>
      <c r="L1392" s="5"/>
      <c r="M1392" s="5"/>
    </row>
    <row r="1393" spans="2:13" x14ac:dyDescent="0.25">
      <c r="B1393" s="1"/>
      <c r="C1393" s="1"/>
      <c r="D1393" s="1"/>
      <c r="E1393" s="8"/>
      <c r="F1393" s="8"/>
      <c r="G1393" s="8"/>
      <c r="H1393" s="8"/>
      <c r="I1393" s="8"/>
      <c r="J1393" s="8"/>
      <c r="K1393" s="8"/>
      <c r="L1393" s="5"/>
      <c r="M1393" s="5"/>
    </row>
    <row r="1394" spans="2:13" x14ac:dyDescent="0.25">
      <c r="B1394" s="1"/>
      <c r="C1394" s="1"/>
      <c r="D1394" s="1"/>
      <c r="E1394" s="8"/>
      <c r="F1394" s="8"/>
      <c r="G1394" s="8"/>
      <c r="H1394" s="8"/>
      <c r="I1394" s="8"/>
      <c r="J1394" s="8"/>
      <c r="K1394" s="8"/>
      <c r="L1394" s="5"/>
      <c r="M1394" s="5"/>
    </row>
    <row r="1395" spans="2:13" x14ac:dyDescent="0.25">
      <c r="B1395" s="1"/>
      <c r="C1395" s="1"/>
      <c r="D1395" s="1"/>
      <c r="E1395" s="8"/>
      <c r="F1395" s="8"/>
      <c r="G1395" s="8"/>
      <c r="H1395" s="8"/>
      <c r="I1395" s="8"/>
      <c r="J1395" s="8"/>
      <c r="K1395" s="8"/>
      <c r="L1395" s="5"/>
      <c r="M1395" s="5"/>
    </row>
    <row r="1396" spans="2:13" x14ac:dyDescent="0.25">
      <c r="B1396" s="1"/>
      <c r="C1396" s="1"/>
      <c r="D1396" s="1"/>
      <c r="E1396" s="8"/>
      <c r="F1396" s="8"/>
      <c r="G1396" s="8"/>
      <c r="H1396" s="8"/>
      <c r="I1396" s="8"/>
      <c r="J1396" s="8"/>
      <c r="K1396" s="8"/>
      <c r="L1396" s="5"/>
      <c r="M1396" s="5"/>
    </row>
    <row r="1397" spans="2:13" x14ac:dyDescent="0.25">
      <c r="B1397" s="1"/>
      <c r="C1397" s="1"/>
      <c r="D1397" s="1"/>
      <c r="E1397" s="8"/>
      <c r="F1397" s="8"/>
      <c r="G1397" s="8"/>
      <c r="H1397" s="8"/>
      <c r="I1397" s="8"/>
      <c r="J1397" s="8"/>
      <c r="K1397" s="8"/>
      <c r="L1397" s="5"/>
      <c r="M1397" s="5"/>
    </row>
    <row r="1398" spans="2:13" x14ac:dyDescent="0.25">
      <c r="B1398" s="1"/>
      <c r="C1398" s="1"/>
      <c r="D1398" s="1"/>
      <c r="E1398" s="8"/>
      <c r="F1398" s="8"/>
      <c r="G1398" s="8"/>
      <c r="H1398" s="8"/>
      <c r="I1398" s="8"/>
      <c r="J1398" s="8"/>
      <c r="K1398" s="8"/>
      <c r="L1398" s="5"/>
      <c r="M1398" s="5"/>
    </row>
    <row r="1399" spans="2:13" x14ac:dyDescent="0.25">
      <c r="B1399" s="1"/>
      <c r="C1399" s="1"/>
      <c r="D1399" s="1"/>
      <c r="E1399" s="8"/>
      <c r="F1399" s="8"/>
      <c r="G1399" s="8"/>
      <c r="H1399" s="8"/>
      <c r="I1399" s="8"/>
      <c r="J1399" s="8"/>
      <c r="K1399" s="8"/>
      <c r="L1399" s="5"/>
      <c r="M1399" s="5"/>
    </row>
    <row r="1400" spans="2:13" x14ac:dyDescent="0.25">
      <c r="B1400" s="1"/>
      <c r="C1400" s="1"/>
      <c r="D1400" s="1"/>
      <c r="E1400" s="8"/>
      <c r="F1400" s="8"/>
      <c r="G1400" s="8"/>
      <c r="H1400" s="8"/>
      <c r="I1400" s="8"/>
      <c r="J1400" s="8"/>
      <c r="K1400" s="8"/>
      <c r="L1400" s="5"/>
      <c r="M1400" s="5"/>
    </row>
    <row r="1401" spans="2:13" x14ac:dyDescent="0.25">
      <c r="B1401" s="1"/>
      <c r="C1401" s="1"/>
      <c r="D1401" s="1"/>
      <c r="E1401" s="8"/>
      <c r="F1401" s="8"/>
      <c r="G1401" s="8"/>
      <c r="H1401" s="8"/>
      <c r="I1401" s="8"/>
      <c r="J1401" s="8"/>
      <c r="K1401" s="8"/>
      <c r="L1401" s="5"/>
      <c r="M1401" s="5"/>
    </row>
    <row r="1402" spans="2:13" x14ac:dyDescent="0.25">
      <c r="B1402" s="1"/>
      <c r="C1402" s="1"/>
      <c r="D1402" s="1"/>
      <c r="E1402" s="8"/>
      <c r="F1402" s="8"/>
      <c r="G1402" s="8"/>
      <c r="H1402" s="8"/>
      <c r="I1402" s="8"/>
      <c r="J1402" s="8"/>
      <c r="K1402" s="8"/>
      <c r="L1402" s="5"/>
      <c r="M1402" s="5"/>
    </row>
    <row r="1403" spans="2:13" x14ac:dyDescent="0.25">
      <c r="B1403" s="1"/>
      <c r="C1403" s="1"/>
      <c r="D1403" s="1"/>
      <c r="E1403" s="8"/>
      <c r="F1403" s="8"/>
      <c r="G1403" s="8"/>
      <c r="H1403" s="8"/>
      <c r="I1403" s="8"/>
      <c r="J1403" s="8"/>
      <c r="K1403" s="8"/>
      <c r="L1403" s="5"/>
      <c r="M1403" s="5"/>
    </row>
    <row r="1404" spans="2:13" x14ac:dyDescent="0.25">
      <c r="B1404" s="1"/>
      <c r="C1404" s="1"/>
      <c r="D1404" s="1"/>
      <c r="E1404" s="8"/>
      <c r="F1404" s="8"/>
      <c r="G1404" s="8"/>
      <c r="H1404" s="8"/>
      <c r="I1404" s="8"/>
      <c r="J1404" s="8"/>
      <c r="K1404" s="8"/>
      <c r="L1404" s="5"/>
      <c r="M1404" s="5"/>
    </row>
    <row r="1405" spans="2:13" x14ac:dyDescent="0.25">
      <c r="B1405" s="1"/>
      <c r="C1405" s="1"/>
      <c r="D1405" s="1"/>
      <c r="E1405" s="8"/>
      <c r="F1405" s="8"/>
      <c r="G1405" s="8"/>
      <c r="H1405" s="8"/>
      <c r="I1405" s="8"/>
      <c r="J1405" s="8"/>
      <c r="K1405" s="8"/>
      <c r="L1405" s="5"/>
      <c r="M1405" s="5"/>
    </row>
    <row r="1406" spans="2:13" x14ac:dyDescent="0.25">
      <c r="B1406" s="1"/>
      <c r="C1406" s="1"/>
      <c r="D1406" s="1"/>
      <c r="E1406" s="8"/>
      <c r="F1406" s="8"/>
      <c r="G1406" s="8"/>
      <c r="H1406" s="8"/>
      <c r="I1406" s="8"/>
      <c r="J1406" s="8"/>
      <c r="K1406" s="8"/>
      <c r="L1406" s="5"/>
      <c r="M1406" s="5"/>
    </row>
    <row r="1407" spans="2:13" x14ac:dyDescent="0.25">
      <c r="B1407" s="1"/>
      <c r="C1407" s="1"/>
      <c r="D1407" s="1"/>
      <c r="E1407" s="8"/>
      <c r="F1407" s="8"/>
      <c r="G1407" s="8"/>
      <c r="H1407" s="8"/>
      <c r="I1407" s="8"/>
      <c r="J1407" s="8"/>
      <c r="K1407" s="8"/>
      <c r="L1407" s="5"/>
      <c r="M1407" s="5"/>
    </row>
    <row r="1408" spans="2:13" x14ac:dyDescent="0.25">
      <c r="B1408" s="1"/>
      <c r="C1408" s="1"/>
      <c r="D1408" s="1"/>
      <c r="E1408" s="8"/>
      <c r="F1408" s="8"/>
      <c r="G1408" s="8"/>
      <c r="H1408" s="8"/>
      <c r="I1408" s="8"/>
      <c r="J1408" s="8"/>
      <c r="K1408" s="8"/>
      <c r="L1408" s="5"/>
      <c r="M1408" s="5"/>
    </row>
    <row r="1409" spans="2:13" x14ac:dyDescent="0.25">
      <c r="B1409" s="1"/>
      <c r="C1409" s="1"/>
      <c r="D1409" s="1"/>
      <c r="E1409" s="8"/>
      <c r="F1409" s="8"/>
      <c r="G1409" s="8"/>
      <c r="H1409" s="8"/>
      <c r="I1409" s="8"/>
      <c r="J1409" s="8"/>
      <c r="K1409" s="8"/>
      <c r="L1409" s="5"/>
      <c r="M1409" s="5"/>
    </row>
    <row r="1410" spans="2:13" x14ac:dyDescent="0.25">
      <c r="B1410" s="1"/>
      <c r="C1410" s="1"/>
      <c r="D1410" s="1"/>
      <c r="E1410" s="8"/>
      <c r="F1410" s="8"/>
      <c r="G1410" s="8"/>
      <c r="H1410" s="8"/>
      <c r="I1410" s="8"/>
      <c r="J1410" s="8"/>
      <c r="K1410" s="8"/>
      <c r="L1410" s="5"/>
      <c r="M1410" s="5"/>
    </row>
    <row r="1411" spans="2:13" x14ac:dyDescent="0.25">
      <c r="B1411" s="1"/>
      <c r="C1411" s="1"/>
      <c r="D1411" s="1"/>
      <c r="E1411" s="8"/>
      <c r="F1411" s="8"/>
      <c r="G1411" s="8"/>
      <c r="H1411" s="8"/>
      <c r="I1411" s="8"/>
      <c r="J1411" s="8"/>
      <c r="K1411" s="8"/>
      <c r="L1411" s="5"/>
      <c r="M1411" s="5"/>
    </row>
    <row r="1412" spans="2:13" x14ac:dyDescent="0.25">
      <c r="B1412" s="1"/>
      <c r="C1412" s="1"/>
      <c r="D1412" s="1"/>
      <c r="E1412" s="8"/>
      <c r="F1412" s="8"/>
      <c r="G1412" s="8"/>
      <c r="H1412" s="8"/>
      <c r="I1412" s="8"/>
      <c r="J1412" s="8"/>
      <c r="K1412" s="8"/>
      <c r="L1412" s="5"/>
      <c r="M1412" s="5"/>
    </row>
    <row r="1413" spans="2:13" x14ac:dyDescent="0.25">
      <c r="B1413" s="1"/>
      <c r="C1413" s="1"/>
      <c r="D1413" s="1"/>
      <c r="E1413" s="8"/>
      <c r="F1413" s="8"/>
      <c r="G1413" s="8"/>
      <c r="H1413" s="8"/>
      <c r="I1413" s="8"/>
      <c r="J1413" s="8"/>
      <c r="K1413" s="8"/>
      <c r="L1413" s="5"/>
      <c r="M1413" s="5"/>
    </row>
    <row r="1414" spans="2:13" x14ac:dyDescent="0.25">
      <c r="B1414" s="1"/>
      <c r="C1414" s="1"/>
      <c r="D1414" s="1"/>
      <c r="E1414" s="8"/>
      <c r="F1414" s="8"/>
      <c r="G1414" s="8"/>
      <c r="H1414" s="8"/>
      <c r="I1414" s="8"/>
      <c r="J1414" s="8"/>
      <c r="K1414" s="8"/>
      <c r="L1414" s="5"/>
      <c r="M1414" s="5"/>
    </row>
    <row r="1415" spans="2:13" x14ac:dyDescent="0.25">
      <c r="B1415" s="1"/>
      <c r="C1415" s="1"/>
      <c r="D1415" s="1"/>
      <c r="E1415" s="8"/>
      <c r="F1415" s="8"/>
      <c r="G1415" s="8"/>
      <c r="H1415" s="8"/>
      <c r="I1415" s="8"/>
      <c r="J1415" s="8"/>
      <c r="K1415" s="8"/>
      <c r="L1415" s="5"/>
      <c r="M1415" s="5"/>
    </row>
    <row r="1416" spans="2:13" x14ac:dyDescent="0.25">
      <c r="B1416" s="1"/>
      <c r="C1416" s="1"/>
      <c r="D1416" s="1"/>
      <c r="E1416" s="8"/>
      <c r="F1416" s="8"/>
      <c r="G1416" s="8"/>
      <c r="H1416" s="8"/>
      <c r="I1416" s="8"/>
      <c r="J1416" s="8"/>
      <c r="K1416" s="8"/>
      <c r="L1416" s="5"/>
      <c r="M1416" s="5"/>
    </row>
    <row r="1417" spans="2:13" x14ac:dyDescent="0.25">
      <c r="B1417" s="1"/>
      <c r="C1417" s="1"/>
      <c r="D1417" s="1"/>
      <c r="E1417" s="8"/>
      <c r="F1417" s="8"/>
      <c r="G1417" s="8"/>
      <c r="H1417" s="8"/>
      <c r="I1417" s="8"/>
      <c r="J1417" s="8"/>
      <c r="K1417" s="8"/>
      <c r="L1417" s="5"/>
      <c r="M1417" s="5"/>
    </row>
    <row r="1418" spans="2:13" x14ac:dyDescent="0.25">
      <c r="B1418" s="1"/>
      <c r="C1418" s="1"/>
      <c r="D1418" s="1"/>
      <c r="E1418" s="8"/>
      <c r="F1418" s="8"/>
      <c r="G1418" s="8"/>
      <c r="H1418" s="8"/>
      <c r="I1418" s="8"/>
      <c r="J1418" s="8"/>
      <c r="K1418" s="8"/>
      <c r="L1418" s="5"/>
      <c r="M1418" s="5"/>
    </row>
    <row r="1419" spans="2:13" x14ac:dyDescent="0.25">
      <c r="B1419" s="1"/>
      <c r="C1419" s="1"/>
      <c r="D1419" s="1"/>
      <c r="E1419" s="8"/>
      <c r="F1419" s="8"/>
      <c r="G1419" s="8"/>
      <c r="H1419" s="8"/>
      <c r="I1419" s="8"/>
      <c r="J1419" s="8"/>
      <c r="K1419" s="8"/>
      <c r="L1419" s="5"/>
      <c r="M1419" s="5"/>
    </row>
    <row r="1420" spans="2:13" x14ac:dyDescent="0.25">
      <c r="B1420" s="1"/>
      <c r="C1420" s="1"/>
      <c r="D1420" s="1"/>
      <c r="E1420" s="8"/>
      <c r="F1420" s="8"/>
      <c r="G1420" s="8"/>
      <c r="H1420" s="8"/>
      <c r="I1420" s="8"/>
      <c r="J1420" s="8"/>
      <c r="K1420" s="8"/>
      <c r="L1420" s="5"/>
      <c r="M1420" s="5"/>
    </row>
    <row r="1421" spans="2:13" x14ac:dyDescent="0.25">
      <c r="B1421" s="1"/>
      <c r="C1421" s="1"/>
      <c r="D1421" s="1"/>
      <c r="E1421" s="8"/>
      <c r="F1421" s="8"/>
      <c r="G1421" s="8"/>
      <c r="H1421" s="8"/>
      <c r="I1421" s="8"/>
      <c r="J1421" s="8"/>
      <c r="K1421" s="8"/>
      <c r="L1421" s="5"/>
      <c r="M1421" s="5"/>
    </row>
    <row r="1422" spans="2:13" x14ac:dyDescent="0.25">
      <c r="B1422" s="1"/>
      <c r="C1422" s="1"/>
      <c r="D1422" s="1"/>
      <c r="E1422" s="8"/>
      <c r="F1422" s="8"/>
      <c r="G1422" s="8"/>
      <c r="H1422" s="8"/>
      <c r="I1422" s="8"/>
      <c r="J1422" s="8"/>
      <c r="K1422" s="8"/>
      <c r="L1422" s="5"/>
      <c r="M1422" s="5"/>
    </row>
    <row r="1423" spans="2:13" x14ac:dyDescent="0.25">
      <c r="B1423" s="1"/>
      <c r="C1423" s="1"/>
      <c r="D1423" s="1"/>
      <c r="E1423" s="8"/>
      <c r="F1423" s="8"/>
      <c r="G1423" s="8"/>
      <c r="H1423" s="8"/>
      <c r="I1423" s="8"/>
      <c r="J1423" s="8"/>
      <c r="K1423" s="8"/>
      <c r="L1423" s="5"/>
      <c r="M1423" s="5"/>
    </row>
    <row r="1424" spans="2:13" x14ac:dyDescent="0.25">
      <c r="B1424" s="1"/>
      <c r="C1424" s="1"/>
      <c r="D1424" s="1"/>
      <c r="E1424" s="8"/>
      <c r="F1424" s="8"/>
      <c r="G1424" s="8"/>
      <c r="H1424" s="8"/>
      <c r="I1424" s="8"/>
      <c r="J1424" s="8"/>
      <c r="K1424" s="8"/>
      <c r="L1424" s="5"/>
      <c r="M1424" s="5"/>
    </row>
    <row r="1425" spans="2:13" x14ac:dyDescent="0.25">
      <c r="B1425" s="1"/>
      <c r="C1425" s="1"/>
      <c r="D1425" s="1"/>
      <c r="E1425" s="8"/>
      <c r="F1425" s="8"/>
      <c r="G1425" s="8"/>
      <c r="H1425" s="8"/>
      <c r="I1425" s="8"/>
      <c r="J1425" s="8"/>
      <c r="K1425" s="8"/>
      <c r="L1425" s="5"/>
      <c r="M1425" s="5"/>
    </row>
    <row r="1426" spans="2:13" x14ac:dyDescent="0.25">
      <c r="B1426" s="1"/>
      <c r="C1426" s="1"/>
      <c r="D1426" s="1"/>
      <c r="E1426" s="8"/>
      <c r="F1426" s="8"/>
      <c r="G1426" s="8"/>
      <c r="H1426" s="8"/>
      <c r="I1426" s="8"/>
      <c r="J1426" s="8"/>
      <c r="K1426" s="8"/>
      <c r="L1426" s="5"/>
      <c r="M1426" s="5"/>
    </row>
    <row r="1427" spans="2:13" x14ac:dyDescent="0.25">
      <c r="B1427" s="1"/>
      <c r="C1427" s="1"/>
      <c r="D1427" s="1"/>
      <c r="E1427" s="8"/>
      <c r="F1427" s="8"/>
      <c r="G1427" s="8"/>
      <c r="H1427" s="8"/>
      <c r="I1427" s="8"/>
      <c r="J1427" s="8"/>
      <c r="K1427" s="8"/>
      <c r="L1427" s="5"/>
      <c r="M1427" s="5"/>
    </row>
    <row r="1428" spans="2:13" x14ac:dyDescent="0.25">
      <c r="B1428" s="1"/>
      <c r="C1428" s="1"/>
      <c r="D1428" s="1"/>
      <c r="E1428" s="8"/>
      <c r="F1428" s="8"/>
      <c r="G1428" s="8"/>
      <c r="H1428" s="8"/>
      <c r="I1428" s="8"/>
      <c r="J1428" s="8"/>
      <c r="K1428" s="8"/>
      <c r="L1428" s="5"/>
      <c r="M1428" s="5"/>
    </row>
    <row r="1429" spans="2:13" x14ac:dyDescent="0.25">
      <c r="B1429" s="1"/>
      <c r="C1429" s="1"/>
      <c r="D1429" s="1"/>
      <c r="E1429" s="8"/>
      <c r="F1429" s="8"/>
      <c r="G1429" s="8"/>
      <c r="H1429" s="8"/>
      <c r="I1429" s="8"/>
      <c r="J1429" s="8"/>
      <c r="K1429" s="8"/>
      <c r="L1429" s="5"/>
      <c r="M1429" s="5"/>
    </row>
    <row r="1430" spans="2:13" x14ac:dyDescent="0.25">
      <c r="B1430" s="1"/>
      <c r="C1430" s="1"/>
      <c r="D1430" s="1"/>
      <c r="E1430" s="8"/>
      <c r="F1430" s="8"/>
      <c r="G1430" s="8"/>
      <c r="H1430" s="8"/>
      <c r="I1430" s="8"/>
      <c r="J1430" s="8"/>
      <c r="K1430" s="8"/>
      <c r="L1430" s="5"/>
      <c r="M1430" s="5"/>
    </row>
    <row r="1431" spans="2:13" x14ac:dyDescent="0.25">
      <c r="B1431" s="1"/>
      <c r="C1431" s="1"/>
      <c r="D1431" s="1"/>
      <c r="E1431" s="8"/>
      <c r="F1431" s="8"/>
      <c r="G1431" s="8"/>
      <c r="H1431" s="8"/>
      <c r="I1431" s="8"/>
      <c r="J1431" s="8"/>
      <c r="K1431" s="8"/>
      <c r="L1431" s="5"/>
      <c r="M1431" s="5"/>
    </row>
    <row r="1432" spans="2:13" x14ac:dyDescent="0.25">
      <c r="B1432" s="1"/>
      <c r="C1432" s="1"/>
      <c r="D1432" s="1"/>
      <c r="E1432" s="8"/>
      <c r="F1432" s="8"/>
      <c r="G1432" s="8"/>
      <c r="H1432" s="8"/>
      <c r="I1432" s="8"/>
      <c r="J1432" s="8"/>
      <c r="K1432" s="8"/>
      <c r="L1432" s="5"/>
      <c r="M1432" s="5"/>
    </row>
    <row r="1433" spans="2:13" x14ac:dyDescent="0.25">
      <c r="B1433" s="1"/>
      <c r="C1433" s="1"/>
      <c r="D1433" s="1"/>
      <c r="E1433" s="8"/>
      <c r="F1433" s="8"/>
      <c r="G1433" s="8"/>
      <c r="H1433" s="8"/>
      <c r="I1433" s="8"/>
      <c r="J1433" s="8"/>
      <c r="K1433" s="8"/>
      <c r="L1433" s="5"/>
      <c r="M1433" s="5"/>
    </row>
    <row r="1434" spans="2:13" x14ac:dyDescent="0.25">
      <c r="B1434" s="1"/>
      <c r="C1434" s="1"/>
      <c r="D1434" s="1"/>
      <c r="E1434" s="8"/>
      <c r="F1434" s="8"/>
      <c r="G1434" s="8"/>
      <c r="H1434" s="8"/>
      <c r="I1434" s="8"/>
      <c r="J1434" s="8"/>
      <c r="K1434" s="8"/>
      <c r="L1434" s="5"/>
      <c r="M1434" s="5"/>
    </row>
    <row r="1435" spans="2:13" x14ac:dyDescent="0.25">
      <c r="B1435" s="1"/>
      <c r="C1435" s="1"/>
      <c r="D1435" s="1"/>
      <c r="E1435" s="8"/>
      <c r="F1435" s="8"/>
      <c r="G1435" s="8"/>
      <c r="H1435" s="8"/>
      <c r="I1435" s="8"/>
      <c r="J1435" s="8"/>
      <c r="K1435" s="8"/>
      <c r="L1435" s="5"/>
      <c r="M1435" s="5"/>
    </row>
    <row r="1436" spans="2:13" x14ac:dyDescent="0.25">
      <c r="B1436" s="1"/>
      <c r="C1436" s="1"/>
      <c r="D1436" s="1"/>
      <c r="E1436" s="8"/>
      <c r="F1436" s="8"/>
      <c r="G1436" s="8"/>
      <c r="H1436" s="8"/>
      <c r="I1436" s="8"/>
      <c r="J1436" s="8"/>
      <c r="K1436" s="8"/>
      <c r="L1436" s="5"/>
      <c r="M1436" s="5"/>
    </row>
    <row r="1437" spans="2:13" x14ac:dyDescent="0.25">
      <c r="B1437" s="1"/>
      <c r="C1437" s="1"/>
      <c r="D1437" s="1"/>
      <c r="E1437" s="8"/>
      <c r="F1437" s="8"/>
      <c r="G1437" s="8"/>
      <c r="H1437" s="8"/>
      <c r="I1437" s="8"/>
      <c r="J1437" s="8"/>
      <c r="K1437" s="8"/>
      <c r="L1437" s="5"/>
      <c r="M1437" s="5"/>
    </row>
    <row r="1438" spans="2:13" x14ac:dyDescent="0.25">
      <c r="B1438" s="1"/>
      <c r="C1438" s="1"/>
      <c r="D1438" s="1"/>
      <c r="E1438" s="8"/>
      <c r="F1438" s="8"/>
      <c r="G1438" s="8"/>
      <c r="H1438" s="8"/>
      <c r="I1438" s="8"/>
      <c r="J1438" s="8"/>
      <c r="K1438" s="8"/>
      <c r="L1438" s="5"/>
      <c r="M1438" s="5"/>
    </row>
    <row r="1439" spans="2:13" x14ac:dyDescent="0.25">
      <c r="B1439" s="1"/>
      <c r="C1439" s="1"/>
      <c r="D1439" s="1"/>
      <c r="E1439" s="8"/>
      <c r="F1439" s="8"/>
      <c r="G1439" s="8"/>
      <c r="H1439" s="8"/>
      <c r="I1439" s="8"/>
      <c r="J1439" s="8"/>
      <c r="K1439" s="8"/>
      <c r="L1439" s="5"/>
      <c r="M1439" s="5"/>
    </row>
    <row r="1440" spans="2:13" x14ac:dyDescent="0.25">
      <c r="B1440" s="1"/>
      <c r="C1440" s="1"/>
      <c r="D1440" s="1"/>
      <c r="E1440" s="8"/>
      <c r="F1440" s="8"/>
      <c r="G1440" s="8"/>
      <c r="H1440" s="8"/>
      <c r="I1440" s="8"/>
      <c r="J1440" s="8"/>
      <c r="K1440" s="8"/>
      <c r="L1440" s="5"/>
      <c r="M1440" s="5"/>
    </row>
    <row r="1441" spans="2:13" x14ac:dyDescent="0.25">
      <c r="B1441" s="1"/>
      <c r="C1441" s="1"/>
      <c r="D1441" s="1"/>
      <c r="E1441" s="8"/>
      <c r="F1441" s="8"/>
      <c r="G1441" s="8"/>
      <c r="H1441" s="8"/>
      <c r="I1441" s="8"/>
      <c r="J1441" s="8"/>
      <c r="K1441" s="8"/>
      <c r="L1441" s="5"/>
      <c r="M1441" s="5"/>
    </row>
    <row r="1442" spans="2:13" x14ac:dyDescent="0.25">
      <c r="B1442" s="1"/>
      <c r="C1442" s="1"/>
      <c r="D1442" s="1"/>
      <c r="E1442" s="8"/>
      <c r="F1442" s="8"/>
      <c r="G1442" s="8"/>
      <c r="H1442" s="8"/>
      <c r="I1442" s="8"/>
      <c r="J1442" s="8"/>
      <c r="K1442" s="8"/>
      <c r="L1442" s="5"/>
      <c r="M1442" s="5"/>
    </row>
    <row r="1443" spans="2:13" x14ac:dyDescent="0.25">
      <c r="B1443" s="1"/>
      <c r="C1443" s="1"/>
      <c r="D1443" s="1"/>
      <c r="E1443" s="8"/>
      <c r="F1443" s="8"/>
      <c r="G1443" s="8"/>
      <c r="H1443" s="8"/>
      <c r="I1443" s="8"/>
      <c r="J1443" s="8"/>
      <c r="K1443" s="8"/>
      <c r="L1443" s="5"/>
      <c r="M1443" s="5"/>
    </row>
    <row r="1444" spans="2:13" x14ac:dyDescent="0.25">
      <c r="B1444" s="1"/>
      <c r="C1444" s="1"/>
      <c r="D1444" s="1"/>
      <c r="E1444" s="8"/>
      <c r="F1444" s="8"/>
      <c r="G1444" s="8"/>
      <c r="H1444" s="8"/>
      <c r="I1444" s="8"/>
      <c r="J1444" s="8"/>
      <c r="K1444" s="8"/>
      <c r="L1444" s="5"/>
      <c r="M1444" s="5"/>
    </row>
    <row r="1445" spans="2:13" x14ac:dyDescent="0.25">
      <c r="B1445" s="1"/>
      <c r="C1445" s="1"/>
      <c r="D1445" s="1"/>
      <c r="E1445" s="8"/>
      <c r="F1445" s="8"/>
      <c r="G1445" s="8"/>
      <c r="H1445" s="8"/>
      <c r="I1445" s="8"/>
      <c r="J1445" s="8"/>
      <c r="K1445" s="8"/>
      <c r="L1445" s="5"/>
      <c r="M1445" s="5"/>
    </row>
    <row r="1446" spans="2:13" x14ac:dyDescent="0.25">
      <c r="B1446" s="1"/>
      <c r="C1446" s="1"/>
      <c r="D1446" s="1"/>
      <c r="E1446" s="8"/>
      <c r="F1446" s="8"/>
      <c r="G1446" s="8"/>
      <c r="H1446" s="8"/>
      <c r="I1446" s="8"/>
      <c r="J1446" s="8"/>
      <c r="K1446" s="8"/>
      <c r="L1446" s="5"/>
      <c r="M1446" s="5"/>
    </row>
    <row r="1447" spans="2:13" x14ac:dyDescent="0.25">
      <c r="B1447" s="1"/>
      <c r="C1447" s="1"/>
      <c r="D1447" s="1"/>
      <c r="E1447" s="8"/>
      <c r="F1447" s="8"/>
      <c r="G1447" s="8"/>
      <c r="H1447" s="8"/>
      <c r="I1447" s="8"/>
      <c r="J1447" s="8"/>
      <c r="K1447" s="8"/>
      <c r="L1447" s="5"/>
      <c r="M1447" s="5"/>
    </row>
    <row r="1448" spans="2:13" x14ac:dyDescent="0.25">
      <c r="B1448" s="1"/>
      <c r="C1448" s="1"/>
      <c r="D1448" s="1"/>
      <c r="E1448" s="8"/>
      <c r="F1448" s="8"/>
      <c r="G1448" s="8"/>
      <c r="H1448" s="8"/>
      <c r="I1448" s="8"/>
      <c r="J1448" s="8"/>
      <c r="K1448" s="8"/>
      <c r="L1448" s="5"/>
      <c r="M1448" s="5"/>
    </row>
    <row r="1449" spans="2:13" x14ac:dyDescent="0.25">
      <c r="B1449" s="1"/>
      <c r="C1449" s="1"/>
      <c r="D1449" s="1"/>
      <c r="E1449" s="8"/>
      <c r="F1449" s="8"/>
      <c r="G1449" s="8"/>
      <c r="H1449" s="8"/>
      <c r="I1449" s="8"/>
      <c r="J1449" s="8"/>
      <c r="K1449" s="8"/>
      <c r="L1449" s="5"/>
      <c r="M1449" s="5"/>
    </row>
    <row r="1450" spans="2:13" x14ac:dyDescent="0.25">
      <c r="B1450" s="1"/>
      <c r="C1450" s="1"/>
      <c r="D1450" s="1"/>
      <c r="E1450" s="8"/>
      <c r="F1450" s="8"/>
      <c r="G1450" s="8"/>
      <c r="H1450" s="8"/>
      <c r="I1450" s="8"/>
      <c r="J1450" s="8"/>
      <c r="K1450" s="8"/>
      <c r="L1450" s="5"/>
      <c r="M1450" s="5"/>
    </row>
    <row r="1451" spans="2:13" x14ac:dyDescent="0.25">
      <c r="B1451" s="1"/>
      <c r="C1451" s="1"/>
      <c r="D1451" s="1"/>
      <c r="E1451" s="8"/>
      <c r="F1451" s="8"/>
      <c r="G1451" s="8"/>
      <c r="H1451" s="8"/>
      <c r="I1451" s="8"/>
      <c r="J1451" s="8"/>
      <c r="K1451" s="8"/>
      <c r="L1451" s="5"/>
      <c r="M1451" s="5"/>
    </row>
    <row r="1452" spans="2:13" x14ac:dyDescent="0.25">
      <c r="B1452" s="1"/>
      <c r="C1452" s="1"/>
      <c r="D1452" s="1"/>
      <c r="E1452" s="8"/>
      <c r="F1452" s="8"/>
      <c r="G1452" s="8"/>
      <c r="H1452" s="8"/>
      <c r="I1452" s="8"/>
      <c r="J1452" s="8"/>
      <c r="K1452" s="8"/>
      <c r="L1452" s="5"/>
      <c r="M1452" s="5"/>
    </row>
    <row r="1453" spans="2:13" x14ac:dyDescent="0.25">
      <c r="B1453" s="1"/>
      <c r="C1453" s="1"/>
      <c r="D1453" s="1"/>
      <c r="E1453" s="8"/>
      <c r="F1453" s="8"/>
      <c r="G1453" s="8"/>
      <c r="H1453" s="8"/>
      <c r="I1453" s="8"/>
      <c r="J1453" s="8"/>
      <c r="K1453" s="8"/>
      <c r="L1453" s="5"/>
      <c r="M1453" s="5"/>
    </row>
    <row r="1454" spans="2:13" x14ac:dyDescent="0.25">
      <c r="B1454" s="1"/>
      <c r="C1454" s="1"/>
      <c r="D1454" s="1"/>
      <c r="E1454" s="8"/>
      <c r="F1454" s="8"/>
      <c r="G1454" s="8"/>
      <c r="H1454" s="8"/>
      <c r="I1454" s="8"/>
      <c r="J1454" s="8"/>
      <c r="K1454" s="8"/>
      <c r="L1454" s="5"/>
      <c r="M1454" s="5"/>
    </row>
    <row r="1455" spans="2:13" x14ac:dyDescent="0.25">
      <c r="B1455" s="1"/>
      <c r="C1455" s="1"/>
      <c r="D1455" s="1"/>
      <c r="E1455" s="8"/>
      <c r="F1455" s="8"/>
      <c r="G1455" s="8"/>
      <c r="H1455" s="8"/>
      <c r="I1455" s="8"/>
      <c r="J1455" s="8"/>
      <c r="K1455" s="8"/>
      <c r="L1455" s="5"/>
      <c r="M1455" s="5"/>
    </row>
    <row r="1456" spans="2:13" x14ac:dyDescent="0.25">
      <c r="B1456" s="1"/>
      <c r="C1456" s="1"/>
      <c r="D1456" s="1"/>
      <c r="E1456" s="8"/>
      <c r="F1456" s="8"/>
      <c r="G1456" s="8"/>
      <c r="H1456" s="8"/>
      <c r="I1456" s="8"/>
      <c r="J1456" s="8"/>
      <c r="K1456" s="8"/>
      <c r="L1456" s="5"/>
      <c r="M1456" s="5"/>
    </row>
    <row r="1457" spans="2:13" x14ac:dyDescent="0.25">
      <c r="B1457" s="1"/>
      <c r="C1457" s="1"/>
      <c r="D1457" s="1"/>
      <c r="E1457" s="8"/>
      <c r="F1457" s="8"/>
      <c r="G1457" s="8"/>
      <c r="H1457" s="8"/>
      <c r="I1457" s="8"/>
      <c r="J1457" s="8"/>
      <c r="K1457" s="8"/>
      <c r="L1457" s="5"/>
      <c r="M1457" s="5"/>
    </row>
    <row r="1458" spans="2:13" x14ac:dyDescent="0.25">
      <c r="B1458" s="1"/>
      <c r="C1458" s="1"/>
      <c r="D1458" s="1"/>
      <c r="E1458" s="8"/>
      <c r="F1458" s="8"/>
      <c r="G1458" s="8"/>
      <c r="H1458" s="8"/>
      <c r="I1458" s="8"/>
      <c r="J1458" s="8"/>
      <c r="K1458" s="8"/>
      <c r="L1458" s="5"/>
      <c r="M1458" s="5"/>
    </row>
    <row r="1459" spans="2:13" x14ac:dyDescent="0.25">
      <c r="B1459" s="1"/>
      <c r="C1459" s="1"/>
      <c r="D1459" s="1"/>
      <c r="E1459" s="8"/>
      <c r="F1459" s="8"/>
      <c r="G1459" s="8"/>
      <c r="H1459" s="8"/>
      <c r="I1459" s="8"/>
      <c r="J1459" s="8"/>
      <c r="K1459" s="8"/>
      <c r="L1459" s="5"/>
      <c r="M1459" s="5"/>
    </row>
    <row r="1460" spans="2:13" x14ac:dyDescent="0.25">
      <c r="B1460" s="1"/>
      <c r="C1460" s="1"/>
      <c r="D1460" s="1"/>
      <c r="E1460" s="8"/>
      <c r="F1460" s="8"/>
      <c r="G1460" s="8"/>
      <c r="H1460" s="8"/>
      <c r="I1460" s="8"/>
      <c r="J1460" s="8"/>
      <c r="K1460" s="8"/>
      <c r="L1460" s="5"/>
      <c r="M1460" s="5"/>
    </row>
    <row r="1461" spans="2:13" x14ac:dyDescent="0.25">
      <c r="B1461" s="1"/>
      <c r="C1461" s="1"/>
      <c r="D1461" s="1"/>
      <c r="E1461" s="8"/>
      <c r="F1461" s="8"/>
      <c r="G1461" s="8"/>
      <c r="H1461" s="8"/>
      <c r="I1461" s="8"/>
      <c r="J1461" s="8"/>
      <c r="K1461" s="8"/>
      <c r="L1461" s="5"/>
      <c r="M1461" s="5"/>
    </row>
    <row r="1462" spans="2:13" x14ac:dyDescent="0.25">
      <c r="B1462" s="1"/>
      <c r="C1462" s="1"/>
      <c r="D1462" s="1"/>
      <c r="E1462" s="8"/>
      <c r="F1462" s="8"/>
      <c r="G1462" s="8"/>
      <c r="H1462" s="8"/>
      <c r="I1462" s="8"/>
      <c r="J1462" s="8"/>
      <c r="K1462" s="8"/>
      <c r="L1462" s="5"/>
      <c r="M1462" s="5"/>
    </row>
    <row r="1463" spans="2:13" x14ac:dyDescent="0.25">
      <c r="B1463" s="1"/>
      <c r="C1463" s="1"/>
      <c r="D1463" s="1"/>
      <c r="E1463" s="8"/>
      <c r="F1463" s="8"/>
      <c r="G1463" s="8"/>
      <c r="H1463" s="8"/>
      <c r="I1463" s="8"/>
      <c r="J1463" s="8"/>
      <c r="K1463" s="8"/>
      <c r="L1463" s="5"/>
      <c r="M1463" s="5"/>
    </row>
    <row r="1464" spans="2:13" x14ac:dyDescent="0.25">
      <c r="B1464" s="1"/>
      <c r="C1464" s="1"/>
      <c r="D1464" s="1"/>
      <c r="E1464" s="8"/>
      <c r="F1464" s="8"/>
      <c r="G1464" s="8"/>
      <c r="H1464" s="8"/>
      <c r="I1464" s="8"/>
      <c r="J1464" s="8"/>
      <c r="K1464" s="8"/>
      <c r="L1464" s="5"/>
      <c r="M1464" s="5"/>
    </row>
    <row r="1465" spans="2:13" x14ac:dyDescent="0.25">
      <c r="B1465" s="1"/>
      <c r="C1465" s="1"/>
      <c r="D1465" s="1"/>
      <c r="E1465" s="8"/>
      <c r="F1465" s="8"/>
      <c r="G1465" s="8"/>
      <c r="H1465" s="8"/>
      <c r="I1465" s="8"/>
      <c r="J1465" s="8"/>
      <c r="K1465" s="8"/>
      <c r="L1465" s="5"/>
      <c r="M1465" s="5"/>
    </row>
    <row r="1466" spans="2:13" x14ac:dyDescent="0.25">
      <c r="B1466" s="1"/>
      <c r="C1466" s="1"/>
      <c r="D1466" s="1"/>
      <c r="E1466" s="8"/>
      <c r="F1466" s="8"/>
      <c r="G1466" s="8"/>
      <c r="H1466" s="8"/>
      <c r="I1466" s="8"/>
      <c r="J1466" s="8"/>
      <c r="K1466" s="8"/>
      <c r="L1466" s="5"/>
      <c r="M1466" s="5"/>
    </row>
    <row r="1467" spans="2:13" x14ac:dyDescent="0.25">
      <c r="B1467" s="1"/>
      <c r="C1467" s="1"/>
      <c r="D1467" s="1"/>
      <c r="E1467" s="8"/>
      <c r="F1467" s="8"/>
      <c r="G1467" s="8"/>
      <c r="H1467" s="8"/>
      <c r="I1467" s="8"/>
      <c r="J1467" s="8"/>
      <c r="K1467" s="8"/>
      <c r="L1467" s="5"/>
      <c r="M1467" s="5"/>
    </row>
    <row r="1468" spans="2:13" x14ac:dyDescent="0.25">
      <c r="B1468" s="1"/>
      <c r="C1468" s="1"/>
      <c r="D1468" s="1"/>
      <c r="E1468" s="8"/>
      <c r="F1468" s="8"/>
      <c r="G1468" s="8"/>
      <c r="H1468" s="8"/>
      <c r="I1468" s="8"/>
      <c r="J1468" s="8"/>
      <c r="K1468" s="8"/>
      <c r="L1468" s="5"/>
      <c r="M1468" s="5"/>
    </row>
    <row r="1469" spans="2:13" x14ac:dyDescent="0.25">
      <c r="B1469" s="1"/>
      <c r="C1469" s="1"/>
      <c r="D1469" s="1"/>
      <c r="E1469" s="8"/>
      <c r="F1469" s="8"/>
      <c r="G1469" s="8"/>
      <c r="H1469" s="8"/>
      <c r="I1469" s="8"/>
      <c r="J1469" s="8"/>
      <c r="K1469" s="8"/>
      <c r="L1469" s="5"/>
      <c r="M1469" s="5"/>
    </row>
    <row r="1470" spans="2:13" x14ac:dyDescent="0.25">
      <c r="B1470" s="1"/>
      <c r="C1470" s="1"/>
      <c r="D1470" s="1"/>
      <c r="E1470" s="8"/>
      <c r="F1470" s="8"/>
      <c r="G1470" s="8"/>
      <c r="H1470" s="8"/>
      <c r="I1470" s="8"/>
      <c r="J1470" s="8"/>
      <c r="K1470" s="8"/>
      <c r="L1470" s="5"/>
      <c r="M1470" s="5"/>
    </row>
    <row r="1471" spans="2:13" x14ac:dyDescent="0.25">
      <c r="B1471" s="1"/>
      <c r="C1471" s="1"/>
      <c r="D1471" s="1"/>
      <c r="E1471" s="8"/>
      <c r="F1471" s="8"/>
      <c r="G1471" s="8"/>
      <c r="H1471" s="8"/>
      <c r="I1471" s="8"/>
      <c r="J1471" s="8"/>
      <c r="K1471" s="8"/>
      <c r="L1471" s="5"/>
      <c r="M1471" s="5"/>
    </row>
    <row r="1472" spans="2:13" x14ac:dyDescent="0.25">
      <c r="B1472" s="1"/>
      <c r="C1472" s="1"/>
      <c r="D1472" s="1"/>
      <c r="E1472" s="8"/>
      <c r="F1472" s="8"/>
      <c r="G1472" s="8"/>
      <c r="H1472" s="8"/>
      <c r="I1472" s="8"/>
      <c r="J1472" s="8"/>
      <c r="K1472" s="8"/>
      <c r="L1472" s="5"/>
      <c r="M1472" s="5"/>
    </row>
    <row r="1473" spans="2:13" x14ac:dyDescent="0.25">
      <c r="B1473" s="1"/>
      <c r="C1473" s="1"/>
      <c r="D1473" s="1"/>
      <c r="E1473" s="8"/>
      <c r="F1473" s="8"/>
      <c r="G1473" s="8"/>
      <c r="H1473" s="8"/>
      <c r="I1473" s="8"/>
      <c r="J1473" s="8"/>
      <c r="K1473" s="8"/>
      <c r="L1473" s="5"/>
      <c r="M1473" s="5"/>
    </row>
    <row r="1474" spans="2:13" x14ac:dyDescent="0.25">
      <c r="B1474" s="1"/>
      <c r="C1474" s="1"/>
      <c r="D1474" s="1"/>
      <c r="E1474" s="8"/>
      <c r="F1474" s="8"/>
      <c r="G1474" s="8"/>
      <c r="H1474" s="8"/>
      <c r="I1474" s="8"/>
      <c r="J1474" s="8"/>
      <c r="K1474" s="8"/>
      <c r="L1474" s="5"/>
      <c r="M1474" s="5"/>
    </row>
    <row r="1475" spans="2:13" x14ac:dyDescent="0.25">
      <c r="B1475" s="1"/>
      <c r="C1475" s="1"/>
      <c r="D1475" s="1"/>
      <c r="E1475" s="8"/>
      <c r="F1475" s="8"/>
      <c r="G1475" s="8"/>
      <c r="H1475" s="8"/>
      <c r="I1475" s="8"/>
      <c r="J1475" s="8"/>
      <c r="K1475" s="8"/>
      <c r="L1475" s="5"/>
      <c r="M1475" s="5"/>
    </row>
    <row r="1476" spans="2:13" x14ac:dyDescent="0.25">
      <c r="B1476" s="1"/>
      <c r="C1476" s="1"/>
      <c r="D1476" s="1"/>
      <c r="E1476" s="8"/>
      <c r="F1476" s="8"/>
      <c r="G1476" s="8"/>
      <c r="H1476" s="8"/>
      <c r="I1476" s="8"/>
      <c r="J1476" s="8"/>
      <c r="K1476" s="8"/>
      <c r="L1476" s="5"/>
      <c r="M1476" s="5"/>
    </row>
    <row r="1477" spans="2:13" x14ac:dyDescent="0.25">
      <c r="B1477" s="1"/>
      <c r="C1477" s="1"/>
      <c r="D1477" s="1"/>
      <c r="E1477" s="8"/>
      <c r="F1477" s="8"/>
      <c r="G1477" s="8"/>
      <c r="H1477" s="8"/>
      <c r="I1477" s="8"/>
      <c r="J1477" s="8"/>
      <c r="K1477" s="8"/>
      <c r="L1477" s="5"/>
      <c r="M1477" s="5"/>
    </row>
    <row r="1478" spans="2:13" x14ac:dyDescent="0.25">
      <c r="B1478" s="1"/>
      <c r="C1478" s="1"/>
      <c r="D1478" s="1"/>
      <c r="E1478" s="8"/>
      <c r="F1478" s="8"/>
      <c r="G1478" s="8"/>
      <c r="H1478" s="8"/>
      <c r="I1478" s="8"/>
      <c r="J1478" s="8"/>
      <c r="K1478" s="8"/>
      <c r="L1478" s="5"/>
      <c r="M1478" s="5"/>
    </row>
    <row r="1479" spans="2:13" x14ac:dyDescent="0.25">
      <c r="B1479" s="1"/>
      <c r="C1479" s="1"/>
      <c r="D1479" s="1"/>
      <c r="E1479" s="8"/>
      <c r="F1479" s="8"/>
      <c r="G1479" s="8"/>
      <c r="H1479" s="8"/>
      <c r="I1479" s="8"/>
      <c r="J1479" s="8"/>
      <c r="K1479" s="8"/>
      <c r="L1479" s="5"/>
      <c r="M1479" s="5"/>
    </row>
    <row r="1480" spans="2:13" x14ac:dyDescent="0.25">
      <c r="B1480" s="1"/>
      <c r="C1480" s="1"/>
      <c r="D1480" s="1"/>
      <c r="E1480" s="8"/>
      <c r="F1480" s="8"/>
      <c r="G1480" s="8"/>
      <c r="H1480" s="8"/>
      <c r="I1480" s="8"/>
      <c r="J1480" s="8"/>
      <c r="K1480" s="8"/>
      <c r="L1480" s="5"/>
      <c r="M1480" s="5"/>
    </row>
    <row r="1481" spans="2:13" x14ac:dyDescent="0.25">
      <c r="B1481" s="1"/>
      <c r="C1481" s="1"/>
      <c r="D1481" s="1"/>
      <c r="E1481" s="8"/>
      <c r="F1481" s="8"/>
      <c r="G1481" s="8"/>
      <c r="H1481" s="8"/>
      <c r="I1481" s="8"/>
      <c r="J1481" s="8"/>
      <c r="K1481" s="8"/>
      <c r="L1481" s="5"/>
      <c r="M1481" s="5"/>
    </row>
    <row r="1482" spans="2:13" x14ac:dyDescent="0.25">
      <c r="B1482" s="1"/>
      <c r="C1482" s="1"/>
      <c r="D1482" s="1"/>
      <c r="E1482" s="8"/>
      <c r="F1482" s="8"/>
      <c r="G1482" s="8"/>
      <c r="H1482" s="8"/>
      <c r="I1482" s="8"/>
      <c r="J1482" s="8"/>
      <c r="K1482" s="8"/>
      <c r="L1482" s="5"/>
      <c r="M1482" s="5"/>
    </row>
    <row r="1483" spans="2:13" x14ac:dyDescent="0.25">
      <c r="B1483" s="1"/>
      <c r="C1483" s="1"/>
      <c r="D1483" s="1"/>
      <c r="E1483" s="8"/>
      <c r="F1483" s="8"/>
      <c r="G1483" s="8"/>
      <c r="H1483" s="8"/>
      <c r="I1483" s="8"/>
      <c r="J1483" s="8"/>
      <c r="K1483" s="8"/>
      <c r="L1483" s="5"/>
      <c r="M1483" s="5"/>
    </row>
    <row r="1484" spans="2:13" x14ac:dyDescent="0.25">
      <c r="B1484" s="1"/>
      <c r="C1484" s="1"/>
      <c r="D1484" s="1"/>
      <c r="E1484" s="8"/>
      <c r="F1484" s="8"/>
      <c r="G1484" s="8"/>
      <c r="H1484" s="8"/>
      <c r="I1484" s="8"/>
      <c r="J1484" s="8"/>
      <c r="K1484" s="8"/>
      <c r="L1484" s="5"/>
      <c r="M1484" s="5"/>
    </row>
    <row r="1485" spans="2:13" x14ac:dyDescent="0.25">
      <c r="B1485" s="1"/>
      <c r="C1485" s="1"/>
      <c r="D1485" s="1"/>
      <c r="E1485" s="8"/>
      <c r="F1485" s="8"/>
      <c r="G1485" s="8"/>
      <c r="H1485" s="8"/>
      <c r="I1485" s="8"/>
      <c r="J1485" s="8"/>
      <c r="K1485" s="8"/>
      <c r="L1485" s="5"/>
      <c r="M1485" s="5"/>
    </row>
    <row r="1486" spans="2:13" x14ac:dyDescent="0.25">
      <c r="B1486" s="1"/>
      <c r="C1486" s="1"/>
      <c r="D1486" s="1"/>
      <c r="E1486" s="8"/>
      <c r="F1486" s="8"/>
      <c r="G1486" s="8"/>
      <c r="H1486" s="8"/>
      <c r="I1486" s="8"/>
      <c r="J1486" s="8"/>
      <c r="K1486" s="8"/>
      <c r="L1486" s="5"/>
      <c r="M1486" s="5"/>
    </row>
    <row r="1487" spans="2:13" x14ac:dyDescent="0.25">
      <c r="B1487" s="1"/>
      <c r="C1487" s="1"/>
      <c r="D1487" s="1"/>
      <c r="E1487" s="8"/>
      <c r="F1487" s="8"/>
      <c r="G1487" s="8"/>
      <c r="H1487" s="8"/>
      <c r="I1487" s="8"/>
      <c r="J1487" s="8"/>
      <c r="K1487" s="8"/>
      <c r="L1487" s="5"/>
      <c r="M1487" s="5"/>
    </row>
    <row r="1488" spans="2:13" x14ac:dyDescent="0.25">
      <c r="B1488" s="1"/>
      <c r="C1488" s="1"/>
      <c r="D1488" s="1"/>
      <c r="E1488" s="8"/>
      <c r="F1488" s="8"/>
      <c r="G1488" s="8"/>
      <c r="H1488" s="8"/>
      <c r="I1488" s="8"/>
      <c r="J1488" s="8"/>
      <c r="K1488" s="8"/>
      <c r="L1488" s="5"/>
      <c r="M1488" s="5"/>
    </row>
    <row r="1489" spans="2:13" x14ac:dyDescent="0.25">
      <c r="B1489" s="1"/>
      <c r="C1489" s="1"/>
      <c r="D1489" s="1"/>
      <c r="E1489" s="8"/>
      <c r="F1489" s="8"/>
      <c r="G1489" s="8"/>
      <c r="H1489" s="8"/>
      <c r="I1489" s="8"/>
      <c r="J1489" s="8"/>
      <c r="K1489" s="8"/>
      <c r="L1489" s="5"/>
      <c r="M1489" s="5"/>
    </row>
    <row r="1490" spans="2:13" x14ac:dyDescent="0.25">
      <c r="B1490" s="1"/>
      <c r="C1490" s="1"/>
      <c r="D1490" s="1"/>
      <c r="E1490" s="8"/>
      <c r="F1490" s="8"/>
      <c r="G1490" s="8"/>
      <c r="H1490" s="8"/>
      <c r="I1490" s="8"/>
      <c r="J1490" s="8"/>
      <c r="K1490" s="8"/>
      <c r="L1490" s="5"/>
      <c r="M1490" s="5"/>
    </row>
    <row r="1491" spans="2:13" x14ac:dyDescent="0.25">
      <c r="B1491" s="1"/>
      <c r="C1491" s="1"/>
      <c r="D1491" s="1"/>
      <c r="E1491" s="8"/>
      <c r="F1491" s="8"/>
      <c r="G1491" s="8"/>
      <c r="H1491" s="8"/>
      <c r="I1491" s="8"/>
      <c r="J1491" s="8"/>
      <c r="K1491" s="8"/>
      <c r="L1491" s="5"/>
      <c r="M1491" s="5"/>
    </row>
    <row r="1492" spans="2:13" x14ac:dyDescent="0.25">
      <c r="B1492" s="1"/>
      <c r="C1492" s="1"/>
      <c r="D1492" s="1"/>
      <c r="E1492" s="8"/>
      <c r="F1492" s="8"/>
      <c r="G1492" s="8"/>
      <c r="H1492" s="8"/>
      <c r="I1492" s="8"/>
      <c r="J1492" s="8"/>
      <c r="K1492" s="8"/>
      <c r="L1492" s="5"/>
      <c r="M1492" s="5"/>
    </row>
    <row r="1493" spans="2:13" x14ac:dyDescent="0.25">
      <c r="B1493" s="1"/>
      <c r="C1493" s="1"/>
      <c r="D1493" s="1"/>
      <c r="E1493" s="8"/>
      <c r="F1493" s="8"/>
      <c r="G1493" s="8"/>
      <c r="H1493" s="8"/>
      <c r="I1493" s="8"/>
      <c r="J1493" s="8"/>
      <c r="K1493" s="8"/>
      <c r="L1493" s="5"/>
      <c r="M1493" s="5"/>
    </row>
    <row r="1494" spans="2:13" x14ac:dyDescent="0.25">
      <c r="B1494" s="1"/>
      <c r="C1494" s="1"/>
      <c r="D1494" s="1"/>
      <c r="E1494" s="8"/>
      <c r="F1494" s="8"/>
      <c r="G1494" s="8"/>
      <c r="H1494" s="8"/>
      <c r="I1494" s="8"/>
      <c r="J1494" s="8"/>
      <c r="K1494" s="8"/>
      <c r="L1494" s="5"/>
      <c r="M1494" s="5"/>
    </row>
    <row r="1495" spans="2:13" x14ac:dyDescent="0.25">
      <c r="B1495" s="1"/>
      <c r="C1495" s="1"/>
      <c r="D1495" s="1"/>
      <c r="E1495" s="8"/>
      <c r="F1495" s="8"/>
      <c r="G1495" s="8"/>
      <c r="H1495" s="8"/>
      <c r="I1495" s="8"/>
      <c r="J1495" s="8"/>
      <c r="K1495" s="8"/>
      <c r="L1495" s="5"/>
      <c r="M1495" s="5"/>
    </row>
    <row r="1496" spans="2:13" x14ac:dyDescent="0.25">
      <c r="B1496" s="1"/>
      <c r="C1496" s="1"/>
      <c r="D1496" s="1"/>
      <c r="E1496" s="8"/>
      <c r="F1496" s="8"/>
      <c r="G1496" s="8"/>
      <c r="H1496" s="8"/>
      <c r="I1496" s="8"/>
      <c r="J1496" s="8"/>
      <c r="K1496" s="8"/>
      <c r="L1496" s="5"/>
      <c r="M1496" s="5"/>
    </row>
    <row r="1497" spans="2:13" x14ac:dyDescent="0.25">
      <c r="B1497" s="1"/>
      <c r="C1497" s="1"/>
      <c r="D1497" s="1"/>
      <c r="E1497" s="8"/>
      <c r="F1497" s="8"/>
      <c r="G1497" s="8"/>
      <c r="H1497" s="8"/>
      <c r="I1497" s="8"/>
      <c r="J1497" s="8"/>
      <c r="K1497" s="8"/>
      <c r="L1497" s="5"/>
      <c r="M1497" s="5"/>
    </row>
    <row r="1498" spans="2:13" x14ac:dyDescent="0.25">
      <c r="B1498" s="1"/>
      <c r="C1498" s="1"/>
      <c r="D1498" s="1"/>
      <c r="E1498" s="8"/>
      <c r="F1498" s="8"/>
      <c r="G1498" s="8"/>
      <c r="H1498" s="8"/>
      <c r="I1498" s="8"/>
      <c r="J1498" s="8"/>
      <c r="K1498" s="8"/>
      <c r="L1498" s="5"/>
      <c r="M1498" s="5"/>
    </row>
    <row r="1499" spans="2:13" x14ac:dyDescent="0.25">
      <c r="B1499" s="1"/>
      <c r="C1499" s="1"/>
      <c r="D1499" s="1"/>
      <c r="E1499" s="8"/>
      <c r="F1499" s="8"/>
      <c r="G1499" s="8"/>
      <c r="H1499" s="8"/>
      <c r="I1499" s="8"/>
      <c r="J1499" s="8"/>
      <c r="K1499" s="8"/>
      <c r="L1499" s="5"/>
      <c r="M1499" s="5"/>
    </row>
    <row r="1500" spans="2:13" x14ac:dyDescent="0.25">
      <c r="B1500" s="1"/>
      <c r="C1500" s="1"/>
      <c r="D1500" s="1"/>
      <c r="E1500" s="8"/>
      <c r="F1500" s="8"/>
      <c r="G1500" s="8"/>
      <c r="H1500" s="8"/>
      <c r="I1500" s="8"/>
      <c r="J1500" s="8"/>
      <c r="K1500" s="8"/>
      <c r="L1500" s="5"/>
      <c r="M1500" s="5"/>
    </row>
    <row r="1501" spans="2:13" x14ac:dyDescent="0.25">
      <c r="B1501" s="1"/>
      <c r="C1501" s="1"/>
      <c r="D1501" s="1"/>
      <c r="E1501" s="8"/>
      <c r="F1501" s="8"/>
      <c r="G1501" s="8"/>
      <c r="H1501" s="8"/>
      <c r="I1501" s="8"/>
      <c r="J1501" s="8"/>
      <c r="K1501" s="8"/>
      <c r="L1501" s="5"/>
      <c r="M1501" s="5"/>
    </row>
    <row r="1502" spans="2:13" x14ac:dyDescent="0.25">
      <c r="B1502" s="1"/>
      <c r="C1502" s="1"/>
      <c r="D1502" s="1"/>
      <c r="E1502" s="8"/>
      <c r="F1502" s="8"/>
      <c r="G1502" s="8"/>
      <c r="H1502" s="8"/>
      <c r="I1502" s="8"/>
      <c r="J1502" s="8"/>
      <c r="K1502" s="8"/>
      <c r="L1502" s="5"/>
      <c r="M1502" s="5"/>
    </row>
    <row r="1503" spans="2:13" x14ac:dyDescent="0.25">
      <c r="B1503" s="1"/>
      <c r="C1503" s="1"/>
      <c r="D1503" s="1"/>
      <c r="E1503" s="8"/>
      <c r="F1503" s="8"/>
      <c r="G1503" s="8"/>
      <c r="H1503" s="8"/>
      <c r="I1503" s="8"/>
      <c r="J1503" s="8"/>
      <c r="K1503" s="8"/>
      <c r="L1503" s="5"/>
      <c r="M1503" s="5"/>
    </row>
    <row r="1504" spans="2:13" x14ac:dyDescent="0.25">
      <c r="B1504" s="1"/>
      <c r="C1504" s="1"/>
      <c r="D1504" s="1"/>
      <c r="E1504" s="8"/>
      <c r="F1504" s="8"/>
      <c r="G1504" s="8"/>
      <c r="H1504" s="8"/>
      <c r="I1504" s="8"/>
      <c r="J1504" s="8"/>
      <c r="K1504" s="8"/>
      <c r="L1504" s="5"/>
      <c r="M1504" s="5"/>
    </row>
    <row r="1505" spans="2:13" x14ac:dyDescent="0.25">
      <c r="B1505" s="1"/>
      <c r="C1505" s="1"/>
      <c r="D1505" s="1"/>
      <c r="E1505" s="8"/>
      <c r="F1505" s="8"/>
      <c r="G1505" s="8"/>
      <c r="H1505" s="8"/>
      <c r="I1505" s="8"/>
      <c r="J1505" s="8"/>
      <c r="K1505" s="8"/>
      <c r="L1505" s="5"/>
      <c r="M1505" s="5"/>
    </row>
    <row r="1506" spans="2:13" x14ac:dyDescent="0.25">
      <c r="B1506" s="1"/>
      <c r="C1506" s="1"/>
      <c r="D1506" s="1"/>
      <c r="E1506" s="8"/>
      <c r="F1506" s="8"/>
      <c r="G1506" s="8"/>
      <c r="H1506" s="8"/>
      <c r="I1506" s="8"/>
      <c r="J1506" s="8"/>
      <c r="K1506" s="8"/>
      <c r="L1506" s="5"/>
      <c r="M1506" s="5"/>
    </row>
    <row r="1507" spans="2:13" x14ac:dyDescent="0.25">
      <c r="B1507" s="1"/>
      <c r="C1507" s="1"/>
      <c r="D1507" s="1"/>
      <c r="E1507" s="8"/>
      <c r="F1507" s="8"/>
      <c r="G1507" s="8"/>
      <c r="H1507" s="8"/>
      <c r="I1507" s="8"/>
      <c r="J1507" s="8"/>
      <c r="K1507" s="8"/>
      <c r="L1507" s="5"/>
      <c r="M1507" s="5"/>
    </row>
    <row r="1508" spans="2:13" x14ac:dyDescent="0.25">
      <c r="B1508" s="1"/>
      <c r="C1508" s="1"/>
      <c r="D1508" s="1"/>
      <c r="E1508" s="8"/>
      <c r="F1508" s="8"/>
      <c r="G1508" s="8"/>
      <c r="H1508" s="8"/>
      <c r="I1508" s="8"/>
      <c r="J1508" s="8"/>
      <c r="K1508" s="8"/>
      <c r="L1508" s="5"/>
      <c r="M1508" s="5"/>
    </row>
    <row r="1509" spans="2:13" x14ac:dyDescent="0.25">
      <c r="B1509" s="1"/>
      <c r="C1509" s="1"/>
      <c r="D1509" s="1"/>
      <c r="E1509" s="8"/>
      <c r="F1509" s="8"/>
      <c r="G1509" s="8"/>
      <c r="H1509" s="8"/>
      <c r="I1509" s="8"/>
      <c r="J1509" s="8"/>
      <c r="K1509" s="8"/>
      <c r="L1509" s="5"/>
      <c r="M1509" s="5"/>
    </row>
    <row r="1510" spans="2:13" x14ac:dyDescent="0.25">
      <c r="B1510" s="1"/>
      <c r="C1510" s="1"/>
      <c r="D1510" s="1"/>
      <c r="E1510" s="8"/>
      <c r="F1510" s="8"/>
      <c r="G1510" s="8"/>
      <c r="H1510" s="8"/>
      <c r="I1510" s="8"/>
      <c r="J1510" s="8"/>
      <c r="K1510" s="8"/>
      <c r="L1510" s="5"/>
      <c r="M1510" s="5"/>
    </row>
    <row r="1511" spans="2:13" x14ac:dyDescent="0.25">
      <c r="B1511" s="1"/>
      <c r="C1511" s="1"/>
      <c r="D1511" s="1"/>
      <c r="E1511" s="8"/>
      <c r="F1511" s="8"/>
      <c r="G1511" s="8"/>
      <c r="H1511" s="8"/>
      <c r="I1511" s="8"/>
      <c r="J1511" s="8"/>
      <c r="K1511" s="8"/>
      <c r="L1511" s="5"/>
      <c r="M1511" s="5"/>
    </row>
    <row r="1512" spans="2:13" x14ac:dyDescent="0.25">
      <c r="B1512" s="1"/>
      <c r="C1512" s="1"/>
      <c r="D1512" s="1"/>
      <c r="E1512" s="8"/>
      <c r="F1512" s="8"/>
      <c r="G1512" s="8"/>
      <c r="H1512" s="8"/>
      <c r="I1512" s="8"/>
      <c r="J1512" s="8"/>
      <c r="K1512" s="8"/>
      <c r="L1512" s="5"/>
      <c r="M1512" s="5"/>
    </row>
    <row r="1513" spans="2:13" x14ac:dyDescent="0.25">
      <c r="B1513" s="1"/>
      <c r="C1513" s="1"/>
      <c r="D1513" s="1"/>
      <c r="E1513" s="8"/>
      <c r="F1513" s="8"/>
      <c r="G1513" s="8"/>
      <c r="H1513" s="8"/>
      <c r="I1513" s="8"/>
      <c r="J1513" s="8"/>
      <c r="K1513" s="8"/>
      <c r="L1513" s="5"/>
      <c r="M1513" s="5"/>
    </row>
    <row r="1514" spans="2:13" x14ac:dyDescent="0.25">
      <c r="B1514" s="1"/>
      <c r="C1514" s="1"/>
      <c r="D1514" s="1"/>
      <c r="E1514" s="8"/>
      <c r="F1514" s="8"/>
      <c r="G1514" s="8"/>
      <c r="H1514" s="8"/>
      <c r="I1514" s="8"/>
      <c r="J1514" s="8"/>
      <c r="K1514" s="8"/>
      <c r="L1514" s="5"/>
      <c r="M1514" s="5"/>
    </row>
    <row r="1515" spans="2:13" x14ac:dyDescent="0.25">
      <c r="B1515" s="1"/>
      <c r="C1515" s="1"/>
      <c r="D1515" s="1"/>
      <c r="E1515" s="8"/>
      <c r="F1515" s="8"/>
      <c r="G1515" s="8"/>
      <c r="H1515" s="8"/>
      <c r="I1515" s="8"/>
      <c r="J1515" s="8"/>
      <c r="K1515" s="8"/>
      <c r="L1515" s="5"/>
      <c r="M1515" s="5"/>
    </row>
    <row r="1516" spans="2:13" x14ac:dyDescent="0.25">
      <c r="B1516" s="1"/>
      <c r="C1516" s="1"/>
      <c r="D1516" s="1"/>
      <c r="E1516" s="8"/>
      <c r="F1516" s="8"/>
      <c r="G1516" s="8"/>
      <c r="H1516" s="8"/>
      <c r="I1516" s="8"/>
      <c r="J1516" s="8"/>
      <c r="K1516" s="8"/>
      <c r="L1516" s="5"/>
      <c r="M1516" s="5"/>
    </row>
    <row r="1517" spans="2:13" x14ac:dyDescent="0.25">
      <c r="B1517" s="1"/>
      <c r="C1517" s="1"/>
      <c r="D1517" s="1"/>
      <c r="E1517" s="8"/>
      <c r="F1517" s="8"/>
      <c r="G1517" s="8"/>
      <c r="H1517" s="8"/>
      <c r="I1517" s="8"/>
      <c r="J1517" s="8"/>
      <c r="K1517" s="8"/>
      <c r="L1517" s="5"/>
      <c r="M1517" s="5"/>
    </row>
    <row r="1518" spans="2:13" x14ac:dyDescent="0.25">
      <c r="B1518" s="1"/>
      <c r="C1518" s="1"/>
      <c r="D1518" s="1"/>
      <c r="E1518" s="8"/>
      <c r="F1518" s="8"/>
      <c r="G1518" s="8"/>
      <c r="H1518" s="8"/>
      <c r="I1518" s="8"/>
      <c r="J1518" s="8"/>
      <c r="K1518" s="8"/>
      <c r="L1518" s="5"/>
      <c r="M1518" s="5"/>
    </row>
    <row r="1519" spans="2:13" x14ac:dyDescent="0.25">
      <c r="B1519" s="1"/>
      <c r="C1519" s="1"/>
      <c r="D1519" s="1"/>
      <c r="E1519" s="8"/>
      <c r="F1519" s="8"/>
      <c r="G1519" s="8"/>
      <c r="H1519" s="8"/>
      <c r="I1519" s="8"/>
      <c r="J1519" s="8"/>
      <c r="K1519" s="8"/>
      <c r="L1519" s="5"/>
      <c r="M1519" s="5"/>
    </row>
    <row r="1520" spans="2:13" x14ac:dyDescent="0.25">
      <c r="B1520" s="1"/>
      <c r="C1520" s="1"/>
      <c r="D1520" s="1"/>
      <c r="E1520" s="8"/>
      <c r="F1520" s="8"/>
      <c r="G1520" s="8"/>
      <c r="H1520" s="8"/>
      <c r="I1520" s="8"/>
      <c r="J1520" s="8"/>
      <c r="K1520" s="8"/>
      <c r="L1520" s="5"/>
      <c r="M1520" s="5"/>
    </row>
    <row r="1521" spans="2:13" x14ac:dyDescent="0.25">
      <c r="B1521" s="1"/>
      <c r="C1521" s="1"/>
      <c r="D1521" s="1"/>
      <c r="E1521" s="8"/>
      <c r="F1521" s="8"/>
      <c r="G1521" s="8"/>
      <c r="H1521" s="8"/>
      <c r="I1521" s="8"/>
      <c r="J1521" s="8"/>
      <c r="K1521" s="8"/>
      <c r="L1521" s="5"/>
      <c r="M1521" s="5"/>
    </row>
    <row r="1522" spans="2:13" x14ac:dyDescent="0.25">
      <c r="B1522" s="1"/>
      <c r="C1522" s="1"/>
      <c r="D1522" s="1"/>
      <c r="E1522" s="8"/>
      <c r="F1522" s="8"/>
      <c r="G1522" s="8"/>
      <c r="H1522" s="8"/>
      <c r="I1522" s="8"/>
      <c r="J1522" s="8"/>
      <c r="K1522" s="8"/>
      <c r="L1522" s="5"/>
      <c r="M1522" s="5"/>
    </row>
    <row r="1523" spans="2:13" x14ac:dyDescent="0.25">
      <c r="B1523" s="1"/>
      <c r="C1523" s="1"/>
      <c r="D1523" s="1"/>
      <c r="E1523" s="8"/>
      <c r="F1523" s="8"/>
      <c r="G1523" s="8"/>
      <c r="H1523" s="8"/>
      <c r="I1523" s="8"/>
      <c r="J1523" s="8"/>
      <c r="K1523" s="8"/>
      <c r="L1523" s="5"/>
      <c r="M1523" s="5"/>
    </row>
    <row r="1524" spans="2:13" x14ac:dyDescent="0.25">
      <c r="B1524" s="1"/>
      <c r="C1524" s="1"/>
      <c r="D1524" s="1"/>
      <c r="E1524" s="8"/>
      <c r="F1524" s="8"/>
      <c r="G1524" s="8"/>
      <c r="H1524" s="8"/>
      <c r="I1524" s="8"/>
      <c r="J1524" s="8"/>
      <c r="K1524" s="8"/>
      <c r="L1524" s="5"/>
      <c r="M1524" s="5"/>
    </row>
    <row r="1525" spans="2:13" x14ac:dyDescent="0.25">
      <c r="B1525" s="1"/>
      <c r="C1525" s="1"/>
      <c r="D1525" s="1"/>
      <c r="E1525" s="8"/>
      <c r="F1525" s="8"/>
      <c r="G1525" s="8"/>
      <c r="H1525" s="8"/>
      <c r="I1525" s="8"/>
      <c r="J1525" s="8"/>
      <c r="K1525" s="8"/>
      <c r="L1525" s="5"/>
      <c r="M1525" s="5"/>
    </row>
    <row r="1526" spans="2:13" x14ac:dyDescent="0.25">
      <c r="B1526" s="1"/>
      <c r="C1526" s="1"/>
      <c r="D1526" s="1"/>
      <c r="E1526" s="8"/>
      <c r="F1526" s="8"/>
      <c r="G1526" s="8"/>
      <c r="H1526" s="8"/>
      <c r="I1526" s="8"/>
      <c r="J1526" s="8"/>
      <c r="K1526" s="8"/>
      <c r="L1526" s="5"/>
      <c r="M1526" s="5"/>
    </row>
    <row r="1527" spans="2:13" x14ac:dyDescent="0.25">
      <c r="B1527" s="1"/>
      <c r="C1527" s="1"/>
      <c r="D1527" s="1"/>
      <c r="E1527" s="8"/>
      <c r="F1527" s="8"/>
      <c r="G1527" s="8"/>
      <c r="H1527" s="8"/>
      <c r="I1527" s="8"/>
      <c r="J1527" s="8"/>
      <c r="K1527" s="8"/>
      <c r="L1527" s="5"/>
      <c r="M1527" s="5"/>
    </row>
    <row r="1528" spans="2:13" x14ac:dyDescent="0.25">
      <c r="B1528" s="1"/>
      <c r="C1528" s="1"/>
      <c r="D1528" s="1"/>
      <c r="E1528" s="8"/>
      <c r="F1528" s="8"/>
      <c r="G1528" s="8"/>
      <c r="H1528" s="8"/>
      <c r="I1528" s="8"/>
      <c r="J1528" s="8"/>
      <c r="K1528" s="8"/>
      <c r="L1528" s="5"/>
      <c r="M1528" s="5"/>
    </row>
    <row r="1529" spans="2:13" x14ac:dyDescent="0.25">
      <c r="B1529" s="1"/>
      <c r="C1529" s="1"/>
      <c r="D1529" s="1"/>
      <c r="E1529" s="8"/>
      <c r="F1529" s="8"/>
      <c r="G1529" s="8"/>
      <c r="H1529" s="8"/>
      <c r="I1529" s="8"/>
      <c r="J1529" s="8"/>
      <c r="K1529" s="8"/>
      <c r="L1529" s="5"/>
      <c r="M1529" s="5"/>
    </row>
    <row r="1530" spans="2:13" x14ac:dyDescent="0.25">
      <c r="B1530" s="1"/>
      <c r="C1530" s="1"/>
      <c r="D1530" s="1"/>
      <c r="E1530" s="8"/>
      <c r="F1530" s="8"/>
      <c r="G1530" s="8"/>
      <c r="H1530" s="8"/>
      <c r="I1530" s="8"/>
      <c r="J1530" s="8"/>
      <c r="K1530" s="8"/>
      <c r="L1530" s="5"/>
      <c r="M1530" s="5"/>
    </row>
    <row r="1531" spans="2:13" x14ac:dyDescent="0.25">
      <c r="B1531" s="1"/>
      <c r="C1531" s="1"/>
      <c r="D1531" s="1"/>
      <c r="E1531" s="8"/>
      <c r="F1531" s="8"/>
      <c r="G1531" s="8"/>
      <c r="H1531" s="8"/>
      <c r="I1531" s="8"/>
      <c r="J1531" s="8"/>
      <c r="K1531" s="8"/>
      <c r="L1531" s="5"/>
      <c r="M1531" s="5"/>
    </row>
    <row r="1532" spans="2:13" x14ac:dyDescent="0.25">
      <c r="B1532" s="1"/>
      <c r="C1532" s="1"/>
      <c r="D1532" s="1"/>
      <c r="E1532" s="8"/>
      <c r="F1532" s="8"/>
      <c r="G1532" s="8"/>
      <c r="H1532" s="8"/>
      <c r="I1532" s="8"/>
      <c r="J1532" s="8"/>
      <c r="K1532" s="8"/>
      <c r="L1532" s="5"/>
      <c r="M1532" s="5"/>
    </row>
    <row r="1533" spans="2:13" x14ac:dyDescent="0.25">
      <c r="B1533" s="1"/>
      <c r="C1533" s="1"/>
      <c r="D1533" s="1"/>
      <c r="E1533" s="8"/>
      <c r="F1533" s="8"/>
      <c r="G1533" s="8"/>
      <c r="H1533" s="8"/>
      <c r="I1533" s="8"/>
      <c r="J1533" s="8"/>
      <c r="K1533" s="8"/>
      <c r="L1533" s="5"/>
      <c r="M1533" s="5"/>
    </row>
    <row r="1534" spans="2:13" x14ac:dyDescent="0.25">
      <c r="B1534" s="1"/>
      <c r="C1534" s="1"/>
      <c r="D1534" s="1"/>
      <c r="E1534" s="8"/>
      <c r="F1534" s="8"/>
      <c r="G1534" s="8"/>
      <c r="H1534" s="8"/>
      <c r="I1534" s="8"/>
      <c r="J1534" s="8"/>
      <c r="K1534" s="8"/>
      <c r="L1534" s="5"/>
      <c r="M1534" s="5"/>
    </row>
    <row r="1535" spans="2:13" x14ac:dyDescent="0.25">
      <c r="B1535" s="1"/>
      <c r="C1535" s="1"/>
      <c r="D1535" s="1"/>
      <c r="E1535" s="8"/>
      <c r="F1535" s="8"/>
      <c r="G1535" s="8"/>
      <c r="H1535" s="8"/>
      <c r="I1535" s="8"/>
      <c r="J1535" s="8"/>
      <c r="K1535" s="8"/>
      <c r="L1535" s="5"/>
      <c r="M1535" s="5"/>
    </row>
    <row r="1536" spans="2:13" x14ac:dyDescent="0.25">
      <c r="B1536" s="1"/>
      <c r="C1536" s="1"/>
      <c r="D1536" s="1"/>
      <c r="E1536" s="8"/>
      <c r="F1536" s="8"/>
      <c r="G1536" s="8"/>
      <c r="H1536" s="8"/>
      <c r="I1536" s="8"/>
      <c r="J1536" s="8"/>
      <c r="K1536" s="8"/>
      <c r="L1536" s="5"/>
      <c r="M1536" s="5"/>
    </row>
    <row r="1537" spans="2:13" x14ac:dyDescent="0.25">
      <c r="B1537" s="1"/>
      <c r="C1537" s="1"/>
      <c r="D1537" s="1"/>
      <c r="E1537" s="8"/>
      <c r="F1537" s="8"/>
      <c r="G1537" s="8"/>
      <c r="H1537" s="8"/>
      <c r="I1537" s="8"/>
      <c r="J1537" s="8"/>
      <c r="K1537" s="8"/>
      <c r="L1537" s="5"/>
      <c r="M1537" s="5"/>
    </row>
    <row r="1538" spans="2:13" x14ac:dyDescent="0.25">
      <c r="B1538" s="1"/>
      <c r="C1538" s="1"/>
      <c r="D1538" s="1"/>
      <c r="E1538" s="8"/>
      <c r="F1538" s="8"/>
      <c r="G1538" s="8"/>
      <c r="H1538" s="8"/>
      <c r="I1538" s="8"/>
      <c r="J1538" s="8"/>
      <c r="K1538" s="8"/>
      <c r="L1538" s="5"/>
      <c r="M1538" s="5"/>
    </row>
    <row r="1539" spans="2:13" x14ac:dyDescent="0.25">
      <c r="B1539" s="1"/>
      <c r="C1539" s="1"/>
      <c r="D1539" s="1"/>
      <c r="E1539" s="8"/>
      <c r="F1539" s="8"/>
      <c r="G1539" s="8"/>
      <c r="H1539" s="8"/>
      <c r="I1539" s="8"/>
      <c r="J1539" s="8"/>
      <c r="K1539" s="8"/>
      <c r="L1539" s="5"/>
      <c r="M1539" s="5"/>
    </row>
    <row r="1540" spans="2:13" x14ac:dyDescent="0.25">
      <c r="B1540" s="1"/>
      <c r="C1540" s="1"/>
      <c r="D1540" s="1"/>
      <c r="E1540" s="8"/>
      <c r="F1540" s="8"/>
      <c r="G1540" s="8"/>
      <c r="H1540" s="8"/>
      <c r="I1540" s="8"/>
      <c r="J1540" s="8"/>
      <c r="K1540" s="8"/>
      <c r="L1540" s="5"/>
      <c r="M1540" s="5"/>
    </row>
    <row r="1541" spans="2:13" x14ac:dyDescent="0.25">
      <c r="B1541" s="1"/>
      <c r="C1541" s="1"/>
      <c r="D1541" s="1"/>
      <c r="E1541" s="8"/>
      <c r="F1541" s="8"/>
      <c r="G1541" s="8"/>
      <c r="H1541" s="8"/>
      <c r="I1541" s="8"/>
      <c r="J1541" s="8"/>
      <c r="K1541" s="8"/>
      <c r="L1541" s="5"/>
      <c r="M1541" s="5"/>
    </row>
    <row r="1542" spans="2:13" x14ac:dyDescent="0.25">
      <c r="B1542" s="1"/>
      <c r="C1542" s="1"/>
      <c r="D1542" s="1"/>
      <c r="E1542" s="8"/>
      <c r="F1542" s="8"/>
      <c r="G1542" s="8"/>
      <c r="H1542" s="8"/>
      <c r="I1542" s="8"/>
      <c r="J1542" s="8"/>
      <c r="K1542" s="8"/>
      <c r="L1542" s="5"/>
      <c r="M1542" s="5"/>
    </row>
    <row r="1543" spans="2:13" x14ac:dyDescent="0.25">
      <c r="B1543" s="1"/>
      <c r="C1543" s="1"/>
      <c r="D1543" s="1"/>
      <c r="E1543" s="8"/>
      <c r="F1543" s="8"/>
      <c r="G1543" s="8"/>
      <c r="H1543" s="8"/>
      <c r="I1543" s="8"/>
      <c r="J1543" s="8"/>
      <c r="K1543" s="8"/>
      <c r="L1543" s="5"/>
      <c r="M1543" s="5"/>
    </row>
    <row r="1544" spans="2:13" x14ac:dyDescent="0.25">
      <c r="B1544" s="1"/>
      <c r="C1544" s="1"/>
      <c r="D1544" s="1"/>
      <c r="E1544" s="8"/>
      <c r="F1544" s="8"/>
      <c r="G1544" s="8"/>
      <c r="H1544" s="8"/>
      <c r="I1544" s="8"/>
      <c r="J1544" s="8"/>
      <c r="K1544" s="8"/>
      <c r="L1544" s="5"/>
      <c r="M1544" s="5"/>
    </row>
    <row r="1545" spans="2:13" x14ac:dyDescent="0.25">
      <c r="B1545" s="1"/>
      <c r="C1545" s="1"/>
      <c r="D1545" s="1"/>
      <c r="E1545" s="8"/>
      <c r="F1545" s="8"/>
      <c r="G1545" s="8"/>
      <c r="H1545" s="8"/>
      <c r="I1545" s="8"/>
      <c r="J1545" s="8"/>
      <c r="K1545" s="8"/>
      <c r="L1545" s="5"/>
      <c r="M1545" s="5"/>
    </row>
    <row r="1546" spans="2:13" x14ac:dyDescent="0.25">
      <c r="B1546" s="1"/>
      <c r="C1546" s="1"/>
      <c r="D1546" s="1"/>
      <c r="E1546" s="8"/>
      <c r="F1546" s="8"/>
      <c r="G1546" s="8"/>
      <c r="H1546" s="8"/>
      <c r="I1546" s="8"/>
      <c r="J1546" s="8"/>
      <c r="K1546" s="8"/>
      <c r="L1546" s="5"/>
      <c r="M1546" s="5"/>
    </row>
    <row r="1547" spans="2:13" x14ac:dyDescent="0.25">
      <c r="B1547" s="1"/>
      <c r="C1547" s="1"/>
      <c r="D1547" s="1"/>
      <c r="E1547" s="8"/>
      <c r="F1547" s="8"/>
      <c r="G1547" s="8"/>
      <c r="H1547" s="8"/>
      <c r="I1547" s="8"/>
      <c r="J1547" s="8"/>
      <c r="K1547" s="8"/>
      <c r="L1547" s="5"/>
      <c r="M1547" s="5"/>
    </row>
    <row r="1548" spans="2:13" x14ac:dyDescent="0.25">
      <c r="B1548" s="1"/>
      <c r="C1548" s="1"/>
      <c r="D1548" s="1"/>
      <c r="E1548" s="8"/>
      <c r="F1548" s="8"/>
      <c r="G1548" s="8"/>
      <c r="H1548" s="8"/>
      <c r="I1548" s="8"/>
      <c r="J1548" s="8"/>
      <c r="K1548" s="8"/>
      <c r="L1548" s="5"/>
      <c r="M1548" s="5"/>
    </row>
    <row r="1549" spans="2:13" x14ac:dyDescent="0.25">
      <c r="B1549" s="1"/>
      <c r="C1549" s="1"/>
      <c r="D1549" s="1"/>
      <c r="E1549" s="8"/>
      <c r="F1549" s="8"/>
      <c r="G1549" s="8"/>
      <c r="H1549" s="8"/>
      <c r="I1549" s="8"/>
      <c r="J1549" s="8"/>
      <c r="K1549" s="8"/>
      <c r="L1549" s="5"/>
      <c r="M1549" s="5"/>
    </row>
    <row r="1550" spans="2:13" x14ac:dyDescent="0.25">
      <c r="B1550" s="1"/>
      <c r="C1550" s="1"/>
      <c r="D1550" s="1"/>
      <c r="E1550" s="8"/>
      <c r="F1550" s="8"/>
      <c r="G1550" s="8"/>
      <c r="H1550" s="8"/>
      <c r="I1550" s="8"/>
      <c r="J1550" s="8"/>
      <c r="K1550" s="8"/>
      <c r="L1550" s="5"/>
      <c r="M1550" s="5"/>
    </row>
    <row r="1551" spans="2:13" x14ac:dyDescent="0.25">
      <c r="B1551" s="1"/>
      <c r="C1551" s="1"/>
      <c r="D1551" s="1"/>
      <c r="E1551" s="8"/>
      <c r="F1551" s="8"/>
      <c r="G1551" s="8"/>
      <c r="H1551" s="8"/>
      <c r="I1551" s="8"/>
      <c r="J1551" s="8"/>
      <c r="K1551" s="8"/>
      <c r="L1551" s="5"/>
      <c r="M1551" s="5"/>
    </row>
    <row r="1552" spans="2:13" x14ac:dyDescent="0.25">
      <c r="B1552" s="1"/>
      <c r="C1552" s="1"/>
      <c r="D1552" s="1"/>
      <c r="E1552" s="8"/>
      <c r="F1552" s="8"/>
      <c r="G1552" s="8"/>
      <c r="H1552" s="8"/>
      <c r="I1552" s="8"/>
      <c r="J1552" s="8"/>
      <c r="K1552" s="8"/>
      <c r="L1552" s="5"/>
      <c r="M1552" s="5"/>
    </row>
    <row r="1553" spans="2:13" x14ac:dyDescent="0.25">
      <c r="B1553" s="1"/>
      <c r="C1553" s="1"/>
      <c r="D1553" s="1"/>
      <c r="E1553" s="8"/>
      <c r="F1553" s="8"/>
      <c r="G1553" s="8"/>
      <c r="H1553" s="8"/>
      <c r="I1553" s="8"/>
      <c r="J1553" s="8"/>
      <c r="K1553" s="8"/>
      <c r="L1553" s="5"/>
      <c r="M1553" s="5"/>
    </row>
    <row r="1554" spans="2:13" x14ac:dyDescent="0.25">
      <c r="B1554" s="1"/>
      <c r="C1554" s="1"/>
      <c r="D1554" s="1"/>
      <c r="E1554" s="8"/>
      <c r="F1554" s="8"/>
      <c r="G1554" s="8"/>
      <c r="H1554" s="8"/>
      <c r="I1554" s="8"/>
      <c r="J1554" s="8"/>
      <c r="K1554" s="8"/>
      <c r="L1554" s="5"/>
      <c r="M1554" s="5"/>
    </row>
    <row r="1555" spans="2:13" x14ac:dyDescent="0.25">
      <c r="B1555" s="1"/>
      <c r="C1555" s="1"/>
      <c r="D1555" s="1"/>
      <c r="E1555" s="8"/>
      <c r="F1555" s="8"/>
      <c r="G1555" s="8"/>
      <c r="H1555" s="8"/>
      <c r="I1555" s="8"/>
      <c r="J1555" s="8"/>
      <c r="K1555" s="8"/>
      <c r="L1555" s="5"/>
      <c r="M1555" s="5"/>
    </row>
    <row r="1556" spans="2:13" x14ac:dyDescent="0.25">
      <c r="B1556" s="1"/>
      <c r="C1556" s="1"/>
      <c r="D1556" s="1"/>
      <c r="E1556" s="8"/>
      <c r="F1556" s="8"/>
      <c r="G1556" s="8"/>
      <c r="H1556" s="8"/>
      <c r="I1556" s="8"/>
      <c r="J1556" s="8"/>
      <c r="K1556" s="8"/>
      <c r="L1556" s="5"/>
      <c r="M1556" s="5"/>
    </row>
    <row r="1557" spans="2:13" x14ac:dyDescent="0.25">
      <c r="B1557" s="1"/>
      <c r="C1557" s="1"/>
      <c r="D1557" s="1"/>
      <c r="E1557" s="8"/>
      <c r="F1557" s="8"/>
      <c r="G1557" s="8"/>
      <c r="H1557" s="8"/>
      <c r="I1557" s="8"/>
      <c r="J1557" s="8"/>
      <c r="K1557" s="8"/>
      <c r="L1557" s="5"/>
      <c r="M1557" s="5"/>
    </row>
    <row r="1558" spans="2:13" x14ac:dyDescent="0.25">
      <c r="B1558" s="1"/>
      <c r="C1558" s="1"/>
      <c r="D1558" s="1"/>
      <c r="E1558" s="8"/>
      <c r="F1558" s="8"/>
      <c r="G1558" s="8"/>
      <c r="H1558" s="8"/>
      <c r="I1558" s="8"/>
      <c r="J1558" s="8"/>
      <c r="K1558" s="8"/>
      <c r="L1558" s="5"/>
      <c r="M1558" s="5"/>
    </row>
    <row r="1559" spans="2:13" x14ac:dyDescent="0.25">
      <c r="B1559" s="1"/>
      <c r="C1559" s="1"/>
      <c r="D1559" s="1"/>
      <c r="E1559" s="8"/>
      <c r="F1559" s="8"/>
      <c r="G1559" s="8"/>
      <c r="H1559" s="8"/>
      <c r="I1559" s="8"/>
      <c r="J1559" s="8"/>
      <c r="K1559" s="8"/>
      <c r="L1559" s="5"/>
      <c r="M1559" s="5"/>
    </row>
    <row r="1560" spans="2:13" x14ac:dyDescent="0.25">
      <c r="B1560" s="1"/>
      <c r="C1560" s="1"/>
      <c r="D1560" s="1"/>
      <c r="E1560" s="8"/>
      <c r="F1560" s="8"/>
      <c r="G1560" s="8"/>
      <c r="H1560" s="8"/>
      <c r="I1560" s="8"/>
      <c r="J1560" s="8"/>
      <c r="K1560" s="8"/>
      <c r="L1560" s="5"/>
      <c r="M1560" s="5"/>
    </row>
    <row r="1561" spans="2:13" x14ac:dyDescent="0.25">
      <c r="B1561" s="1"/>
      <c r="C1561" s="1"/>
      <c r="D1561" s="1"/>
      <c r="E1561" s="8"/>
      <c r="F1561" s="8"/>
      <c r="G1561" s="8"/>
      <c r="H1561" s="8"/>
      <c r="I1561" s="8"/>
      <c r="J1561" s="8"/>
      <c r="K1561" s="8"/>
      <c r="L1561" s="5"/>
      <c r="M1561" s="5"/>
    </row>
    <row r="1562" spans="2:13" x14ac:dyDescent="0.25">
      <c r="B1562" s="1"/>
      <c r="C1562" s="1"/>
      <c r="D1562" s="1"/>
      <c r="E1562" s="8"/>
      <c r="F1562" s="8"/>
      <c r="G1562" s="8"/>
      <c r="H1562" s="8"/>
      <c r="I1562" s="8"/>
      <c r="J1562" s="8"/>
      <c r="K1562" s="8"/>
      <c r="L1562" s="5"/>
      <c r="M1562" s="5"/>
    </row>
    <row r="1563" spans="2:13" x14ac:dyDescent="0.25">
      <c r="B1563" s="1"/>
      <c r="C1563" s="1"/>
      <c r="D1563" s="1"/>
      <c r="E1563" s="8"/>
      <c r="F1563" s="8"/>
      <c r="G1563" s="8"/>
      <c r="H1563" s="8"/>
      <c r="I1563" s="8"/>
      <c r="J1563" s="8"/>
      <c r="K1563" s="8"/>
      <c r="L1563" s="5"/>
      <c r="M1563" s="5"/>
    </row>
    <row r="1564" spans="2:13" x14ac:dyDescent="0.25">
      <c r="B1564" s="1"/>
      <c r="C1564" s="1"/>
      <c r="D1564" s="1"/>
      <c r="E1564" s="8"/>
      <c r="F1564" s="8"/>
      <c r="G1564" s="8"/>
      <c r="H1564" s="8"/>
      <c r="I1564" s="8"/>
      <c r="J1564" s="8"/>
      <c r="K1564" s="8"/>
      <c r="L1564" s="5"/>
      <c r="M1564" s="5"/>
    </row>
    <row r="1565" spans="2:13" x14ac:dyDescent="0.25">
      <c r="B1565" s="1"/>
      <c r="C1565" s="1"/>
      <c r="D1565" s="1"/>
      <c r="E1565" s="8"/>
      <c r="F1565" s="8"/>
      <c r="G1565" s="8"/>
      <c r="H1565" s="8"/>
      <c r="I1565" s="8"/>
      <c r="J1565" s="8"/>
      <c r="K1565" s="8"/>
      <c r="L1565" s="5"/>
      <c r="M1565" s="5"/>
    </row>
    <row r="1566" spans="2:13" x14ac:dyDescent="0.25">
      <c r="B1566" s="1"/>
      <c r="C1566" s="1"/>
      <c r="D1566" s="1"/>
      <c r="E1566" s="8"/>
      <c r="F1566" s="8"/>
      <c r="G1566" s="8"/>
      <c r="H1566" s="8"/>
      <c r="I1566" s="8"/>
      <c r="J1566" s="8"/>
      <c r="K1566" s="8"/>
      <c r="L1566" s="5"/>
      <c r="M1566" s="5"/>
    </row>
    <row r="1567" spans="2:13" x14ac:dyDescent="0.25">
      <c r="B1567" s="1"/>
      <c r="C1567" s="1"/>
      <c r="D1567" s="1"/>
      <c r="E1567" s="8"/>
      <c r="F1567" s="8"/>
      <c r="G1567" s="8"/>
      <c r="H1567" s="8"/>
      <c r="I1567" s="8"/>
      <c r="J1567" s="8"/>
      <c r="K1567" s="8"/>
      <c r="L1567" s="5"/>
      <c r="M1567" s="5"/>
    </row>
    <row r="1568" spans="2:13" x14ac:dyDescent="0.25">
      <c r="B1568" s="1"/>
      <c r="C1568" s="1"/>
      <c r="D1568" s="1"/>
      <c r="E1568" s="8"/>
      <c r="F1568" s="8"/>
      <c r="G1568" s="8"/>
      <c r="H1568" s="8"/>
      <c r="I1568" s="8"/>
      <c r="J1568" s="8"/>
      <c r="K1568" s="8"/>
      <c r="L1568" s="5"/>
      <c r="M1568" s="5"/>
    </row>
    <row r="1569" spans="2:13" x14ac:dyDescent="0.25">
      <c r="B1569" s="1"/>
      <c r="C1569" s="1"/>
      <c r="D1569" s="1"/>
      <c r="E1569" s="8"/>
      <c r="F1569" s="8"/>
      <c r="G1569" s="8"/>
      <c r="H1569" s="8"/>
      <c r="I1569" s="8"/>
      <c r="J1569" s="8"/>
      <c r="K1569" s="8"/>
      <c r="L1569" s="5"/>
      <c r="M1569" s="5"/>
    </row>
    <row r="1570" spans="2:13" x14ac:dyDescent="0.25">
      <c r="B1570" s="1"/>
      <c r="C1570" s="1"/>
      <c r="D1570" s="1"/>
      <c r="E1570" s="8"/>
      <c r="F1570" s="8"/>
      <c r="G1570" s="8"/>
      <c r="H1570" s="8"/>
      <c r="I1570" s="8"/>
      <c r="J1570" s="8"/>
      <c r="K1570" s="8"/>
      <c r="L1570" s="5"/>
      <c r="M1570" s="5"/>
    </row>
    <row r="1571" spans="2:13" x14ac:dyDescent="0.25">
      <c r="B1571" s="1"/>
      <c r="C1571" s="1"/>
      <c r="D1571" s="1"/>
      <c r="E1571" s="8"/>
      <c r="F1571" s="8"/>
      <c r="G1571" s="8"/>
      <c r="H1571" s="8"/>
      <c r="I1571" s="8"/>
      <c r="J1571" s="8"/>
      <c r="K1571" s="8"/>
      <c r="L1571" s="5"/>
      <c r="M1571" s="5"/>
    </row>
    <row r="1572" spans="2:13" x14ac:dyDescent="0.25">
      <c r="B1572" s="1"/>
      <c r="C1572" s="1"/>
      <c r="D1572" s="1"/>
      <c r="E1572" s="8"/>
      <c r="F1572" s="8"/>
      <c r="G1572" s="8"/>
      <c r="H1572" s="8"/>
      <c r="I1572" s="8"/>
      <c r="J1572" s="8"/>
      <c r="K1572" s="8"/>
      <c r="L1572" s="5"/>
      <c r="M1572" s="5"/>
    </row>
    <row r="1573" spans="2:13" x14ac:dyDescent="0.25">
      <c r="B1573" s="1"/>
      <c r="C1573" s="1"/>
      <c r="D1573" s="1"/>
      <c r="E1573" s="8"/>
      <c r="F1573" s="8"/>
      <c r="G1573" s="8"/>
      <c r="H1573" s="8"/>
      <c r="I1573" s="8"/>
      <c r="J1573" s="8"/>
      <c r="K1573" s="8"/>
      <c r="L1573" s="5"/>
      <c r="M1573" s="5"/>
    </row>
    <row r="1574" spans="2:13" x14ac:dyDescent="0.25">
      <c r="B1574" s="1"/>
      <c r="C1574" s="1"/>
      <c r="D1574" s="1"/>
      <c r="E1574" s="8"/>
      <c r="F1574" s="8"/>
      <c r="G1574" s="8"/>
      <c r="H1574" s="8"/>
      <c r="I1574" s="8"/>
      <c r="J1574" s="8"/>
      <c r="K1574" s="8"/>
      <c r="L1574" s="5"/>
      <c r="M1574" s="5"/>
    </row>
    <row r="1575" spans="2:13" x14ac:dyDescent="0.25">
      <c r="B1575" s="1"/>
      <c r="C1575" s="1"/>
      <c r="D1575" s="1"/>
      <c r="E1575" s="8"/>
      <c r="F1575" s="8"/>
      <c r="G1575" s="8"/>
      <c r="H1575" s="8"/>
      <c r="I1575" s="8"/>
      <c r="J1575" s="8"/>
      <c r="K1575" s="8"/>
      <c r="L1575" s="5"/>
      <c r="M1575" s="5"/>
    </row>
    <row r="1576" spans="2:13" x14ac:dyDescent="0.25">
      <c r="B1576" s="1"/>
      <c r="C1576" s="1"/>
      <c r="D1576" s="1"/>
      <c r="E1576" s="8"/>
      <c r="F1576" s="8"/>
      <c r="G1576" s="8"/>
      <c r="H1576" s="8"/>
      <c r="I1576" s="8"/>
      <c r="J1576" s="8"/>
      <c r="K1576" s="8"/>
      <c r="L1576" s="5"/>
      <c r="M1576" s="5"/>
    </row>
    <row r="1577" spans="2:13" x14ac:dyDescent="0.25">
      <c r="B1577" s="1"/>
      <c r="C1577" s="1"/>
      <c r="D1577" s="1"/>
      <c r="E1577" s="8"/>
      <c r="F1577" s="8"/>
      <c r="G1577" s="8"/>
      <c r="H1577" s="8"/>
      <c r="I1577" s="8"/>
      <c r="J1577" s="8"/>
      <c r="K1577" s="8"/>
      <c r="L1577" s="5"/>
      <c r="M1577" s="5"/>
    </row>
    <row r="1578" spans="2:13" x14ac:dyDescent="0.25">
      <c r="B1578" s="1"/>
      <c r="C1578" s="1"/>
      <c r="D1578" s="1"/>
      <c r="E1578" s="8"/>
      <c r="F1578" s="8"/>
      <c r="G1578" s="8"/>
      <c r="H1578" s="8"/>
      <c r="I1578" s="8"/>
      <c r="J1578" s="8"/>
      <c r="K1578" s="8"/>
      <c r="L1578" s="5"/>
      <c r="M1578" s="5"/>
    </row>
    <row r="1579" spans="2:13" x14ac:dyDescent="0.25">
      <c r="B1579" s="1"/>
      <c r="C1579" s="1"/>
      <c r="D1579" s="1"/>
      <c r="E1579" s="8"/>
      <c r="F1579" s="8"/>
      <c r="G1579" s="8"/>
      <c r="H1579" s="8"/>
      <c r="I1579" s="8"/>
      <c r="J1579" s="8"/>
      <c r="K1579" s="8"/>
      <c r="L1579" s="5"/>
      <c r="M1579" s="5"/>
    </row>
    <row r="1580" spans="2:13" x14ac:dyDescent="0.25">
      <c r="B1580" s="1"/>
      <c r="C1580" s="1"/>
      <c r="D1580" s="1"/>
      <c r="E1580" s="8"/>
      <c r="F1580" s="8"/>
      <c r="G1580" s="8"/>
      <c r="H1580" s="8"/>
      <c r="I1580" s="8"/>
      <c r="J1580" s="8"/>
      <c r="K1580" s="8"/>
      <c r="L1580" s="5"/>
      <c r="M1580" s="5"/>
    </row>
    <row r="1581" spans="2:13" x14ac:dyDescent="0.25">
      <c r="B1581" s="1"/>
      <c r="C1581" s="1"/>
      <c r="D1581" s="1"/>
      <c r="E1581" s="8"/>
      <c r="F1581" s="8"/>
      <c r="G1581" s="8"/>
      <c r="H1581" s="8"/>
      <c r="I1581" s="8"/>
      <c r="J1581" s="8"/>
      <c r="K1581" s="8"/>
      <c r="L1581" s="5"/>
      <c r="M1581" s="5"/>
    </row>
    <row r="1582" spans="2:13" x14ac:dyDescent="0.25">
      <c r="B1582" s="1"/>
      <c r="C1582" s="1"/>
      <c r="D1582" s="1"/>
      <c r="E1582" s="8"/>
      <c r="F1582" s="8"/>
      <c r="G1582" s="8"/>
      <c r="H1582" s="8"/>
      <c r="I1582" s="8"/>
      <c r="J1582" s="8"/>
      <c r="K1582" s="8"/>
      <c r="L1582" s="5"/>
      <c r="M1582" s="5"/>
    </row>
    <row r="1583" spans="2:13" x14ac:dyDescent="0.25">
      <c r="B1583" s="1"/>
      <c r="C1583" s="1"/>
      <c r="D1583" s="1"/>
      <c r="E1583" s="8"/>
      <c r="F1583" s="8"/>
      <c r="G1583" s="8"/>
      <c r="H1583" s="8"/>
      <c r="I1583" s="8"/>
      <c r="J1583" s="8"/>
      <c r="K1583" s="8"/>
      <c r="L1583" s="5"/>
      <c r="M1583" s="5"/>
    </row>
    <row r="1584" spans="2:13" x14ac:dyDescent="0.25">
      <c r="B1584" s="1"/>
      <c r="C1584" s="1"/>
      <c r="D1584" s="1"/>
      <c r="E1584" s="8"/>
      <c r="F1584" s="8"/>
      <c r="G1584" s="8"/>
      <c r="H1584" s="8"/>
      <c r="I1584" s="8"/>
      <c r="J1584" s="8"/>
      <c r="K1584" s="8"/>
      <c r="L1584" s="5"/>
      <c r="M1584" s="5"/>
    </row>
    <row r="1585" spans="2:13" x14ac:dyDescent="0.25">
      <c r="B1585" s="1"/>
      <c r="C1585" s="1"/>
      <c r="D1585" s="1"/>
      <c r="E1585" s="8"/>
      <c r="F1585" s="8"/>
      <c r="G1585" s="8"/>
      <c r="H1585" s="8"/>
      <c r="I1585" s="8"/>
      <c r="J1585" s="8"/>
      <c r="K1585" s="8"/>
      <c r="L1585" s="5"/>
      <c r="M1585" s="5"/>
    </row>
    <row r="1586" spans="2:13" x14ac:dyDescent="0.25">
      <c r="B1586" s="1"/>
      <c r="C1586" s="1"/>
      <c r="D1586" s="1"/>
      <c r="E1586" s="8"/>
      <c r="F1586" s="8"/>
      <c r="G1586" s="8"/>
      <c r="H1586" s="8"/>
      <c r="I1586" s="8"/>
      <c r="J1586" s="8"/>
      <c r="K1586" s="8"/>
      <c r="L1586" s="5"/>
      <c r="M1586" s="5"/>
    </row>
    <row r="1587" spans="2:13" x14ac:dyDescent="0.25">
      <c r="B1587" s="1"/>
      <c r="C1587" s="1"/>
      <c r="D1587" s="1"/>
      <c r="E1587" s="8"/>
      <c r="F1587" s="8"/>
      <c r="G1587" s="8"/>
      <c r="H1587" s="8"/>
      <c r="I1587" s="8"/>
      <c r="J1587" s="8"/>
      <c r="K1587" s="8"/>
      <c r="L1587" s="5"/>
      <c r="M1587" s="5"/>
    </row>
    <row r="1588" spans="2:13" x14ac:dyDescent="0.25">
      <c r="B1588" s="1"/>
      <c r="C1588" s="1"/>
      <c r="D1588" s="1"/>
      <c r="E1588" s="8"/>
      <c r="F1588" s="8"/>
      <c r="G1588" s="8"/>
      <c r="H1588" s="8"/>
      <c r="I1588" s="8"/>
      <c r="J1588" s="8"/>
      <c r="K1588" s="8"/>
      <c r="L1588" s="5"/>
      <c r="M1588" s="5"/>
    </row>
    <row r="1589" spans="2:13" x14ac:dyDescent="0.25">
      <c r="B1589" s="1"/>
      <c r="C1589" s="1"/>
      <c r="D1589" s="1"/>
      <c r="E1589" s="8"/>
      <c r="F1589" s="8"/>
      <c r="G1589" s="8"/>
      <c r="H1589" s="8"/>
      <c r="I1589" s="8"/>
      <c r="J1589" s="8"/>
      <c r="K1589" s="8"/>
      <c r="L1589" s="5"/>
      <c r="M1589" s="5"/>
    </row>
    <row r="1590" spans="2:13" x14ac:dyDescent="0.25">
      <c r="B1590" s="1"/>
      <c r="C1590" s="1"/>
      <c r="D1590" s="1"/>
      <c r="E1590" s="8"/>
      <c r="F1590" s="8"/>
      <c r="G1590" s="8"/>
      <c r="H1590" s="8"/>
      <c r="I1590" s="8"/>
      <c r="J1590" s="8"/>
      <c r="K1590" s="8"/>
      <c r="L1590" s="5"/>
      <c r="M1590" s="5"/>
    </row>
    <row r="1591" spans="2:13" x14ac:dyDescent="0.25">
      <c r="B1591" s="1"/>
      <c r="C1591" s="1"/>
      <c r="D1591" s="1"/>
      <c r="E1591" s="8"/>
      <c r="F1591" s="8"/>
      <c r="G1591" s="8"/>
      <c r="H1591" s="8"/>
      <c r="I1591" s="8"/>
      <c r="J1591" s="8"/>
      <c r="K1591" s="8"/>
      <c r="L1591" s="5"/>
      <c r="M1591" s="5"/>
    </row>
    <row r="1592" spans="2:13" x14ac:dyDescent="0.25">
      <c r="B1592" s="1"/>
      <c r="C1592" s="1"/>
      <c r="D1592" s="1"/>
      <c r="E1592" s="8"/>
      <c r="F1592" s="8"/>
      <c r="G1592" s="8"/>
      <c r="H1592" s="8"/>
      <c r="I1592" s="8"/>
      <c r="J1592" s="8"/>
      <c r="K1592" s="8"/>
      <c r="L1592" s="5"/>
      <c r="M1592" s="5"/>
    </row>
    <row r="1593" spans="2:13" x14ac:dyDescent="0.25">
      <c r="B1593" s="1"/>
      <c r="C1593" s="1"/>
      <c r="D1593" s="1"/>
      <c r="E1593" s="8"/>
      <c r="F1593" s="8"/>
      <c r="G1593" s="8"/>
      <c r="H1593" s="8"/>
      <c r="I1593" s="8"/>
      <c r="J1593" s="8"/>
      <c r="K1593" s="8"/>
      <c r="L1593" s="5"/>
      <c r="M1593" s="5"/>
    </row>
    <row r="1594" spans="2:13" x14ac:dyDescent="0.25">
      <c r="B1594" s="1"/>
      <c r="C1594" s="1"/>
      <c r="D1594" s="1"/>
      <c r="E1594" s="8"/>
      <c r="F1594" s="8"/>
      <c r="G1594" s="8"/>
      <c r="H1594" s="8"/>
      <c r="I1594" s="8"/>
      <c r="J1594" s="8"/>
      <c r="K1594" s="8"/>
      <c r="L1594" s="5"/>
      <c r="M1594" s="5"/>
    </row>
    <row r="1595" spans="2:13" x14ac:dyDescent="0.25">
      <c r="B1595" s="1"/>
      <c r="C1595" s="1"/>
      <c r="D1595" s="1"/>
      <c r="E1595" s="8"/>
      <c r="F1595" s="8"/>
      <c r="G1595" s="8"/>
      <c r="H1595" s="8"/>
      <c r="I1595" s="8"/>
      <c r="J1595" s="8"/>
      <c r="K1595" s="8"/>
      <c r="L1595" s="5"/>
      <c r="M1595" s="5"/>
    </row>
    <row r="1596" spans="2:13" x14ac:dyDescent="0.25">
      <c r="B1596" s="1"/>
      <c r="C1596" s="1"/>
      <c r="D1596" s="1"/>
      <c r="E1596" s="8"/>
      <c r="F1596" s="8"/>
      <c r="G1596" s="8"/>
      <c r="H1596" s="8"/>
      <c r="I1596" s="8"/>
      <c r="J1596" s="8"/>
      <c r="K1596" s="8"/>
      <c r="L1596" s="5"/>
      <c r="M1596" s="5"/>
    </row>
    <row r="1597" spans="2:13" x14ac:dyDescent="0.25">
      <c r="B1597" s="1"/>
      <c r="C1597" s="1"/>
      <c r="D1597" s="1"/>
      <c r="E1597" s="8"/>
      <c r="F1597" s="8"/>
      <c r="G1597" s="8"/>
      <c r="H1597" s="8"/>
      <c r="I1597" s="8"/>
      <c r="J1597" s="8"/>
      <c r="K1597" s="8"/>
      <c r="L1597" s="5"/>
      <c r="M1597" s="5"/>
    </row>
    <row r="1598" spans="2:13" x14ac:dyDescent="0.25">
      <c r="B1598" s="1"/>
      <c r="C1598" s="1"/>
      <c r="D1598" s="1"/>
      <c r="E1598" s="8"/>
      <c r="F1598" s="8"/>
      <c r="G1598" s="8"/>
      <c r="H1598" s="8"/>
      <c r="I1598" s="8"/>
      <c r="J1598" s="8"/>
      <c r="K1598" s="8"/>
      <c r="L1598" s="5"/>
      <c r="M1598" s="5"/>
    </row>
    <row r="1599" spans="2:13" x14ac:dyDescent="0.25">
      <c r="B1599" s="1"/>
      <c r="C1599" s="1"/>
      <c r="D1599" s="1"/>
      <c r="E1599" s="8"/>
      <c r="F1599" s="8"/>
      <c r="G1599" s="8"/>
      <c r="H1599" s="8"/>
      <c r="I1599" s="8"/>
      <c r="J1599" s="8"/>
      <c r="K1599" s="8"/>
      <c r="L1599" s="5"/>
      <c r="M1599" s="5"/>
    </row>
    <row r="1600" spans="2:13" x14ac:dyDescent="0.25">
      <c r="B1600" s="1"/>
      <c r="C1600" s="1"/>
      <c r="D1600" s="1"/>
      <c r="E1600" s="8"/>
      <c r="F1600" s="8"/>
      <c r="G1600" s="8"/>
      <c r="H1600" s="8"/>
      <c r="I1600" s="8"/>
      <c r="J1600" s="8"/>
      <c r="K1600" s="8"/>
      <c r="L1600" s="5"/>
      <c r="M1600" s="5"/>
    </row>
    <row r="1601" spans="2:13" x14ac:dyDescent="0.25">
      <c r="B1601" s="1"/>
      <c r="C1601" s="1"/>
      <c r="D1601" s="1"/>
      <c r="E1601" s="8"/>
      <c r="F1601" s="8"/>
      <c r="G1601" s="8"/>
      <c r="H1601" s="8"/>
      <c r="I1601" s="8"/>
      <c r="J1601" s="8"/>
      <c r="K1601" s="8"/>
      <c r="L1601" s="5"/>
      <c r="M1601" s="5"/>
    </row>
    <row r="1602" spans="2:13" x14ac:dyDescent="0.25">
      <c r="B1602" s="1"/>
      <c r="C1602" s="1"/>
      <c r="D1602" s="1"/>
      <c r="E1602" s="8"/>
      <c r="F1602" s="8"/>
      <c r="G1602" s="8"/>
      <c r="H1602" s="8"/>
      <c r="I1602" s="8"/>
      <c r="J1602" s="8"/>
      <c r="K1602" s="8"/>
      <c r="L1602" s="5"/>
      <c r="M1602" s="5"/>
    </row>
    <row r="1603" spans="2:13" x14ac:dyDescent="0.25">
      <c r="B1603" s="1"/>
      <c r="C1603" s="1"/>
      <c r="D1603" s="1"/>
      <c r="E1603" s="8"/>
      <c r="F1603" s="8"/>
      <c r="G1603" s="8"/>
      <c r="H1603" s="8"/>
      <c r="I1603" s="8"/>
      <c r="J1603" s="8"/>
      <c r="K1603" s="8"/>
      <c r="L1603" s="5"/>
      <c r="M1603" s="5"/>
    </row>
    <row r="1604" spans="2:13" x14ac:dyDescent="0.25">
      <c r="B1604" s="1"/>
      <c r="C1604" s="1"/>
      <c r="D1604" s="1"/>
      <c r="E1604" s="8"/>
      <c r="F1604" s="8"/>
      <c r="G1604" s="8"/>
      <c r="H1604" s="8"/>
      <c r="I1604" s="8"/>
      <c r="J1604" s="8"/>
      <c r="K1604" s="8"/>
      <c r="L1604" s="5"/>
      <c r="M1604" s="5"/>
    </row>
    <row r="1605" spans="2:13" x14ac:dyDescent="0.25">
      <c r="B1605" s="1"/>
      <c r="C1605" s="1"/>
      <c r="D1605" s="1"/>
      <c r="E1605" s="8"/>
      <c r="F1605" s="8"/>
      <c r="G1605" s="8"/>
      <c r="H1605" s="8"/>
      <c r="I1605" s="8"/>
      <c r="J1605" s="8"/>
      <c r="K1605" s="8"/>
      <c r="L1605" s="5"/>
      <c r="M1605" s="5"/>
    </row>
    <row r="1606" spans="2:13" x14ac:dyDescent="0.25">
      <c r="B1606" s="1"/>
      <c r="C1606" s="1"/>
      <c r="D1606" s="1"/>
      <c r="E1606" s="8"/>
      <c r="F1606" s="8"/>
      <c r="G1606" s="8"/>
      <c r="H1606" s="8"/>
      <c r="I1606" s="8"/>
      <c r="J1606" s="8"/>
      <c r="K1606" s="8"/>
      <c r="L1606" s="5"/>
      <c r="M1606" s="5"/>
    </row>
    <row r="1607" spans="2:13" x14ac:dyDescent="0.25">
      <c r="B1607" s="1"/>
      <c r="C1607" s="1"/>
      <c r="D1607" s="1"/>
      <c r="E1607" s="8"/>
      <c r="F1607" s="8"/>
      <c r="G1607" s="8"/>
      <c r="H1607" s="8"/>
      <c r="I1607" s="8"/>
      <c r="J1607" s="8"/>
      <c r="K1607" s="8"/>
      <c r="L1607" s="5"/>
      <c r="M1607" s="5"/>
    </row>
    <row r="1608" spans="2:13" x14ac:dyDescent="0.25">
      <c r="B1608" s="1"/>
      <c r="C1608" s="1"/>
      <c r="D1608" s="1"/>
      <c r="E1608" s="8"/>
      <c r="F1608" s="8"/>
      <c r="G1608" s="8"/>
      <c r="H1608" s="8"/>
      <c r="I1608" s="8"/>
      <c r="J1608" s="8"/>
      <c r="K1608" s="8"/>
      <c r="L1608" s="5"/>
      <c r="M1608" s="5"/>
    </row>
    <row r="1609" spans="2:13" x14ac:dyDescent="0.25">
      <c r="B1609" s="1"/>
      <c r="C1609" s="1"/>
      <c r="D1609" s="1"/>
      <c r="E1609" s="8"/>
      <c r="F1609" s="8"/>
      <c r="G1609" s="8"/>
      <c r="H1609" s="8"/>
      <c r="I1609" s="8"/>
      <c r="J1609" s="8"/>
      <c r="K1609" s="8"/>
      <c r="L1609" s="5"/>
      <c r="M1609" s="5"/>
    </row>
    <row r="1610" spans="2:13" x14ac:dyDescent="0.25">
      <c r="B1610" s="1"/>
      <c r="C1610" s="1"/>
      <c r="D1610" s="1"/>
      <c r="E1610" s="8"/>
      <c r="F1610" s="8"/>
      <c r="G1610" s="8"/>
      <c r="H1610" s="8"/>
      <c r="I1610" s="8"/>
      <c r="J1610" s="8"/>
      <c r="K1610" s="8"/>
      <c r="L1610" s="5"/>
      <c r="M1610" s="5"/>
    </row>
    <row r="1611" spans="2:13" x14ac:dyDescent="0.25">
      <c r="B1611" s="1"/>
      <c r="C1611" s="1"/>
      <c r="D1611" s="1"/>
      <c r="E1611" s="8"/>
      <c r="F1611" s="8"/>
      <c r="G1611" s="8"/>
      <c r="H1611" s="8"/>
      <c r="I1611" s="8"/>
      <c r="J1611" s="8"/>
      <c r="K1611" s="8"/>
      <c r="L1611" s="5"/>
      <c r="M1611" s="5"/>
    </row>
    <row r="1612" spans="2:13" x14ac:dyDescent="0.25">
      <c r="B1612" s="1"/>
      <c r="C1612" s="1"/>
      <c r="D1612" s="1"/>
      <c r="E1612" s="8"/>
      <c r="F1612" s="8"/>
      <c r="G1612" s="8"/>
      <c r="H1612" s="8"/>
      <c r="I1612" s="8"/>
      <c r="J1612" s="8"/>
      <c r="K1612" s="8"/>
      <c r="L1612" s="5"/>
      <c r="M1612" s="5"/>
    </row>
    <row r="1613" spans="2:13" x14ac:dyDescent="0.25">
      <c r="B1613" s="1"/>
      <c r="C1613" s="1"/>
      <c r="D1613" s="1"/>
      <c r="E1613" s="8"/>
      <c r="F1613" s="8"/>
      <c r="G1613" s="8"/>
      <c r="H1613" s="8"/>
      <c r="I1613" s="8"/>
      <c r="J1613" s="8"/>
      <c r="K1613" s="8"/>
      <c r="L1613" s="5"/>
      <c r="M1613" s="5"/>
    </row>
    <row r="1614" spans="2:13" x14ac:dyDescent="0.25">
      <c r="B1614" s="1"/>
      <c r="C1614" s="1"/>
      <c r="D1614" s="1"/>
      <c r="E1614" s="8"/>
      <c r="F1614" s="8"/>
      <c r="G1614" s="8"/>
      <c r="H1614" s="8"/>
      <c r="I1614" s="8"/>
      <c r="J1614" s="8"/>
      <c r="K1614" s="8"/>
      <c r="L1614" s="5"/>
      <c r="M1614" s="5"/>
    </row>
    <row r="1615" spans="2:13" x14ac:dyDescent="0.25">
      <c r="B1615" s="1"/>
      <c r="C1615" s="1"/>
      <c r="D1615" s="1"/>
      <c r="E1615" s="8"/>
      <c r="F1615" s="8"/>
      <c r="G1615" s="8"/>
      <c r="H1615" s="8"/>
      <c r="I1615" s="8"/>
      <c r="J1615" s="8"/>
      <c r="K1615" s="8"/>
      <c r="L1615" s="5"/>
      <c r="M1615" s="5"/>
    </row>
    <row r="1616" spans="2:13" x14ac:dyDescent="0.25">
      <c r="B1616" s="1"/>
      <c r="C1616" s="1"/>
      <c r="D1616" s="1"/>
      <c r="E1616" s="8"/>
      <c r="F1616" s="8"/>
      <c r="G1616" s="8"/>
      <c r="H1616" s="8"/>
      <c r="I1616" s="8"/>
      <c r="J1616" s="8"/>
      <c r="K1616" s="8"/>
      <c r="L1616" s="5"/>
      <c r="M1616" s="5"/>
    </row>
    <row r="1617" spans="2:13" x14ac:dyDescent="0.25">
      <c r="B1617" s="1"/>
      <c r="C1617" s="1"/>
      <c r="D1617" s="1"/>
      <c r="E1617" s="8"/>
      <c r="F1617" s="8"/>
      <c r="G1617" s="8"/>
      <c r="H1617" s="8"/>
      <c r="I1617" s="8"/>
      <c r="J1617" s="8"/>
      <c r="K1617" s="8"/>
      <c r="L1617" s="5"/>
      <c r="M1617" s="5"/>
    </row>
    <row r="1618" spans="2:13" x14ac:dyDescent="0.25">
      <c r="B1618" s="1"/>
      <c r="C1618" s="1"/>
      <c r="D1618" s="1"/>
      <c r="E1618" s="8"/>
      <c r="F1618" s="8"/>
      <c r="G1618" s="8"/>
      <c r="H1618" s="8"/>
      <c r="I1618" s="8"/>
      <c r="J1618" s="8"/>
      <c r="K1618" s="8"/>
      <c r="L1618" s="5"/>
      <c r="M1618" s="5"/>
    </row>
    <row r="1619" spans="2:13" x14ac:dyDescent="0.25">
      <c r="B1619" s="1"/>
      <c r="C1619" s="1"/>
      <c r="D1619" s="1"/>
      <c r="E1619" s="8"/>
      <c r="F1619" s="8"/>
      <c r="G1619" s="8"/>
      <c r="H1619" s="8"/>
      <c r="I1619" s="8"/>
      <c r="J1619" s="8"/>
      <c r="K1619" s="8"/>
      <c r="L1619" s="5"/>
      <c r="M1619" s="5"/>
    </row>
    <row r="1620" spans="2:13" x14ac:dyDescent="0.25">
      <c r="B1620" s="1"/>
      <c r="C1620" s="1"/>
      <c r="D1620" s="1"/>
      <c r="E1620" s="8"/>
      <c r="F1620" s="8"/>
      <c r="G1620" s="8"/>
      <c r="H1620" s="8"/>
      <c r="I1620" s="8"/>
      <c r="J1620" s="8"/>
      <c r="K1620" s="8"/>
      <c r="L1620" s="5"/>
      <c r="M1620" s="5"/>
    </row>
    <row r="1621" spans="2:13" x14ac:dyDescent="0.25">
      <c r="B1621" s="1"/>
      <c r="C1621" s="1"/>
      <c r="D1621" s="1"/>
      <c r="E1621" s="8"/>
      <c r="F1621" s="8"/>
      <c r="G1621" s="8"/>
      <c r="H1621" s="8"/>
      <c r="I1621" s="8"/>
      <c r="J1621" s="8"/>
      <c r="K1621" s="8"/>
      <c r="L1621" s="5"/>
      <c r="M1621" s="5"/>
    </row>
    <row r="1622" spans="2:13" x14ac:dyDescent="0.25">
      <c r="B1622" s="1"/>
      <c r="C1622" s="1"/>
      <c r="D1622" s="1"/>
      <c r="E1622" s="8"/>
      <c r="F1622" s="8"/>
      <c r="G1622" s="8"/>
      <c r="H1622" s="8"/>
      <c r="I1622" s="8"/>
      <c r="J1622" s="8"/>
      <c r="K1622" s="8"/>
      <c r="L1622" s="5"/>
      <c r="M1622" s="5"/>
    </row>
    <row r="1623" spans="2:13" x14ac:dyDescent="0.25">
      <c r="B1623" s="1"/>
      <c r="C1623" s="1"/>
      <c r="D1623" s="1"/>
      <c r="E1623" s="8"/>
      <c r="F1623" s="8"/>
      <c r="G1623" s="8"/>
      <c r="H1623" s="8"/>
      <c r="I1623" s="8"/>
      <c r="J1623" s="8"/>
      <c r="K1623" s="8"/>
      <c r="L1623" s="5"/>
      <c r="M1623" s="5"/>
    </row>
    <row r="1624" spans="2:13" x14ac:dyDescent="0.25">
      <c r="B1624" s="1"/>
      <c r="C1624" s="1"/>
      <c r="D1624" s="1"/>
      <c r="E1624" s="8"/>
      <c r="F1624" s="8"/>
      <c r="G1624" s="8"/>
      <c r="H1624" s="8"/>
      <c r="I1624" s="8"/>
      <c r="J1624" s="8"/>
      <c r="K1624" s="8"/>
      <c r="L1624" s="5"/>
      <c r="M1624" s="5"/>
    </row>
    <row r="1625" spans="2:13" x14ac:dyDescent="0.25">
      <c r="B1625" s="1"/>
      <c r="C1625" s="1"/>
      <c r="D1625" s="1"/>
      <c r="E1625" s="8"/>
      <c r="F1625" s="8"/>
      <c r="G1625" s="8"/>
      <c r="H1625" s="8"/>
      <c r="I1625" s="8"/>
      <c r="J1625" s="8"/>
      <c r="K1625" s="8"/>
      <c r="L1625" s="5"/>
      <c r="M1625" s="5"/>
    </row>
    <row r="1626" spans="2:13" x14ac:dyDescent="0.25">
      <c r="B1626" s="1"/>
      <c r="C1626" s="1"/>
      <c r="D1626" s="1"/>
      <c r="E1626" s="8"/>
      <c r="F1626" s="8"/>
      <c r="G1626" s="8"/>
      <c r="H1626" s="8"/>
      <c r="I1626" s="8"/>
      <c r="J1626" s="8"/>
      <c r="K1626" s="8"/>
      <c r="L1626" s="5"/>
      <c r="M1626" s="5"/>
    </row>
    <row r="1627" spans="2:13" x14ac:dyDescent="0.25">
      <c r="B1627" s="1"/>
      <c r="C1627" s="1"/>
      <c r="D1627" s="1"/>
      <c r="E1627" s="8"/>
      <c r="F1627" s="8"/>
      <c r="G1627" s="8"/>
      <c r="H1627" s="8"/>
      <c r="I1627" s="8"/>
      <c r="J1627" s="8"/>
      <c r="K1627" s="8"/>
      <c r="L1627" s="5"/>
      <c r="M1627" s="5"/>
    </row>
    <row r="1628" spans="2:13" x14ac:dyDescent="0.25">
      <c r="B1628" s="1"/>
      <c r="C1628" s="1"/>
      <c r="D1628" s="1"/>
      <c r="E1628" s="8"/>
      <c r="F1628" s="8"/>
      <c r="G1628" s="8"/>
      <c r="H1628" s="8"/>
      <c r="I1628" s="8"/>
      <c r="J1628" s="8"/>
      <c r="K1628" s="8"/>
      <c r="L1628" s="5"/>
      <c r="M1628" s="5"/>
    </row>
    <row r="1629" spans="2:13" x14ac:dyDescent="0.25">
      <c r="B1629" s="1"/>
      <c r="C1629" s="1"/>
      <c r="D1629" s="1"/>
      <c r="E1629" s="8"/>
      <c r="F1629" s="8"/>
      <c r="G1629" s="8"/>
      <c r="H1629" s="8"/>
      <c r="I1629" s="8"/>
      <c r="J1629" s="8"/>
      <c r="K1629" s="8"/>
      <c r="L1629" s="5"/>
      <c r="M1629" s="5"/>
    </row>
    <row r="1630" spans="2:13" x14ac:dyDescent="0.25">
      <c r="B1630" s="1"/>
      <c r="C1630" s="1"/>
      <c r="D1630" s="1"/>
      <c r="E1630" s="8"/>
      <c r="F1630" s="8"/>
      <c r="G1630" s="8"/>
      <c r="H1630" s="8"/>
      <c r="I1630" s="8"/>
      <c r="J1630" s="8"/>
      <c r="K1630" s="8"/>
      <c r="L1630" s="5"/>
      <c r="M1630" s="5"/>
    </row>
    <row r="1631" spans="2:13" x14ac:dyDescent="0.25">
      <c r="B1631" s="1"/>
      <c r="C1631" s="1"/>
      <c r="D1631" s="1"/>
      <c r="E1631" s="8"/>
      <c r="F1631" s="8"/>
      <c r="G1631" s="8"/>
      <c r="H1631" s="8"/>
      <c r="I1631" s="8"/>
      <c r="J1631" s="8"/>
      <c r="K1631" s="8"/>
      <c r="L1631" s="5"/>
      <c r="M1631" s="5"/>
    </row>
    <row r="1632" spans="2:13" x14ac:dyDescent="0.25">
      <c r="B1632" s="1"/>
      <c r="C1632" s="1"/>
      <c r="D1632" s="1"/>
      <c r="E1632" s="8"/>
      <c r="F1632" s="8"/>
      <c r="G1632" s="8"/>
      <c r="H1632" s="8"/>
      <c r="I1632" s="8"/>
      <c r="J1632" s="8"/>
      <c r="K1632" s="8"/>
      <c r="L1632" s="5"/>
      <c r="M1632" s="5"/>
    </row>
    <row r="1633" spans="2:13" x14ac:dyDescent="0.25">
      <c r="B1633" s="1"/>
      <c r="C1633" s="1"/>
      <c r="D1633" s="1"/>
      <c r="E1633" s="8"/>
      <c r="F1633" s="8"/>
      <c r="G1633" s="8"/>
      <c r="H1633" s="8"/>
      <c r="I1633" s="8"/>
      <c r="J1633" s="8"/>
      <c r="K1633" s="8"/>
      <c r="L1633" s="5"/>
      <c r="M1633" s="5"/>
    </row>
    <row r="1634" spans="2:13" x14ac:dyDescent="0.25">
      <c r="B1634" s="1"/>
      <c r="C1634" s="1"/>
      <c r="D1634" s="1"/>
      <c r="E1634" s="8"/>
      <c r="F1634" s="8"/>
      <c r="G1634" s="8"/>
      <c r="H1634" s="8"/>
      <c r="I1634" s="8"/>
      <c r="J1634" s="8"/>
      <c r="K1634" s="8"/>
      <c r="L1634" s="5"/>
      <c r="M1634" s="5"/>
    </row>
    <row r="1635" spans="2:13" x14ac:dyDescent="0.25">
      <c r="B1635" s="1"/>
      <c r="C1635" s="1"/>
      <c r="D1635" s="1"/>
      <c r="E1635" s="8"/>
      <c r="F1635" s="8"/>
      <c r="G1635" s="8"/>
      <c r="H1635" s="8"/>
      <c r="I1635" s="8"/>
      <c r="J1635" s="8"/>
      <c r="K1635" s="8"/>
      <c r="L1635" s="5"/>
      <c r="M1635" s="5"/>
    </row>
    <row r="1636" spans="2:13" x14ac:dyDescent="0.25">
      <c r="B1636" s="1"/>
      <c r="C1636" s="1"/>
      <c r="D1636" s="1"/>
      <c r="E1636" s="8"/>
      <c r="F1636" s="8"/>
      <c r="G1636" s="8"/>
      <c r="H1636" s="8"/>
      <c r="I1636" s="8"/>
      <c r="J1636" s="8"/>
      <c r="K1636" s="8"/>
      <c r="L1636" s="5"/>
      <c r="M1636" s="5"/>
    </row>
    <row r="1637" spans="2:13" x14ac:dyDescent="0.25">
      <c r="B1637" s="1"/>
      <c r="C1637" s="1"/>
      <c r="D1637" s="1"/>
      <c r="E1637" s="8"/>
      <c r="F1637" s="8"/>
      <c r="G1637" s="8"/>
      <c r="H1637" s="8"/>
      <c r="I1637" s="8"/>
      <c r="J1637" s="8"/>
      <c r="K1637" s="8"/>
      <c r="L1637" s="5"/>
      <c r="M1637" s="5"/>
    </row>
    <row r="1638" spans="2:13" x14ac:dyDescent="0.25">
      <c r="B1638" s="1"/>
      <c r="C1638" s="1"/>
      <c r="D1638" s="1"/>
      <c r="E1638" s="8"/>
      <c r="F1638" s="8"/>
      <c r="G1638" s="8"/>
      <c r="H1638" s="8"/>
      <c r="I1638" s="8"/>
      <c r="J1638" s="8"/>
      <c r="K1638" s="8"/>
      <c r="L1638" s="5"/>
      <c r="M1638" s="5"/>
    </row>
    <row r="1639" spans="2:13" x14ac:dyDescent="0.25">
      <c r="B1639" s="1"/>
      <c r="C1639" s="1"/>
      <c r="D1639" s="1"/>
      <c r="E1639" s="8"/>
      <c r="F1639" s="8"/>
      <c r="G1639" s="8"/>
      <c r="H1639" s="8"/>
      <c r="I1639" s="8"/>
      <c r="J1639" s="8"/>
      <c r="K1639" s="8"/>
      <c r="L1639" s="5"/>
      <c r="M1639" s="5"/>
    </row>
    <row r="1640" spans="2:13" x14ac:dyDescent="0.25">
      <c r="B1640" s="1"/>
      <c r="C1640" s="1"/>
      <c r="D1640" s="1"/>
      <c r="E1640" s="8"/>
      <c r="F1640" s="8"/>
      <c r="G1640" s="8"/>
      <c r="H1640" s="8"/>
      <c r="I1640" s="8"/>
      <c r="J1640" s="8"/>
      <c r="K1640" s="8"/>
      <c r="L1640" s="5"/>
      <c r="M1640" s="5"/>
    </row>
    <row r="1641" spans="2:13" x14ac:dyDescent="0.25">
      <c r="B1641" s="1"/>
      <c r="C1641" s="1"/>
      <c r="D1641" s="1"/>
      <c r="E1641" s="8"/>
      <c r="F1641" s="8"/>
      <c r="G1641" s="8"/>
      <c r="H1641" s="8"/>
      <c r="I1641" s="8"/>
      <c r="J1641" s="8"/>
      <c r="K1641" s="8"/>
      <c r="L1641" s="5"/>
      <c r="M1641" s="5"/>
    </row>
    <row r="1642" spans="2:13" x14ac:dyDescent="0.25">
      <c r="B1642" s="1"/>
      <c r="C1642" s="1"/>
      <c r="D1642" s="1"/>
      <c r="E1642" s="8"/>
      <c r="F1642" s="8"/>
      <c r="G1642" s="8"/>
      <c r="H1642" s="8"/>
      <c r="I1642" s="8"/>
      <c r="J1642" s="8"/>
      <c r="K1642" s="8"/>
      <c r="L1642" s="5"/>
      <c r="M1642" s="5"/>
    </row>
    <row r="1643" spans="2:13" x14ac:dyDescent="0.25">
      <c r="B1643" s="1"/>
      <c r="C1643" s="1"/>
      <c r="D1643" s="1"/>
      <c r="E1643" s="8"/>
      <c r="F1643" s="8"/>
      <c r="G1643" s="8"/>
      <c r="H1643" s="8"/>
      <c r="I1643" s="8"/>
      <c r="J1643" s="8"/>
      <c r="K1643" s="8"/>
      <c r="L1643" s="5"/>
      <c r="M1643" s="5"/>
    </row>
    <row r="1644" spans="2:13" x14ac:dyDescent="0.25">
      <c r="B1644" s="1"/>
      <c r="C1644" s="1"/>
      <c r="D1644" s="1"/>
      <c r="E1644" s="8"/>
      <c r="F1644" s="8"/>
      <c r="G1644" s="8"/>
      <c r="H1644" s="8"/>
      <c r="I1644" s="8"/>
      <c r="J1644" s="8"/>
      <c r="K1644" s="8"/>
      <c r="L1644" s="5"/>
      <c r="M1644" s="5"/>
    </row>
    <row r="1645" spans="2:13" x14ac:dyDescent="0.25">
      <c r="B1645" s="1"/>
      <c r="C1645" s="1"/>
      <c r="D1645" s="1"/>
      <c r="E1645" s="8"/>
      <c r="F1645" s="8"/>
      <c r="G1645" s="8"/>
      <c r="H1645" s="8"/>
      <c r="I1645" s="8"/>
      <c r="J1645" s="8"/>
      <c r="K1645" s="8"/>
      <c r="L1645" s="5"/>
      <c r="M1645" s="5"/>
    </row>
    <row r="1646" spans="2:13" x14ac:dyDescent="0.25">
      <c r="B1646" s="1"/>
      <c r="C1646" s="1"/>
      <c r="D1646" s="1"/>
      <c r="E1646" s="8"/>
      <c r="F1646" s="8"/>
      <c r="G1646" s="8"/>
      <c r="H1646" s="8"/>
      <c r="I1646" s="8"/>
      <c r="J1646" s="8"/>
      <c r="K1646" s="8"/>
      <c r="L1646" s="5"/>
      <c r="M1646" s="5"/>
    </row>
    <row r="1647" spans="2:13" x14ac:dyDescent="0.25">
      <c r="B1647" s="1"/>
      <c r="C1647" s="1"/>
      <c r="D1647" s="1"/>
      <c r="E1647" s="8"/>
      <c r="F1647" s="8"/>
      <c r="G1647" s="8"/>
      <c r="H1647" s="8"/>
      <c r="I1647" s="8"/>
      <c r="J1647" s="8"/>
      <c r="K1647" s="8"/>
      <c r="L1647" s="5"/>
      <c r="M1647" s="5"/>
    </row>
    <row r="1648" spans="2:13" x14ac:dyDescent="0.25">
      <c r="B1648" s="1"/>
      <c r="C1648" s="1"/>
      <c r="D1648" s="1"/>
      <c r="E1648" s="8"/>
      <c r="F1648" s="8"/>
      <c r="G1648" s="8"/>
      <c r="H1648" s="8"/>
      <c r="I1648" s="8"/>
      <c r="J1648" s="8"/>
      <c r="K1648" s="8"/>
      <c r="L1648" s="5"/>
      <c r="M1648" s="5"/>
    </row>
    <row r="1649" spans="2:13" x14ac:dyDescent="0.25">
      <c r="B1649" s="1"/>
      <c r="C1649" s="1"/>
      <c r="D1649" s="1"/>
      <c r="E1649" s="8"/>
      <c r="F1649" s="8"/>
      <c r="G1649" s="8"/>
      <c r="H1649" s="8"/>
      <c r="I1649" s="8"/>
      <c r="J1649" s="8"/>
      <c r="K1649" s="8"/>
      <c r="L1649" s="5"/>
      <c r="M1649" s="5"/>
    </row>
    <row r="1650" spans="2:13" x14ac:dyDescent="0.25">
      <c r="B1650" s="1"/>
      <c r="C1650" s="1"/>
      <c r="D1650" s="1"/>
      <c r="E1650" s="8"/>
      <c r="F1650" s="8"/>
      <c r="G1650" s="8"/>
      <c r="H1650" s="8"/>
      <c r="I1650" s="8"/>
      <c r="J1650" s="8"/>
      <c r="K1650" s="8"/>
      <c r="L1650" s="5"/>
      <c r="M1650" s="5"/>
    </row>
    <row r="1651" spans="2:13" x14ac:dyDescent="0.25">
      <c r="B1651" s="1"/>
      <c r="C1651" s="1"/>
      <c r="D1651" s="1"/>
      <c r="E1651" s="8"/>
      <c r="F1651" s="8"/>
      <c r="G1651" s="8"/>
      <c r="H1651" s="8"/>
      <c r="I1651" s="8"/>
      <c r="J1651" s="8"/>
      <c r="K1651" s="8"/>
      <c r="L1651" s="5"/>
      <c r="M1651" s="5"/>
    </row>
    <row r="1652" spans="2:13" x14ac:dyDescent="0.25">
      <c r="B1652" s="1"/>
      <c r="C1652" s="1"/>
      <c r="D1652" s="1"/>
      <c r="E1652" s="8"/>
      <c r="F1652" s="8"/>
      <c r="G1652" s="8"/>
      <c r="H1652" s="8"/>
      <c r="I1652" s="8"/>
      <c r="J1652" s="8"/>
      <c r="K1652" s="8"/>
      <c r="L1652" s="5"/>
      <c r="M1652" s="5"/>
    </row>
    <row r="1653" spans="2:13" x14ac:dyDescent="0.25">
      <c r="B1653" s="1"/>
      <c r="C1653" s="1"/>
      <c r="D1653" s="1"/>
      <c r="E1653" s="8"/>
      <c r="F1653" s="8"/>
      <c r="G1653" s="8"/>
      <c r="H1653" s="8"/>
      <c r="I1653" s="8"/>
      <c r="J1653" s="8"/>
      <c r="K1653" s="8"/>
      <c r="L1653" s="5"/>
      <c r="M1653" s="5"/>
    </row>
    <row r="1654" spans="2:13" x14ac:dyDescent="0.25">
      <c r="B1654" s="1"/>
      <c r="C1654" s="1"/>
      <c r="D1654" s="1"/>
      <c r="E1654" s="8"/>
      <c r="F1654" s="8"/>
      <c r="G1654" s="8"/>
      <c r="H1654" s="8"/>
      <c r="I1654" s="8"/>
      <c r="J1654" s="8"/>
      <c r="K1654" s="8"/>
      <c r="L1654" s="5"/>
      <c r="M1654" s="5"/>
    </row>
    <row r="1655" spans="2:13" x14ac:dyDescent="0.25">
      <c r="B1655" s="1"/>
      <c r="C1655" s="1"/>
      <c r="D1655" s="1"/>
      <c r="E1655" s="8"/>
      <c r="F1655" s="8"/>
      <c r="G1655" s="8"/>
      <c r="H1655" s="8"/>
      <c r="I1655" s="8"/>
      <c r="J1655" s="8"/>
      <c r="K1655" s="8"/>
      <c r="L1655" s="5"/>
      <c r="M1655" s="5"/>
    </row>
    <row r="1656" spans="2:13" x14ac:dyDescent="0.25">
      <c r="B1656" s="1"/>
      <c r="C1656" s="1"/>
      <c r="D1656" s="1"/>
      <c r="E1656" s="8"/>
      <c r="F1656" s="8"/>
      <c r="G1656" s="8"/>
      <c r="H1656" s="8"/>
      <c r="I1656" s="8"/>
      <c r="J1656" s="8"/>
      <c r="K1656" s="8"/>
      <c r="L1656" s="5"/>
      <c r="M1656" s="5"/>
    </row>
    <row r="1657" spans="2:13" x14ac:dyDescent="0.25">
      <c r="B1657" s="1"/>
      <c r="C1657" s="1"/>
      <c r="D1657" s="1"/>
      <c r="E1657" s="8"/>
      <c r="F1657" s="8"/>
      <c r="G1657" s="8"/>
      <c r="H1657" s="8"/>
      <c r="I1657" s="8"/>
      <c r="J1657" s="8"/>
      <c r="K1657" s="8"/>
      <c r="L1657" s="5"/>
      <c r="M1657" s="5"/>
    </row>
    <row r="1658" spans="2:13" x14ac:dyDescent="0.25">
      <c r="B1658" s="1"/>
      <c r="C1658" s="1"/>
      <c r="D1658" s="1"/>
      <c r="E1658" s="8"/>
      <c r="F1658" s="8"/>
      <c r="G1658" s="8"/>
      <c r="H1658" s="8"/>
      <c r="I1658" s="8"/>
      <c r="J1658" s="8"/>
      <c r="K1658" s="8"/>
      <c r="L1658" s="5"/>
      <c r="M1658" s="5"/>
    </row>
    <row r="1659" spans="2:13" x14ac:dyDescent="0.25">
      <c r="B1659" s="1"/>
      <c r="C1659" s="1"/>
      <c r="D1659" s="1"/>
      <c r="E1659" s="8"/>
      <c r="F1659" s="8"/>
      <c r="G1659" s="8"/>
      <c r="H1659" s="8"/>
      <c r="I1659" s="8"/>
      <c r="J1659" s="8"/>
      <c r="K1659" s="8"/>
      <c r="L1659" s="5"/>
      <c r="M1659" s="5"/>
    </row>
    <row r="1660" spans="2:13" x14ac:dyDescent="0.25">
      <c r="B1660" s="1"/>
      <c r="C1660" s="1"/>
      <c r="D1660" s="1"/>
      <c r="E1660" s="8"/>
      <c r="F1660" s="8"/>
      <c r="G1660" s="8"/>
      <c r="H1660" s="8"/>
      <c r="I1660" s="8"/>
      <c r="J1660" s="8"/>
      <c r="K1660" s="8"/>
      <c r="L1660" s="5"/>
      <c r="M1660" s="5"/>
    </row>
    <row r="1661" spans="2:13" x14ac:dyDescent="0.25">
      <c r="B1661" s="1"/>
      <c r="C1661" s="1"/>
      <c r="D1661" s="1"/>
      <c r="E1661" s="8"/>
      <c r="F1661" s="8"/>
      <c r="G1661" s="8"/>
      <c r="H1661" s="8"/>
      <c r="I1661" s="8"/>
      <c r="J1661" s="8"/>
      <c r="K1661" s="8"/>
      <c r="L1661" s="5"/>
      <c r="M1661" s="5"/>
    </row>
    <row r="1662" spans="2:13" x14ac:dyDescent="0.25">
      <c r="B1662" s="1"/>
      <c r="C1662" s="1"/>
      <c r="D1662" s="1"/>
      <c r="E1662" s="8"/>
      <c r="F1662" s="8"/>
      <c r="G1662" s="8"/>
      <c r="H1662" s="8"/>
      <c r="I1662" s="8"/>
      <c r="J1662" s="8"/>
      <c r="K1662" s="8"/>
      <c r="L1662" s="5"/>
      <c r="M1662" s="5"/>
    </row>
    <row r="1663" spans="2:13" x14ac:dyDescent="0.25">
      <c r="B1663" s="1"/>
      <c r="C1663" s="1"/>
      <c r="D1663" s="1"/>
      <c r="E1663" s="8"/>
      <c r="F1663" s="8"/>
      <c r="G1663" s="8"/>
      <c r="H1663" s="8"/>
      <c r="I1663" s="8"/>
      <c r="J1663" s="8"/>
      <c r="K1663" s="8"/>
      <c r="L1663" s="5"/>
      <c r="M1663" s="5"/>
    </row>
    <row r="1664" spans="2:13" x14ac:dyDescent="0.25">
      <c r="B1664" s="1"/>
      <c r="C1664" s="1"/>
      <c r="D1664" s="1"/>
      <c r="E1664" s="8"/>
      <c r="F1664" s="8"/>
      <c r="G1664" s="8"/>
      <c r="H1664" s="8"/>
      <c r="I1664" s="8"/>
      <c r="J1664" s="8"/>
      <c r="K1664" s="8"/>
      <c r="L1664" s="5"/>
      <c r="M1664" s="5"/>
    </row>
    <row r="1665" spans="2:13" x14ac:dyDescent="0.25">
      <c r="B1665" s="1"/>
      <c r="C1665" s="1"/>
      <c r="D1665" s="1"/>
      <c r="E1665" s="8"/>
      <c r="F1665" s="8"/>
      <c r="G1665" s="8"/>
      <c r="H1665" s="8"/>
      <c r="I1665" s="8"/>
      <c r="J1665" s="8"/>
      <c r="K1665" s="8"/>
      <c r="L1665" s="5"/>
      <c r="M1665" s="5"/>
    </row>
    <row r="1666" spans="2:13" x14ac:dyDescent="0.25">
      <c r="B1666" s="1"/>
      <c r="C1666" s="1"/>
      <c r="D1666" s="1"/>
      <c r="E1666" s="8"/>
      <c r="F1666" s="8"/>
      <c r="G1666" s="8"/>
      <c r="H1666" s="8"/>
      <c r="I1666" s="8"/>
      <c r="J1666" s="8"/>
      <c r="K1666" s="8"/>
      <c r="L1666" s="5"/>
      <c r="M1666" s="5"/>
    </row>
    <row r="1667" spans="2:13" x14ac:dyDescent="0.25">
      <c r="B1667" s="1"/>
      <c r="C1667" s="1"/>
      <c r="D1667" s="1"/>
      <c r="E1667" s="8"/>
      <c r="F1667" s="8"/>
      <c r="G1667" s="8"/>
      <c r="H1667" s="8"/>
      <c r="I1667" s="8"/>
      <c r="J1667" s="8"/>
      <c r="K1667" s="8"/>
      <c r="L1667" s="5"/>
      <c r="M1667" s="5"/>
    </row>
    <row r="1668" spans="2:13" x14ac:dyDescent="0.25">
      <c r="B1668" s="1"/>
      <c r="C1668" s="1"/>
      <c r="D1668" s="1"/>
      <c r="E1668" s="8"/>
      <c r="F1668" s="8"/>
      <c r="G1668" s="8"/>
      <c r="H1668" s="8"/>
      <c r="I1668" s="8"/>
      <c r="J1668" s="8"/>
      <c r="K1668" s="8"/>
      <c r="L1668" s="5"/>
      <c r="M1668" s="5"/>
    </row>
    <row r="1669" spans="2:13" x14ac:dyDescent="0.25">
      <c r="B1669" s="1"/>
      <c r="C1669" s="1"/>
      <c r="D1669" s="1"/>
      <c r="E1669" s="8"/>
      <c r="F1669" s="8"/>
      <c r="G1669" s="8"/>
      <c r="H1669" s="8"/>
      <c r="I1669" s="8"/>
      <c r="J1669" s="8"/>
      <c r="K1669" s="8"/>
      <c r="L1669" s="5"/>
      <c r="M1669" s="5"/>
    </row>
    <row r="1670" spans="2:13" x14ac:dyDescent="0.25">
      <c r="B1670" s="1"/>
      <c r="C1670" s="1"/>
      <c r="D1670" s="1"/>
      <c r="E1670" s="8"/>
      <c r="F1670" s="8"/>
      <c r="G1670" s="8"/>
      <c r="H1670" s="8"/>
      <c r="I1670" s="8"/>
      <c r="J1670" s="8"/>
      <c r="K1670" s="8"/>
      <c r="L1670" s="5"/>
      <c r="M1670" s="5"/>
    </row>
    <row r="1671" spans="2:13" x14ac:dyDescent="0.25">
      <c r="B1671" s="1"/>
      <c r="C1671" s="1"/>
      <c r="D1671" s="1"/>
      <c r="E1671" s="8"/>
      <c r="F1671" s="8"/>
      <c r="G1671" s="8"/>
      <c r="H1671" s="8"/>
      <c r="I1671" s="8"/>
      <c r="J1671" s="8"/>
      <c r="K1671" s="8"/>
      <c r="L1671" s="5"/>
      <c r="M1671" s="5"/>
    </row>
    <row r="1672" spans="2:13" x14ac:dyDescent="0.25">
      <c r="B1672" s="1"/>
      <c r="C1672" s="1"/>
      <c r="D1672" s="1"/>
      <c r="E1672" s="8"/>
      <c r="F1672" s="8"/>
      <c r="G1672" s="8"/>
      <c r="H1672" s="8"/>
      <c r="I1672" s="8"/>
      <c r="J1672" s="8"/>
      <c r="K1672" s="8"/>
      <c r="L1672" s="5"/>
      <c r="M1672" s="5"/>
    </row>
    <row r="1673" spans="2:13" x14ac:dyDescent="0.25">
      <c r="B1673" s="1"/>
      <c r="C1673" s="1"/>
      <c r="D1673" s="1"/>
      <c r="E1673" s="8"/>
      <c r="F1673" s="8"/>
      <c r="G1673" s="8"/>
      <c r="H1673" s="8"/>
      <c r="I1673" s="8"/>
      <c r="J1673" s="8"/>
      <c r="K1673" s="8"/>
      <c r="L1673" s="5"/>
      <c r="M1673" s="5"/>
    </row>
    <row r="1674" spans="2:13" x14ac:dyDescent="0.25">
      <c r="B1674" s="1"/>
      <c r="C1674" s="1"/>
      <c r="D1674" s="1"/>
      <c r="E1674" s="8"/>
      <c r="F1674" s="8"/>
      <c r="G1674" s="8"/>
      <c r="H1674" s="8"/>
      <c r="I1674" s="8"/>
      <c r="J1674" s="8"/>
      <c r="K1674" s="8"/>
      <c r="L1674" s="5"/>
      <c r="M1674" s="5"/>
    </row>
    <row r="1675" spans="2:13" x14ac:dyDescent="0.25">
      <c r="B1675" s="1"/>
      <c r="C1675" s="1"/>
      <c r="D1675" s="1"/>
      <c r="E1675" s="8"/>
      <c r="F1675" s="8"/>
      <c r="G1675" s="8"/>
      <c r="H1675" s="8"/>
      <c r="I1675" s="8"/>
      <c r="J1675" s="8"/>
      <c r="K1675" s="8"/>
      <c r="L1675" s="5"/>
      <c r="M1675" s="5"/>
    </row>
    <row r="1676" spans="2:13" x14ac:dyDescent="0.25">
      <c r="B1676" s="1"/>
      <c r="C1676" s="1"/>
      <c r="D1676" s="1"/>
      <c r="E1676" s="8"/>
      <c r="F1676" s="8"/>
      <c r="G1676" s="8"/>
      <c r="H1676" s="8"/>
      <c r="I1676" s="8"/>
      <c r="J1676" s="8"/>
      <c r="K1676" s="8"/>
      <c r="L1676" s="5"/>
      <c r="M1676" s="5"/>
    </row>
    <row r="1677" spans="2:13" x14ac:dyDescent="0.25">
      <c r="B1677" s="1"/>
      <c r="C1677" s="1"/>
      <c r="D1677" s="1"/>
      <c r="E1677" s="8"/>
      <c r="F1677" s="8"/>
      <c r="G1677" s="8"/>
      <c r="H1677" s="8"/>
      <c r="I1677" s="8"/>
      <c r="J1677" s="8"/>
      <c r="K1677" s="8"/>
      <c r="L1677" s="5"/>
      <c r="M1677" s="5"/>
    </row>
    <row r="1678" spans="2:13" x14ac:dyDescent="0.25">
      <c r="B1678" s="1"/>
      <c r="C1678" s="1"/>
      <c r="D1678" s="1"/>
      <c r="E1678" s="8"/>
      <c r="F1678" s="8"/>
      <c r="G1678" s="8"/>
      <c r="H1678" s="8"/>
      <c r="I1678" s="8"/>
      <c r="J1678" s="8"/>
      <c r="K1678" s="8"/>
      <c r="L1678" s="5"/>
      <c r="M1678" s="5"/>
    </row>
    <row r="1679" spans="2:13" x14ac:dyDescent="0.25">
      <c r="B1679" s="1"/>
      <c r="C1679" s="1"/>
      <c r="D1679" s="1"/>
      <c r="E1679" s="8"/>
      <c r="F1679" s="8"/>
      <c r="G1679" s="8"/>
      <c r="H1679" s="8"/>
      <c r="I1679" s="8"/>
      <c r="J1679" s="8"/>
      <c r="K1679" s="8"/>
      <c r="L1679" s="5"/>
      <c r="M1679" s="5"/>
    </row>
    <row r="1680" spans="2:13" x14ac:dyDescent="0.25">
      <c r="B1680" s="1"/>
      <c r="C1680" s="1"/>
      <c r="D1680" s="1"/>
      <c r="E1680" s="8"/>
      <c r="F1680" s="8"/>
      <c r="G1680" s="8"/>
      <c r="H1680" s="8"/>
      <c r="I1680" s="8"/>
      <c r="J1680" s="8"/>
      <c r="K1680" s="8"/>
      <c r="L1680" s="5"/>
      <c r="M1680" s="5"/>
    </row>
    <row r="1681" spans="2:13" x14ac:dyDescent="0.25">
      <c r="B1681" s="1"/>
      <c r="C1681" s="1"/>
      <c r="D1681" s="1"/>
      <c r="E1681" s="8"/>
      <c r="F1681" s="8"/>
      <c r="G1681" s="8"/>
      <c r="H1681" s="8"/>
      <c r="I1681" s="8"/>
      <c r="J1681" s="8"/>
      <c r="K1681" s="8"/>
      <c r="L1681" s="5"/>
      <c r="M1681" s="5"/>
    </row>
    <row r="1682" spans="2:13" x14ac:dyDescent="0.25">
      <c r="B1682" s="1"/>
      <c r="C1682" s="1"/>
      <c r="D1682" s="1"/>
      <c r="E1682" s="8"/>
      <c r="F1682" s="8"/>
      <c r="G1682" s="8"/>
      <c r="H1682" s="8"/>
      <c r="I1682" s="8"/>
      <c r="J1682" s="8"/>
      <c r="K1682" s="8"/>
      <c r="L1682" s="5"/>
      <c r="M1682" s="5"/>
    </row>
    <row r="1683" spans="2:13" x14ac:dyDescent="0.25">
      <c r="B1683" s="1"/>
      <c r="C1683" s="1"/>
      <c r="D1683" s="1"/>
      <c r="E1683" s="8"/>
      <c r="F1683" s="8"/>
      <c r="G1683" s="8"/>
      <c r="H1683" s="8"/>
      <c r="I1683" s="8"/>
      <c r="J1683" s="8"/>
      <c r="K1683" s="8"/>
      <c r="L1683" s="5"/>
      <c r="M1683" s="5"/>
    </row>
    <row r="1684" spans="2:13" x14ac:dyDescent="0.25">
      <c r="B1684" s="1"/>
      <c r="C1684" s="1"/>
      <c r="D1684" s="1"/>
      <c r="E1684" s="8"/>
      <c r="F1684" s="8"/>
      <c r="G1684" s="8"/>
      <c r="H1684" s="8"/>
      <c r="I1684" s="8"/>
      <c r="J1684" s="8"/>
      <c r="K1684" s="8"/>
      <c r="L1684" s="5"/>
      <c r="M1684" s="5"/>
    </row>
    <row r="1685" spans="2:13" x14ac:dyDescent="0.25">
      <c r="B1685" s="1"/>
      <c r="C1685" s="1"/>
      <c r="D1685" s="1"/>
      <c r="E1685" s="8"/>
      <c r="F1685" s="8"/>
      <c r="G1685" s="8"/>
      <c r="H1685" s="8"/>
      <c r="I1685" s="8"/>
      <c r="J1685" s="8"/>
      <c r="K1685" s="8"/>
      <c r="L1685" s="5"/>
      <c r="M1685" s="5"/>
    </row>
    <row r="1686" spans="2:13" x14ac:dyDescent="0.25">
      <c r="B1686" s="1"/>
      <c r="C1686" s="1"/>
      <c r="D1686" s="1"/>
      <c r="E1686" s="8"/>
      <c r="F1686" s="8"/>
      <c r="G1686" s="8"/>
      <c r="H1686" s="8"/>
      <c r="I1686" s="8"/>
      <c r="J1686" s="8"/>
      <c r="K1686" s="8"/>
      <c r="L1686" s="5"/>
      <c r="M1686" s="5"/>
    </row>
    <row r="1687" spans="2:13" x14ac:dyDescent="0.25">
      <c r="B1687" s="1"/>
      <c r="C1687" s="1"/>
      <c r="D1687" s="1"/>
      <c r="E1687" s="8"/>
      <c r="F1687" s="8"/>
      <c r="G1687" s="8"/>
      <c r="H1687" s="8"/>
      <c r="I1687" s="8"/>
      <c r="J1687" s="8"/>
      <c r="K1687" s="8"/>
      <c r="L1687" s="5"/>
      <c r="M1687" s="5"/>
    </row>
    <row r="1688" spans="2:13" x14ac:dyDescent="0.25">
      <c r="B1688" s="1"/>
      <c r="C1688" s="1"/>
      <c r="D1688" s="1"/>
      <c r="E1688" s="8"/>
      <c r="F1688" s="8"/>
      <c r="G1688" s="8"/>
      <c r="H1688" s="8"/>
      <c r="I1688" s="8"/>
      <c r="J1688" s="8"/>
      <c r="K1688" s="8"/>
      <c r="L1688" s="5"/>
      <c r="M1688" s="5"/>
    </row>
    <row r="1689" spans="2:13" x14ac:dyDescent="0.25">
      <c r="B1689" s="1"/>
      <c r="C1689" s="1"/>
      <c r="D1689" s="1"/>
      <c r="E1689" s="8"/>
      <c r="F1689" s="8"/>
      <c r="G1689" s="8"/>
      <c r="H1689" s="8"/>
      <c r="I1689" s="8"/>
      <c r="J1689" s="8"/>
      <c r="K1689" s="8"/>
      <c r="L1689" s="5"/>
      <c r="M1689" s="5"/>
    </row>
    <row r="1690" spans="2:13" x14ac:dyDescent="0.25">
      <c r="B1690" s="1"/>
      <c r="C1690" s="1"/>
      <c r="D1690" s="1"/>
      <c r="E1690" s="8"/>
      <c r="F1690" s="8"/>
      <c r="G1690" s="8"/>
      <c r="H1690" s="8"/>
      <c r="I1690" s="8"/>
      <c r="J1690" s="8"/>
      <c r="K1690" s="8"/>
      <c r="L1690" s="5"/>
      <c r="M1690" s="5"/>
    </row>
    <row r="1691" spans="2:13" x14ac:dyDescent="0.25">
      <c r="B1691" s="1"/>
      <c r="C1691" s="1"/>
      <c r="D1691" s="1"/>
      <c r="E1691" s="8"/>
      <c r="F1691" s="8"/>
      <c r="G1691" s="8"/>
      <c r="H1691" s="8"/>
      <c r="I1691" s="8"/>
      <c r="J1691" s="8"/>
      <c r="K1691" s="8"/>
      <c r="L1691" s="5"/>
      <c r="M1691" s="5"/>
    </row>
    <row r="1692" spans="2:13" x14ac:dyDescent="0.25">
      <c r="B1692" s="1"/>
      <c r="C1692" s="1"/>
      <c r="D1692" s="1"/>
      <c r="E1692" s="8"/>
      <c r="F1692" s="8"/>
      <c r="G1692" s="8"/>
      <c r="H1692" s="8"/>
      <c r="I1692" s="8"/>
      <c r="J1692" s="8"/>
      <c r="K1692" s="8"/>
      <c r="L1692" s="5"/>
      <c r="M1692" s="5"/>
    </row>
    <row r="1693" spans="2:13" x14ac:dyDescent="0.25">
      <c r="B1693" s="1"/>
      <c r="C1693" s="1"/>
      <c r="D1693" s="1"/>
      <c r="E1693" s="8"/>
      <c r="F1693" s="8"/>
      <c r="G1693" s="8"/>
      <c r="H1693" s="8"/>
      <c r="I1693" s="8"/>
      <c r="J1693" s="8"/>
      <c r="K1693" s="8"/>
      <c r="L1693" s="5"/>
      <c r="M1693" s="5"/>
    </row>
    <row r="1694" spans="2:13" x14ac:dyDescent="0.25">
      <c r="B1694" s="1"/>
      <c r="C1694" s="1"/>
      <c r="D1694" s="1"/>
      <c r="E1694" s="8"/>
      <c r="F1694" s="8"/>
      <c r="G1694" s="8"/>
      <c r="H1694" s="8"/>
      <c r="I1694" s="8"/>
      <c r="J1694" s="8"/>
      <c r="K1694" s="8"/>
      <c r="L1694" s="5"/>
      <c r="M1694" s="5"/>
    </row>
    <row r="1695" spans="2:13" x14ac:dyDescent="0.25">
      <c r="B1695" s="1"/>
      <c r="C1695" s="1"/>
      <c r="D1695" s="1"/>
      <c r="E1695" s="8"/>
      <c r="F1695" s="8"/>
      <c r="G1695" s="8"/>
      <c r="H1695" s="8"/>
      <c r="I1695" s="8"/>
      <c r="J1695" s="8"/>
      <c r="K1695" s="8"/>
      <c r="L1695" s="5"/>
      <c r="M1695" s="5"/>
    </row>
    <row r="1696" spans="2:13" x14ac:dyDescent="0.25">
      <c r="B1696" s="1"/>
      <c r="C1696" s="1"/>
      <c r="D1696" s="1"/>
      <c r="E1696" s="8"/>
      <c r="F1696" s="8"/>
      <c r="G1696" s="8"/>
      <c r="H1696" s="8"/>
      <c r="I1696" s="8"/>
      <c r="J1696" s="8"/>
      <c r="K1696" s="8"/>
      <c r="L1696" s="5"/>
      <c r="M1696" s="5"/>
    </row>
    <row r="1697" spans="2:13" x14ac:dyDescent="0.25">
      <c r="B1697" s="1"/>
      <c r="C1697" s="1"/>
      <c r="D1697" s="1"/>
      <c r="E1697" s="8"/>
      <c r="F1697" s="8"/>
      <c r="G1697" s="8"/>
      <c r="H1697" s="8"/>
      <c r="I1697" s="8"/>
      <c r="J1697" s="8"/>
      <c r="K1697" s="8"/>
      <c r="L1697" s="5"/>
      <c r="M1697" s="5"/>
    </row>
    <row r="1698" spans="2:13" x14ac:dyDescent="0.25">
      <c r="B1698" s="1"/>
      <c r="C1698" s="1"/>
      <c r="D1698" s="1"/>
      <c r="E1698" s="8"/>
      <c r="F1698" s="8"/>
      <c r="G1698" s="8"/>
      <c r="H1698" s="8"/>
      <c r="I1698" s="8"/>
      <c r="J1698" s="8"/>
      <c r="K1698" s="8"/>
      <c r="L1698" s="5"/>
      <c r="M1698" s="5"/>
    </row>
    <row r="1699" spans="2:13" x14ac:dyDescent="0.25">
      <c r="B1699" s="1"/>
      <c r="C1699" s="1"/>
      <c r="D1699" s="1"/>
      <c r="E1699" s="8"/>
      <c r="F1699" s="8"/>
      <c r="G1699" s="8"/>
      <c r="H1699" s="8"/>
      <c r="I1699" s="8"/>
      <c r="J1699" s="8"/>
      <c r="K1699" s="8"/>
      <c r="L1699" s="5"/>
      <c r="M1699" s="5"/>
    </row>
    <row r="1700" spans="2:13" x14ac:dyDescent="0.25">
      <c r="B1700" s="1"/>
      <c r="C1700" s="1"/>
      <c r="D1700" s="1"/>
      <c r="E1700" s="8"/>
      <c r="F1700" s="8"/>
      <c r="G1700" s="8"/>
      <c r="H1700" s="8"/>
      <c r="I1700" s="8"/>
      <c r="J1700" s="8"/>
      <c r="K1700" s="8"/>
      <c r="L1700" s="5"/>
      <c r="M1700" s="5"/>
    </row>
    <row r="1701" spans="2:13" x14ac:dyDescent="0.25">
      <c r="B1701" s="1"/>
      <c r="C1701" s="1"/>
      <c r="D1701" s="1"/>
      <c r="E1701" s="8"/>
      <c r="F1701" s="8"/>
      <c r="G1701" s="8"/>
      <c r="H1701" s="8"/>
      <c r="I1701" s="8"/>
      <c r="J1701" s="8"/>
      <c r="K1701" s="8"/>
      <c r="L1701" s="5"/>
      <c r="M1701" s="5"/>
    </row>
    <row r="1702" spans="2:13" x14ac:dyDescent="0.25">
      <c r="B1702" s="1"/>
      <c r="C1702" s="1"/>
      <c r="D1702" s="1"/>
      <c r="E1702" s="8"/>
      <c r="F1702" s="8"/>
      <c r="G1702" s="8"/>
      <c r="H1702" s="8"/>
      <c r="I1702" s="8"/>
      <c r="J1702" s="8"/>
      <c r="K1702" s="8"/>
      <c r="L1702" s="5"/>
      <c r="M1702" s="5"/>
    </row>
    <row r="1703" spans="2:13" x14ac:dyDescent="0.25">
      <c r="B1703" s="1"/>
      <c r="C1703" s="1"/>
      <c r="D1703" s="1"/>
      <c r="E1703" s="8"/>
      <c r="F1703" s="8"/>
      <c r="G1703" s="8"/>
      <c r="H1703" s="8"/>
      <c r="I1703" s="8"/>
      <c r="J1703" s="8"/>
      <c r="K1703" s="8"/>
      <c r="L1703" s="5"/>
      <c r="M1703" s="5"/>
    </row>
    <row r="1704" spans="2:13" x14ac:dyDescent="0.25">
      <c r="B1704" s="1"/>
      <c r="C1704" s="1"/>
      <c r="D1704" s="1"/>
      <c r="E1704" s="8"/>
      <c r="F1704" s="8"/>
      <c r="G1704" s="8"/>
      <c r="H1704" s="8"/>
      <c r="I1704" s="8"/>
      <c r="J1704" s="8"/>
      <c r="K1704" s="8"/>
      <c r="L1704" s="5"/>
      <c r="M1704" s="5"/>
    </row>
    <row r="1705" spans="2:13" x14ac:dyDescent="0.25">
      <c r="B1705" s="1"/>
      <c r="C1705" s="1"/>
      <c r="D1705" s="1"/>
      <c r="E1705" s="8"/>
      <c r="F1705" s="8"/>
      <c r="G1705" s="8"/>
      <c r="H1705" s="8"/>
      <c r="I1705" s="8"/>
      <c r="J1705" s="8"/>
      <c r="K1705" s="8"/>
      <c r="L1705" s="5"/>
      <c r="M1705" s="5"/>
    </row>
    <row r="1706" spans="2:13" x14ac:dyDescent="0.25">
      <c r="B1706" s="1"/>
      <c r="C1706" s="1"/>
      <c r="D1706" s="1"/>
      <c r="E1706" s="8"/>
      <c r="F1706" s="8"/>
      <c r="G1706" s="8"/>
      <c r="H1706" s="8"/>
      <c r="I1706" s="8"/>
      <c r="J1706" s="8"/>
      <c r="K1706" s="8"/>
      <c r="L1706" s="5"/>
      <c r="M1706" s="5"/>
    </row>
    <row r="1707" spans="2:13" x14ac:dyDescent="0.25">
      <c r="B1707" s="1"/>
      <c r="C1707" s="1"/>
      <c r="D1707" s="1"/>
      <c r="E1707" s="8"/>
      <c r="F1707" s="8"/>
      <c r="G1707" s="8"/>
      <c r="H1707" s="8"/>
      <c r="I1707" s="8"/>
      <c r="J1707" s="8"/>
      <c r="K1707" s="8"/>
      <c r="L1707" s="5"/>
      <c r="M1707" s="5"/>
    </row>
    <row r="1708" spans="2:13" x14ac:dyDescent="0.25">
      <c r="B1708" s="1"/>
      <c r="C1708" s="1"/>
      <c r="D1708" s="1"/>
      <c r="E1708" s="8"/>
      <c r="F1708" s="8"/>
      <c r="G1708" s="8"/>
      <c r="H1708" s="8"/>
      <c r="I1708" s="8"/>
      <c r="J1708" s="8"/>
      <c r="K1708" s="8"/>
      <c r="L1708" s="5"/>
      <c r="M1708" s="5"/>
    </row>
    <row r="1709" spans="2:13" x14ac:dyDescent="0.25">
      <c r="B1709" s="1"/>
      <c r="C1709" s="1"/>
      <c r="D1709" s="1"/>
      <c r="E1709" s="8"/>
      <c r="F1709" s="8"/>
      <c r="G1709" s="8"/>
      <c r="H1709" s="8"/>
      <c r="I1709" s="8"/>
      <c r="J1709" s="8"/>
      <c r="K1709" s="8"/>
      <c r="L1709" s="5"/>
      <c r="M1709" s="5"/>
    </row>
    <row r="1710" spans="2:13" x14ac:dyDescent="0.25">
      <c r="B1710" s="1"/>
      <c r="C1710" s="1"/>
      <c r="D1710" s="1"/>
      <c r="E1710" s="8"/>
      <c r="F1710" s="8"/>
      <c r="G1710" s="8"/>
      <c r="H1710" s="8"/>
      <c r="I1710" s="8"/>
      <c r="J1710" s="8"/>
      <c r="K1710" s="8"/>
      <c r="L1710" s="5"/>
      <c r="M1710" s="5"/>
    </row>
    <row r="1711" spans="2:13" x14ac:dyDescent="0.25">
      <c r="B1711" s="1"/>
      <c r="C1711" s="1"/>
      <c r="D1711" s="1"/>
      <c r="E1711" s="8"/>
      <c r="F1711" s="8"/>
      <c r="G1711" s="8"/>
      <c r="H1711" s="8"/>
      <c r="I1711" s="8"/>
      <c r="J1711" s="8"/>
      <c r="K1711" s="8"/>
      <c r="L1711" s="5"/>
      <c r="M1711" s="5"/>
    </row>
    <row r="1712" spans="2:13" x14ac:dyDescent="0.25">
      <c r="B1712" s="1"/>
      <c r="C1712" s="1"/>
      <c r="D1712" s="1"/>
      <c r="E1712" s="8"/>
      <c r="F1712" s="8"/>
      <c r="G1712" s="8"/>
      <c r="H1712" s="8"/>
      <c r="I1712" s="8"/>
      <c r="J1712" s="8"/>
      <c r="K1712" s="8"/>
      <c r="L1712" s="5"/>
      <c r="M1712" s="5"/>
    </row>
    <row r="1713" spans="2:13" x14ac:dyDescent="0.25">
      <c r="B1713" s="1"/>
      <c r="C1713" s="1"/>
      <c r="D1713" s="1"/>
      <c r="E1713" s="8"/>
      <c r="F1713" s="8"/>
      <c r="G1713" s="8"/>
      <c r="H1713" s="8"/>
      <c r="I1713" s="8"/>
      <c r="J1713" s="8"/>
      <c r="K1713" s="8"/>
      <c r="L1713" s="5"/>
      <c r="M1713" s="5"/>
    </row>
    <row r="1714" spans="2:13" x14ac:dyDescent="0.25">
      <c r="B1714" s="1"/>
      <c r="C1714" s="1"/>
      <c r="D1714" s="1"/>
      <c r="E1714" s="8"/>
      <c r="F1714" s="8"/>
      <c r="G1714" s="8"/>
      <c r="H1714" s="8"/>
      <c r="I1714" s="8"/>
      <c r="J1714" s="8"/>
      <c r="K1714" s="8"/>
      <c r="L1714" s="5"/>
      <c r="M1714" s="5"/>
    </row>
    <row r="1715" spans="2:13" x14ac:dyDescent="0.25">
      <c r="B1715" s="1"/>
      <c r="C1715" s="1"/>
      <c r="D1715" s="1"/>
      <c r="E1715" s="8"/>
      <c r="F1715" s="8"/>
      <c r="G1715" s="8"/>
      <c r="H1715" s="8"/>
      <c r="I1715" s="8"/>
      <c r="J1715" s="8"/>
      <c r="K1715" s="8"/>
      <c r="L1715" s="5"/>
      <c r="M1715" s="5"/>
    </row>
    <row r="1716" spans="2:13" x14ac:dyDescent="0.25">
      <c r="B1716" s="1"/>
      <c r="C1716" s="1"/>
      <c r="D1716" s="1"/>
      <c r="E1716" s="8"/>
      <c r="F1716" s="8"/>
      <c r="G1716" s="8"/>
      <c r="H1716" s="8"/>
      <c r="I1716" s="8"/>
      <c r="J1716" s="8"/>
      <c r="K1716" s="8"/>
      <c r="L1716" s="5"/>
      <c r="M1716" s="5"/>
    </row>
    <row r="1717" spans="2:13" x14ac:dyDescent="0.25">
      <c r="B1717" s="1"/>
      <c r="C1717" s="1"/>
      <c r="D1717" s="1"/>
      <c r="E1717" s="8"/>
      <c r="F1717" s="8"/>
      <c r="G1717" s="8"/>
      <c r="H1717" s="8"/>
      <c r="I1717" s="8"/>
      <c r="J1717" s="8"/>
      <c r="K1717" s="8"/>
      <c r="L1717" s="5"/>
      <c r="M1717" s="5"/>
    </row>
    <row r="1718" spans="2:13" x14ac:dyDescent="0.25">
      <c r="B1718" s="1"/>
      <c r="C1718" s="1"/>
      <c r="D1718" s="1"/>
      <c r="E1718" s="8"/>
      <c r="F1718" s="8"/>
      <c r="G1718" s="8"/>
      <c r="H1718" s="8"/>
      <c r="I1718" s="8"/>
      <c r="J1718" s="8"/>
      <c r="K1718" s="8"/>
      <c r="L1718" s="5"/>
      <c r="M1718" s="5"/>
    </row>
    <row r="1719" spans="2:13" x14ac:dyDescent="0.25">
      <c r="B1719" s="1"/>
      <c r="C1719" s="1"/>
      <c r="D1719" s="1"/>
      <c r="E1719" s="8"/>
      <c r="F1719" s="8"/>
      <c r="G1719" s="8"/>
      <c r="H1719" s="8"/>
      <c r="I1719" s="8"/>
      <c r="J1719" s="8"/>
      <c r="K1719" s="8"/>
      <c r="L1719" s="5"/>
      <c r="M1719" s="5"/>
    </row>
    <row r="1720" spans="2:13" x14ac:dyDescent="0.25">
      <c r="B1720" s="1"/>
      <c r="C1720" s="1"/>
      <c r="D1720" s="1"/>
      <c r="E1720" s="8"/>
      <c r="F1720" s="8"/>
      <c r="G1720" s="8"/>
      <c r="H1720" s="8"/>
      <c r="I1720" s="8"/>
      <c r="J1720" s="8"/>
      <c r="K1720" s="8"/>
      <c r="L1720" s="5"/>
      <c r="M1720" s="5"/>
    </row>
    <row r="1721" spans="2:13" x14ac:dyDescent="0.25">
      <c r="B1721" s="1"/>
      <c r="C1721" s="1"/>
      <c r="D1721" s="1"/>
      <c r="E1721" s="8"/>
      <c r="F1721" s="8"/>
      <c r="G1721" s="8"/>
      <c r="H1721" s="8"/>
      <c r="I1721" s="8"/>
      <c r="J1721" s="8"/>
      <c r="K1721" s="8"/>
      <c r="L1721" s="5"/>
      <c r="M1721" s="5"/>
    </row>
    <row r="1722" spans="2:13" x14ac:dyDescent="0.25">
      <c r="B1722" s="1"/>
      <c r="C1722" s="1"/>
      <c r="D1722" s="1"/>
      <c r="E1722" s="8"/>
      <c r="F1722" s="8"/>
      <c r="G1722" s="8"/>
      <c r="H1722" s="8"/>
      <c r="I1722" s="8"/>
      <c r="J1722" s="8"/>
      <c r="K1722" s="8"/>
      <c r="L1722" s="5"/>
      <c r="M1722" s="5"/>
    </row>
    <row r="1723" spans="2:13" x14ac:dyDescent="0.25">
      <c r="B1723" s="1"/>
      <c r="C1723" s="1"/>
      <c r="D1723" s="1"/>
      <c r="E1723" s="8"/>
      <c r="F1723" s="8"/>
      <c r="G1723" s="8"/>
      <c r="H1723" s="8"/>
      <c r="I1723" s="8"/>
      <c r="J1723" s="8"/>
      <c r="K1723" s="8"/>
      <c r="L1723" s="5"/>
      <c r="M1723" s="5"/>
    </row>
    <row r="1724" spans="2:13" x14ac:dyDescent="0.25">
      <c r="B1724" s="1"/>
      <c r="C1724" s="1"/>
      <c r="D1724" s="1"/>
      <c r="E1724" s="8"/>
      <c r="F1724" s="8"/>
      <c r="G1724" s="8"/>
      <c r="H1724" s="8"/>
      <c r="I1724" s="8"/>
      <c r="J1724" s="8"/>
      <c r="K1724" s="8"/>
      <c r="L1724" s="5"/>
      <c r="M1724" s="5"/>
    </row>
    <row r="1725" spans="2:13" x14ac:dyDescent="0.25">
      <c r="B1725" s="1"/>
      <c r="C1725" s="1"/>
      <c r="D1725" s="1"/>
      <c r="E1725" s="8"/>
      <c r="F1725" s="8"/>
      <c r="G1725" s="8"/>
      <c r="H1725" s="8"/>
      <c r="I1725" s="8"/>
      <c r="J1725" s="8"/>
      <c r="K1725" s="8"/>
      <c r="L1725" s="5"/>
      <c r="M1725" s="5"/>
    </row>
    <row r="1726" spans="2:13" x14ac:dyDescent="0.25">
      <c r="B1726" s="1"/>
      <c r="C1726" s="1"/>
      <c r="D1726" s="1"/>
      <c r="E1726" s="8"/>
      <c r="F1726" s="8"/>
      <c r="G1726" s="8"/>
      <c r="H1726" s="8"/>
      <c r="I1726" s="8"/>
      <c r="J1726" s="8"/>
      <c r="K1726" s="8"/>
      <c r="L1726" s="5"/>
      <c r="M1726" s="5"/>
    </row>
    <row r="1727" spans="2:13" x14ac:dyDescent="0.25">
      <c r="B1727" s="1"/>
      <c r="C1727" s="1"/>
      <c r="D1727" s="1"/>
      <c r="E1727" s="8"/>
      <c r="F1727" s="8"/>
      <c r="G1727" s="8"/>
      <c r="H1727" s="8"/>
      <c r="I1727" s="8"/>
      <c r="J1727" s="8"/>
      <c r="K1727" s="8"/>
      <c r="L1727" s="5"/>
      <c r="M1727" s="5"/>
    </row>
    <row r="1728" spans="2:13" x14ac:dyDescent="0.25">
      <c r="B1728" s="1"/>
      <c r="C1728" s="1"/>
      <c r="D1728" s="1"/>
      <c r="E1728" s="8"/>
      <c r="F1728" s="8"/>
      <c r="G1728" s="8"/>
      <c r="H1728" s="8"/>
      <c r="I1728" s="8"/>
      <c r="J1728" s="8"/>
      <c r="K1728" s="8"/>
      <c r="L1728" s="5"/>
      <c r="M1728" s="5"/>
    </row>
    <row r="1729" spans="2:13" x14ac:dyDescent="0.25">
      <c r="B1729" s="1"/>
      <c r="C1729" s="1"/>
      <c r="D1729" s="1"/>
      <c r="E1729" s="8"/>
      <c r="F1729" s="8"/>
      <c r="G1729" s="8"/>
      <c r="H1729" s="8"/>
      <c r="I1729" s="8"/>
      <c r="J1729" s="8"/>
      <c r="K1729" s="8"/>
      <c r="L1729" s="5"/>
      <c r="M1729" s="5"/>
    </row>
    <row r="1730" spans="2:13" x14ac:dyDescent="0.25">
      <c r="B1730" s="1"/>
      <c r="C1730" s="1"/>
      <c r="D1730" s="1"/>
      <c r="E1730" s="8"/>
      <c r="F1730" s="8"/>
      <c r="G1730" s="8"/>
      <c r="H1730" s="8"/>
      <c r="I1730" s="8"/>
      <c r="J1730" s="8"/>
      <c r="K1730" s="8"/>
      <c r="L1730" s="5"/>
      <c r="M1730" s="5"/>
    </row>
    <row r="1731" spans="2:13" x14ac:dyDescent="0.25">
      <c r="B1731" s="1"/>
      <c r="C1731" s="1"/>
      <c r="D1731" s="1"/>
      <c r="E1731" s="8"/>
      <c r="F1731" s="8"/>
      <c r="G1731" s="8"/>
      <c r="H1731" s="8"/>
      <c r="I1731" s="8"/>
      <c r="J1731" s="8"/>
      <c r="K1731" s="8"/>
      <c r="L1731" s="5"/>
      <c r="M1731" s="5"/>
    </row>
    <row r="1732" spans="2:13" x14ac:dyDescent="0.25">
      <c r="B1732" s="1"/>
      <c r="C1732" s="1"/>
      <c r="D1732" s="1"/>
      <c r="E1732" s="8"/>
      <c r="F1732" s="8"/>
      <c r="G1732" s="8"/>
      <c r="H1732" s="8"/>
      <c r="I1732" s="8"/>
      <c r="J1732" s="8"/>
      <c r="K1732" s="8"/>
      <c r="L1732" s="5"/>
      <c r="M1732" s="5"/>
    </row>
    <row r="1733" spans="2:13" x14ac:dyDescent="0.25">
      <c r="B1733" s="1"/>
      <c r="C1733" s="1"/>
      <c r="D1733" s="1"/>
      <c r="E1733" s="8"/>
      <c r="F1733" s="8"/>
      <c r="G1733" s="8"/>
      <c r="H1733" s="8"/>
      <c r="I1733" s="8"/>
      <c r="J1733" s="8"/>
      <c r="K1733" s="8"/>
      <c r="L1733" s="5"/>
      <c r="M1733" s="5"/>
    </row>
    <row r="1734" spans="2:13" x14ac:dyDescent="0.25">
      <c r="B1734" s="1"/>
      <c r="C1734" s="1"/>
      <c r="D1734" s="1"/>
      <c r="E1734" s="8"/>
      <c r="F1734" s="8"/>
      <c r="G1734" s="8"/>
      <c r="H1734" s="8"/>
      <c r="I1734" s="8"/>
      <c r="J1734" s="8"/>
      <c r="K1734" s="8"/>
      <c r="L1734" s="5"/>
      <c r="M1734" s="5"/>
    </row>
    <row r="1735" spans="2:13" x14ac:dyDescent="0.25">
      <c r="B1735" s="1"/>
      <c r="C1735" s="1"/>
      <c r="D1735" s="1"/>
      <c r="E1735" s="8"/>
      <c r="F1735" s="8"/>
      <c r="G1735" s="8"/>
      <c r="H1735" s="8"/>
      <c r="I1735" s="8"/>
      <c r="J1735" s="8"/>
      <c r="K1735" s="8"/>
      <c r="L1735" s="5"/>
      <c r="M1735" s="5"/>
    </row>
    <row r="1736" spans="2:13" x14ac:dyDescent="0.25">
      <c r="B1736" s="1"/>
      <c r="C1736" s="1"/>
      <c r="D1736" s="1"/>
      <c r="E1736" s="8"/>
      <c r="F1736" s="8"/>
      <c r="G1736" s="8"/>
      <c r="H1736" s="8"/>
      <c r="I1736" s="8"/>
      <c r="J1736" s="8"/>
      <c r="K1736" s="8"/>
      <c r="L1736" s="5"/>
      <c r="M1736" s="5"/>
    </row>
    <row r="1737" spans="2:13" x14ac:dyDescent="0.25">
      <c r="B1737" s="1"/>
      <c r="C1737" s="1"/>
      <c r="D1737" s="1"/>
      <c r="E1737" s="8"/>
      <c r="F1737" s="8"/>
      <c r="G1737" s="8"/>
      <c r="H1737" s="8"/>
      <c r="I1737" s="8"/>
      <c r="J1737" s="8"/>
      <c r="K1737" s="8"/>
      <c r="L1737" s="5"/>
      <c r="M1737" s="5"/>
    </row>
    <row r="1738" spans="2:13" x14ac:dyDescent="0.25">
      <c r="B1738" s="1"/>
      <c r="C1738" s="1"/>
      <c r="D1738" s="1"/>
      <c r="E1738" s="8"/>
      <c r="F1738" s="8"/>
      <c r="G1738" s="8"/>
      <c r="H1738" s="8"/>
      <c r="I1738" s="8"/>
      <c r="J1738" s="8"/>
      <c r="K1738" s="8"/>
      <c r="L1738" s="5"/>
      <c r="M1738" s="5"/>
    </row>
    <row r="1739" spans="2:13" x14ac:dyDescent="0.25">
      <c r="B1739" s="1"/>
      <c r="C1739" s="1"/>
      <c r="D1739" s="1"/>
      <c r="E1739" s="8"/>
      <c r="F1739" s="8"/>
      <c r="G1739" s="8"/>
      <c r="H1739" s="8"/>
      <c r="I1739" s="8"/>
      <c r="J1739" s="8"/>
      <c r="K1739" s="8"/>
      <c r="L1739" s="5"/>
      <c r="M1739" s="5"/>
    </row>
    <row r="1740" spans="2:13" x14ac:dyDescent="0.25">
      <c r="B1740" s="1"/>
      <c r="C1740" s="1"/>
      <c r="D1740" s="1"/>
      <c r="E1740" s="8"/>
      <c r="F1740" s="8"/>
      <c r="G1740" s="8"/>
      <c r="H1740" s="8"/>
      <c r="I1740" s="8"/>
      <c r="J1740" s="8"/>
      <c r="K1740" s="8"/>
      <c r="L1740" s="5"/>
      <c r="M1740" s="5"/>
    </row>
    <row r="1741" spans="2:13" x14ac:dyDescent="0.25">
      <c r="B1741" s="1"/>
      <c r="C1741" s="1"/>
      <c r="D1741" s="1"/>
      <c r="E1741" s="8"/>
      <c r="F1741" s="8"/>
      <c r="G1741" s="8"/>
      <c r="H1741" s="8"/>
      <c r="I1741" s="8"/>
      <c r="J1741" s="8"/>
      <c r="K1741" s="8"/>
      <c r="L1741" s="5"/>
      <c r="M1741" s="5"/>
    </row>
    <row r="1742" spans="2:13" x14ac:dyDescent="0.25">
      <c r="B1742" s="1"/>
      <c r="C1742" s="1"/>
      <c r="D1742" s="1"/>
      <c r="E1742" s="8"/>
      <c r="F1742" s="8"/>
      <c r="G1742" s="8"/>
      <c r="H1742" s="8"/>
      <c r="I1742" s="8"/>
      <c r="J1742" s="8"/>
      <c r="K1742" s="8"/>
      <c r="L1742" s="5"/>
      <c r="M1742" s="5"/>
    </row>
    <row r="1743" spans="2:13" x14ac:dyDescent="0.25">
      <c r="B1743" s="1"/>
      <c r="C1743" s="1"/>
      <c r="D1743" s="1"/>
      <c r="E1743" s="8"/>
      <c r="F1743" s="8"/>
      <c r="G1743" s="8"/>
      <c r="H1743" s="8"/>
      <c r="I1743" s="8"/>
      <c r="J1743" s="8"/>
      <c r="K1743" s="8"/>
      <c r="L1743" s="5"/>
      <c r="M1743" s="5"/>
    </row>
    <row r="1744" spans="2:13" x14ac:dyDescent="0.25">
      <c r="B1744" s="1"/>
      <c r="C1744" s="1"/>
      <c r="D1744" s="1"/>
      <c r="E1744" s="8"/>
      <c r="F1744" s="8"/>
      <c r="G1744" s="8"/>
      <c r="H1744" s="8"/>
      <c r="I1744" s="8"/>
      <c r="J1744" s="8"/>
      <c r="K1744" s="8"/>
      <c r="L1744" s="5"/>
      <c r="M1744" s="5"/>
    </row>
    <row r="1745" spans="2:13" x14ac:dyDescent="0.25">
      <c r="B1745" s="1"/>
      <c r="C1745" s="1"/>
      <c r="D1745" s="1"/>
      <c r="E1745" s="8"/>
      <c r="F1745" s="8"/>
      <c r="G1745" s="8"/>
      <c r="H1745" s="8"/>
      <c r="I1745" s="8"/>
      <c r="J1745" s="8"/>
      <c r="K1745" s="8"/>
      <c r="L1745" s="5"/>
      <c r="M1745" s="5"/>
    </row>
    <row r="1746" spans="2:13" x14ac:dyDescent="0.25">
      <c r="B1746" s="1"/>
      <c r="C1746" s="1"/>
      <c r="D1746" s="1"/>
      <c r="E1746" s="8"/>
      <c r="F1746" s="8"/>
      <c r="G1746" s="8"/>
      <c r="H1746" s="8"/>
      <c r="I1746" s="8"/>
      <c r="J1746" s="8"/>
      <c r="K1746" s="8"/>
      <c r="L1746" s="5"/>
      <c r="M1746" s="5"/>
    </row>
    <row r="1747" spans="2:13" x14ac:dyDescent="0.25">
      <c r="B1747" s="1"/>
      <c r="C1747" s="1"/>
      <c r="D1747" s="1"/>
      <c r="E1747" s="8"/>
      <c r="F1747" s="8"/>
      <c r="G1747" s="8"/>
      <c r="H1747" s="8"/>
      <c r="I1747" s="8"/>
      <c r="J1747" s="8"/>
      <c r="K1747" s="8"/>
      <c r="L1747" s="5"/>
      <c r="M1747" s="5"/>
    </row>
    <row r="1748" spans="2:13" x14ac:dyDescent="0.25">
      <c r="B1748" s="1"/>
      <c r="C1748" s="1"/>
      <c r="D1748" s="1"/>
      <c r="E1748" s="8"/>
      <c r="F1748" s="8"/>
      <c r="G1748" s="8"/>
      <c r="H1748" s="8"/>
      <c r="I1748" s="8"/>
      <c r="J1748" s="8"/>
      <c r="K1748" s="8"/>
      <c r="L1748" s="5"/>
      <c r="M1748" s="5"/>
    </row>
    <row r="1749" spans="2:13" x14ac:dyDescent="0.25">
      <c r="B1749" s="1"/>
      <c r="C1749" s="1"/>
      <c r="D1749" s="1"/>
      <c r="E1749" s="8"/>
      <c r="F1749" s="8"/>
      <c r="G1749" s="8"/>
      <c r="H1749" s="8"/>
      <c r="I1749" s="8"/>
      <c r="J1749" s="8"/>
      <c r="K1749" s="8"/>
      <c r="L1749" s="5"/>
      <c r="M1749" s="5"/>
    </row>
    <row r="1750" spans="2:13" x14ac:dyDescent="0.25">
      <c r="B1750" s="1"/>
      <c r="C1750" s="1"/>
      <c r="D1750" s="1"/>
      <c r="E1750" s="8"/>
      <c r="F1750" s="8"/>
      <c r="G1750" s="8"/>
      <c r="H1750" s="8"/>
      <c r="I1750" s="8"/>
      <c r="J1750" s="8"/>
      <c r="K1750" s="8"/>
      <c r="L1750" s="5"/>
      <c r="M1750" s="5"/>
    </row>
    <row r="1751" spans="2:13" x14ac:dyDescent="0.25">
      <c r="B1751" s="1"/>
      <c r="C1751" s="1"/>
      <c r="D1751" s="1"/>
      <c r="E1751" s="8"/>
      <c r="F1751" s="8"/>
      <c r="G1751" s="8"/>
      <c r="H1751" s="8"/>
      <c r="I1751" s="8"/>
      <c r="J1751" s="8"/>
      <c r="K1751" s="8"/>
      <c r="L1751" s="5"/>
      <c r="M1751" s="5"/>
    </row>
    <row r="1752" spans="2:13" x14ac:dyDescent="0.25">
      <c r="B1752" s="1"/>
      <c r="C1752" s="1"/>
      <c r="D1752" s="1"/>
      <c r="E1752" s="8"/>
      <c r="F1752" s="8"/>
      <c r="G1752" s="8"/>
      <c r="H1752" s="8"/>
      <c r="I1752" s="8"/>
      <c r="J1752" s="8"/>
      <c r="K1752" s="8"/>
      <c r="L1752" s="5"/>
      <c r="M1752" s="5"/>
    </row>
    <row r="1753" spans="2:13" x14ac:dyDescent="0.25">
      <c r="B1753" s="1"/>
      <c r="C1753" s="1"/>
      <c r="D1753" s="1"/>
      <c r="E1753" s="8"/>
      <c r="F1753" s="8"/>
      <c r="G1753" s="8"/>
      <c r="H1753" s="8"/>
      <c r="I1753" s="8"/>
      <c r="J1753" s="8"/>
      <c r="K1753" s="8"/>
      <c r="L1753" s="5"/>
      <c r="M1753" s="5"/>
    </row>
    <row r="1754" spans="2:13" x14ac:dyDescent="0.25">
      <c r="B1754" s="1"/>
      <c r="C1754" s="1"/>
      <c r="D1754" s="1"/>
      <c r="E1754" s="8"/>
      <c r="F1754" s="8"/>
      <c r="G1754" s="8"/>
      <c r="H1754" s="8"/>
      <c r="I1754" s="8"/>
      <c r="J1754" s="8"/>
      <c r="K1754" s="8"/>
      <c r="L1754" s="5"/>
      <c r="M1754" s="5"/>
    </row>
    <row r="1755" spans="2:13" x14ac:dyDescent="0.25">
      <c r="B1755" s="1"/>
      <c r="C1755" s="1"/>
      <c r="D1755" s="1"/>
      <c r="E1755" s="8"/>
      <c r="F1755" s="8"/>
      <c r="G1755" s="8"/>
      <c r="H1755" s="8"/>
      <c r="I1755" s="8"/>
      <c r="J1755" s="8"/>
      <c r="K1755" s="8"/>
      <c r="L1755" s="5"/>
      <c r="M1755" s="5"/>
    </row>
    <row r="1756" spans="2:13" x14ac:dyDescent="0.25">
      <c r="B1756" s="1"/>
      <c r="C1756" s="1"/>
      <c r="D1756" s="1"/>
      <c r="E1756" s="8"/>
      <c r="F1756" s="8"/>
      <c r="G1756" s="8"/>
      <c r="H1756" s="8"/>
      <c r="I1756" s="8"/>
      <c r="J1756" s="8"/>
      <c r="K1756" s="8"/>
      <c r="L1756" s="5"/>
      <c r="M1756" s="5"/>
    </row>
    <row r="1757" spans="2:13" x14ac:dyDescent="0.25">
      <c r="B1757" s="1"/>
      <c r="C1757" s="1"/>
      <c r="D1757" s="1"/>
      <c r="E1757" s="8"/>
      <c r="F1757" s="8"/>
      <c r="G1757" s="8"/>
      <c r="H1757" s="8"/>
      <c r="I1757" s="8"/>
      <c r="J1757" s="8"/>
      <c r="K1757" s="8"/>
      <c r="L1757" s="5"/>
      <c r="M1757" s="5"/>
    </row>
    <row r="1758" spans="2:13" x14ac:dyDescent="0.25">
      <c r="B1758" s="1"/>
      <c r="C1758" s="1"/>
      <c r="D1758" s="1"/>
      <c r="E1758" s="8"/>
      <c r="F1758" s="8"/>
      <c r="G1758" s="8"/>
      <c r="H1758" s="8"/>
      <c r="I1758" s="8"/>
      <c r="J1758" s="8"/>
      <c r="K1758" s="8"/>
      <c r="L1758" s="5"/>
      <c r="M1758" s="5"/>
    </row>
    <row r="1759" spans="2:13" x14ac:dyDescent="0.25">
      <c r="B1759" s="1"/>
      <c r="C1759" s="1"/>
      <c r="D1759" s="1"/>
      <c r="E1759" s="8"/>
      <c r="F1759" s="8"/>
      <c r="G1759" s="8"/>
      <c r="H1759" s="8"/>
      <c r="I1759" s="8"/>
      <c r="J1759" s="8"/>
      <c r="K1759" s="8"/>
      <c r="L1759" s="5"/>
      <c r="M1759" s="5"/>
    </row>
    <row r="1760" spans="2:13" x14ac:dyDescent="0.25">
      <c r="B1760" s="1"/>
      <c r="C1760" s="1"/>
      <c r="D1760" s="1"/>
      <c r="E1760" s="8"/>
      <c r="F1760" s="8"/>
      <c r="G1760" s="8"/>
      <c r="H1760" s="8"/>
      <c r="I1760" s="8"/>
      <c r="J1760" s="8"/>
      <c r="K1760" s="8"/>
      <c r="L1760" s="5"/>
      <c r="M1760" s="5"/>
    </row>
    <row r="1761" spans="2:13" x14ac:dyDescent="0.25">
      <c r="B1761" s="1"/>
      <c r="C1761" s="1"/>
      <c r="D1761" s="1"/>
      <c r="E1761" s="8"/>
      <c r="F1761" s="8"/>
      <c r="G1761" s="8"/>
      <c r="H1761" s="8"/>
      <c r="I1761" s="8"/>
      <c r="J1761" s="8"/>
      <c r="K1761" s="8"/>
      <c r="L1761" s="5"/>
      <c r="M1761" s="5"/>
    </row>
    <row r="1762" spans="2:13" x14ac:dyDescent="0.25">
      <c r="B1762" s="1"/>
      <c r="C1762" s="1"/>
      <c r="D1762" s="1"/>
      <c r="E1762" s="8"/>
      <c r="F1762" s="8"/>
      <c r="G1762" s="8"/>
      <c r="H1762" s="8"/>
      <c r="I1762" s="8"/>
      <c r="J1762" s="8"/>
      <c r="K1762" s="8"/>
      <c r="L1762" s="5"/>
      <c r="M1762" s="5"/>
    </row>
    <row r="1763" spans="2:13" x14ac:dyDescent="0.25">
      <c r="B1763" s="1"/>
      <c r="C1763" s="1"/>
      <c r="D1763" s="1"/>
      <c r="E1763" s="8"/>
      <c r="F1763" s="8"/>
      <c r="G1763" s="8"/>
      <c r="H1763" s="8"/>
      <c r="I1763" s="8"/>
      <c r="J1763" s="8"/>
      <c r="K1763" s="8"/>
      <c r="L1763" s="5"/>
      <c r="M1763" s="5"/>
    </row>
    <row r="1764" spans="2:13" x14ac:dyDescent="0.25">
      <c r="B1764" s="1"/>
      <c r="C1764" s="1"/>
      <c r="D1764" s="1"/>
      <c r="E1764" s="8"/>
      <c r="F1764" s="8"/>
      <c r="G1764" s="8"/>
      <c r="H1764" s="8"/>
      <c r="I1764" s="8"/>
      <c r="J1764" s="8"/>
      <c r="K1764" s="8"/>
      <c r="L1764" s="5"/>
      <c r="M1764" s="5"/>
    </row>
    <row r="1765" spans="2:13" x14ac:dyDescent="0.25">
      <c r="B1765" s="1"/>
      <c r="C1765" s="1"/>
      <c r="D1765" s="1"/>
      <c r="E1765" s="8"/>
      <c r="F1765" s="8"/>
      <c r="G1765" s="8"/>
      <c r="H1765" s="8"/>
      <c r="I1765" s="8"/>
      <c r="J1765" s="8"/>
      <c r="K1765" s="8"/>
      <c r="L1765" s="5"/>
      <c r="M1765" s="5"/>
    </row>
    <row r="1766" spans="2:13" x14ac:dyDescent="0.25">
      <c r="B1766" s="1"/>
      <c r="C1766" s="1"/>
      <c r="D1766" s="1"/>
      <c r="E1766" s="8"/>
      <c r="F1766" s="8"/>
      <c r="G1766" s="8"/>
      <c r="H1766" s="8"/>
      <c r="I1766" s="8"/>
      <c r="J1766" s="8"/>
      <c r="K1766" s="8"/>
      <c r="L1766" s="5"/>
      <c r="M1766" s="5"/>
    </row>
    <row r="1767" spans="2:13" x14ac:dyDescent="0.25">
      <c r="B1767" s="1"/>
      <c r="C1767" s="1"/>
      <c r="D1767" s="1"/>
      <c r="E1767" s="8"/>
      <c r="F1767" s="8"/>
      <c r="G1767" s="8"/>
      <c r="H1767" s="8"/>
      <c r="I1767" s="8"/>
      <c r="J1767" s="8"/>
      <c r="K1767" s="8"/>
      <c r="L1767" s="5"/>
      <c r="M1767" s="5"/>
    </row>
    <row r="1768" spans="2:13" x14ac:dyDescent="0.25">
      <c r="B1768" s="1"/>
      <c r="C1768" s="1"/>
      <c r="D1768" s="1"/>
      <c r="E1768" s="8"/>
      <c r="F1768" s="8"/>
      <c r="G1768" s="8"/>
      <c r="H1768" s="8"/>
      <c r="I1768" s="8"/>
      <c r="J1768" s="8"/>
      <c r="K1768" s="8"/>
      <c r="L1768" s="5"/>
      <c r="M1768" s="5"/>
    </row>
    <row r="1769" spans="2:13" x14ac:dyDescent="0.25">
      <c r="B1769" s="1"/>
      <c r="C1769" s="1"/>
      <c r="D1769" s="1"/>
      <c r="E1769" s="8"/>
      <c r="F1769" s="8"/>
      <c r="G1769" s="8"/>
      <c r="H1769" s="8"/>
      <c r="I1769" s="8"/>
      <c r="J1769" s="8"/>
      <c r="K1769" s="8"/>
      <c r="L1769" s="5"/>
      <c r="M1769" s="5"/>
    </row>
    <row r="1770" spans="2:13" x14ac:dyDescent="0.25">
      <c r="B1770" s="1"/>
      <c r="C1770" s="1"/>
      <c r="D1770" s="1"/>
      <c r="E1770" s="8"/>
      <c r="F1770" s="8"/>
      <c r="G1770" s="8"/>
      <c r="H1770" s="8"/>
      <c r="I1770" s="8"/>
      <c r="J1770" s="8"/>
      <c r="K1770" s="8"/>
      <c r="L1770" s="5"/>
      <c r="M1770" s="5"/>
    </row>
    <row r="1771" spans="2:13" x14ac:dyDescent="0.25">
      <c r="B1771" s="1"/>
      <c r="C1771" s="1"/>
      <c r="D1771" s="1"/>
      <c r="E1771" s="8"/>
      <c r="F1771" s="8"/>
      <c r="G1771" s="8"/>
      <c r="H1771" s="8"/>
      <c r="I1771" s="8"/>
      <c r="J1771" s="8"/>
      <c r="K1771" s="8"/>
      <c r="L1771" s="5"/>
      <c r="M1771" s="5"/>
    </row>
    <row r="1772" spans="2:13" x14ac:dyDescent="0.25">
      <c r="B1772" s="1"/>
      <c r="C1772" s="1"/>
      <c r="D1772" s="1"/>
      <c r="E1772" s="8"/>
      <c r="F1772" s="8"/>
      <c r="G1772" s="8"/>
      <c r="H1772" s="8"/>
      <c r="I1772" s="8"/>
      <c r="J1772" s="8"/>
      <c r="K1772" s="8"/>
      <c r="L1772" s="5"/>
      <c r="M1772" s="5"/>
    </row>
    <row r="1773" spans="2:13" x14ac:dyDescent="0.25">
      <c r="B1773" s="1"/>
      <c r="C1773" s="1"/>
      <c r="D1773" s="1"/>
      <c r="E1773" s="8"/>
      <c r="F1773" s="8"/>
      <c r="G1773" s="8"/>
      <c r="H1773" s="8"/>
      <c r="I1773" s="8"/>
      <c r="J1773" s="8"/>
      <c r="K1773" s="8"/>
      <c r="L1773" s="5"/>
      <c r="M1773" s="5"/>
    </row>
    <row r="1774" spans="2:13" x14ac:dyDescent="0.25">
      <c r="B1774" s="1"/>
      <c r="C1774" s="1"/>
      <c r="D1774" s="1"/>
      <c r="E1774" s="8"/>
      <c r="F1774" s="8"/>
      <c r="G1774" s="8"/>
      <c r="H1774" s="8"/>
      <c r="I1774" s="8"/>
      <c r="J1774" s="8"/>
      <c r="K1774" s="8"/>
      <c r="L1774" s="5"/>
      <c r="M1774" s="5"/>
    </row>
    <row r="1775" spans="2:13" x14ac:dyDescent="0.25">
      <c r="B1775" s="1"/>
      <c r="C1775" s="1"/>
      <c r="D1775" s="1"/>
      <c r="E1775" s="8"/>
      <c r="F1775" s="8"/>
      <c r="G1775" s="8"/>
      <c r="H1775" s="8"/>
      <c r="I1775" s="8"/>
      <c r="J1775" s="8"/>
      <c r="K1775" s="8"/>
      <c r="L1775" s="5"/>
      <c r="M1775" s="5"/>
    </row>
    <row r="1776" spans="2:13" x14ac:dyDescent="0.25">
      <c r="B1776" s="1"/>
      <c r="C1776" s="1"/>
      <c r="D1776" s="1"/>
      <c r="E1776" s="8"/>
      <c r="F1776" s="8"/>
      <c r="G1776" s="8"/>
      <c r="H1776" s="8"/>
      <c r="I1776" s="8"/>
      <c r="J1776" s="8"/>
      <c r="K1776" s="8"/>
      <c r="L1776" s="5"/>
      <c r="M1776" s="5"/>
    </row>
    <row r="1777" spans="2:13" x14ac:dyDescent="0.25">
      <c r="B1777" s="1"/>
      <c r="C1777" s="1"/>
      <c r="D1777" s="1"/>
      <c r="E1777" s="8"/>
      <c r="F1777" s="8"/>
      <c r="G1777" s="8"/>
      <c r="H1777" s="8"/>
      <c r="I1777" s="8"/>
      <c r="J1777" s="8"/>
      <c r="K1777" s="8"/>
      <c r="L1777" s="5"/>
      <c r="M1777" s="5"/>
    </row>
    <row r="1778" spans="2:13" x14ac:dyDescent="0.25">
      <c r="B1778" s="1"/>
      <c r="C1778" s="1"/>
      <c r="D1778" s="1"/>
      <c r="E1778" s="8"/>
      <c r="F1778" s="8"/>
      <c r="G1778" s="8"/>
      <c r="H1778" s="8"/>
      <c r="I1778" s="8"/>
      <c r="J1778" s="8"/>
      <c r="K1778" s="8"/>
      <c r="L1778" s="5"/>
      <c r="M1778" s="5"/>
    </row>
    <row r="1779" spans="2:13" x14ac:dyDescent="0.25">
      <c r="B1779" s="1"/>
      <c r="C1779" s="1"/>
      <c r="D1779" s="1"/>
      <c r="E1779" s="8"/>
      <c r="F1779" s="8"/>
      <c r="G1779" s="8"/>
      <c r="H1779" s="8"/>
      <c r="I1779" s="8"/>
      <c r="J1779" s="8"/>
      <c r="K1779" s="8"/>
      <c r="L1779" s="5"/>
      <c r="M1779" s="5"/>
    </row>
    <row r="1780" spans="2:13" x14ac:dyDescent="0.25">
      <c r="B1780" s="1"/>
      <c r="C1780" s="1"/>
      <c r="D1780" s="1"/>
      <c r="E1780" s="8"/>
      <c r="F1780" s="8"/>
      <c r="G1780" s="8"/>
      <c r="H1780" s="8"/>
      <c r="I1780" s="8"/>
      <c r="J1780" s="8"/>
      <c r="K1780" s="8"/>
      <c r="L1780" s="5"/>
      <c r="M1780" s="5"/>
    </row>
    <row r="1781" spans="2:13" x14ac:dyDescent="0.25">
      <c r="B1781" s="1"/>
      <c r="C1781" s="1"/>
      <c r="D1781" s="1"/>
      <c r="E1781" s="8"/>
      <c r="F1781" s="8"/>
      <c r="G1781" s="8"/>
      <c r="H1781" s="8"/>
      <c r="I1781" s="8"/>
      <c r="J1781" s="8"/>
      <c r="K1781" s="8"/>
      <c r="L1781" s="5"/>
      <c r="M1781" s="5"/>
    </row>
    <row r="1782" spans="2:13" x14ac:dyDescent="0.25">
      <c r="B1782" s="1"/>
      <c r="C1782" s="1"/>
      <c r="D1782" s="1"/>
      <c r="E1782" s="8"/>
      <c r="F1782" s="8"/>
      <c r="G1782" s="8"/>
      <c r="H1782" s="8"/>
      <c r="I1782" s="8"/>
      <c r="J1782" s="8"/>
      <c r="K1782" s="8"/>
      <c r="L1782" s="5"/>
      <c r="M1782" s="5"/>
    </row>
    <row r="1783" spans="2:13" x14ac:dyDescent="0.25">
      <c r="B1783" s="1"/>
      <c r="C1783" s="1"/>
      <c r="D1783" s="1"/>
      <c r="E1783" s="8"/>
      <c r="F1783" s="8"/>
      <c r="G1783" s="8"/>
      <c r="H1783" s="8"/>
      <c r="I1783" s="8"/>
      <c r="J1783" s="8"/>
      <c r="K1783" s="8"/>
      <c r="L1783" s="5"/>
      <c r="M1783" s="5"/>
    </row>
    <row r="1784" spans="2:13" x14ac:dyDescent="0.25">
      <c r="B1784" s="1"/>
      <c r="C1784" s="1"/>
      <c r="D1784" s="1"/>
      <c r="E1784" s="8"/>
      <c r="F1784" s="8"/>
      <c r="G1784" s="8"/>
      <c r="H1784" s="8"/>
      <c r="I1784" s="8"/>
      <c r="J1784" s="8"/>
      <c r="K1784" s="8"/>
      <c r="L1784" s="5"/>
      <c r="M1784" s="5"/>
    </row>
    <row r="1785" spans="2:13" x14ac:dyDescent="0.25">
      <c r="B1785" s="1"/>
      <c r="C1785" s="1"/>
      <c r="D1785" s="1"/>
      <c r="E1785" s="8"/>
      <c r="F1785" s="8"/>
      <c r="G1785" s="8"/>
      <c r="H1785" s="8"/>
      <c r="I1785" s="8"/>
      <c r="J1785" s="8"/>
      <c r="K1785" s="8"/>
      <c r="L1785" s="5"/>
      <c r="M1785" s="5"/>
    </row>
    <row r="1786" spans="2:13" x14ac:dyDescent="0.25">
      <c r="B1786" s="1"/>
      <c r="C1786" s="1"/>
      <c r="D1786" s="1"/>
      <c r="E1786" s="8"/>
      <c r="F1786" s="8"/>
      <c r="G1786" s="8"/>
      <c r="H1786" s="8"/>
      <c r="I1786" s="8"/>
      <c r="J1786" s="8"/>
      <c r="K1786" s="8"/>
      <c r="L1786" s="5"/>
      <c r="M1786" s="5"/>
    </row>
    <row r="1787" spans="2:13" x14ac:dyDescent="0.25">
      <c r="B1787" s="1"/>
      <c r="C1787" s="1"/>
      <c r="D1787" s="1"/>
      <c r="E1787" s="8"/>
      <c r="F1787" s="8"/>
      <c r="G1787" s="8"/>
      <c r="H1787" s="8"/>
      <c r="I1787" s="8"/>
      <c r="J1787" s="8"/>
      <c r="K1787" s="8"/>
      <c r="L1787" s="5"/>
      <c r="M1787" s="5"/>
    </row>
    <row r="1788" spans="2:13" x14ac:dyDescent="0.25">
      <c r="B1788" s="1"/>
      <c r="C1788" s="1"/>
      <c r="D1788" s="1"/>
      <c r="E1788" s="8"/>
      <c r="F1788" s="8"/>
      <c r="G1788" s="8"/>
      <c r="H1788" s="8"/>
      <c r="I1788" s="8"/>
      <c r="J1788" s="8"/>
      <c r="K1788" s="8"/>
      <c r="L1788" s="5"/>
      <c r="M1788" s="5"/>
    </row>
    <row r="1789" spans="2:13" x14ac:dyDescent="0.25">
      <c r="B1789" s="1"/>
      <c r="C1789" s="1"/>
      <c r="D1789" s="1"/>
      <c r="E1789" s="8"/>
      <c r="F1789" s="8"/>
      <c r="G1789" s="8"/>
      <c r="H1789" s="8"/>
      <c r="I1789" s="8"/>
      <c r="J1789" s="8"/>
      <c r="K1789" s="8"/>
      <c r="L1789" s="5"/>
      <c r="M1789" s="5"/>
    </row>
    <row r="1790" spans="2:13" x14ac:dyDescent="0.25">
      <c r="B1790" s="1"/>
      <c r="C1790" s="1"/>
      <c r="D1790" s="1"/>
      <c r="E1790" s="8"/>
      <c r="F1790" s="8"/>
      <c r="G1790" s="8"/>
      <c r="H1790" s="8"/>
      <c r="I1790" s="8"/>
      <c r="J1790" s="8"/>
      <c r="K1790" s="8"/>
      <c r="L1790" s="5"/>
      <c r="M1790" s="5"/>
    </row>
    <row r="1791" spans="2:13" x14ac:dyDescent="0.25">
      <c r="B1791" s="1"/>
      <c r="C1791" s="1"/>
      <c r="D1791" s="1"/>
      <c r="E1791" s="8"/>
      <c r="F1791" s="8"/>
      <c r="G1791" s="8"/>
      <c r="H1791" s="8"/>
      <c r="I1791" s="8"/>
      <c r="J1791" s="8"/>
      <c r="K1791" s="8"/>
      <c r="L1791" s="5"/>
      <c r="M1791" s="5"/>
    </row>
    <row r="1792" spans="2:13" x14ac:dyDescent="0.25">
      <c r="B1792" s="1"/>
      <c r="C1792" s="1"/>
      <c r="D1792" s="1"/>
      <c r="E1792" s="8"/>
      <c r="F1792" s="8"/>
      <c r="G1792" s="8"/>
      <c r="H1792" s="8"/>
      <c r="I1792" s="8"/>
      <c r="J1792" s="8"/>
      <c r="K1792" s="8"/>
      <c r="L1792" s="5"/>
      <c r="M1792" s="5"/>
    </row>
    <row r="1793" spans="2:13" x14ac:dyDescent="0.25">
      <c r="B1793" s="1"/>
      <c r="C1793" s="1"/>
      <c r="D1793" s="1"/>
      <c r="E1793" s="8"/>
      <c r="F1793" s="8"/>
      <c r="G1793" s="8"/>
      <c r="H1793" s="8"/>
      <c r="I1793" s="8"/>
      <c r="J1793" s="8"/>
      <c r="K1793" s="8"/>
      <c r="L1793" s="5"/>
      <c r="M1793" s="5"/>
    </row>
    <row r="1794" spans="2:13" x14ac:dyDescent="0.25">
      <c r="B1794" s="1"/>
      <c r="C1794" s="1"/>
      <c r="D1794" s="1"/>
      <c r="E1794" s="8"/>
      <c r="F1794" s="8"/>
      <c r="G1794" s="8"/>
      <c r="H1794" s="8"/>
      <c r="I1794" s="8"/>
      <c r="J1794" s="8"/>
      <c r="K1794" s="8"/>
      <c r="L1794" s="5"/>
      <c r="M1794" s="5"/>
    </row>
    <row r="1795" spans="2:13" x14ac:dyDescent="0.25">
      <c r="B1795" s="1"/>
      <c r="C1795" s="1"/>
      <c r="D1795" s="1"/>
      <c r="E1795" s="8"/>
      <c r="F1795" s="8"/>
      <c r="G1795" s="8"/>
      <c r="H1795" s="8"/>
      <c r="I1795" s="8"/>
      <c r="J1795" s="8"/>
      <c r="K1795" s="8"/>
      <c r="L1795" s="5"/>
      <c r="M1795" s="5"/>
    </row>
    <row r="1796" spans="2:13" x14ac:dyDescent="0.25">
      <c r="B1796" s="1"/>
      <c r="C1796" s="1"/>
      <c r="D1796" s="1"/>
      <c r="E1796" s="8"/>
      <c r="F1796" s="8"/>
      <c r="G1796" s="8"/>
      <c r="H1796" s="8"/>
      <c r="I1796" s="8"/>
      <c r="J1796" s="8"/>
      <c r="K1796" s="8"/>
      <c r="L1796" s="5"/>
      <c r="M1796" s="5"/>
    </row>
    <row r="1797" spans="2:13" x14ac:dyDescent="0.25">
      <c r="B1797" s="1"/>
      <c r="C1797" s="1"/>
      <c r="D1797" s="1"/>
      <c r="E1797" s="8"/>
      <c r="F1797" s="8"/>
      <c r="G1797" s="8"/>
      <c r="H1797" s="8"/>
      <c r="I1797" s="8"/>
      <c r="J1797" s="8"/>
      <c r="K1797" s="8"/>
      <c r="L1797" s="5"/>
      <c r="M1797" s="5"/>
    </row>
    <row r="1798" spans="2:13" x14ac:dyDescent="0.25">
      <c r="B1798" s="1"/>
      <c r="C1798" s="1"/>
      <c r="D1798" s="1"/>
      <c r="E1798" s="8"/>
      <c r="F1798" s="8"/>
      <c r="G1798" s="8"/>
      <c r="H1798" s="8"/>
      <c r="I1798" s="8"/>
      <c r="J1798" s="8"/>
      <c r="K1798" s="8"/>
      <c r="L1798" s="5"/>
      <c r="M1798" s="5"/>
    </row>
    <row r="1799" spans="2:13" x14ac:dyDescent="0.25">
      <c r="B1799" s="1"/>
      <c r="C1799" s="1"/>
      <c r="D1799" s="1"/>
      <c r="E1799" s="8"/>
      <c r="F1799" s="8"/>
      <c r="G1799" s="8"/>
      <c r="H1799" s="8"/>
      <c r="I1799" s="8"/>
      <c r="J1799" s="8"/>
      <c r="K1799" s="8"/>
      <c r="L1799" s="5"/>
      <c r="M1799" s="5"/>
    </row>
    <row r="1800" spans="2:13" x14ac:dyDescent="0.25">
      <c r="B1800" s="1"/>
      <c r="C1800" s="1"/>
      <c r="D1800" s="1"/>
      <c r="E1800" s="8"/>
      <c r="F1800" s="8"/>
      <c r="G1800" s="8"/>
      <c r="H1800" s="8"/>
      <c r="I1800" s="8"/>
      <c r="J1800" s="8"/>
      <c r="K1800" s="8"/>
      <c r="L1800" s="5"/>
      <c r="M1800" s="5"/>
    </row>
    <row r="1801" spans="2:13" x14ac:dyDescent="0.25">
      <c r="B1801" s="1"/>
      <c r="C1801" s="1"/>
      <c r="D1801" s="1"/>
      <c r="E1801" s="8"/>
      <c r="F1801" s="8"/>
      <c r="G1801" s="8"/>
      <c r="H1801" s="8"/>
      <c r="I1801" s="8"/>
      <c r="J1801" s="8"/>
      <c r="K1801" s="8"/>
      <c r="L1801" s="5"/>
      <c r="M1801" s="5"/>
    </row>
    <row r="1802" spans="2:13" x14ac:dyDescent="0.25">
      <c r="B1802" s="1"/>
      <c r="C1802" s="1"/>
      <c r="D1802" s="1"/>
      <c r="E1802" s="8"/>
      <c r="F1802" s="8"/>
      <c r="G1802" s="8"/>
      <c r="H1802" s="8"/>
      <c r="I1802" s="8"/>
      <c r="J1802" s="8"/>
      <c r="K1802" s="8"/>
      <c r="L1802" s="5"/>
      <c r="M1802" s="5"/>
    </row>
    <row r="1803" spans="2:13" x14ac:dyDescent="0.25">
      <c r="B1803" s="1"/>
      <c r="C1803" s="1"/>
      <c r="D1803" s="1"/>
      <c r="E1803" s="8"/>
      <c r="F1803" s="8"/>
      <c r="G1803" s="8"/>
      <c r="H1803" s="8"/>
      <c r="I1803" s="8"/>
      <c r="J1803" s="8"/>
      <c r="K1803" s="8"/>
      <c r="L1803" s="5"/>
      <c r="M1803" s="5"/>
    </row>
    <row r="1804" spans="2:13" x14ac:dyDescent="0.25">
      <c r="B1804" s="1"/>
      <c r="C1804" s="1"/>
      <c r="D1804" s="1"/>
      <c r="E1804" s="8"/>
      <c r="F1804" s="8"/>
      <c r="G1804" s="8"/>
      <c r="H1804" s="8"/>
      <c r="I1804" s="8"/>
      <c r="J1804" s="8"/>
      <c r="K1804" s="8"/>
      <c r="L1804" s="5"/>
      <c r="M1804" s="5"/>
    </row>
    <row r="1805" spans="2:13" x14ac:dyDescent="0.25">
      <c r="B1805" s="1"/>
      <c r="C1805" s="1"/>
      <c r="D1805" s="1"/>
      <c r="E1805" s="8"/>
      <c r="F1805" s="8"/>
      <c r="G1805" s="8"/>
      <c r="H1805" s="8"/>
      <c r="I1805" s="8"/>
      <c r="J1805" s="8"/>
      <c r="K1805" s="8"/>
      <c r="L1805" s="5"/>
      <c r="M1805" s="5"/>
    </row>
    <row r="1806" spans="2:13" x14ac:dyDescent="0.25">
      <c r="B1806" s="1"/>
      <c r="C1806" s="1"/>
      <c r="D1806" s="1"/>
      <c r="E1806" s="8"/>
      <c r="F1806" s="8"/>
      <c r="G1806" s="8"/>
      <c r="H1806" s="8"/>
      <c r="I1806" s="8"/>
      <c r="J1806" s="8"/>
      <c r="K1806" s="8"/>
      <c r="L1806" s="5"/>
      <c r="M1806" s="5"/>
    </row>
    <row r="1807" spans="2:13" x14ac:dyDescent="0.25">
      <c r="B1807" s="1"/>
      <c r="C1807" s="1"/>
      <c r="D1807" s="1"/>
      <c r="E1807" s="8"/>
      <c r="F1807" s="8"/>
      <c r="G1807" s="8"/>
      <c r="H1807" s="8"/>
      <c r="I1807" s="8"/>
      <c r="J1807" s="8"/>
      <c r="K1807" s="8"/>
      <c r="L1807" s="5"/>
      <c r="M1807" s="5"/>
    </row>
    <row r="1808" spans="2:13" x14ac:dyDescent="0.25">
      <c r="B1808" s="1"/>
      <c r="C1808" s="1"/>
      <c r="D1808" s="1"/>
      <c r="E1808" s="8"/>
      <c r="F1808" s="8"/>
      <c r="G1808" s="8"/>
      <c r="H1808" s="8"/>
      <c r="I1808" s="8"/>
      <c r="J1808" s="8"/>
      <c r="K1808" s="8"/>
      <c r="L1808" s="5"/>
      <c r="M1808" s="5"/>
    </row>
    <row r="1809" spans="2:13" x14ac:dyDescent="0.25">
      <c r="B1809" s="1"/>
      <c r="C1809" s="1"/>
      <c r="D1809" s="1"/>
      <c r="E1809" s="8"/>
      <c r="F1809" s="8"/>
      <c r="G1809" s="8"/>
      <c r="H1809" s="8"/>
      <c r="I1809" s="8"/>
      <c r="J1809" s="8"/>
      <c r="K1809" s="8"/>
      <c r="L1809" s="5"/>
      <c r="M1809" s="5"/>
    </row>
    <row r="1810" spans="2:13" x14ac:dyDescent="0.25">
      <c r="B1810" s="1"/>
      <c r="C1810" s="1"/>
      <c r="D1810" s="1"/>
      <c r="E1810" s="8"/>
      <c r="F1810" s="8"/>
      <c r="G1810" s="8"/>
      <c r="H1810" s="8"/>
      <c r="I1810" s="8"/>
      <c r="J1810" s="8"/>
      <c r="K1810" s="8"/>
      <c r="L1810" s="5"/>
      <c r="M1810" s="5"/>
    </row>
    <row r="1811" spans="2:13" x14ac:dyDescent="0.25">
      <c r="B1811" s="1"/>
      <c r="C1811" s="1"/>
      <c r="D1811" s="1"/>
      <c r="E1811" s="8"/>
      <c r="F1811" s="8"/>
      <c r="G1811" s="8"/>
      <c r="H1811" s="8"/>
      <c r="I1811" s="8"/>
      <c r="J1811" s="8"/>
      <c r="K1811" s="8"/>
      <c r="L1811" s="5"/>
      <c r="M1811" s="5"/>
    </row>
    <row r="1812" spans="2:13" x14ac:dyDescent="0.25">
      <c r="B1812" s="1"/>
      <c r="C1812" s="1"/>
      <c r="D1812" s="1"/>
      <c r="E1812" s="8"/>
      <c r="F1812" s="8"/>
      <c r="G1812" s="8"/>
      <c r="H1812" s="8"/>
      <c r="I1812" s="8"/>
      <c r="J1812" s="8"/>
      <c r="K1812" s="8"/>
      <c r="L1812" s="5"/>
      <c r="M1812" s="5"/>
    </row>
    <row r="1813" spans="2:13" x14ac:dyDescent="0.25">
      <c r="B1813" s="1"/>
      <c r="C1813" s="1"/>
      <c r="D1813" s="1"/>
      <c r="E1813" s="8"/>
      <c r="F1813" s="8"/>
      <c r="G1813" s="8"/>
      <c r="H1813" s="8"/>
      <c r="I1813" s="8"/>
      <c r="J1813" s="8"/>
      <c r="K1813" s="8"/>
      <c r="L1813" s="5"/>
      <c r="M1813" s="5"/>
    </row>
    <row r="1814" spans="2:13" x14ac:dyDescent="0.25">
      <c r="B1814" s="1"/>
      <c r="C1814" s="1"/>
      <c r="D1814" s="1"/>
      <c r="E1814" s="8"/>
      <c r="F1814" s="8"/>
      <c r="G1814" s="8"/>
      <c r="H1814" s="8"/>
      <c r="I1814" s="8"/>
      <c r="J1814" s="8"/>
      <c r="K1814" s="8"/>
      <c r="L1814" s="5"/>
      <c r="M1814" s="5"/>
    </row>
    <row r="1815" spans="2:13" x14ac:dyDescent="0.25">
      <c r="B1815" s="1"/>
      <c r="C1815" s="1"/>
      <c r="D1815" s="1"/>
      <c r="E1815" s="8"/>
      <c r="F1815" s="8"/>
      <c r="G1815" s="8"/>
      <c r="H1815" s="8"/>
      <c r="I1815" s="8"/>
      <c r="J1815" s="8"/>
      <c r="K1815" s="8"/>
      <c r="L1815" s="5"/>
      <c r="M1815" s="5"/>
    </row>
    <row r="1816" spans="2:13" x14ac:dyDescent="0.25">
      <c r="B1816" s="1"/>
      <c r="C1816" s="1"/>
      <c r="D1816" s="1"/>
      <c r="E1816" s="8"/>
      <c r="F1816" s="8"/>
      <c r="G1816" s="8"/>
      <c r="H1816" s="8"/>
      <c r="I1816" s="8"/>
      <c r="J1816" s="8"/>
      <c r="K1816" s="8"/>
      <c r="L1816" s="5"/>
      <c r="M1816" s="5"/>
    </row>
    <row r="1817" spans="2:13" x14ac:dyDescent="0.25">
      <c r="B1817" s="1"/>
      <c r="C1817" s="1"/>
      <c r="D1817" s="1"/>
      <c r="E1817" s="8"/>
      <c r="F1817" s="8"/>
      <c r="G1817" s="8"/>
      <c r="H1817" s="8"/>
      <c r="I1817" s="8"/>
      <c r="J1817" s="8"/>
      <c r="K1817" s="8"/>
      <c r="L1817" s="5"/>
      <c r="M1817" s="5"/>
    </row>
    <row r="1818" spans="2:13" x14ac:dyDescent="0.25">
      <c r="B1818" s="1"/>
      <c r="C1818" s="1"/>
      <c r="D1818" s="1"/>
      <c r="E1818" s="8"/>
      <c r="F1818" s="8"/>
      <c r="G1818" s="8"/>
      <c r="H1818" s="8"/>
      <c r="I1818" s="8"/>
      <c r="J1818" s="8"/>
      <c r="K1818" s="8"/>
      <c r="L1818" s="5"/>
      <c r="M1818" s="5"/>
    </row>
    <row r="1819" spans="2:13" x14ac:dyDescent="0.25">
      <c r="B1819" s="1"/>
      <c r="C1819" s="1"/>
      <c r="D1819" s="1"/>
      <c r="E1819" s="8"/>
      <c r="F1819" s="8"/>
      <c r="G1819" s="8"/>
      <c r="H1819" s="8"/>
      <c r="I1819" s="8"/>
      <c r="J1819" s="8"/>
      <c r="K1819" s="8"/>
      <c r="L1819" s="5"/>
      <c r="M1819" s="5"/>
    </row>
    <row r="1820" spans="2:13" x14ac:dyDescent="0.25">
      <c r="B1820" s="1"/>
      <c r="C1820" s="1"/>
      <c r="D1820" s="1"/>
      <c r="E1820" s="8"/>
      <c r="F1820" s="8"/>
      <c r="G1820" s="8"/>
      <c r="H1820" s="8"/>
      <c r="I1820" s="8"/>
      <c r="J1820" s="8"/>
      <c r="K1820" s="8"/>
      <c r="L1820" s="5"/>
      <c r="M1820" s="5"/>
    </row>
    <row r="1821" spans="2:13" x14ac:dyDescent="0.25">
      <c r="B1821" s="1"/>
      <c r="C1821" s="1"/>
      <c r="D1821" s="1"/>
      <c r="E1821" s="8"/>
      <c r="F1821" s="8"/>
      <c r="G1821" s="8"/>
      <c r="H1821" s="8"/>
      <c r="I1821" s="8"/>
      <c r="J1821" s="8"/>
      <c r="K1821" s="8"/>
      <c r="L1821" s="5"/>
      <c r="M1821" s="5"/>
    </row>
    <row r="1822" spans="2:13" x14ac:dyDescent="0.25">
      <c r="B1822" s="1"/>
      <c r="C1822" s="1"/>
      <c r="D1822" s="1"/>
      <c r="E1822" s="8"/>
      <c r="F1822" s="8"/>
      <c r="G1822" s="8"/>
      <c r="H1822" s="8"/>
      <c r="I1822" s="8"/>
      <c r="J1822" s="8"/>
      <c r="K1822" s="8"/>
      <c r="L1822" s="5"/>
      <c r="M1822" s="5"/>
    </row>
    <row r="1823" spans="2:13" x14ac:dyDescent="0.25">
      <c r="B1823" s="1"/>
      <c r="C1823" s="1"/>
      <c r="D1823" s="1"/>
      <c r="E1823" s="8"/>
      <c r="F1823" s="8"/>
      <c r="G1823" s="8"/>
      <c r="H1823" s="8"/>
      <c r="I1823" s="8"/>
      <c r="J1823" s="8"/>
      <c r="K1823" s="8"/>
      <c r="L1823" s="5"/>
      <c r="M1823" s="5"/>
    </row>
    <row r="1824" spans="2:13" x14ac:dyDescent="0.25">
      <c r="B1824" s="1"/>
      <c r="C1824" s="1"/>
      <c r="D1824" s="1"/>
      <c r="E1824" s="8"/>
      <c r="F1824" s="8"/>
      <c r="G1824" s="8"/>
      <c r="H1824" s="8"/>
      <c r="I1824" s="8"/>
      <c r="J1824" s="8"/>
      <c r="K1824" s="8"/>
      <c r="L1824" s="5"/>
      <c r="M1824" s="5"/>
    </row>
    <row r="1825" spans="2:13" x14ac:dyDescent="0.25">
      <c r="B1825" s="1"/>
      <c r="C1825" s="1"/>
      <c r="D1825" s="1"/>
      <c r="E1825" s="8"/>
      <c r="F1825" s="8"/>
      <c r="G1825" s="8"/>
      <c r="H1825" s="8"/>
      <c r="I1825" s="8"/>
      <c r="J1825" s="8"/>
      <c r="K1825" s="8"/>
      <c r="L1825" s="5"/>
      <c r="M1825" s="5"/>
    </row>
    <row r="1826" spans="2:13" x14ac:dyDescent="0.25">
      <c r="B1826" s="1"/>
      <c r="C1826" s="1"/>
      <c r="D1826" s="1"/>
      <c r="E1826" s="8"/>
      <c r="F1826" s="8"/>
      <c r="G1826" s="8"/>
      <c r="H1826" s="8"/>
      <c r="I1826" s="8"/>
      <c r="J1826" s="8"/>
      <c r="K1826" s="8"/>
      <c r="L1826" s="5"/>
      <c r="M1826" s="5"/>
    </row>
    <row r="1827" spans="2:13" x14ac:dyDescent="0.25">
      <c r="B1827" s="1"/>
      <c r="C1827" s="1"/>
      <c r="D1827" s="1"/>
      <c r="E1827" s="8"/>
      <c r="F1827" s="8"/>
      <c r="G1827" s="8"/>
      <c r="H1827" s="8"/>
      <c r="I1827" s="8"/>
      <c r="J1827" s="8"/>
      <c r="K1827" s="8"/>
      <c r="L1827" s="5"/>
      <c r="M1827" s="5"/>
    </row>
    <row r="1828" spans="2:13" x14ac:dyDescent="0.25">
      <c r="B1828" s="1"/>
      <c r="C1828" s="1"/>
      <c r="D1828" s="1"/>
      <c r="E1828" s="8"/>
      <c r="F1828" s="8"/>
      <c r="G1828" s="8"/>
      <c r="H1828" s="8"/>
      <c r="I1828" s="8"/>
      <c r="J1828" s="8"/>
      <c r="K1828" s="8"/>
      <c r="L1828" s="5"/>
      <c r="M1828" s="5"/>
    </row>
    <row r="1829" spans="2:13" x14ac:dyDescent="0.25">
      <c r="B1829" s="1"/>
      <c r="C1829" s="1"/>
      <c r="D1829" s="1"/>
      <c r="E1829" s="8"/>
      <c r="F1829" s="8"/>
      <c r="G1829" s="8"/>
      <c r="H1829" s="8"/>
      <c r="I1829" s="8"/>
      <c r="J1829" s="8"/>
      <c r="K1829" s="8"/>
      <c r="L1829" s="5"/>
      <c r="M1829" s="5"/>
    </row>
    <row r="1830" spans="2:13" x14ac:dyDescent="0.25">
      <c r="B1830" s="1"/>
      <c r="C1830" s="1"/>
      <c r="D1830" s="1"/>
      <c r="E1830" s="8"/>
      <c r="F1830" s="8"/>
      <c r="G1830" s="8"/>
      <c r="H1830" s="8"/>
      <c r="I1830" s="8"/>
      <c r="J1830" s="8"/>
      <c r="K1830" s="8"/>
      <c r="L1830" s="5"/>
      <c r="M1830" s="5"/>
    </row>
    <row r="1831" spans="2:13" x14ac:dyDescent="0.25">
      <c r="B1831" s="1"/>
      <c r="C1831" s="1"/>
      <c r="D1831" s="1"/>
      <c r="E1831" s="8"/>
      <c r="F1831" s="8"/>
      <c r="G1831" s="8"/>
      <c r="H1831" s="8"/>
      <c r="I1831" s="8"/>
      <c r="J1831" s="8"/>
      <c r="K1831" s="8"/>
      <c r="L1831" s="5"/>
      <c r="M1831" s="5"/>
    </row>
    <row r="1832" spans="2:13" x14ac:dyDescent="0.25">
      <c r="B1832" s="1"/>
      <c r="C1832" s="1"/>
      <c r="D1832" s="1"/>
      <c r="E1832" s="8"/>
      <c r="F1832" s="8"/>
      <c r="G1832" s="8"/>
      <c r="H1832" s="8"/>
      <c r="I1832" s="8"/>
      <c r="J1832" s="8"/>
      <c r="K1832" s="8"/>
      <c r="L1832" s="5"/>
      <c r="M1832" s="5"/>
    </row>
    <row r="1833" spans="2:13" x14ac:dyDescent="0.25">
      <c r="B1833" s="1"/>
      <c r="C1833" s="1"/>
      <c r="D1833" s="1"/>
      <c r="E1833" s="8"/>
      <c r="F1833" s="8"/>
      <c r="G1833" s="8"/>
      <c r="H1833" s="8"/>
      <c r="I1833" s="8"/>
      <c r="J1833" s="8"/>
      <c r="K1833" s="8"/>
      <c r="L1833" s="5"/>
      <c r="M1833" s="5"/>
    </row>
    <row r="1834" spans="2:13" x14ac:dyDescent="0.25">
      <c r="B1834" s="1"/>
      <c r="C1834" s="1"/>
      <c r="D1834" s="1"/>
      <c r="E1834" s="8"/>
      <c r="F1834" s="8"/>
      <c r="G1834" s="8"/>
      <c r="H1834" s="8"/>
      <c r="I1834" s="8"/>
      <c r="J1834" s="8"/>
      <c r="K1834" s="8"/>
      <c r="L1834" s="5"/>
      <c r="M1834" s="5"/>
    </row>
    <row r="1835" spans="2:13" x14ac:dyDescent="0.25">
      <c r="B1835" s="1"/>
      <c r="C1835" s="1"/>
      <c r="D1835" s="1"/>
      <c r="E1835" s="8"/>
      <c r="F1835" s="8"/>
      <c r="G1835" s="8"/>
      <c r="H1835" s="8"/>
      <c r="I1835" s="8"/>
      <c r="J1835" s="8"/>
      <c r="K1835" s="8"/>
      <c r="L1835" s="5"/>
      <c r="M1835" s="5"/>
    </row>
    <row r="1836" spans="2:13" x14ac:dyDescent="0.25">
      <c r="B1836" s="1"/>
      <c r="C1836" s="1"/>
      <c r="D1836" s="1"/>
      <c r="E1836" s="8"/>
      <c r="F1836" s="8"/>
      <c r="G1836" s="8"/>
      <c r="H1836" s="8"/>
      <c r="I1836" s="8"/>
      <c r="J1836" s="8"/>
      <c r="K1836" s="8"/>
      <c r="L1836" s="5"/>
      <c r="M1836" s="5"/>
    </row>
    <row r="1837" spans="2:13" x14ac:dyDescent="0.25">
      <c r="B1837" s="1"/>
      <c r="C1837" s="1"/>
      <c r="D1837" s="1"/>
      <c r="E1837" s="8"/>
      <c r="F1837" s="8"/>
      <c r="G1837" s="8"/>
      <c r="H1837" s="8"/>
      <c r="I1837" s="8"/>
      <c r="J1837" s="8"/>
      <c r="K1837" s="8"/>
      <c r="L1837" s="5"/>
      <c r="M1837" s="5"/>
    </row>
    <row r="1838" spans="2:13" x14ac:dyDescent="0.25">
      <c r="B1838" s="1"/>
      <c r="C1838" s="1"/>
      <c r="D1838" s="1"/>
      <c r="E1838" s="8"/>
      <c r="F1838" s="8"/>
      <c r="G1838" s="8"/>
      <c r="H1838" s="8"/>
      <c r="I1838" s="8"/>
      <c r="J1838" s="8"/>
      <c r="K1838" s="8"/>
      <c r="L1838" s="5"/>
      <c r="M1838" s="5"/>
    </row>
    <row r="1839" spans="2:13" x14ac:dyDescent="0.25">
      <c r="B1839" s="1"/>
      <c r="C1839" s="1"/>
      <c r="D1839" s="1"/>
      <c r="E1839" s="8"/>
      <c r="F1839" s="8"/>
      <c r="G1839" s="8"/>
      <c r="H1839" s="8"/>
      <c r="I1839" s="8"/>
      <c r="J1839" s="8"/>
      <c r="K1839" s="8"/>
      <c r="L1839" s="5"/>
      <c r="M1839" s="5"/>
    </row>
    <row r="1840" spans="2:13" x14ac:dyDescent="0.25">
      <c r="B1840" s="1"/>
      <c r="C1840" s="1"/>
      <c r="D1840" s="1"/>
      <c r="E1840" s="8"/>
      <c r="F1840" s="8"/>
      <c r="G1840" s="8"/>
      <c r="H1840" s="8"/>
      <c r="I1840" s="8"/>
      <c r="J1840" s="8"/>
      <c r="K1840" s="8"/>
      <c r="L1840" s="5"/>
      <c r="M1840" s="5"/>
    </row>
    <row r="1841" spans="2:13" x14ac:dyDescent="0.25">
      <c r="B1841" s="1"/>
      <c r="C1841" s="1"/>
      <c r="D1841" s="1"/>
      <c r="E1841" s="8"/>
      <c r="F1841" s="8"/>
      <c r="G1841" s="8"/>
      <c r="H1841" s="8"/>
      <c r="I1841" s="8"/>
      <c r="J1841" s="8"/>
      <c r="K1841" s="8"/>
      <c r="L1841" s="5"/>
      <c r="M1841" s="5"/>
    </row>
    <row r="1842" spans="2:13" x14ac:dyDescent="0.25">
      <c r="B1842" s="1"/>
      <c r="C1842" s="1"/>
      <c r="D1842" s="1"/>
      <c r="E1842" s="8"/>
      <c r="F1842" s="8"/>
      <c r="G1842" s="8"/>
      <c r="H1842" s="8"/>
      <c r="I1842" s="8"/>
      <c r="J1842" s="8"/>
      <c r="K1842" s="8"/>
      <c r="L1842" s="5"/>
      <c r="M1842" s="5"/>
    </row>
    <row r="1843" spans="2:13" x14ac:dyDescent="0.25">
      <c r="B1843" s="1"/>
      <c r="C1843" s="1"/>
      <c r="D1843" s="1"/>
      <c r="E1843" s="8"/>
      <c r="F1843" s="8"/>
      <c r="G1843" s="8"/>
      <c r="H1843" s="8"/>
      <c r="I1843" s="8"/>
      <c r="J1843" s="8"/>
      <c r="K1843" s="8"/>
      <c r="L1843" s="5"/>
      <c r="M1843" s="5"/>
    </row>
    <row r="1844" spans="2:13" x14ac:dyDescent="0.25">
      <c r="B1844" s="1"/>
      <c r="C1844" s="1"/>
      <c r="D1844" s="1"/>
      <c r="E1844" s="8"/>
      <c r="F1844" s="8"/>
      <c r="G1844" s="8"/>
      <c r="H1844" s="8"/>
      <c r="I1844" s="8"/>
      <c r="J1844" s="8"/>
      <c r="K1844" s="8"/>
      <c r="L1844" s="5"/>
      <c r="M1844" s="5"/>
    </row>
    <row r="1845" spans="2:13" x14ac:dyDescent="0.25">
      <c r="B1845" s="1"/>
      <c r="C1845" s="1"/>
      <c r="D1845" s="1"/>
      <c r="E1845" s="8"/>
      <c r="F1845" s="8"/>
      <c r="G1845" s="8"/>
      <c r="H1845" s="8"/>
      <c r="I1845" s="8"/>
      <c r="J1845" s="8"/>
      <c r="K1845" s="8"/>
      <c r="L1845" s="5"/>
      <c r="M1845" s="5"/>
    </row>
    <row r="1846" spans="2:13" x14ac:dyDescent="0.25">
      <c r="B1846" s="1"/>
      <c r="C1846" s="1"/>
      <c r="D1846" s="1"/>
      <c r="E1846" s="8"/>
      <c r="F1846" s="8"/>
      <c r="G1846" s="8"/>
      <c r="H1846" s="8"/>
      <c r="I1846" s="8"/>
      <c r="J1846" s="8"/>
      <c r="K1846" s="8"/>
      <c r="L1846" s="5"/>
      <c r="M1846" s="5"/>
    </row>
    <row r="1847" spans="2:13" x14ac:dyDescent="0.25">
      <c r="B1847" s="1"/>
      <c r="C1847" s="1"/>
      <c r="D1847" s="1"/>
      <c r="E1847" s="8"/>
      <c r="F1847" s="8"/>
      <c r="G1847" s="8"/>
      <c r="H1847" s="8"/>
      <c r="I1847" s="8"/>
      <c r="J1847" s="8"/>
      <c r="K1847" s="8"/>
      <c r="L1847" s="5"/>
      <c r="M1847" s="5"/>
    </row>
    <row r="1848" spans="2:13" x14ac:dyDescent="0.25">
      <c r="B1848" s="1"/>
      <c r="C1848" s="1"/>
      <c r="D1848" s="1"/>
      <c r="E1848" s="8"/>
      <c r="F1848" s="8"/>
      <c r="G1848" s="8"/>
      <c r="H1848" s="8"/>
      <c r="I1848" s="8"/>
      <c r="J1848" s="8"/>
      <c r="K1848" s="8"/>
      <c r="L1848" s="5"/>
      <c r="M1848" s="5"/>
    </row>
    <row r="1849" spans="2:13" x14ac:dyDescent="0.25">
      <c r="B1849" s="1"/>
      <c r="C1849" s="1"/>
      <c r="D1849" s="1"/>
      <c r="E1849" s="8"/>
      <c r="F1849" s="8"/>
      <c r="G1849" s="8"/>
      <c r="H1849" s="8"/>
      <c r="I1849" s="8"/>
      <c r="J1849" s="8"/>
      <c r="K1849" s="8"/>
      <c r="L1849" s="5"/>
      <c r="M1849" s="5"/>
    </row>
    <row r="1850" spans="2:13" x14ac:dyDescent="0.25">
      <c r="B1850" s="1"/>
      <c r="C1850" s="1"/>
      <c r="D1850" s="1"/>
      <c r="E1850" s="8"/>
      <c r="F1850" s="8"/>
      <c r="G1850" s="8"/>
      <c r="H1850" s="8"/>
      <c r="I1850" s="8"/>
      <c r="J1850" s="8"/>
      <c r="K1850" s="8"/>
      <c r="L1850" s="5"/>
      <c r="M1850" s="5"/>
    </row>
    <row r="1851" spans="2:13" x14ac:dyDescent="0.25">
      <c r="B1851" s="1"/>
      <c r="C1851" s="1"/>
      <c r="D1851" s="1"/>
      <c r="E1851" s="8"/>
      <c r="F1851" s="8"/>
      <c r="G1851" s="8"/>
      <c r="H1851" s="8"/>
      <c r="I1851" s="8"/>
      <c r="J1851" s="8"/>
      <c r="K1851" s="8"/>
      <c r="L1851" s="5"/>
      <c r="M1851" s="5"/>
    </row>
    <row r="1852" spans="2:13" x14ac:dyDescent="0.25">
      <c r="B1852" s="1"/>
      <c r="C1852" s="1"/>
      <c r="D1852" s="1"/>
      <c r="E1852" s="8"/>
      <c r="F1852" s="8"/>
      <c r="G1852" s="8"/>
      <c r="H1852" s="8"/>
      <c r="I1852" s="8"/>
      <c r="J1852" s="8"/>
      <c r="K1852" s="8"/>
      <c r="L1852" s="5"/>
      <c r="M1852" s="5"/>
    </row>
    <row r="1853" spans="2:13" x14ac:dyDescent="0.25">
      <c r="B1853" s="1"/>
      <c r="C1853" s="1"/>
      <c r="D1853" s="1"/>
      <c r="E1853" s="8"/>
      <c r="F1853" s="8"/>
      <c r="G1853" s="8"/>
      <c r="H1853" s="8"/>
      <c r="I1853" s="8"/>
      <c r="J1853" s="8"/>
      <c r="K1853" s="8"/>
      <c r="L1853" s="5"/>
      <c r="M1853" s="5"/>
    </row>
    <row r="1854" spans="2:13" x14ac:dyDescent="0.25">
      <c r="B1854" s="1"/>
      <c r="C1854" s="1"/>
      <c r="D1854" s="1"/>
      <c r="E1854" s="8"/>
      <c r="F1854" s="8"/>
      <c r="G1854" s="8"/>
      <c r="H1854" s="8"/>
      <c r="I1854" s="8"/>
      <c r="J1854" s="8"/>
      <c r="K1854" s="8"/>
      <c r="L1854" s="5"/>
      <c r="M1854" s="5"/>
    </row>
    <row r="1855" spans="2:13" x14ac:dyDescent="0.25">
      <c r="B1855" s="1"/>
      <c r="C1855" s="1"/>
      <c r="D1855" s="1"/>
      <c r="E1855" s="8"/>
      <c r="F1855" s="8"/>
      <c r="G1855" s="8"/>
      <c r="H1855" s="8"/>
      <c r="I1855" s="8"/>
      <c r="J1855" s="8"/>
      <c r="K1855" s="8"/>
      <c r="L1855" s="5"/>
      <c r="M1855" s="5"/>
    </row>
    <row r="1856" spans="2:13" x14ac:dyDescent="0.25">
      <c r="B1856" s="1"/>
      <c r="C1856" s="1"/>
      <c r="D1856" s="1"/>
      <c r="E1856" s="8"/>
      <c r="F1856" s="8"/>
      <c r="G1856" s="8"/>
      <c r="H1856" s="8"/>
      <c r="I1856" s="8"/>
      <c r="J1856" s="8"/>
      <c r="K1856" s="8"/>
      <c r="L1856" s="5"/>
      <c r="M1856" s="5"/>
    </row>
    <row r="1857" spans="2:13" x14ac:dyDescent="0.25">
      <c r="B1857" s="1"/>
      <c r="C1857" s="1"/>
      <c r="D1857" s="1"/>
      <c r="E1857" s="8"/>
      <c r="F1857" s="8"/>
      <c r="G1857" s="8"/>
      <c r="H1857" s="8"/>
      <c r="I1857" s="8"/>
      <c r="J1857" s="8"/>
      <c r="K1857" s="8"/>
      <c r="L1857" s="5"/>
      <c r="M1857" s="5"/>
    </row>
    <row r="1858" spans="2:13" x14ac:dyDescent="0.25">
      <c r="B1858" s="1"/>
      <c r="C1858" s="1"/>
      <c r="D1858" s="1"/>
      <c r="E1858" s="8"/>
      <c r="F1858" s="8"/>
      <c r="G1858" s="8"/>
      <c r="H1858" s="8"/>
      <c r="I1858" s="8"/>
      <c r="J1858" s="8"/>
      <c r="K1858" s="8"/>
      <c r="L1858" s="5"/>
      <c r="M1858" s="5"/>
    </row>
    <row r="1859" spans="2:13" x14ac:dyDescent="0.25">
      <c r="B1859" s="1"/>
      <c r="C1859" s="1"/>
      <c r="D1859" s="1"/>
      <c r="E1859" s="8"/>
      <c r="F1859" s="8"/>
      <c r="G1859" s="8"/>
      <c r="H1859" s="8"/>
      <c r="I1859" s="8"/>
      <c r="J1859" s="8"/>
      <c r="K1859" s="8"/>
      <c r="L1859" s="5"/>
      <c r="M1859" s="5"/>
    </row>
    <row r="1860" spans="2:13" x14ac:dyDescent="0.25">
      <c r="B1860" s="1"/>
      <c r="C1860" s="1"/>
      <c r="D1860" s="1"/>
      <c r="E1860" s="8"/>
      <c r="F1860" s="8"/>
      <c r="G1860" s="8"/>
      <c r="H1860" s="8"/>
      <c r="I1860" s="8"/>
      <c r="J1860" s="8"/>
      <c r="K1860" s="8"/>
      <c r="L1860" s="5"/>
      <c r="M1860" s="5"/>
    </row>
    <row r="1861" spans="2:13" x14ac:dyDescent="0.25">
      <c r="B1861" s="1"/>
      <c r="C1861" s="1"/>
      <c r="D1861" s="1"/>
      <c r="E1861" s="8"/>
      <c r="F1861" s="8"/>
      <c r="G1861" s="8"/>
      <c r="H1861" s="8"/>
      <c r="I1861" s="8"/>
      <c r="J1861" s="8"/>
      <c r="K1861" s="8"/>
      <c r="L1861" s="5"/>
      <c r="M1861" s="5"/>
    </row>
    <row r="1862" spans="2:13" x14ac:dyDescent="0.25">
      <c r="B1862" s="1"/>
      <c r="C1862" s="1"/>
      <c r="D1862" s="1"/>
      <c r="E1862" s="8"/>
      <c r="F1862" s="8"/>
      <c r="G1862" s="8"/>
      <c r="H1862" s="8"/>
      <c r="I1862" s="8"/>
      <c r="J1862" s="8"/>
      <c r="K1862" s="8"/>
      <c r="L1862" s="5"/>
      <c r="M1862" s="5"/>
    </row>
    <row r="1863" spans="2:13" x14ac:dyDescent="0.25">
      <c r="B1863" s="1"/>
      <c r="C1863" s="1"/>
      <c r="D1863" s="1"/>
      <c r="E1863" s="8"/>
      <c r="F1863" s="8"/>
      <c r="G1863" s="8"/>
      <c r="H1863" s="8"/>
      <c r="I1863" s="8"/>
      <c r="J1863" s="8"/>
      <c r="K1863" s="8"/>
      <c r="L1863" s="5"/>
      <c r="M1863" s="5"/>
    </row>
    <row r="1864" spans="2:13" x14ac:dyDescent="0.25">
      <c r="B1864" s="1"/>
      <c r="C1864" s="1"/>
      <c r="D1864" s="1"/>
      <c r="E1864" s="8"/>
      <c r="F1864" s="8"/>
      <c r="G1864" s="8"/>
      <c r="H1864" s="8"/>
      <c r="I1864" s="8"/>
      <c r="J1864" s="8"/>
      <c r="K1864" s="8"/>
      <c r="L1864" s="5"/>
      <c r="M1864" s="5"/>
    </row>
    <row r="1865" spans="2:13" x14ac:dyDescent="0.25">
      <c r="B1865" s="1"/>
      <c r="C1865" s="1"/>
      <c r="D1865" s="1"/>
      <c r="E1865" s="8"/>
      <c r="F1865" s="8"/>
      <c r="G1865" s="8"/>
      <c r="H1865" s="8"/>
      <c r="I1865" s="8"/>
      <c r="J1865" s="8"/>
      <c r="K1865" s="8"/>
      <c r="L1865" s="5"/>
      <c r="M1865" s="5"/>
    </row>
    <row r="1866" spans="2:13" x14ac:dyDescent="0.25">
      <c r="B1866" s="1"/>
      <c r="C1866" s="1"/>
      <c r="D1866" s="1"/>
      <c r="E1866" s="8"/>
      <c r="F1866" s="8"/>
      <c r="G1866" s="8"/>
      <c r="H1866" s="8"/>
      <c r="I1866" s="8"/>
      <c r="J1866" s="8"/>
      <c r="K1866" s="8"/>
      <c r="L1866" s="5"/>
      <c r="M1866" s="5"/>
    </row>
    <row r="1867" spans="2:13" x14ac:dyDescent="0.25">
      <c r="B1867" s="1"/>
      <c r="C1867" s="1"/>
      <c r="D1867" s="1"/>
      <c r="E1867" s="8"/>
      <c r="F1867" s="8"/>
      <c r="G1867" s="8"/>
      <c r="H1867" s="8"/>
      <c r="I1867" s="8"/>
      <c r="J1867" s="8"/>
      <c r="K1867" s="8"/>
      <c r="L1867" s="5"/>
      <c r="M1867" s="5"/>
    </row>
    <row r="1868" spans="2:13" x14ac:dyDescent="0.25">
      <c r="B1868" s="1"/>
      <c r="C1868" s="1"/>
      <c r="D1868" s="1"/>
      <c r="E1868" s="8"/>
      <c r="F1868" s="8"/>
      <c r="G1868" s="8"/>
      <c r="H1868" s="8"/>
      <c r="I1868" s="8"/>
      <c r="J1868" s="8"/>
      <c r="K1868" s="8"/>
      <c r="L1868" s="5"/>
      <c r="M1868" s="5"/>
    </row>
    <row r="1869" spans="2:13" x14ac:dyDescent="0.25">
      <c r="B1869" s="1"/>
      <c r="C1869" s="1"/>
      <c r="D1869" s="1"/>
      <c r="E1869" s="8"/>
      <c r="F1869" s="8"/>
      <c r="G1869" s="8"/>
      <c r="H1869" s="8"/>
      <c r="I1869" s="8"/>
      <c r="J1869" s="8"/>
      <c r="K1869" s="8"/>
      <c r="L1869" s="5"/>
      <c r="M1869" s="5"/>
    </row>
    <row r="1870" spans="2:13" x14ac:dyDescent="0.25">
      <c r="B1870" s="1"/>
      <c r="C1870" s="1"/>
      <c r="D1870" s="1"/>
      <c r="E1870" s="8"/>
      <c r="F1870" s="8"/>
      <c r="G1870" s="8"/>
      <c r="H1870" s="8"/>
      <c r="I1870" s="8"/>
      <c r="J1870" s="8"/>
      <c r="K1870" s="8"/>
      <c r="L1870" s="5"/>
      <c r="M1870" s="5"/>
    </row>
    <row r="1871" spans="2:13" x14ac:dyDescent="0.25">
      <c r="B1871" s="1"/>
      <c r="C1871" s="1"/>
      <c r="D1871" s="1"/>
      <c r="E1871" s="8"/>
      <c r="F1871" s="8"/>
      <c r="G1871" s="8"/>
      <c r="H1871" s="8"/>
      <c r="I1871" s="8"/>
      <c r="J1871" s="8"/>
      <c r="K1871" s="8"/>
      <c r="L1871" s="5"/>
      <c r="M1871" s="5"/>
    </row>
    <row r="1872" spans="2:13" x14ac:dyDescent="0.25">
      <c r="B1872" s="1"/>
      <c r="C1872" s="1"/>
      <c r="D1872" s="1"/>
      <c r="E1872" s="8"/>
      <c r="F1872" s="8"/>
      <c r="G1872" s="8"/>
      <c r="H1872" s="8"/>
      <c r="I1872" s="8"/>
      <c r="J1872" s="8"/>
      <c r="K1872" s="8"/>
      <c r="L1872" s="5"/>
      <c r="M1872" s="5"/>
    </row>
    <row r="1873" spans="2:13" x14ac:dyDescent="0.25">
      <c r="B1873" s="1"/>
      <c r="C1873" s="1"/>
      <c r="D1873" s="1"/>
      <c r="E1873" s="8"/>
      <c r="F1873" s="8"/>
      <c r="G1873" s="8"/>
      <c r="H1873" s="8"/>
      <c r="I1873" s="8"/>
      <c r="J1873" s="8"/>
      <c r="K1873" s="8"/>
      <c r="L1873" s="5"/>
      <c r="M1873" s="5"/>
    </row>
    <row r="1874" spans="2:13" x14ac:dyDescent="0.25">
      <c r="B1874" s="1"/>
      <c r="C1874" s="1"/>
      <c r="D1874" s="1"/>
      <c r="E1874" s="8"/>
      <c r="F1874" s="8"/>
      <c r="G1874" s="8"/>
      <c r="H1874" s="8"/>
      <c r="I1874" s="8"/>
      <c r="J1874" s="8"/>
      <c r="K1874" s="8"/>
      <c r="L1874" s="5"/>
      <c r="M1874" s="5"/>
    </row>
    <row r="1875" spans="2:13" x14ac:dyDescent="0.25">
      <c r="B1875" s="1"/>
      <c r="C1875" s="1"/>
      <c r="D1875" s="1"/>
      <c r="E1875" s="8"/>
      <c r="F1875" s="8"/>
      <c r="G1875" s="8"/>
      <c r="H1875" s="8"/>
      <c r="I1875" s="8"/>
      <c r="J1875" s="8"/>
      <c r="K1875" s="8"/>
      <c r="L1875" s="5"/>
      <c r="M1875" s="5"/>
    </row>
    <row r="1876" spans="2:13" x14ac:dyDescent="0.25">
      <c r="B1876" s="1"/>
      <c r="C1876" s="1"/>
      <c r="D1876" s="1"/>
      <c r="E1876" s="8"/>
      <c r="F1876" s="8"/>
      <c r="G1876" s="8"/>
      <c r="H1876" s="8"/>
      <c r="I1876" s="8"/>
      <c r="J1876" s="8"/>
      <c r="K1876" s="8"/>
      <c r="L1876" s="5"/>
      <c r="M1876" s="5"/>
    </row>
    <row r="1877" spans="2:13" x14ac:dyDescent="0.25">
      <c r="B1877" s="1"/>
      <c r="C1877" s="1"/>
      <c r="D1877" s="1"/>
      <c r="E1877" s="8"/>
      <c r="F1877" s="8"/>
      <c r="G1877" s="8"/>
      <c r="H1877" s="8"/>
      <c r="I1877" s="8"/>
      <c r="J1877" s="8"/>
      <c r="K1877" s="8"/>
      <c r="L1877" s="5"/>
      <c r="M1877" s="5"/>
    </row>
    <row r="1878" spans="2:13" x14ac:dyDescent="0.25">
      <c r="B1878" s="1"/>
      <c r="C1878" s="1"/>
      <c r="D1878" s="1"/>
      <c r="E1878" s="8"/>
      <c r="F1878" s="8"/>
      <c r="G1878" s="8"/>
      <c r="H1878" s="8"/>
      <c r="I1878" s="8"/>
      <c r="J1878" s="8"/>
      <c r="K1878" s="8"/>
      <c r="L1878" s="5"/>
      <c r="M1878" s="5"/>
    </row>
    <row r="1879" spans="2:13" x14ac:dyDescent="0.25">
      <c r="B1879" s="1"/>
      <c r="C1879" s="1"/>
      <c r="D1879" s="1"/>
      <c r="E1879" s="8"/>
      <c r="F1879" s="8"/>
      <c r="G1879" s="8"/>
      <c r="H1879" s="8"/>
      <c r="I1879" s="8"/>
      <c r="J1879" s="8"/>
      <c r="K1879" s="8"/>
      <c r="L1879" s="5"/>
      <c r="M1879" s="5"/>
    </row>
    <row r="1880" spans="2:13" x14ac:dyDescent="0.25">
      <c r="B1880" s="1"/>
      <c r="C1880" s="1"/>
      <c r="D1880" s="1"/>
      <c r="E1880" s="8"/>
      <c r="F1880" s="8"/>
      <c r="G1880" s="8"/>
      <c r="H1880" s="8"/>
      <c r="I1880" s="8"/>
      <c r="J1880" s="8"/>
      <c r="K1880" s="8"/>
      <c r="L1880" s="5"/>
      <c r="M1880" s="5"/>
    </row>
    <row r="1881" spans="2:13" x14ac:dyDescent="0.25">
      <c r="B1881" s="1"/>
      <c r="C1881" s="1"/>
      <c r="D1881" s="1"/>
      <c r="E1881" s="8"/>
      <c r="F1881" s="8"/>
      <c r="G1881" s="8"/>
      <c r="H1881" s="8"/>
      <c r="I1881" s="8"/>
      <c r="J1881" s="8"/>
      <c r="K1881" s="8"/>
      <c r="L1881" s="5"/>
      <c r="M1881" s="5"/>
    </row>
    <row r="1882" spans="2:13" x14ac:dyDescent="0.25">
      <c r="B1882" s="1"/>
      <c r="C1882" s="1"/>
      <c r="D1882" s="1"/>
      <c r="E1882" s="8"/>
      <c r="F1882" s="8"/>
      <c r="G1882" s="8"/>
      <c r="H1882" s="8"/>
      <c r="I1882" s="8"/>
      <c r="J1882" s="8"/>
      <c r="K1882" s="8"/>
      <c r="L1882" s="5"/>
      <c r="M1882" s="5"/>
    </row>
    <row r="1883" spans="2:13" x14ac:dyDescent="0.25">
      <c r="B1883" s="1"/>
      <c r="C1883" s="1"/>
      <c r="D1883" s="1"/>
      <c r="E1883" s="8"/>
      <c r="F1883" s="8"/>
      <c r="G1883" s="8"/>
      <c r="H1883" s="8"/>
      <c r="I1883" s="8"/>
      <c r="J1883" s="8"/>
      <c r="K1883" s="8"/>
      <c r="L1883" s="5"/>
      <c r="M1883" s="5"/>
    </row>
    <row r="1884" spans="2:13" x14ac:dyDescent="0.25">
      <c r="B1884" s="1"/>
      <c r="C1884" s="1"/>
      <c r="D1884" s="1"/>
      <c r="E1884" s="8"/>
      <c r="F1884" s="8"/>
      <c r="G1884" s="8"/>
      <c r="H1884" s="8"/>
      <c r="I1884" s="8"/>
      <c r="J1884" s="8"/>
      <c r="K1884" s="8"/>
      <c r="L1884" s="5"/>
      <c r="M1884" s="5"/>
    </row>
    <row r="1885" spans="2:13" x14ac:dyDescent="0.25">
      <c r="B1885" s="1"/>
      <c r="C1885" s="1"/>
      <c r="D1885" s="1"/>
      <c r="E1885" s="8"/>
      <c r="F1885" s="8"/>
      <c r="G1885" s="8"/>
      <c r="H1885" s="8"/>
      <c r="I1885" s="8"/>
      <c r="J1885" s="8"/>
      <c r="K1885" s="8"/>
      <c r="L1885" s="5"/>
      <c r="M1885" s="5"/>
    </row>
    <row r="1886" spans="2:13" x14ac:dyDescent="0.25">
      <c r="B1886" s="1"/>
      <c r="C1886" s="1"/>
      <c r="D1886" s="1"/>
      <c r="E1886" s="8"/>
      <c r="F1886" s="8"/>
      <c r="G1886" s="8"/>
      <c r="H1886" s="8"/>
      <c r="I1886" s="8"/>
      <c r="J1886" s="8"/>
      <c r="K1886" s="8"/>
      <c r="L1886" s="5"/>
      <c r="M1886" s="5"/>
    </row>
    <row r="1887" spans="2:13" x14ac:dyDescent="0.25">
      <c r="B1887" s="1"/>
      <c r="C1887" s="1"/>
      <c r="D1887" s="1"/>
      <c r="E1887" s="8"/>
      <c r="F1887" s="8"/>
      <c r="G1887" s="8"/>
      <c r="H1887" s="8"/>
      <c r="I1887" s="8"/>
      <c r="J1887" s="8"/>
      <c r="K1887" s="8"/>
      <c r="L1887" s="5"/>
      <c r="M1887" s="5"/>
    </row>
    <row r="1888" spans="2:13" x14ac:dyDescent="0.25">
      <c r="B1888" s="1"/>
      <c r="C1888" s="1"/>
      <c r="D1888" s="1"/>
      <c r="E1888" s="8"/>
      <c r="F1888" s="8"/>
      <c r="G1888" s="8"/>
      <c r="H1888" s="8"/>
      <c r="I1888" s="8"/>
      <c r="J1888" s="8"/>
      <c r="K1888" s="8"/>
      <c r="L1888" s="5"/>
      <c r="M1888" s="5"/>
    </row>
    <row r="1889" spans="2:13" x14ac:dyDescent="0.25">
      <c r="B1889" s="1"/>
      <c r="C1889" s="1"/>
      <c r="D1889" s="1"/>
      <c r="E1889" s="8"/>
      <c r="F1889" s="8"/>
      <c r="G1889" s="8"/>
      <c r="H1889" s="8"/>
      <c r="I1889" s="8"/>
      <c r="J1889" s="8"/>
      <c r="K1889" s="8"/>
      <c r="L1889" s="5"/>
      <c r="M1889" s="5"/>
    </row>
    <row r="1890" spans="2:13" x14ac:dyDescent="0.25">
      <c r="B1890" s="1"/>
      <c r="C1890" s="1"/>
      <c r="D1890" s="1"/>
      <c r="E1890" s="8"/>
      <c r="F1890" s="8"/>
      <c r="G1890" s="8"/>
      <c r="H1890" s="8"/>
      <c r="I1890" s="8"/>
      <c r="J1890" s="8"/>
      <c r="K1890" s="8"/>
      <c r="L1890" s="5"/>
      <c r="M1890" s="5"/>
    </row>
    <row r="1891" spans="2:13" x14ac:dyDescent="0.25">
      <c r="B1891" s="1"/>
      <c r="C1891" s="1"/>
      <c r="D1891" s="1"/>
      <c r="E1891" s="8"/>
      <c r="F1891" s="8"/>
      <c r="G1891" s="8"/>
      <c r="H1891" s="8"/>
      <c r="I1891" s="8"/>
      <c r="J1891" s="8"/>
      <c r="K1891" s="8"/>
      <c r="L1891" s="5"/>
      <c r="M1891" s="5"/>
    </row>
    <row r="1892" spans="2:13" x14ac:dyDescent="0.25">
      <c r="B1892" s="1"/>
      <c r="C1892" s="1"/>
      <c r="D1892" s="1"/>
      <c r="E1892" s="8"/>
      <c r="F1892" s="8"/>
      <c r="G1892" s="8"/>
      <c r="H1892" s="8"/>
      <c r="I1892" s="8"/>
      <c r="J1892" s="8"/>
      <c r="K1892" s="8"/>
      <c r="L1892" s="5"/>
      <c r="M1892" s="5"/>
    </row>
    <row r="1893" spans="2:13" x14ac:dyDescent="0.25">
      <c r="B1893" s="1"/>
      <c r="C1893" s="1"/>
      <c r="D1893" s="1"/>
      <c r="E1893" s="8"/>
      <c r="F1893" s="8"/>
      <c r="G1893" s="8"/>
      <c r="H1893" s="8"/>
      <c r="I1893" s="8"/>
      <c r="J1893" s="8"/>
      <c r="K1893" s="8"/>
      <c r="L1893" s="5"/>
      <c r="M1893" s="5"/>
    </row>
    <row r="1894" spans="2:13" x14ac:dyDescent="0.25">
      <c r="B1894" s="1"/>
      <c r="C1894" s="1"/>
      <c r="D1894" s="1"/>
      <c r="E1894" s="8"/>
      <c r="F1894" s="8"/>
      <c r="G1894" s="8"/>
      <c r="H1894" s="8"/>
      <c r="I1894" s="8"/>
      <c r="J1894" s="8"/>
      <c r="K1894" s="8"/>
      <c r="L1894" s="5"/>
      <c r="M1894" s="5"/>
    </row>
    <row r="1895" spans="2:13" x14ac:dyDescent="0.25">
      <c r="B1895" s="1"/>
      <c r="C1895" s="1"/>
      <c r="D1895" s="1"/>
      <c r="E1895" s="8"/>
      <c r="F1895" s="8"/>
      <c r="G1895" s="8"/>
      <c r="H1895" s="8"/>
      <c r="I1895" s="8"/>
      <c r="J1895" s="8"/>
      <c r="K1895" s="8"/>
      <c r="L1895" s="5"/>
      <c r="M1895" s="5"/>
    </row>
    <row r="1896" spans="2:13" x14ac:dyDescent="0.25">
      <c r="B1896" s="1"/>
      <c r="C1896" s="1"/>
      <c r="D1896" s="1"/>
      <c r="E1896" s="8"/>
      <c r="F1896" s="8"/>
      <c r="G1896" s="8"/>
      <c r="H1896" s="8"/>
      <c r="I1896" s="8"/>
      <c r="J1896" s="8"/>
      <c r="K1896" s="8"/>
      <c r="L1896" s="5"/>
      <c r="M1896" s="5"/>
    </row>
    <row r="1897" spans="2:13" x14ac:dyDescent="0.25">
      <c r="B1897" s="1"/>
      <c r="C1897" s="1"/>
      <c r="D1897" s="1"/>
      <c r="E1897" s="8"/>
      <c r="F1897" s="8"/>
      <c r="G1897" s="8"/>
      <c r="H1897" s="8"/>
      <c r="I1897" s="8"/>
      <c r="J1897" s="8"/>
      <c r="K1897" s="8"/>
      <c r="L1897" s="5"/>
      <c r="M1897" s="5"/>
    </row>
    <row r="1898" spans="2:13" x14ac:dyDescent="0.25">
      <c r="B1898" s="1"/>
      <c r="C1898" s="1"/>
      <c r="D1898" s="1"/>
      <c r="E1898" s="8"/>
      <c r="F1898" s="8"/>
      <c r="G1898" s="8"/>
      <c r="H1898" s="8"/>
      <c r="I1898" s="8"/>
      <c r="J1898" s="8"/>
      <c r="K1898" s="8"/>
      <c r="L1898" s="5"/>
      <c r="M1898" s="5"/>
    </row>
    <row r="1899" spans="2:13" x14ac:dyDescent="0.25">
      <c r="B1899" s="1"/>
      <c r="C1899" s="1"/>
      <c r="D1899" s="1"/>
      <c r="E1899" s="8"/>
      <c r="F1899" s="8"/>
      <c r="G1899" s="8"/>
      <c r="H1899" s="8"/>
      <c r="I1899" s="8"/>
      <c r="J1899" s="8"/>
      <c r="K1899" s="8"/>
      <c r="L1899" s="5"/>
      <c r="M1899" s="5"/>
    </row>
    <row r="1900" spans="2:13" x14ac:dyDescent="0.25">
      <c r="B1900" s="1"/>
      <c r="C1900" s="1"/>
      <c r="D1900" s="1"/>
      <c r="E1900" s="8"/>
      <c r="F1900" s="8"/>
      <c r="G1900" s="8"/>
      <c r="H1900" s="8"/>
      <c r="I1900" s="8"/>
      <c r="J1900" s="8"/>
      <c r="K1900" s="8"/>
      <c r="L1900" s="5"/>
      <c r="M1900" s="5"/>
    </row>
    <row r="1901" spans="2:13" x14ac:dyDescent="0.25">
      <c r="B1901" s="1"/>
      <c r="C1901" s="1"/>
      <c r="D1901" s="1"/>
      <c r="E1901" s="8"/>
      <c r="F1901" s="8"/>
      <c r="G1901" s="8"/>
      <c r="H1901" s="8"/>
      <c r="I1901" s="8"/>
      <c r="J1901" s="8"/>
      <c r="K1901" s="8"/>
      <c r="L1901" s="5"/>
      <c r="M1901" s="5"/>
    </row>
    <row r="1902" spans="2:13" x14ac:dyDescent="0.25">
      <c r="B1902" s="1"/>
      <c r="C1902" s="1"/>
      <c r="D1902" s="1"/>
      <c r="E1902" s="8"/>
      <c r="F1902" s="8"/>
      <c r="G1902" s="8"/>
      <c r="H1902" s="8"/>
      <c r="I1902" s="8"/>
      <c r="J1902" s="8"/>
      <c r="K1902" s="8"/>
      <c r="L1902" s="5"/>
      <c r="M1902" s="5"/>
    </row>
    <row r="1903" spans="2:13" x14ac:dyDescent="0.25">
      <c r="B1903" s="1"/>
      <c r="C1903" s="1"/>
      <c r="D1903" s="1"/>
      <c r="E1903" s="8"/>
      <c r="F1903" s="8"/>
      <c r="G1903" s="8"/>
      <c r="H1903" s="8"/>
      <c r="I1903" s="8"/>
      <c r="J1903" s="8"/>
      <c r="K1903" s="8"/>
      <c r="L1903" s="5"/>
      <c r="M1903" s="5"/>
    </row>
    <row r="1904" spans="2:13" x14ac:dyDescent="0.25">
      <c r="B1904" s="1"/>
      <c r="C1904" s="1"/>
      <c r="D1904" s="1"/>
      <c r="E1904" s="8"/>
      <c r="F1904" s="8"/>
      <c r="G1904" s="8"/>
      <c r="H1904" s="8"/>
      <c r="I1904" s="8"/>
      <c r="J1904" s="8"/>
      <c r="K1904" s="8"/>
      <c r="L1904" s="5"/>
      <c r="M1904" s="5"/>
    </row>
    <row r="1905" spans="2:13" x14ac:dyDescent="0.25">
      <c r="B1905" s="1"/>
      <c r="C1905" s="1"/>
      <c r="D1905" s="1"/>
      <c r="E1905" s="8"/>
      <c r="F1905" s="8"/>
      <c r="G1905" s="8"/>
      <c r="H1905" s="8"/>
      <c r="I1905" s="8"/>
      <c r="J1905" s="8"/>
      <c r="K1905" s="8"/>
      <c r="L1905" s="5"/>
      <c r="M1905" s="5"/>
    </row>
    <row r="1906" spans="2:13" x14ac:dyDescent="0.25">
      <c r="B1906" s="1"/>
      <c r="C1906" s="1"/>
      <c r="D1906" s="1"/>
      <c r="E1906" s="8"/>
      <c r="F1906" s="8"/>
      <c r="G1906" s="8"/>
      <c r="H1906" s="8"/>
      <c r="I1906" s="8"/>
      <c r="J1906" s="8"/>
      <c r="K1906" s="8"/>
      <c r="L1906" s="5"/>
      <c r="M1906" s="5"/>
    </row>
    <row r="1907" spans="2:13" x14ac:dyDescent="0.25">
      <c r="B1907" s="1"/>
      <c r="C1907" s="1"/>
      <c r="D1907" s="1"/>
      <c r="E1907" s="8"/>
      <c r="F1907" s="8"/>
      <c r="G1907" s="8"/>
      <c r="H1907" s="8"/>
      <c r="I1907" s="8"/>
      <c r="J1907" s="8"/>
      <c r="K1907" s="8"/>
      <c r="L1907" s="5"/>
      <c r="M1907" s="5"/>
    </row>
    <row r="1908" spans="2:13" x14ac:dyDescent="0.25">
      <c r="B1908" s="1"/>
      <c r="C1908" s="1"/>
      <c r="D1908" s="1"/>
      <c r="E1908" s="8"/>
      <c r="F1908" s="8"/>
      <c r="G1908" s="8"/>
      <c r="H1908" s="8"/>
      <c r="I1908" s="8"/>
      <c r="J1908" s="8"/>
      <c r="K1908" s="8"/>
      <c r="L1908" s="5"/>
      <c r="M1908" s="5"/>
    </row>
    <row r="1909" spans="2:13" x14ac:dyDescent="0.25">
      <c r="B1909" s="1"/>
      <c r="C1909" s="1"/>
      <c r="D1909" s="1"/>
      <c r="E1909" s="8"/>
      <c r="F1909" s="8"/>
      <c r="G1909" s="8"/>
      <c r="H1909" s="8"/>
      <c r="I1909" s="8"/>
      <c r="J1909" s="8"/>
      <c r="K1909" s="8"/>
      <c r="L1909" s="5"/>
      <c r="M1909" s="5"/>
    </row>
    <row r="1910" spans="2:13" x14ac:dyDescent="0.25">
      <c r="B1910" s="1"/>
      <c r="C1910" s="1"/>
      <c r="D1910" s="1"/>
      <c r="E1910" s="8"/>
      <c r="F1910" s="8"/>
      <c r="G1910" s="8"/>
      <c r="H1910" s="8"/>
      <c r="I1910" s="8"/>
      <c r="J1910" s="8"/>
      <c r="K1910" s="8"/>
      <c r="L1910" s="5"/>
      <c r="M1910" s="5"/>
    </row>
    <row r="1911" spans="2:13" x14ac:dyDescent="0.25">
      <c r="B1911" s="1"/>
      <c r="C1911" s="1"/>
      <c r="D1911" s="1"/>
      <c r="E1911" s="8"/>
      <c r="F1911" s="8"/>
      <c r="G1911" s="8"/>
      <c r="H1911" s="8"/>
      <c r="I1911" s="8"/>
      <c r="J1911" s="8"/>
      <c r="K1911" s="8"/>
      <c r="L1911" s="5"/>
      <c r="M1911" s="5"/>
    </row>
    <row r="1912" spans="2:13" x14ac:dyDescent="0.25">
      <c r="B1912" s="1"/>
      <c r="C1912" s="1"/>
      <c r="D1912" s="1"/>
      <c r="E1912" s="8"/>
      <c r="F1912" s="8"/>
      <c r="G1912" s="8"/>
      <c r="H1912" s="8"/>
      <c r="I1912" s="8"/>
      <c r="J1912" s="8"/>
      <c r="K1912" s="8"/>
      <c r="L1912" s="5"/>
      <c r="M1912" s="5"/>
    </row>
    <row r="1913" spans="2:13" x14ac:dyDescent="0.25">
      <c r="B1913" s="1"/>
      <c r="C1913" s="1"/>
      <c r="D1913" s="1"/>
      <c r="E1913" s="8"/>
      <c r="F1913" s="8"/>
      <c r="G1913" s="8"/>
      <c r="H1913" s="8"/>
      <c r="I1913" s="8"/>
      <c r="J1913" s="8"/>
      <c r="K1913" s="8"/>
      <c r="L1913" s="5"/>
      <c r="M1913" s="5"/>
    </row>
    <row r="1914" spans="2:13" x14ac:dyDescent="0.25">
      <c r="B1914" s="1"/>
      <c r="C1914" s="1"/>
      <c r="D1914" s="1"/>
      <c r="E1914" s="8"/>
      <c r="F1914" s="8"/>
      <c r="G1914" s="8"/>
      <c r="H1914" s="8"/>
      <c r="I1914" s="8"/>
      <c r="J1914" s="8"/>
      <c r="K1914" s="8"/>
      <c r="L1914" s="5"/>
      <c r="M1914" s="5"/>
    </row>
    <row r="1915" spans="2:13" x14ac:dyDescent="0.25">
      <c r="B1915" s="1"/>
      <c r="C1915" s="1"/>
      <c r="D1915" s="1"/>
      <c r="E1915" s="8"/>
      <c r="F1915" s="8"/>
      <c r="G1915" s="8"/>
      <c r="H1915" s="8"/>
      <c r="I1915" s="8"/>
      <c r="J1915" s="8"/>
      <c r="K1915" s="8"/>
      <c r="L1915" s="5"/>
      <c r="M1915" s="5"/>
    </row>
    <row r="1916" spans="2:13" x14ac:dyDescent="0.25">
      <c r="B1916" s="1"/>
      <c r="C1916" s="1"/>
      <c r="D1916" s="1"/>
      <c r="E1916" s="8"/>
      <c r="F1916" s="8"/>
      <c r="G1916" s="8"/>
      <c r="H1916" s="8"/>
      <c r="I1916" s="8"/>
      <c r="J1916" s="8"/>
      <c r="K1916" s="8"/>
      <c r="L1916" s="5"/>
      <c r="M1916" s="5"/>
    </row>
    <row r="1917" spans="2:13" x14ac:dyDescent="0.25">
      <c r="B1917" s="1"/>
      <c r="C1917" s="1"/>
      <c r="D1917" s="1"/>
      <c r="E1917" s="8"/>
      <c r="F1917" s="8"/>
      <c r="G1917" s="8"/>
      <c r="H1917" s="8"/>
      <c r="I1917" s="8"/>
      <c r="J1917" s="8"/>
      <c r="K1917" s="8"/>
      <c r="L1917" s="5"/>
      <c r="M1917" s="5"/>
    </row>
  </sheetData>
  <phoneticPr fontId="22" type="noConversion"/>
  <pageMargins left="0.75" right="0.75" top="1" bottom="1" header="0.5" footer="0.5"/>
  <pageSetup paperSize="9" orientation="portrait" horizontalDpi="300" verticalDpi="300"/>
  <headerFooter alignWithMargins="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C1:AV61"/>
  <sheetViews>
    <sheetView tabSelected="1" zoomScale="80" zoomScaleNormal="80" workbookViewId="0">
      <selection activeCell="V22" sqref="V22"/>
    </sheetView>
  </sheetViews>
  <sheetFormatPr defaultRowHeight="13.2" x14ac:dyDescent="0.25"/>
  <cols>
    <col min="2" max="2" width="10.5546875" customWidth="1"/>
    <col min="3" max="3" width="17" customWidth="1"/>
    <col min="4" max="4" width="9.33203125" customWidth="1"/>
    <col min="5" max="5" width="11.33203125" customWidth="1"/>
    <col min="6" max="31" width="9.33203125" customWidth="1"/>
    <col min="32" max="32" width="14" customWidth="1"/>
  </cols>
  <sheetData>
    <row r="1" spans="3:31" ht="14.4" x14ac:dyDescent="0.3">
      <c r="E1" s="28"/>
      <c r="F1" s="28"/>
      <c r="G1" s="28"/>
      <c r="H1" s="28"/>
      <c r="I1" s="28"/>
      <c r="J1" s="28"/>
      <c r="K1" s="28"/>
      <c r="L1" s="28"/>
      <c r="M1" s="28"/>
      <c r="N1" s="45"/>
    </row>
    <row r="2" spans="3:31" x14ac:dyDescent="0.25">
      <c r="D2" s="10" t="s">
        <v>10</v>
      </c>
    </row>
    <row r="3" spans="3:31" ht="27.6" x14ac:dyDescent="0.25">
      <c r="C3" s="20" t="s">
        <v>6</v>
      </c>
      <c r="D3" s="20" t="s">
        <v>3</v>
      </c>
      <c r="E3" s="20" t="s">
        <v>27</v>
      </c>
      <c r="F3" s="20" t="s">
        <v>166</v>
      </c>
      <c r="G3" s="20" t="s">
        <v>167</v>
      </c>
      <c r="H3" s="20" t="s">
        <v>168</v>
      </c>
      <c r="I3" s="20" t="s">
        <v>169</v>
      </c>
      <c r="J3" s="20" t="s">
        <v>170</v>
      </c>
      <c r="K3" s="20" t="s">
        <v>171</v>
      </c>
      <c r="L3" s="20" t="s">
        <v>172</v>
      </c>
      <c r="M3" s="20" t="s">
        <v>173</v>
      </c>
      <c r="N3" s="20" t="s">
        <v>151</v>
      </c>
      <c r="O3" s="20" t="s">
        <v>152</v>
      </c>
      <c r="P3" s="20" t="s">
        <v>153</v>
      </c>
      <c r="Q3" s="20" t="s">
        <v>174</v>
      </c>
      <c r="R3" s="20" t="s">
        <v>58</v>
      </c>
    </row>
    <row r="4" spans="3:31" ht="21" thickBot="1" x14ac:dyDescent="0.3">
      <c r="C4" s="19" t="s">
        <v>29</v>
      </c>
      <c r="D4" s="19"/>
      <c r="E4" s="19" t="s">
        <v>48</v>
      </c>
      <c r="F4" s="19" t="s">
        <v>48</v>
      </c>
      <c r="G4" s="19" t="s">
        <v>48</v>
      </c>
      <c r="H4" s="19" t="s">
        <v>48</v>
      </c>
      <c r="I4" s="19" t="s">
        <v>48</v>
      </c>
      <c r="J4" s="19" t="s">
        <v>48</v>
      </c>
      <c r="K4" s="19" t="s">
        <v>48</v>
      </c>
      <c r="L4" s="19" t="s">
        <v>48</v>
      </c>
      <c r="M4" s="19" t="s">
        <v>48</v>
      </c>
      <c r="N4" s="19" t="s">
        <v>48</v>
      </c>
      <c r="O4" s="19" t="s">
        <v>48</v>
      </c>
      <c r="P4" s="19" t="s">
        <v>48</v>
      </c>
      <c r="Q4" s="19" t="s">
        <v>48</v>
      </c>
      <c r="R4" s="19" t="s">
        <v>59</v>
      </c>
    </row>
    <row r="5" spans="3:31" x14ac:dyDescent="0.25">
      <c r="C5" s="12" t="s">
        <v>60</v>
      </c>
      <c r="D5" s="80" t="s">
        <v>80</v>
      </c>
      <c r="E5" s="30">
        <f>'Electricity Demand'!N31</f>
        <v>32.200649999999996</v>
      </c>
      <c r="F5" s="30">
        <f>'Electricity Demand'!O31</f>
        <v>30.480080412248459</v>
      </c>
      <c r="G5" s="30">
        <f>'Electricity Demand'!P31</f>
        <v>31.412548885384915</v>
      </c>
      <c r="H5" s="30">
        <f>'Electricity Demand'!Q31</f>
        <v>31.671557090681649</v>
      </c>
      <c r="I5" s="30">
        <f>'Electricity Demand'!R31</f>
        <v>30.738698042450757</v>
      </c>
      <c r="J5" s="30">
        <f>'Electricity Demand'!S31</f>
        <v>30.611627996192286</v>
      </c>
      <c r="K5" s="30">
        <f>'Electricity Demand'!T31</f>
        <v>30.711591669085454</v>
      </c>
      <c r="L5" s="30">
        <f>'Electricity Demand'!U31</f>
        <v>30.569296740084972</v>
      </c>
      <c r="M5" s="30">
        <f>'Electricity Demand'!V31</f>
        <v>30.406298629280663</v>
      </c>
      <c r="N5" s="30">
        <f>'Electricity Demand'!W31</f>
        <v>30.07019092723592</v>
      </c>
      <c r="O5" s="30">
        <f>'Electricity Demand'!X31</f>
        <v>29.523175523954016</v>
      </c>
      <c r="P5" s="30">
        <f>'Electricity Demand'!Y31</f>
        <v>28.808661335429981</v>
      </c>
      <c r="Q5" s="30">
        <f>'Electricity Demand'!Z31</f>
        <v>28.15403415882146</v>
      </c>
      <c r="R5">
        <v>5</v>
      </c>
    </row>
    <row r="6" spans="3:31" x14ac:dyDescent="0.25">
      <c r="C6" s="12" t="s">
        <v>60</v>
      </c>
      <c r="D6" s="80" t="s">
        <v>81</v>
      </c>
      <c r="E6" s="30">
        <f>'Electricity Demand'!N32</f>
        <v>10.733549999999999</v>
      </c>
      <c r="F6" s="30">
        <f>'Electricity Demand'!O32</f>
        <v>10.16002680408282</v>
      </c>
      <c r="G6" s="30">
        <f>'Electricity Demand'!P32</f>
        <v>10.470849628461638</v>
      </c>
      <c r="H6" s="30">
        <f>'Electricity Demand'!Q32</f>
        <v>10.557185696893882</v>
      </c>
      <c r="I6" s="30">
        <f>'Electricity Demand'!R32</f>
        <v>10.246232680816917</v>
      </c>
      <c r="J6" s="30">
        <f>'Electricity Demand'!S32</f>
        <v>10.20387599873076</v>
      </c>
      <c r="K6" s="30">
        <f>'Electricity Demand'!T32</f>
        <v>10.237197223028483</v>
      </c>
      <c r="L6" s="30">
        <f>'Electricity Demand'!U32</f>
        <v>10.189765580028324</v>
      </c>
      <c r="M6" s="30">
        <f>'Electricity Demand'!V32</f>
        <v>10.135432876426888</v>
      </c>
      <c r="N6" s="30">
        <f>'Electricity Demand'!W32</f>
        <v>10.023396975745307</v>
      </c>
      <c r="O6" s="30">
        <f>'Electricity Demand'!X32</f>
        <v>9.8410585079846715</v>
      </c>
      <c r="P6" s="30">
        <f>'Electricity Demand'!Y32</f>
        <v>9.6028871118099932</v>
      </c>
      <c r="Q6" s="30">
        <f>'Electricity Demand'!Z32</f>
        <v>9.3846780529404867</v>
      </c>
      <c r="R6">
        <v>5</v>
      </c>
    </row>
    <row r="9" spans="3:31" x14ac:dyDescent="0.25">
      <c r="C9" s="70" t="s">
        <v>87</v>
      </c>
      <c r="D9" s="70" t="s">
        <v>80</v>
      </c>
      <c r="E9" s="71">
        <f>'DH Demand'!D28</f>
        <v>0.67787659560814717</v>
      </c>
      <c r="F9" s="71">
        <f>'DH Demand'!E28</f>
        <v>6.1312652403919206</v>
      </c>
      <c r="G9" s="71">
        <f>'DH Demand'!F28</f>
        <v>6.9054744037811497</v>
      </c>
      <c r="H9" s="71">
        <f>'DH Demand'!G28</f>
        <v>7.6888483881575116</v>
      </c>
      <c r="I9" s="71">
        <f>'DH Demand'!H28</f>
        <v>7.3458222312105361</v>
      </c>
      <c r="J9" s="71">
        <f>'DH Demand'!I28</f>
        <v>7.8663308537922596</v>
      </c>
      <c r="K9" s="71">
        <f>'DH Demand'!J28</f>
        <v>10.546841993799433</v>
      </c>
      <c r="L9" s="71">
        <f>'DH Demand'!K28</f>
        <v>10.576500104706955</v>
      </c>
      <c r="M9" s="71">
        <f>'DH Demand'!L28</f>
        <v>10.415520482925439</v>
      </c>
      <c r="N9" s="71">
        <f>'DH Demand'!M28</f>
        <v>10.552706114053493</v>
      </c>
      <c r="O9" s="71">
        <f>'DH Demand'!N28</f>
        <v>10.808000246333858</v>
      </c>
      <c r="P9" s="71">
        <f>'DH Demand'!O28</f>
        <v>11.026450391478322</v>
      </c>
      <c r="Q9" s="71">
        <f>'DH Demand'!P28</f>
        <v>11.111231502657224</v>
      </c>
      <c r="R9" s="70">
        <v>5</v>
      </c>
    </row>
    <row r="10" spans="3:31" x14ac:dyDescent="0.25">
      <c r="C10" s="1" t="s">
        <v>154</v>
      </c>
      <c r="D10" s="3" t="s">
        <v>80</v>
      </c>
      <c r="E10" s="72">
        <f>'DH Demand'!D29</f>
        <v>-0.48728944504222893</v>
      </c>
      <c r="F10" s="72">
        <f>'DH Demand'!E29</f>
        <v>4.7229854928461297</v>
      </c>
      <c r="G10" s="72">
        <f>'DH Demand'!F29</f>
        <v>5.31936788762932</v>
      </c>
      <c r="H10" s="72">
        <f>'DH Demand'!G29</f>
        <v>5.9228100514601127</v>
      </c>
      <c r="I10" s="72">
        <f>'DH Demand'!H29</f>
        <v>5.6585729813927008</v>
      </c>
      <c r="J10" s="72">
        <f>'DH Demand'!I29</f>
        <v>6.0595268754045772</v>
      </c>
      <c r="K10" s="72">
        <f>'DH Demand'!J29</f>
        <v>8.1243560307743206</v>
      </c>
      <c r="L10" s="72">
        <f>'DH Demand'!K29</f>
        <v>8.1472020212949499</v>
      </c>
      <c r="M10" s="72">
        <f>'DH Demand'!L29</f>
        <v>8.0231975314371002</v>
      </c>
      <c r="N10" s="72">
        <f>'DH Demand'!M29</f>
        <v>8.1288732313523973</v>
      </c>
      <c r="O10" s="72">
        <f>'DH Demand'!N29</f>
        <v>8.3255292943172776</v>
      </c>
      <c r="P10" s="72">
        <f>'DH Demand'!O29</f>
        <v>8.4938040020612018</v>
      </c>
      <c r="Q10" s="72">
        <f>'DH Demand'!P29</f>
        <v>8.5591118859099424</v>
      </c>
      <c r="R10" s="30">
        <v>5</v>
      </c>
    </row>
    <row r="11" spans="3:31" x14ac:dyDescent="0.25">
      <c r="C11" s="70" t="s">
        <v>87</v>
      </c>
      <c r="D11" s="70" t="s">
        <v>81</v>
      </c>
      <c r="E11" s="71">
        <f>'DH Demand'!D30</f>
        <v>0.28664850944815212</v>
      </c>
      <c r="F11" s="71">
        <f>'DH Demand'!E30</f>
        <v>1.4374663008462421</v>
      </c>
      <c r="G11" s="71">
        <f>'DH Demand'!F30</f>
        <v>1.6189785236166339</v>
      </c>
      <c r="H11" s="71">
        <f>'DH Demand'!G30</f>
        <v>1.8026394254615343</v>
      </c>
      <c r="I11" s="71">
        <f>'DH Demand'!H30</f>
        <v>1.7222174372442129</v>
      </c>
      <c r="J11" s="71">
        <f>'DH Demand'!I30</f>
        <v>1.8442499337886451</v>
      </c>
      <c r="K11" s="71">
        <f>'DH Demand'!J30</f>
        <v>2.4726919081170879</v>
      </c>
      <c r="L11" s="71">
        <f>'DH Demand'!K30</f>
        <v>2.4796452094839037</v>
      </c>
      <c r="M11" s="71">
        <f>'DH Demand'!L30</f>
        <v>2.4419037691186336</v>
      </c>
      <c r="N11" s="71">
        <f>'DH Demand'!M30</f>
        <v>2.4740667426608276</v>
      </c>
      <c r="O11" s="71">
        <f>'DH Demand'!N30</f>
        <v>2.5339200841113354</v>
      </c>
      <c r="P11" s="71">
        <f>'DH Demand'!O30</f>
        <v>2.5851354058676757</v>
      </c>
      <c r="Q11" s="71">
        <f>'DH Demand'!P30</f>
        <v>2.6050122152193751</v>
      </c>
      <c r="R11" s="70">
        <v>5</v>
      </c>
      <c r="S11" s="30"/>
      <c r="T11" s="30"/>
      <c r="U11" s="30"/>
      <c r="V11" s="30"/>
      <c r="W11" s="30"/>
      <c r="X11" s="30"/>
      <c r="Y11" s="30"/>
      <c r="Z11" s="30"/>
      <c r="AA11" s="30"/>
      <c r="AB11" s="30"/>
      <c r="AC11" s="30"/>
      <c r="AD11" s="30"/>
      <c r="AE11" s="30"/>
    </row>
    <row r="12" spans="3:31" x14ac:dyDescent="0.25">
      <c r="C12" s="1" t="s">
        <v>154</v>
      </c>
      <c r="D12" s="3" t="s">
        <v>81</v>
      </c>
      <c r="E12" s="104">
        <f>'DH Demand'!D31</f>
        <v>-0.3930615730607967</v>
      </c>
      <c r="F12" s="104">
        <f>'DH Demand'!E31</f>
        <v>1.7572829659157088</v>
      </c>
      <c r="G12" s="104">
        <f>'DH Demand'!F31</f>
        <v>1.979179184972899</v>
      </c>
      <c r="H12" s="104">
        <f>'DH Demand'!G31</f>
        <v>2.2037021349208454</v>
      </c>
      <c r="I12" s="104">
        <f>'DH Demand'!H31</f>
        <v>2.1053873501525526</v>
      </c>
      <c r="J12" s="104">
        <f>'DH Demand'!I31</f>
        <v>2.2545704143673122</v>
      </c>
      <c r="K12" s="104">
        <f>'DH Demand'!J31</f>
        <v>3.0228321648540359</v>
      </c>
      <c r="L12" s="104">
        <f>'DH Demand'!K31</f>
        <v>3.0313324810295112</v>
      </c>
      <c r="M12" s="104">
        <f>'DH Demand'!L31</f>
        <v>2.9851940844466012</v>
      </c>
      <c r="N12" s="104">
        <f>'DH Demand'!M31</f>
        <v>3.0245128813503075</v>
      </c>
      <c r="O12" s="104">
        <f>'DH Demand'!N31</f>
        <v>3.0976827757138792</v>
      </c>
      <c r="P12" s="104">
        <f>'DH Demand'!O31</f>
        <v>3.1602928087027053</v>
      </c>
      <c r="Q12" s="104">
        <f>'DH Demand'!P31</f>
        <v>3.1845919372944036</v>
      </c>
      <c r="R12" s="30">
        <v>5</v>
      </c>
      <c r="S12" s="69"/>
      <c r="T12" s="69"/>
      <c r="U12" s="69"/>
      <c r="V12" s="69"/>
      <c r="W12" s="69"/>
      <c r="X12" s="69"/>
      <c r="Y12" s="69"/>
      <c r="Z12" s="69"/>
      <c r="AA12" s="69"/>
      <c r="AB12" s="69"/>
      <c r="AC12" s="69"/>
      <c r="AD12" s="69"/>
    </row>
    <row r="13" spans="3:31" ht="14.4" x14ac:dyDescent="0.25">
      <c r="F13" s="55"/>
    </row>
    <row r="14" spans="3:31" ht="14.4" x14ac:dyDescent="0.25">
      <c r="F14" s="55"/>
      <c r="K14" s="31"/>
      <c r="L14" s="31"/>
      <c r="M14" s="31"/>
      <c r="N14" s="31"/>
      <c r="O14" s="31"/>
      <c r="P14" s="31"/>
      <c r="Q14" s="31"/>
      <c r="R14" s="31"/>
    </row>
    <row r="15" spans="3:31" ht="13.8" x14ac:dyDescent="0.25">
      <c r="F15" s="56"/>
      <c r="G15" s="56"/>
      <c r="H15" s="56"/>
      <c r="I15" s="56"/>
      <c r="J15" s="56"/>
      <c r="K15" s="31"/>
      <c r="L15" s="31"/>
      <c r="M15" s="31"/>
      <c r="N15" s="31"/>
      <c r="O15" s="31"/>
      <c r="P15" s="31"/>
      <c r="Q15" s="31"/>
      <c r="R15" s="31"/>
    </row>
    <row r="16" spans="3:31" ht="13.8" x14ac:dyDescent="0.25">
      <c r="F16" s="57"/>
      <c r="G16" s="57"/>
      <c r="H16" s="57"/>
      <c r="I16" s="57"/>
      <c r="J16" s="57"/>
      <c r="K16" s="31"/>
      <c r="L16" s="31"/>
      <c r="M16" s="31"/>
      <c r="N16" s="31"/>
      <c r="O16" s="31"/>
      <c r="P16" s="31"/>
      <c r="Q16" s="31"/>
      <c r="R16" s="31"/>
    </row>
    <row r="17" spans="3:48" ht="14.4" x14ac:dyDescent="0.25">
      <c r="H17" s="22"/>
      <c r="I17" s="31"/>
      <c r="J17" s="31"/>
      <c r="K17" s="31"/>
      <c r="L17" s="31"/>
      <c r="M17" s="31"/>
      <c r="N17" s="31"/>
      <c r="O17" s="31"/>
      <c r="P17" s="31"/>
      <c r="Q17" s="31"/>
      <c r="R17" s="31"/>
    </row>
    <row r="18" spans="3:48" ht="14.4" x14ac:dyDescent="0.25">
      <c r="H18" s="22"/>
      <c r="I18" s="31"/>
      <c r="J18" s="31"/>
      <c r="K18" s="31"/>
      <c r="L18" s="31"/>
      <c r="M18" s="31"/>
      <c r="N18" s="31"/>
      <c r="O18" s="31"/>
      <c r="P18" s="31"/>
      <c r="Q18" s="31"/>
      <c r="R18" s="31"/>
    </row>
    <row r="19" spans="3:48" ht="14.4" x14ac:dyDescent="0.25">
      <c r="C19" s="12"/>
      <c r="AL19" s="22"/>
      <c r="AM19" s="31"/>
      <c r="AN19" s="31"/>
      <c r="AO19" s="31"/>
      <c r="AP19" s="31"/>
      <c r="AQ19" s="31"/>
      <c r="AR19" s="31"/>
      <c r="AS19" s="31"/>
      <c r="AT19" s="31"/>
      <c r="AU19" s="31"/>
      <c r="AV19" s="31"/>
    </row>
    <row r="20" spans="3:48" ht="14.4" x14ac:dyDescent="0.25">
      <c r="AL20" s="22"/>
      <c r="AM20" s="31"/>
      <c r="AN20" s="31"/>
      <c r="AO20" s="31"/>
      <c r="AP20" s="31"/>
      <c r="AQ20" s="31"/>
      <c r="AR20" s="31"/>
      <c r="AS20" s="31"/>
      <c r="AT20" s="31"/>
      <c r="AU20" s="31"/>
      <c r="AV20" s="31"/>
    </row>
    <row r="51" spans="5:31" x14ac:dyDescent="0.25">
      <c r="E51" s="30"/>
      <c r="F51" s="30"/>
      <c r="G51" s="30"/>
      <c r="H51" s="30"/>
      <c r="I51" s="30"/>
      <c r="J51" s="30"/>
      <c r="K51" s="30"/>
      <c r="L51" s="30"/>
      <c r="M51" s="30"/>
      <c r="N51" s="30"/>
      <c r="O51" s="30"/>
      <c r="P51" s="30"/>
      <c r="Q51" s="30"/>
      <c r="R51" s="30"/>
      <c r="S51" s="30"/>
      <c r="T51" s="30"/>
      <c r="U51" s="30"/>
      <c r="V51" s="30"/>
      <c r="W51" s="30"/>
      <c r="X51" s="30"/>
      <c r="Y51" s="30"/>
      <c r="Z51" s="30"/>
      <c r="AA51" s="30"/>
      <c r="AB51" s="30"/>
      <c r="AC51" s="30"/>
      <c r="AD51" s="30"/>
      <c r="AE51" s="30"/>
    </row>
    <row r="52" spans="5:31" x14ac:dyDescent="0.25">
      <c r="E52" s="30"/>
      <c r="F52" s="30"/>
      <c r="G52" s="30"/>
      <c r="H52" s="30"/>
      <c r="I52" s="30"/>
      <c r="J52" s="30"/>
      <c r="K52" s="30"/>
      <c r="L52" s="30"/>
      <c r="M52" s="30"/>
      <c r="N52" s="30"/>
      <c r="O52" s="30"/>
      <c r="P52" s="30"/>
      <c r="Q52" s="30"/>
      <c r="R52" s="30"/>
      <c r="S52" s="30"/>
      <c r="T52" s="30"/>
      <c r="U52" s="30"/>
      <c r="V52" s="30"/>
      <c r="W52" s="30"/>
      <c r="X52" s="30"/>
      <c r="Y52" s="30"/>
      <c r="Z52" s="30"/>
      <c r="AA52" s="30"/>
      <c r="AB52" s="30"/>
      <c r="AC52" s="30"/>
      <c r="AD52" s="30"/>
      <c r="AE52" s="30"/>
    </row>
    <row r="53" spans="5:31" x14ac:dyDescent="0.25">
      <c r="E53" s="30"/>
    </row>
    <row r="54" spans="5:31" x14ac:dyDescent="0.25">
      <c r="E54" s="30"/>
    </row>
    <row r="55" spans="5:31" x14ac:dyDescent="0.25">
      <c r="E55" s="30"/>
    </row>
    <row r="56" spans="5:31" x14ac:dyDescent="0.25">
      <c r="E56" s="30"/>
    </row>
    <row r="57" spans="5:31" x14ac:dyDescent="0.25">
      <c r="E57" s="30"/>
    </row>
    <row r="58" spans="5:31" x14ac:dyDescent="0.25">
      <c r="E58" s="30"/>
    </row>
    <row r="59" spans="5:31" x14ac:dyDescent="0.25">
      <c r="E59" s="30"/>
    </row>
    <row r="60" spans="5:31" x14ac:dyDescent="0.25">
      <c r="E60" s="30"/>
    </row>
    <row r="61" spans="5:31" x14ac:dyDescent="0.25">
      <c r="E61" s="30"/>
    </row>
  </sheetData>
  <pageMargins left="0.7" right="0.7" top="0.75" bottom="0.75" header="0.3" footer="0.3"/>
  <pageSetup paperSize="9" orientation="portrait"/>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80"/>
  <sheetViews>
    <sheetView zoomScale="70" zoomScaleNormal="70" workbookViewId="0">
      <selection activeCell="K46" sqref="K46"/>
    </sheetView>
  </sheetViews>
  <sheetFormatPr defaultRowHeight="13.2" x14ac:dyDescent="0.25"/>
  <cols>
    <col min="2" max="2" width="24.44140625" customWidth="1"/>
    <col min="3" max="3" width="19.33203125" customWidth="1"/>
    <col min="12" max="12" width="17.88671875" bestFit="1" customWidth="1"/>
    <col min="14" max="14" width="18.6640625" bestFit="1" customWidth="1"/>
    <col min="18" max="20" width="2" style="238" customWidth="1"/>
    <col min="21" max="21" width="2.44140625" style="238" customWidth="1"/>
    <col min="22" max="22" width="45.5546875" style="238" customWidth="1"/>
    <col min="23" max="23" width="7.109375" style="239" customWidth="1"/>
    <col min="24" max="24" width="3.6640625" style="239" customWidth="1"/>
    <col min="25" max="25" width="8.88671875" style="238"/>
    <col min="26" max="16384" width="8.88671875" style="3"/>
  </cols>
  <sheetData>
    <row r="1" spans="2:34" customFormat="1" ht="19.8" thickBot="1" x14ac:dyDescent="0.4">
      <c r="R1" s="199" t="s">
        <v>343</v>
      </c>
      <c r="S1" s="238"/>
      <c r="T1" s="133"/>
      <c r="U1" s="133"/>
      <c r="V1" s="134"/>
      <c r="W1" s="135"/>
      <c r="X1" s="135"/>
      <c r="Y1" s="164">
        <v>5200</v>
      </c>
    </row>
    <row r="2" spans="2:34" customFormat="1" ht="20.399999999999999" x14ac:dyDescent="0.35">
      <c r="B2" s="83" t="s">
        <v>135</v>
      </c>
      <c r="C2" s="84"/>
      <c r="D2" s="84"/>
      <c r="E2" s="84"/>
      <c r="F2" s="84"/>
      <c r="G2" s="84"/>
      <c r="H2" s="84"/>
      <c r="I2" s="84"/>
      <c r="J2" s="84"/>
      <c r="K2" s="84"/>
      <c r="L2" s="84"/>
      <c r="M2" s="84"/>
      <c r="N2" s="84"/>
      <c r="O2" s="84"/>
      <c r="P2" s="85"/>
      <c r="R2" s="136" t="s">
        <v>175</v>
      </c>
      <c r="S2" s="136"/>
      <c r="T2" s="136"/>
      <c r="U2" s="136"/>
      <c r="V2" s="137" t="s">
        <v>176</v>
      </c>
      <c r="W2" s="138" t="s">
        <v>177</v>
      </c>
      <c r="X2" s="218"/>
      <c r="Y2" s="225" t="s">
        <v>354</v>
      </c>
      <c r="AB2" s="235" t="s">
        <v>355</v>
      </c>
    </row>
    <row r="3" spans="2:34" customFormat="1" ht="14.4" x14ac:dyDescent="0.3">
      <c r="B3" s="86" t="s">
        <v>89</v>
      </c>
      <c r="C3" s="64"/>
      <c r="D3" s="64"/>
      <c r="E3" s="64"/>
      <c r="F3" s="64"/>
      <c r="G3" s="64"/>
      <c r="H3" s="64"/>
      <c r="I3" s="64"/>
      <c r="J3" s="64"/>
      <c r="K3" s="64"/>
      <c r="L3" s="64"/>
      <c r="M3" s="64"/>
      <c r="N3" s="64"/>
      <c r="O3" s="64"/>
      <c r="P3" s="87"/>
      <c r="R3" s="139"/>
      <c r="S3" s="139"/>
      <c r="T3" s="139"/>
      <c r="U3" s="139"/>
      <c r="V3" s="139"/>
      <c r="W3" s="140"/>
      <c r="X3" s="140"/>
      <c r="Y3" s="226"/>
      <c r="AB3">
        <v>4.1868000000000002E-2</v>
      </c>
    </row>
    <row r="4" spans="2:34" customFormat="1" ht="14.4" x14ac:dyDescent="0.3">
      <c r="B4" s="86" t="s">
        <v>90</v>
      </c>
      <c r="C4" s="64"/>
      <c r="D4" s="64"/>
      <c r="E4" s="64"/>
      <c r="F4" s="64"/>
      <c r="G4" s="64"/>
      <c r="H4" s="64"/>
      <c r="I4" s="64"/>
      <c r="J4" s="64"/>
      <c r="K4" s="64"/>
      <c r="L4" s="64"/>
      <c r="M4" s="64"/>
      <c r="N4" s="64"/>
      <c r="O4" s="64"/>
      <c r="P4" s="87"/>
      <c r="R4" s="219" t="s">
        <v>178</v>
      </c>
      <c r="S4" s="141" t="s">
        <v>179</v>
      </c>
      <c r="T4" s="141"/>
      <c r="U4" s="141"/>
      <c r="V4" s="141"/>
      <c r="W4" s="142" t="s">
        <v>180</v>
      </c>
      <c r="X4" s="142"/>
      <c r="Y4" s="227"/>
    </row>
    <row r="5" spans="2:34" customFormat="1" ht="14.4" x14ac:dyDescent="0.3">
      <c r="B5" s="86" t="s">
        <v>91</v>
      </c>
      <c r="C5" s="64"/>
      <c r="D5" s="64"/>
      <c r="E5" s="64"/>
      <c r="F5" s="64"/>
      <c r="G5" s="64"/>
      <c r="H5" s="64"/>
      <c r="I5" s="64"/>
      <c r="J5" s="64"/>
      <c r="K5" s="64"/>
      <c r="L5" s="64"/>
      <c r="M5" s="64"/>
      <c r="N5" s="64"/>
      <c r="O5" s="64"/>
      <c r="P5" s="87"/>
      <c r="R5" s="143" t="s">
        <v>178</v>
      </c>
      <c r="S5" s="144" t="s">
        <v>181</v>
      </c>
      <c r="T5" s="144"/>
      <c r="U5" s="144"/>
      <c r="V5" s="144"/>
      <c r="W5" s="145" t="s">
        <v>182</v>
      </c>
      <c r="X5" s="145"/>
      <c r="Y5" s="228"/>
    </row>
    <row r="6" spans="2:34" customFormat="1" ht="14.4" x14ac:dyDescent="0.3">
      <c r="B6" s="88" t="s">
        <v>92</v>
      </c>
      <c r="C6" s="64"/>
      <c r="D6" s="64"/>
      <c r="E6" s="64"/>
      <c r="F6" s="64"/>
      <c r="G6" s="65">
        <v>2013</v>
      </c>
      <c r="H6" s="64"/>
      <c r="I6" s="66">
        <v>2015</v>
      </c>
      <c r="J6" s="66">
        <v>2020</v>
      </c>
      <c r="K6" s="66">
        <v>2025</v>
      </c>
      <c r="L6" s="66">
        <v>2030</v>
      </c>
      <c r="M6" s="66">
        <v>2035</v>
      </c>
      <c r="N6" s="66">
        <v>2040</v>
      </c>
      <c r="O6" s="66">
        <v>2045</v>
      </c>
      <c r="P6" s="89">
        <v>2050</v>
      </c>
      <c r="R6" s="143" t="s">
        <v>178</v>
      </c>
      <c r="S6" s="144" t="s">
        <v>183</v>
      </c>
      <c r="T6" s="144"/>
      <c r="U6" s="144"/>
      <c r="V6" s="144"/>
      <c r="W6" s="145" t="s">
        <v>184</v>
      </c>
      <c r="X6" s="145"/>
      <c r="Y6" s="228"/>
    </row>
    <row r="7" spans="2:34" customFormat="1" ht="14.4" x14ac:dyDescent="0.3">
      <c r="B7" s="88" t="s">
        <v>93</v>
      </c>
      <c r="C7" s="64" t="s">
        <v>94</v>
      </c>
      <c r="D7" s="64"/>
      <c r="E7" s="64"/>
      <c r="F7" s="64"/>
      <c r="G7" s="67">
        <v>373.29789315600004</v>
      </c>
      <c r="H7" s="67"/>
      <c r="I7" s="67">
        <v>405.09236793154014</v>
      </c>
      <c r="J7" s="67">
        <v>389.63715116972139</v>
      </c>
      <c r="K7" s="67">
        <v>368.10187752317449</v>
      </c>
      <c r="L7" s="67">
        <v>336.91897233099866</v>
      </c>
      <c r="M7" s="67">
        <v>303.50436154247359</v>
      </c>
      <c r="N7" s="67">
        <v>265.78131522872627</v>
      </c>
      <c r="O7" s="67">
        <v>204.85913239173854</v>
      </c>
      <c r="P7" s="90">
        <v>156.19671307290139</v>
      </c>
      <c r="R7" s="220"/>
      <c r="S7" s="143" t="s">
        <v>178</v>
      </c>
      <c r="T7" s="144" t="s">
        <v>185</v>
      </c>
      <c r="U7" s="144"/>
      <c r="V7" s="144"/>
      <c r="W7" s="145" t="s">
        <v>186</v>
      </c>
      <c r="X7" s="145"/>
      <c r="Y7" s="228"/>
      <c r="AA7" s="201" t="s">
        <v>344</v>
      </c>
      <c r="AB7" s="1"/>
      <c r="AC7" s="1"/>
      <c r="AD7" s="1"/>
      <c r="AE7" s="1"/>
      <c r="AF7" s="1"/>
      <c r="AG7" s="1"/>
      <c r="AH7" s="1"/>
    </row>
    <row r="8" spans="2:34" customFormat="1" ht="14.4" x14ac:dyDescent="0.3">
      <c r="B8" s="88" t="s">
        <v>95</v>
      </c>
      <c r="C8" s="64" t="s">
        <v>96</v>
      </c>
      <c r="D8" s="64"/>
      <c r="E8" s="64"/>
      <c r="F8" s="64"/>
      <c r="G8" s="67">
        <v>31.077946512</v>
      </c>
      <c r="H8" s="67"/>
      <c r="I8" s="67">
        <v>35.007545419822698</v>
      </c>
      <c r="J8" s="67">
        <v>28.73087435669456</v>
      </c>
      <c r="K8" s="67">
        <v>17.056588459057274</v>
      </c>
      <c r="L8" s="67">
        <v>17.606022095057121</v>
      </c>
      <c r="M8" s="67">
        <v>16.554967191477587</v>
      </c>
      <c r="N8" s="67">
        <v>17.386658499097372</v>
      </c>
      <c r="O8" s="67">
        <v>14.454110767357877</v>
      </c>
      <c r="P8" s="90">
        <v>12.724841488690913</v>
      </c>
      <c r="R8" s="220"/>
      <c r="S8" s="143" t="s">
        <v>178</v>
      </c>
      <c r="T8" s="144" t="s">
        <v>187</v>
      </c>
      <c r="U8" s="144"/>
      <c r="V8" s="144"/>
      <c r="W8" s="145" t="s">
        <v>188</v>
      </c>
      <c r="X8" s="145"/>
      <c r="Y8" s="228"/>
      <c r="AA8" s="1"/>
      <c r="AB8" s="182" t="s">
        <v>69</v>
      </c>
      <c r="AC8" s="182" t="s">
        <v>56</v>
      </c>
      <c r="AD8" s="182" t="s">
        <v>70</v>
      </c>
      <c r="AE8" s="182" t="s">
        <v>71</v>
      </c>
      <c r="AF8" s="182"/>
      <c r="AG8" s="1"/>
      <c r="AH8" s="1"/>
    </row>
    <row r="9" spans="2:34" customFormat="1" ht="14.4" x14ac:dyDescent="0.3">
      <c r="B9" s="88" t="s">
        <v>97</v>
      </c>
      <c r="C9" s="64" t="s">
        <v>98</v>
      </c>
      <c r="D9" s="64"/>
      <c r="E9" s="64"/>
      <c r="F9" s="64"/>
      <c r="G9" s="67">
        <v>38.33274981600001</v>
      </c>
      <c r="H9" s="67"/>
      <c r="I9" s="67">
        <v>59.507714549421337</v>
      </c>
      <c r="J9" s="67">
        <v>57.667299206482312</v>
      </c>
      <c r="K9" s="67">
        <v>56.918847624599238</v>
      </c>
      <c r="L9" s="67">
        <v>57.660704149675738</v>
      </c>
      <c r="M9" s="67">
        <v>58.073300436173447</v>
      </c>
      <c r="N9" s="67">
        <v>58.843430953915224</v>
      </c>
      <c r="O9" s="67">
        <v>57.762616524847139</v>
      </c>
      <c r="P9" s="90">
        <v>56.945959668525447</v>
      </c>
      <c r="R9" s="220"/>
      <c r="S9" s="143" t="s">
        <v>178</v>
      </c>
      <c r="T9" s="144" t="s">
        <v>189</v>
      </c>
      <c r="U9" s="144"/>
      <c r="V9" s="144"/>
      <c r="W9" s="145" t="s">
        <v>190</v>
      </c>
      <c r="X9" s="145"/>
      <c r="Y9" s="228"/>
      <c r="AA9" s="1"/>
      <c r="AB9" s="47" t="s">
        <v>48</v>
      </c>
      <c r="AC9" s="47" t="s">
        <v>48</v>
      </c>
      <c r="AD9" s="47" t="s">
        <v>48</v>
      </c>
      <c r="AE9" s="47" t="s">
        <v>48</v>
      </c>
      <c r="AF9" s="202"/>
      <c r="AG9" s="1"/>
      <c r="AH9" s="176" t="s">
        <v>342</v>
      </c>
    </row>
    <row r="10" spans="2:34" customFormat="1" ht="14.4" x14ac:dyDescent="0.3">
      <c r="B10" s="88"/>
      <c r="C10" s="64" t="s">
        <v>54</v>
      </c>
      <c r="D10" s="64"/>
      <c r="E10" s="64"/>
      <c r="F10" s="64"/>
      <c r="G10" s="67">
        <v>393.44280695999998</v>
      </c>
      <c r="H10" s="67"/>
      <c r="I10" s="67">
        <v>388.65906127456293</v>
      </c>
      <c r="J10" s="67">
        <v>389.93240339240168</v>
      </c>
      <c r="K10" s="67">
        <v>388.12574341028295</v>
      </c>
      <c r="L10" s="67">
        <v>386.05622367391828</v>
      </c>
      <c r="M10" s="67">
        <v>381.78880290754591</v>
      </c>
      <c r="N10" s="67">
        <v>374.84357410948638</v>
      </c>
      <c r="O10" s="67">
        <v>365.77168236935222</v>
      </c>
      <c r="P10" s="90">
        <v>357.46015130149522</v>
      </c>
      <c r="R10" s="220"/>
      <c r="S10" s="143" t="s">
        <v>178</v>
      </c>
      <c r="T10" s="144" t="s">
        <v>191</v>
      </c>
      <c r="U10" s="144"/>
      <c r="V10" s="144"/>
      <c r="W10" s="145" t="s">
        <v>192</v>
      </c>
      <c r="X10" s="145"/>
      <c r="Y10" s="228"/>
      <c r="AA10" s="51">
        <v>2010</v>
      </c>
      <c r="AB10" s="48">
        <f>Y51*$AB$3</f>
        <v>1.6620000000000001</v>
      </c>
      <c r="AC10" s="49">
        <f>Y65*AB3</f>
        <v>0</v>
      </c>
      <c r="AD10" s="49">
        <f>Y75*$AB$3</f>
        <v>3.9019999999999997</v>
      </c>
      <c r="AE10" s="49">
        <f>(Y74+Y76)*AB3</f>
        <v>10.516999999999999</v>
      </c>
      <c r="AF10" s="203"/>
      <c r="AG10" s="183">
        <f>AB10+AC10+AD10+AE10</f>
        <v>16.081</v>
      </c>
      <c r="AH10" s="1">
        <f>Y40*$AB$3</f>
        <v>4.2909999999999995</v>
      </c>
    </row>
    <row r="11" spans="2:34" customFormat="1" ht="14.4" x14ac:dyDescent="0.3">
      <c r="B11" s="88"/>
      <c r="C11" s="64" t="s">
        <v>99</v>
      </c>
      <c r="D11" s="64"/>
      <c r="E11" s="64"/>
      <c r="F11" s="64"/>
      <c r="G11" s="67">
        <v>17.614579356</v>
      </c>
      <c r="H11" s="67"/>
      <c r="I11" s="67">
        <v>18.024678077352792</v>
      </c>
      <c r="J11" s="67">
        <v>24.166722097544874</v>
      </c>
      <c r="K11" s="67">
        <v>24.234679816515317</v>
      </c>
      <c r="L11" s="67">
        <v>23.865815867927772</v>
      </c>
      <c r="M11" s="67">
        <v>24.180158969417022</v>
      </c>
      <c r="N11" s="67">
        <v>24.765132400476347</v>
      </c>
      <c r="O11" s="67">
        <v>25.265682608109902</v>
      </c>
      <c r="P11" s="90">
        <v>25.459947541080943</v>
      </c>
      <c r="R11" s="143" t="s">
        <v>178</v>
      </c>
      <c r="S11" s="144" t="s">
        <v>193</v>
      </c>
      <c r="T11" s="144"/>
      <c r="U11" s="144"/>
      <c r="V11" s="144"/>
      <c r="W11" s="145" t="s">
        <v>194</v>
      </c>
      <c r="X11" s="145"/>
      <c r="Y11" s="228"/>
      <c r="AA11" s="1"/>
      <c r="AB11" s="1"/>
      <c r="AC11" s="1"/>
      <c r="AD11" s="1"/>
      <c r="AE11" s="1"/>
      <c r="AF11" s="1"/>
      <c r="AG11" s="1"/>
      <c r="AH11" s="1"/>
    </row>
    <row r="12" spans="2:34" customFormat="1" ht="14.4" x14ac:dyDescent="0.3">
      <c r="B12" s="88"/>
      <c r="C12" s="64" t="s">
        <v>100</v>
      </c>
      <c r="D12" s="64"/>
      <c r="E12" s="64"/>
      <c r="F12" s="64"/>
      <c r="G12" s="67">
        <v>42.924120299999998</v>
      </c>
      <c r="H12" s="67"/>
      <c r="I12" s="67">
        <v>43.175582437122557</v>
      </c>
      <c r="J12" s="67">
        <v>44.949029645016175</v>
      </c>
      <c r="K12" s="67">
        <v>51.276345309291301</v>
      </c>
      <c r="L12" s="67">
        <v>60.705875402124022</v>
      </c>
      <c r="M12" s="67">
        <v>81.060429644913967</v>
      </c>
      <c r="N12" s="67">
        <v>113.88202000208906</v>
      </c>
      <c r="O12" s="67">
        <v>155.60347788498777</v>
      </c>
      <c r="P12" s="90">
        <v>182.03127967739678</v>
      </c>
      <c r="R12" s="143" t="s">
        <v>178</v>
      </c>
      <c r="S12" s="144" t="s">
        <v>195</v>
      </c>
      <c r="T12" s="144"/>
      <c r="U12" s="144"/>
      <c r="V12" s="144"/>
      <c r="W12" s="145" t="s">
        <v>196</v>
      </c>
      <c r="X12" s="145"/>
      <c r="Y12" s="228">
        <v>0</v>
      </c>
      <c r="AA12" s="1"/>
      <c r="AB12" s="182" t="s">
        <v>224</v>
      </c>
      <c r="AC12" s="1"/>
      <c r="AD12" s="1"/>
      <c r="AE12" s="1"/>
      <c r="AF12" s="1"/>
      <c r="AG12" s="183"/>
      <c r="AH12" s="1"/>
    </row>
    <row r="13" spans="2:34" customFormat="1" ht="14.4" x14ac:dyDescent="0.3">
      <c r="B13" s="88"/>
      <c r="C13" s="64" t="s">
        <v>101</v>
      </c>
      <c r="D13" s="64"/>
      <c r="E13" s="64"/>
      <c r="F13" s="64"/>
      <c r="G13" s="67">
        <v>0</v>
      </c>
      <c r="H13" s="67"/>
      <c r="I13" s="67">
        <v>9.9625978688444777E-2</v>
      </c>
      <c r="J13" s="67">
        <v>0.22455605612187163</v>
      </c>
      <c r="K13" s="67">
        <v>0.33329293095109391</v>
      </c>
      <c r="L13" s="67">
        <v>0.52804347127994389</v>
      </c>
      <c r="M13" s="67">
        <v>0.84060632722594186</v>
      </c>
      <c r="N13" s="67">
        <v>1.2962411446485884</v>
      </c>
      <c r="O13" s="67">
        <v>2.0149475620744783</v>
      </c>
      <c r="P13" s="90">
        <v>3.3774463569911557</v>
      </c>
      <c r="R13" s="143" t="s">
        <v>178</v>
      </c>
      <c r="S13" s="144" t="s">
        <v>197</v>
      </c>
      <c r="T13" s="144"/>
      <c r="U13" s="144"/>
      <c r="V13" s="144"/>
      <c r="W13" s="145" t="s">
        <v>198</v>
      </c>
      <c r="X13" s="145"/>
      <c r="Y13" s="228"/>
      <c r="AA13" s="51">
        <v>2010</v>
      </c>
      <c r="AB13" s="47" t="s">
        <v>48</v>
      </c>
      <c r="AC13" s="1"/>
      <c r="AD13" s="1"/>
      <c r="AE13" s="1"/>
      <c r="AF13" s="1"/>
      <c r="AG13" s="1"/>
      <c r="AH13" s="1"/>
    </row>
    <row r="14" spans="2:34" customFormat="1" ht="15" thickBot="1" x14ac:dyDescent="0.35">
      <c r="B14" s="91"/>
      <c r="C14" s="92" t="s">
        <v>102</v>
      </c>
      <c r="D14" s="92"/>
      <c r="E14" s="92"/>
      <c r="F14" s="92"/>
      <c r="G14" s="93">
        <v>0</v>
      </c>
      <c r="H14" s="93"/>
      <c r="I14" s="93">
        <v>0</v>
      </c>
      <c r="J14" s="93">
        <v>1.4362701227701491</v>
      </c>
      <c r="K14" s="93">
        <v>3.6105103202972781</v>
      </c>
      <c r="L14" s="93">
        <v>5.8542662384113164</v>
      </c>
      <c r="M14" s="93">
        <v>9.2906848565330353</v>
      </c>
      <c r="N14" s="93">
        <v>12.46344233661296</v>
      </c>
      <c r="O14" s="93">
        <v>15.430643537370475</v>
      </c>
      <c r="P14" s="94">
        <v>18.077701686414631</v>
      </c>
      <c r="R14" s="143" t="s">
        <v>199</v>
      </c>
      <c r="S14" s="144" t="s">
        <v>200</v>
      </c>
      <c r="T14" s="144"/>
      <c r="U14" s="144"/>
      <c r="V14" s="144"/>
      <c r="W14" s="145" t="s">
        <v>201</v>
      </c>
      <c r="X14" s="145"/>
      <c r="Y14" s="228">
        <v>0</v>
      </c>
      <c r="AA14" s="1"/>
      <c r="AB14" s="48">
        <f>Y26*$AB$3</f>
        <v>0.24800000000000003</v>
      </c>
      <c r="AC14" s="1"/>
      <c r="AD14" s="1"/>
      <c r="AE14" s="1"/>
      <c r="AF14" s="1"/>
      <c r="AG14" s="1"/>
      <c r="AH14" s="1"/>
    </row>
    <row r="15" spans="2:34" customFormat="1" ht="19.2" x14ac:dyDescent="0.35">
      <c r="B15" s="83" t="s">
        <v>136</v>
      </c>
      <c r="C15" s="103" t="s">
        <v>137</v>
      </c>
      <c r="D15" s="97"/>
      <c r="E15" s="97"/>
      <c r="F15" s="97"/>
      <c r="G15" s="97"/>
      <c r="H15" s="97"/>
      <c r="I15" s="97"/>
      <c r="J15" s="97"/>
      <c r="K15" s="97"/>
      <c r="L15" s="97"/>
      <c r="M15" s="84"/>
      <c r="N15" s="84"/>
      <c r="O15" s="84"/>
      <c r="P15" s="85"/>
      <c r="R15" s="143" t="s">
        <v>199</v>
      </c>
      <c r="S15" s="144" t="s">
        <v>202</v>
      </c>
      <c r="T15" s="144"/>
      <c r="U15" s="144"/>
      <c r="V15" s="144"/>
      <c r="W15" s="145" t="s">
        <v>203</v>
      </c>
      <c r="X15" s="145"/>
      <c r="Y15" s="228"/>
    </row>
    <row r="16" spans="2:34" customFormat="1" ht="14.4" x14ac:dyDescent="0.3">
      <c r="B16" s="88" t="s">
        <v>90</v>
      </c>
      <c r="C16" s="64"/>
      <c r="D16" s="96">
        <v>2010</v>
      </c>
      <c r="E16" s="96">
        <v>2011</v>
      </c>
      <c r="F16" s="96">
        <v>2012</v>
      </c>
      <c r="G16" s="96">
        <v>2013</v>
      </c>
      <c r="H16" s="96">
        <v>2014</v>
      </c>
      <c r="I16" s="1"/>
      <c r="J16" s="67"/>
      <c r="K16" s="67"/>
      <c r="L16" s="67"/>
      <c r="M16" s="1"/>
      <c r="N16" s="1"/>
      <c r="O16" s="1"/>
      <c r="P16" s="98"/>
      <c r="R16" s="146" t="s">
        <v>199</v>
      </c>
      <c r="S16" s="147" t="s">
        <v>204</v>
      </c>
      <c r="T16" s="147"/>
      <c r="U16" s="147"/>
      <c r="V16" s="147"/>
      <c r="W16" s="148" t="s">
        <v>205</v>
      </c>
      <c r="X16" s="148"/>
      <c r="Y16" s="229"/>
    </row>
    <row r="17" spans="2:25" customFormat="1" ht="14.4" x14ac:dyDescent="0.3">
      <c r="B17" s="99" t="s">
        <v>138</v>
      </c>
      <c r="C17" s="1"/>
      <c r="D17" s="1">
        <f>D18+D19+D20+D21</f>
        <v>16081</v>
      </c>
      <c r="E17" s="1">
        <f>E18+E19+E20+E21</f>
        <v>14049</v>
      </c>
      <c r="F17" s="1">
        <f>F18+F19+F20+F21</f>
        <v>15823</v>
      </c>
      <c r="G17" s="95">
        <f>G18+G19+G20+G21</f>
        <v>17618</v>
      </c>
      <c r="H17" s="95">
        <f>H18+H19+H20+H21</f>
        <v>16832</v>
      </c>
      <c r="I17" s="1"/>
      <c r="J17" s="1"/>
      <c r="K17" s="1"/>
      <c r="L17" s="1"/>
      <c r="M17" s="1"/>
      <c r="N17" s="1"/>
      <c r="O17" s="1"/>
      <c r="P17" s="98"/>
      <c r="R17" s="149" t="s">
        <v>206</v>
      </c>
      <c r="S17" s="149"/>
      <c r="T17" s="149"/>
      <c r="U17" s="149"/>
      <c r="V17" s="149"/>
      <c r="W17" s="135" t="s">
        <v>207</v>
      </c>
      <c r="X17" s="135"/>
      <c r="Y17" s="230">
        <v>0</v>
      </c>
    </row>
    <row r="18" spans="2:25" customFormat="1" ht="14.4" x14ac:dyDescent="0.3">
      <c r="B18" s="99" t="s">
        <v>69</v>
      </c>
      <c r="C18" s="1"/>
      <c r="D18" s="1">
        <v>1662</v>
      </c>
      <c r="E18" s="1">
        <v>1411</v>
      </c>
      <c r="F18" s="1">
        <v>1659</v>
      </c>
      <c r="G18" s="95">
        <v>1968</v>
      </c>
      <c r="H18" s="95">
        <v>2114</v>
      </c>
      <c r="I18" s="1"/>
      <c r="J18" s="1"/>
      <c r="K18" s="1"/>
      <c r="L18" s="1"/>
      <c r="M18" s="1"/>
      <c r="N18" s="1"/>
      <c r="O18" s="1"/>
      <c r="P18" s="98"/>
      <c r="R18" s="149" t="s">
        <v>224</v>
      </c>
      <c r="S18" s="149"/>
      <c r="T18" s="149"/>
      <c r="U18" s="149"/>
      <c r="V18" s="149"/>
      <c r="W18" s="135" t="s">
        <v>225</v>
      </c>
      <c r="X18" s="135"/>
      <c r="Y18" s="230">
        <v>5.9233782363618994</v>
      </c>
    </row>
    <row r="19" spans="2:25" customFormat="1" ht="14.4" x14ac:dyDescent="0.3">
      <c r="B19" s="99" t="s">
        <v>70</v>
      </c>
      <c r="C19" s="1"/>
      <c r="D19" s="1">
        <v>3902</v>
      </c>
      <c r="E19" s="1">
        <v>2836</v>
      </c>
      <c r="F19" s="1">
        <v>3421</v>
      </c>
      <c r="G19" s="95">
        <v>3897</v>
      </c>
      <c r="H19" s="95">
        <v>3599</v>
      </c>
      <c r="I19" s="1"/>
      <c r="J19" s="1"/>
      <c r="K19" s="1"/>
      <c r="L19" s="1"/>
      <c r="M19" s="1"/>
      <c r="N19" s="1"/>
      <c r="O19" s="1"/>
      <c r="P19" s="98"/>
      <c r="R19" s="221" t="s">
        <v>178</v>
      </c>
      <c r="S19" s="150" t="s">
        <v>226</v>
      </c>
      <c r="T19" s="150"/>
      <c r="U19" s="150"/>
      <c r="V19" s="150"/>
      <c r="W19" s="151" t="s">
        <v>227</v>
      </c>
      <c r="X19" s="151"/>
      <c r="Y19" s="231">
        <v>0</v>
      </c>
    </row>
    <row r="20" spans="2:25" customFormat="1" ht="14.4" x14ac:dyDescent="0.3">
      <c r="B20" s="204" t="s">
        <v>345</v>
      </c>
      <c r="C20" s="1"/>
      <c r="D20" s="3">
        <v>10508</v>
      </c>
      <c r="E20" s="3">
        <v>9788</v>
      </c>
      <c r="F20" s="3">
        <v>10724</v>
      </c>
      <c r="G20" s="95">
        <v>11737</v>
      </c>
      <c r="H20" s="95">
        <v>11105</v>
      </c>
      <c r="I20" s="1"/>
      <c r="J20" s="1"/>
      <c r="K20" s="1"/>
      <c r="L20" s="1"/>
      <c r="M20" s="1"/>
      <c r="N20" s="1"/>
      <c r="O20" s="1"/>
      <c r="P20" s="98"/>
      <c r="R20" s="143" t="s">
        <v>178</v>
      </c>
      <c r="S20" s="144" t="s">
        <v>228</v>
      </c>
      <c r="T20" s="144"/>
      <c r="U20" s="144"/>
      <c r="V20" s="144"/>
      <c r="W20" s="145" t="s">
        <v>229</v>
      </c>
      <c r="X20" s="145"/>
      <c r="Y20" s="228"/>
    </row>
    <row r="21" spans="2:25" customFormat="1" ht="14.4" x14ac:dyDescent="0.3">
      <c r="B21" s="99" t="s">
        <v>333</v>
      </c>
      <c r="C21" s="1"/>
      <c r="D21" s="3">
        <v>9</v>
      </c>
      <c r="E21" s="3">
        <v>14</v>
      </c>
      <c r="F21" s="3">
        <v>19</v>
      </c>
      <c r="G21" s="95">
        <v>16</v>
      </c>
      <c r="H21" s="95">
        <v>14</v>
      </c>
      <c r="I21" s="1"/>
      <c r="J21" s="1"/>
      <c r="K21" s="1"/>
      <c r="L21" s="1"/>
      <c r="M21" s="1"/>
      <c r="N21" s="1"/>
      <c r="O21" s="1"/>
      <c r="P21" s="98"/>
      <c r="R21" s="143"/>
      <c r="S21" s="143" t="s">
        <v>178</v>
      </c>
      <c r="T21" s="144" t="s">
        <v>230</v>
      </c>
      <c r="U21" s="144"/>
      <c r="V21" s="144"/>
      <c r="W21" s="145" t="s">
        <v>231</v>
      </c>
      <c r="X21" s="145"/>
      <c r="Y21" s="228"/>
    </row>
    <row r="22" spans="2:25" customFormat="1" ht="13.8" thickBot="1" x14ac:dyDescent="0.3">
      <c r="B22" s="100" t="s">
        <v>139</v>
      </c>
      <c r="C22" s="101"/>
      <c r="D22" s="101">
        <f>D17*0.001</f>
        <v>16.081</v>
      </c>
      <c r="E22" s="101">
        <f t="shared" ref="E22:H22" si="0">E17*0.001</f>
        <v>14.048999999999999</v>
      </c>
      <c r="F22" s="101">
        <f t="shared" si="0"/>
        <v>15.823</v>
      </c>
      <c r="G22" s="101">
        <f t="shared" si="0"/>
        <v>17.618000000000002</v>
      </c>
      <c r="H22" s="101">
        <f t="shared" si="0"/>
        <v>16.832000000000001</v>
      </c>
      <c r="I22" s="101"/>
      <c r="J22" s="101"/>
      <c r="K22" s="101"/>
      <c r="L22" s="101"/>
      <c r="M22" s="101"/>
      <c r="N22" s="101"/>
      <c r="O22" s="101"/>
      <c r="P22" s="102"/>
      <c r="R22" s="143"/>
      <c r="S22" s="143" t="s">
        <v>199</v>
      </c>
      <c r="T22" s="144" t="s">
        <v>232</v>
      </c>
      <c r="U22" s="144"/>
      <c r="V22" s="144"/>
      <c r="W22" s="145" t="s">
        <v>233</v>
      </c>
      <c r="X22" s="145"/>
      <c r="Y22" s="228"/>
    </row>
    <row r="23" spans="2:25" customFormat="1" x14ac:dyDescent="0.25">
      <c r="B23" s="80"/>
      <c r="R23" s="143"/>
      <c r="S23" s="143"/>
      <c r="T23" s="143" t="s">
        <v>178</v>
      </c>
      <c r="U23" s="144" t="s">
        <v>234</v>
      </c>
      <c r="V23" s="144"/>
      <c r="W23" s="145" t="s">
        <v>235</v>
      </c>
      <c r="X23" s="145"/>
      <c r="Y23" s="228"/>
    </row>
    <row r="24" spans="2:25" customFormat="1" x14ac:dyDescent="0.25">
      <c r="B24" s="80"/>
      <c r="R24" s="143"/>
      <c r="S24" s="143"/>
      <c r="T24" s="143" t="s">
        <v>178</v>
      </c>
      <c r="U24" s="144" t="s">
        <v>236</v>
      </c>
      <c r="V24" s="144"/>
      <c r="W24" s="145" t="s">
        <v>237</v>
      </c>
      <c r="X24" s="145"/>
      <c r="Y24" s="228"/>
    </row>
    <row r="25" spans="2:25" customFormat="1" x14ac:dyDescent="0.25">
      <c r="C25" s="82" t="s">
        <v>48</v>
      </c>
      <c r="D25" s="44">
        <v>2010</v>
      </c>
      <c r="E25" s="44">
        <v>2011</v>
      </c>
      <c r="F25" s="44">
        <v>2012</v>
      </c>
      <c r="G25" s="26">
        <v>2013</v>
      </c>
      <c r="H25" s="44">
        <v>2014</v>
      </c>
      <c r="I25" s="44">
        <v>2015</v>
      </c>
      <c r="J25" s="44">
        <v>2020</v>
      </c>
      <c r="K25" s="26">
        <v>2025</v>
      </c>
      <c r="L25" s="26">
        <v>2030</v>
      </c>
      <c r="M25" s="26">
        <v>2035</v>
      </c>
      <c r="N25" s="26">
        <v>2040</v>
      </c>
      <c r="O25" s="26">
        <v>2045</v>
      </c>
      <c r="P25" s="26">
        <v>2050</v>
      </c>
      <c r="R25" s="143" t="s">
        <v>178</v>
      </c>
      <c r="S25" s="144" t="s">
        <v>238</v>
      </c>
      <c r="T25" s="144"/>
      <c r="U25" s="144"/>
      <c r="V25" s="144"/>
      <c r="W25" s="145" t="s">
        <v>239</v>
      </c>
      <c r="X25" s="145"/>
      <c r="Y25" s="228">
        <v>0</v>
      </c>
    </row>
    <row r="26" spans="2:25" customFormat="1" x14ac:dyDescent="0.25">
      <c r="B26" s="27" t="s">
        <v>104</v>
      </c>
      <c r="C26" s="27" t="s">
        <v>103</v>
      </c>
      <c r="D26" s="63">
        <f>D22</f>
        <v>16.081</v>
      </c>
      <c r="E26" s="63">
        <f>E22</f>
        <v>14.048999999999999</v>
      </c>
      <c r="F26" s="63">
        <f>F22</f>
        <v>15.823</v>
      </c>
      <c r="G26" s="63">
        <f>G22</f>
        <v>17.618000000000002</v>
      </c>
      <c r="H26" s="63">
        <f>H22</f>
        <v>16.832000000000001</v>
      </c>
      <c r="I26" s="63">
        <f>I11</f>
        <v>18.024678077352792</v>
      </c>
      <c r="J26" s="63">
        <f>J11</f>
        <v>24.166722097544874</v>
      </c>
      <c r="K26" s="63">
        <f t="shared" ref="K26:P26" si="1">K11</f>
        <v>24.234679816515317</v>
      </c>
      <c r="L26" s="63">
        <f t="shared" si="1"/>
        <v>23.865815867927772</v>
      </c>
      <c r="M26" s="63">
        <f t="shared" si="1"/>
        <v>24.180158969417022</v>
      </c>
      <c r="N26" s="63">
        <f t="shared" si="1"/>
        <v>24.765132400476347</v>
      </c>
      <c r="O26" s="63">
        <f t="shared" si="1"/>
        <v>25.265682608109902</v>
      </c>
      <c r="P26" s="63">
        <f t="shared" si="1"/>
        <v>25.459947541080943</v>
      </c>
      <c r="R26" s="143" t="s">
        <v>178</v>
      </c>
      <c r="S26" s="144" t="s">
        <v>240</v>
      </c>
      <c r="T26" s="144"/>
      <c r="U26" s="144"/>
      <c r="V26" s="144"/>
      <c r="W26" s="145" t="s">
        <v>241</v>
      </c>
      <c r="X26" s="145"/>
      <c r="Y26" s="228">
        <v>5.9233782363618994</v>
      </c>
    </row>
    <row r="27" spans="2:25" customFormat="1" x14ac:dyDescent="0.25">
      <c r="D27" s="106"/>
      <c r="R27" s="143" t="s">
        <v>178</v>
      </c>
      <c r="S27" s="144" t="s">
        <v>242</v>
      </c>
      <c r="T27" s="144"/>
      <c r="U27" s="144"/>
      <c r="V27" s="144"/>
      <c r="W27" s="145" t="s">
        <v>243</v>
      </c>
      <c r="X27" s="145"/>
      <c r="Y27" s="228">
        <v>0</v>
      </c>
    </row>
    <row r="28" spans="2:25" customFormat="1" x14ac:dyDescent="0.25">
      <c r="B28" t="s">
        <v>80</v>
      </c>
      <c r="C28" t="s">
        <v>131</v>
      </c>
      <c r="D28" s="108">
        <f>($D$26*'Flex4RES - Shares'!L27)-D38-D64-H64</f>
        <v>0.67787659560814717</v>
      </c>
      <c r="E28" s="108">
        <f>E26*'Flex4RES - Shares'!$L$27</f>
        <v>6.1312652403919206</v>
      </c>
      <c r="F28" s="108">
        <f>F26*'Flex4RES - Shares'!$L$27</f>
        <v>6.9054744037811497</v>
      </c>
      <c r="G28" s="108">
        <f>G26*'Flex4RES - Shares'!$L$27</f>
        <v>7.6888483881575116</v>
      </c>
      <c r="H28" s="108">
        <f>H26*'Flex4RES - Shares'!$L$27</f>
        <v>7.3458222312105361</v>
      </c>
      <c r="I28" s="108">
        <f>I26*'Flex4RES - Shares'!$L$27</f>
        <v>7.8663308537922596</v>
      </c>
      <c r="J28" s="108">
        <f>J26*'Flex4RES - Shares'!$L$27</f>
        <v>10.546841993799433</v>
      </c>
      <c r="K28" s="108">
        <f>K26*'Flex4RES - Shares'!$L$27</f>
        <v>10.576500104706955</v>
      </c>
      <c r="L28" s="108">
        <f>L26*'Flex4RES - Shares'!$L$27</f>
        <v>10.415520482925439</v>
      </c>
      <c r="M28" s="108">
        <f>M26*'Flex4RES - Shares'!$L$27</f>
        <v>10.552706114053493</v>
      </c>
      <c r="N28" s="108">
        <f>N26*'Flex4RES - Shares'!$L$27</f>
        <v>10.808000246333858</v>
      </c>
      <c r="O28" s="108">
        <f>O26*'Flex4RES - Shares'!$L$27</f>
        <v>11.026450391478322</v>
      </c>
      <c r="P28" s="108">
        <f>P26*'Flex4RES - Shares'!$L$27</f>
        <v>11.111231502657224</v>
      </c>
      <c r="R28" s="143" t="s">
        <v>178</v>
      </c>
      <c r="S28" s="144" t="s">
        <v>244</v>
      </c>
      <c r="T28" s="144"/>
      <c r="U28" s="144"/>
      <c r="V28" s="144"/>
      <c r="W28" s="145" t="s">
        <v>245</v>
      </c>
      <c r="X28" s="145"/>
      <c r="Y28" s="228">
        <v>0</v>
      </c>
    </row>
    <row r="29" spans="2:25" customFormat="1" x14ac:dyDescent="0.25">
      <c r="C29" t="s">
        <v>132</v>
      </c>
      <c r="D29" s="108">
        <f>($D$26*'Flex4RES - Shares'!L28)-D39-D65-H65</f>
        <v>-0.48728944504222893</v>
      </c>
      <c r="E29" s="109">
        <f>E26*'Flex4RES - Shares'!$L$28</f>
        <v>4.7229854928461297</v>
      </c>
      <c r="F29" s="109">
        <f>F26*'Flex4RES - Shares'!$L$28</f>
        <v>5.31936788762932</v>
      </c>
      <c r="G29" s="109">
        <f>G26*'Flex4RES - Shares'!$L$28</f>
        <v>5.9228100514601127</v>
      </c>
      <c r="H29" s="109">
        <f>H26*'Flex4RES - Shares'!$L$28</f>
        <v>5.6585729813927008</v>
      </c>
      <c r="I29" s="109">
        <f>I26*'Flex4RES - Shares'!$L$28</f>
        <v>6.0595268754045772</v>
      </c>
      <c r="J29" s="109">
        <f>J26*'Flex4RES - Shares'!$L$28</f>
        <v>8.1243560307743206</v>
      </c>
      <c r="K29" s="109">
        <f>K26*'Flex4RES - Shares'!$L$28</f>
        <v>8.1472020212949499</v>
      </c>
      <c r="L29" s="109">
        <f>L26*'Flex4RES - Shares'!$L$28</f>
        <v>8.0231975314371002</v>
      </c>
      <c r="M29" s="109">
        <f>M26*'Flex4RES - Shares'!$L$28</f>
        <v>8.1288732313523973</v>
      </c>
      <c r="N29" s="109">
        <f>N26*'Flex4RES - Shares'!$L$28</f>
        <v>8.3255292943172776</v>
      </c>
      <c r="O29" s="109">
        <f>O26*'Flex4RES - Shares'!$L$28</f>
        <v>8.4938040020612018</v>
      </c>
      <c r="P29" s="109">
        <f>P26*'Flex4RES - Shares'!$L$28</f>
        <v>8.5591118859099424</v>
      </c>
      <c r="R29" s="143" t="s">
        <v>178</v>
      </c>
      <c r="S29" s="144" t="s">
        <v>211</v>
      </c>
      <c r="T29" s="144"/>
      <c r="U29" s="144"/>
      <c r="V29" s="144"/>
      <c r="W29" s="145" t="s">
        <v>246</v>
      </c>
      <c r="X29" s="145"/>
      <c r="Y29" s="228">
        <v>0</v>
      </c>
    </row>
    <row r="30" spans="2:25" customFormat="1" x14ac:dyDescent="0.25">
      <c r="B30" t="s">
        <v>81</v>
      </c>
      <c r="C30" t="s">
        <v>131</v>
      </c>
      <c r="D30" s="108">
        <f>($D$26*'Flex4RES - Shares'!L29)-D40-D66-H66</f>
        <v>0.28664850944815212</v>
      </c>
      <c r="E30" s="109">
        <f>E26*'Flex4RES - Shares'!$L$29</f>
        <v>1.4374663008462421</v>
      </c>
      <c r="F30" s="109">
        <f>F26*'Flex4RES - Shares'!$L$29</f>
        <v>1.6189785236166339</v>
      </c>
      <c r="G30" s="109">
        <f>G26*'Flex4RES - Shares'!$L$29</f>
        <v>1.8026394254615343</v>
      </c>
      <c r="H30" s="109">
        <f>H26*'Flex4RES - Shares'!$L$29</f>
        <v>1.7222174372442129</v>
      </c>
      <c r="I30" s="109">
        <f>I26*'Flex4RES - Shares'!$L$29</f>
        <v>1.8442499337886451</v>
      </c>
      <c r="J30" s="109">
        <f>J26*'Flex4RES - Shares'!$L$29</f>
        <v>2.4726919081170879</v>
      </c>
      <c r="K30" s="109">
        <f>K26*'Flex4RES - Shares'!$L$29</f>
        <v>2.4796452094839037</v>
      </c>
      <c r="L30" s="109">
        <f>L26*'Flex4RES - Shares'!$L$29</f>
        <v>2.4419037691186336</v>
      </c>
      <c r="M30" s="109">
        <f>M26*'Flex4RES - Shares'!$L$29</f>
        <v>2.4740667426608276</v>
      </c>
      <c r="N30" s="109">
        <f>N26*'Flex4RES - Shares'!$L$29</f>
        <v>2.5339200841113354</v>
      </c>
      <c r="O30" s="109">
        <f>O26*'Flex4RES - Shares'!$L$29</f>
        <v>2.5851354058676757</v>
      </c>
      <c r="P30" s="109">
        <f>P26*'Flex4RES - Shares'!$L$29</f>
        <v>2.6050122152193751</v>
      </c>
      <c r="R30" s="143" t="s">
        <v>178</v>
      </c>
      <c r="S30" s="144" t="s">
        <v>247</v>
      </c>
      <c r="T30" s="144"/>
      <c r="U30" s="144"/>
      <c r="V30" s="144"/>
      <c r="W30" s="145" t="s">
        <v>248</v>
      </c>
      <c r="X30" s="145"/>
      <c r="Y30" s="228">
        <v>0</v>
      </c>
    </row>
    <row r="31" spans="2:25" customFormat="1" x14ac:dyDescent="0.25">
      <c r="C31" t="s">
        <v>132</v>
      </c>
      <c r="D31" s="108">
        <f>($D$26*'Flex4RES - Shares'!L30)-D41-D67-H67</f>
        <v>-0.3930615730607967</v>
      </c>
      <c r="E31" s="109">
        <f>E26*'Flex4RES - Shares'!$L$30</f>
        <v>1.7572829659157088</v>
      </c>
      <c r="F31" s="109">
        <f>F26*'Flex4RES - Shares'!$L$30</f>
        <v>1.979179184972899</v>
      </c>
      <c r="G31" s="109">
        <f>G26*'Flex4RES - Shares'!$L$30</f>
        <v>2.2037021349208454</v>
      </c>
      <c r="H31" s="109">
        <f>H26*'Flex4RES - Shares'!$L$30</f>
        <v>2.1053873501525526</v>
      </c>
      <c r="I31" s="109">
        <f>I26*'Flex4RES - Shares'!$L$30</f>
        <v>2.2545704143673122</v>
      </c>
      <c r="J31" s="109">
        <f>J26*'Flex4RES - Shares'!$L$30</f>
        <v>3.0228321648540359</v>
      </c>
      <c r="K31" s="109">
        <f>K26*'Flex4RES - Shares'!$L$30</f>
        <v>3.0313324810295112</v>
      </c>
      <c r="L31" s="109">
        <f>L26*'Flex4RES - Shares'!$L$30</f>
        <v>2.9851940844466012</v>
      </c>
      <c r="M31" s="109">
        <f>M26*'Flex4RES - Shares'!$L$30</f>
        <v>3.0245128813503075</v>
      </c>
      <c r="N31" s="109">
        <f>N26*'Flex4RES - Shares'!$L$30</f>
        <v>3.0976827757138792</v>
      </c>
      <c r="O31" s="109">
        <f>O26*'Flex4RES - Shares'!$L$30</f>
        <v>3.1602928087027053</v>
      </c>
      <c r="P31" s="109">
        <f>P26*'Flex4RES - Shares'!$L$30</f>
        <v>3.1845919372944036</v>
      </c>
      <c r="R31" s="143" t="s">
        <v>178</v>
      </c>
      <c r="S31" s="144" t="s">
        <v>212</v>
      </c>
      <c r="T31" s="144"/>
      <c r="U31" s="144"/>
      <c r="V31" s="144"/>
      <c r="W31" s="145" t="s">
        <v>249</v>
      </c>
      <c r="X31" s="145"/>
      <c r="Y31" s="228">
        <v>0</v>
      </c>
    </row>
    <row r="32" spans="2:25" customFormat="1" x14ac:dyDescent="0.25">
      <c r="D32" s="109"/>
      <c r="E32" s="109"/>
      <c r="F32" s="109"/>
      <c r="G32" s="109"/>
      <c r="H32" s="109"/>
      <c r="I32" s="109"/>
      <c r="J32" s="109"/>
      <c r="K32" s="109"/>
      <c r="L32" s="109"/>
      <c r="M32" s="109"/>
      <c r="N32" s="109"/>
      <c r="O32" s="109"/>
      <c r="P32" s="109"/>
      <c r="R32" s="143" t="s">
        <v>178</v>
      </c>
      <c r="S32" s="144" t="s">
        <v>210</v>
      </c>
      <c r="T32" s="144"/>
      <c r="U32" s="144"/>
      <c r="V32" s="144"/>
      <c r="W32" s="145" t="s">
        <v>250</v>
      </c>
      <c r="X32" s="145"/>
      <c r="Y32" s="228">
        <v>0</v>
      </c>
    </row>
    <row r="33" spans="2:25" customFormat="1" ht="13.8" thickBot="1" x14ac:dyDescent="0.3">
      <c r="D33" s="211"/>
      <c r="E33" s="56"/>
      <c r="F33" s="56"/>
      <c r="G33" s="56"/>
      <c r="H33" s="56"/>
      <c r="I33" s="56"/>
      <c r="R33" s="143" t="s">
        <v>178</v>
      </c>
      <c r="S33" s="144" t="s">
        <v>251</v>
      </c>
      <c r="T33" s="144"/>
      <c r="U33" s="144"/>
      <c r="V33" s="144"/>
      <c r="W33" s="145" t="s">
        <v>252</v>
      </c>
      <c r="X33" s="145"/>
      <c r="Y33" s="228">
        <v>0</v>
      </c>
    </row>
    <row r="34" spans="2:25" customFormat="1" x14ac:dyDescent="0.25">
      <c r="B34" s="205" t="s">
        <v>347</v>
      </c>
      <c r="C34" s="84"/>
      <c r="D34" s="206"/>
      <c r="E34" s="84"/>
      <c r="F34" s="84"/>
      <c r="G34" s="84"/>
      <c r="H34" s="206"/>
      <c r="I34" s="206"/>
      <c r="J34" s="84"/>
      <c r="K34" s="84"/>
      <c r="L34" s="84"/>
      <c r="M34" s="84"/>
      <c r="N34" s="84"/>
      <c r="O34" s="84"/>
      <c r="P34" s="85"/>
      <c r="R34" s="143" t="s">
        <v>178</v>
      </c>
      <c r="S34" s="144" t="s">
        <v>213</v>
      </c>
      <c r="T34" s="144"/>
      <c r="U34" s="144"/>
      <c r="V34" s="144"/>
      <c r="W34" s="145" t="s">
        <v>253</v>
      </c>
      <c r="X34" s="145"/>
      <c r="Y34" s="228">
        <v>0</v>
      </c>
    </row>
    <row r="35" spans="2:25" customFormat="1" x14ac:dyDescent="0.25">
      <c r="B35" s="124"/>
      <c r="C35" s="1"/>
      <c r="D35" s="208">
        <v>2010</v>
      </c>
      <c r="E35" s="1"/>
      <c r="F35" s="1"/>
      <c r="G35" s="1"/>
      <c r="H35" s="207"/>
      <c r="I35" s="207"/>
      <c r="J35" s="1"/>
      <c r="K35" s="1"/>
      <c r="L35" s="1"/>
      <c r="M35" s="1"/>
      <c r="N35" s="1"/>
      <c r="O35" s="1"/>
      <c r="P35" s="98"/>
      <c r="R35" s="143" t="s">
        <v>178</v>
      </c>
      <c r="S35" s="144" t="s">
        <v>254</v>
      </c>
      <c r="T35" s="144"/>
      <c r="U35" s="144"/>
      <c r="V35" s="144"/>
      <c r="W35" s="145" t="s">
        <v>255</v>
      </c>
      <c r="X35" s="145"/>
      <c r="Y35" s="228">
        <v>0</v>
      </c>
    </row>
    <row r="36" spans="2:25" customFormat="1" x14ac:dyDescent="0.25">
      <c r="B36" s="209"/>
      <c r="C36" s="208" t="s">
        <v>346</v>
      </c>
      <c r="D36" s="208"/>
      <c r="E36" s="1"/>
      <c r="F36" s="1"/>
      <c r="G36" s="1"/>
      <c r="H36" s="1"/>
      <c r="I36" s="1"/>
      <c r="J36" s="1"/>
      <c r="K36" s="1"/>
      <c r="L36" s="1"/>
      <c r="M36" s="1"/>
      <c r="N36" s="1"/>
      <c r="O36" s="1"/>
      <c r="P36" s="98"/>
      <c r="R36" s="143" t="s">
        <v>178</v>
      </c>
      <c r="S36" s="144" t="s">
        <v>256</v>
      </c>
      <c r="T36" s="144"/>
      <c r="U36" s="144"/>
      <c r="V36" s="144"/>
      <c r="W36" s="145" t="s">
        <v>257</v>
      </c>
      <c r="X36" s="145"/>
      <c r="Y36" s="228">
        <v>0</v>
      </c>
    </row>
    <row r="37" spans="2:25" customFormat="1" x14ac:dyDescent="0.25">
      <c r="B37" s="210"/>
      <c r="C37" s="1"/>
      <c r="D37" s="1"/>
      <c r="E37" s="123" t="s">
        <v>353</v>
      </c>
      <c r="F37" s="1"/>
      <c r="G37" s="1"/>
      <c r="H37" s="1"/>
      <c r="I37" s="123"/>
      <c r="J37" s="123"/>
      <c r="K37" s="1"/>
      <c r="L37" s="1"/>
      <c r="M37" s="1"/>
      <c r="N37" s="1"/>
      <c r="O37" s="1"/>
      <c r="P37" s="98"/>
      <c r="R37" s="143" t="s">
        <v>178</v>
      </c>
      <c r="S37" s="144" t="s">
        <v>258</v>
      </c>
      <c r="T37" s="144"/>
      <c r="U37" s="144"/>
      <c r="V37" s="144"/>
      <c r="W37" s="145" t="s">
        <v>259</v>
      </c>
      <c r="X37" s="145"/>
      <c r="Y37" s="228">
        <v>0</v>
      </c>
    </row>
    <row r="38" spans="2:25" customFormat="1" x14ac:dyDescent="0.25">
      <c r="B38" s="209" t="s">
        <v>80</v>
      </c>
      <c r="C38" s="123" t="s">
        <v>131</v>
      </c>
      <c r="D38" s="1">
        <v>1.0289622082336061</v>
      </c>
      <c r="E38" s="1">
        <f>D38/$D$43</f>
        <v>0.26888137365370729</v>
      </c>
      <c r="F38" s="1"/>
      <c r="G38" s="1"/>
      <c r="H38" s="1"/>
      <c r="I38" s="1"/>
      <c r="J38" s="1"/>
      <c r="K38" s="1"/>
      <c r="L38" s="1"/>
      <c r="M38" s="1"/>
      <c r="N38" s="1"/>
      <c r="O38" s="1"/>
      <c r="P38" s="98"/>
      <c r="R38" s="143" t="s">
        <v>178</v>
      </c>
      <c r="S38" s="144" t="s">
        <v>260</v>
      </c>
      <c r="T38" s="144"/>
      <c r="U38" s="144"/>
      <c r="V38" s="144"/>
      <c r="W38" s="145" t="s">
        <v>261</v>
      </c>
      <c r="X38" s="145"/>
      <c r="Y38" s="228">
        <v>0</v>
      </c>
    </row>
    <row r="39" spans="2:25" customFormat="1" x14ac:dyDescent="0.25">
      <c r="B39" s="124"/>
      <c r="C39" s="123" t="s">
        <v>132</v>
      </c>
      <c r="D39" s="1">
        <v>1.8020873852885955</v>
      </c>
      <c r="E39" s="1">
        <f t="shared" ref="E39:E41" si="2">D39/$D$43</f>
        <v>0.47090916238043995</v>
      </c>
      <c r="F39" s="1"/>
      <c r="G39" s="1"/>
      <c r="H39" s="1"/>
      <c r="I39" s="1"/>
      <c r="J39" s="1"/>
      <c r="K39" s="1"/>
      <c r="L39" s="1"/>
      <c r="M39" s="1"/>
      <c r="N39" s="1"/>
      <c r="O39" s="1"/>
      <c r="P39" s="98"/>
      <c r="R39" s="146" t="s">
        <v>178</v>
      </c>
      <c r="S39" s="147" t="s">
        <v>262</v>
      </c>
      <c r="T39" s="147"/>
      <c r="U39" s="147"/>
      <c r="V39" s="147"/>
      <c r="W39" s="148" t="s">
        <v>263</v>
      </c>
      <c r="X39" s="148"/>
      <c r="Y39" s="229">
        <v>0</v>
      </c>
    </row>
    <row r="40" spans="2:25" customFormat="1" x14ac:dyDescent="0.25">
      <c r="B40" s="210" t="s">
        <v>81</v>
      </c>
      <c r="C40" s="123" t="s">
        <v>131</v>
      </c>
      <c r="D40" s="1">
        <v>0.11351738866627951</v>
      </c>
      <c r="E40" s="1">
        <f t="shared" si="2"/>
        <v>2.9663588374706788E-2</v>
      </c>
      <c r="F40" s="208"/>
      <c r="G40" s="208"/>
      <c r="H40" s="208"/>
      <c r="I40" s="208"/>
      <c r="J40" s="1"/>
      <c r="K40" s="1"/>
      <c r="L40" s="1"/>
      <c r="M40" s="1"/>
      <c r="N40" s="1"/>
      <c r="O40" s="1"/>
      <c r="P40" s="98"/>
      <c r="R40" s="149" t="s">
        <v>264</v>
      </c>
      <c r="S40" s="149"/>
      <c r="T40" s="149"/>
      <c r="U40" s="149"/>
      <c r="V40" s="149"/>
      <c r="W40" s="135" t="s">
        <v>265</v>
      </c>
      <c r="X40" s="135"/>
      <c r="Y40" s="230">
        <v>102.4887742428585</v>
      </c>
    </row>
    <row r="41" spans="2:25" customFormat="1" x14ac:dyDescent="0.25">
      <c r="B41" s="124"/>
      <c r="C41" s="123" t="s">
        <v>132</v>
      </c>
      <c r="D41" s="1">
        <v>0.88225893085824403</v>
      </c>
      <c r="E41" s="1">
        <f t="shared" si="2"/>
        <v>0.23054587559114603</v>
      </c>
      <c r="F41" s="1"/>
      <c r="G41" s="1"/>
      <c r="H41" s="1"/>
      <c r="I41" s="1"/>
      <c r="J41" s="1"/>
      <c r="K41" s="1"/>
      <c r="L41" s="1"/>
      <c r="M41" s="1"/>
      <c r="N41" s="1"/>
      <c r="O41" s="1"/>
      <c r="P41" s="98"/>
      <c r="R41" s="149" t="s">
        <v>266</v>
      </c>
      <c r="S41" s="149"/>
      <c r="T41" s="149"/>
      <c r="U41" s="149"/>
      <c r="V41" s="149"/>
      <c r="W41" s="135" t="s">
        <v>267</v>
      </c>
      <c r="X41" s="135"/>
      <c r="Y41" s="230">
        <v>384.08808636667618</v>
      </c>
    </row>
    <row r="42" spans="2:25" customFormat="1" x14ac:dyDescent="0.25">
      <c r="B42" s="124"/>
      <c r="C42" s="1"/>
      <c r="D42" s="201"/>
      <c r="E42" s="1"/>
      <c r="F42" s="1"/>
      <c r="G42" s="1"/>
      <c r="H42" s="1"/>
      <c r="I42" s="1"/>
      <c r="J42" s="1"/>
      <c r="K42" s="1"/>
      <c r="L42" s="1"/>
      <c r="M42" s="1"/>
      <c r="N42" s="1"/>
      <c r="O42" s="1"/>
      <c r="P42" s="98"/>
      <c r="R42" s="154" t="s">
        <v>268</v>
      </c>
      <c r="S42" s="154"/>
      <c r="T42" s="154"/>
      <c r="U42" s="154"/>
      <c r="V42" s="154"/>
      <c r="W42" s="155" t="s">
        <v>269</v>
      </c>
      <c r="X42" s="155"/>
      <c r="Y42" s="232"/>
    </row>
    <row r="43" spans="2:25" customFormat="1" x14ac:dyDescent="0.25">
      <c r="B43" s="210" t="s">
        <v>134</v>
      </c>
      <c r="C43" s="1"/>
      <c r="D43" s="1">
        <f>SUM(D38:D41)</f>
        <v>3.8268259130467248</v>
      </c>
      <c r="E43" s="1"/>
      <c r="F43" s="1"/>
      <c r="G43" s="1"/>
      <c r="H43" s="1"/>
      <c r="I43" s="1"/>
      <c r="J43" s="1"/>
      <c r="K43" s="1"/>
      <c r="L43" s="1"/>
      <c r="M43" s="1"/>
      <c r="N43" s="1"/>
      <c r="O43" s="1"/>
      <c r="P43" s="98"/>
      <c r="R43" s="221" t="s">
        <v>178</v>
      </c>
      <c r="S43" s="150" t="s">
        <v>270</v>
      </c>
      <c r="T43" s="150"/>
      <c r="U43" s="150"/>
      <c r="V43" s="150"/>
      <c r="W43" s="151" t="s">
        <v>271</v>
      </c>
      <c r="X43" s="151"/>
      <c r="Y43" s="231"/>
    </row>
    <row r="44" spans="2:25" customFormat="1" x14ac:dyDescent="0.25">
      <c r="B44" s="124"/>
      <c r="C44" s="1"/>
      <c r="D44" s="1"/>
      <c r="E44" s="201"/>
      <c r="F44" s="208"/>
      <c r="G44" s="208"/>
      <c r="H44" s="1"/>
      <c r="I44" s="1"/>
      <c r="J44" s="1"/>
      <c r="K44" s="1"/>
      <c r="L44" s="1"/>
      <c r="M44" s="1"/>
      <c r="N44" s="1"/>
      <c r="O44" s="1"/>
      <c r="P44" s="98"/>
      <c r="R44" s="143" t="s">
        <v>178</v>
      </c>
      <c r="S44" s="144" t="s">
        <v>272</v>
      </c>
      <c r="T44" s="144"/>
      <c r="U44" s="144"/>
      <c r="V44" s="144"/>
      <c r="W44" s="145" t="s">
        <v>273</v>
      </c>
      <c r="X44" s="145"/>
      <c r="Y44" s="228"/>
    </row>
    <row r="45" spans="2:25" customFormat="1" x14ac:dyDescent="0.25">
      <c r="B45" s="124"/>
      <c r="C45" s="1"/>
      <c r="D45" s="1"/>
      <c r="E45" s="208"/>
      <c r="F45" s="1"/>
      <c r="G45" s="1"/>
      <c r="H45" s="1"/>
      <c r="I45" s="1"/>
      <c r="J45" s="1"/>
      <c r="K45" s="1"/>
      <c r="L45" s="1"/>
      <c r="M45" s="1"/>
      <c r="N45" s="1"/>
      <c r="O45" s="1"/>
      <c r="P45" s="98"/>
      <c r="R45" s="143" t="s">
        <v>178</v>
      </c>
      <c r="S45" s="144" t="s">
        <v>274</v>
      </c>
      <c r="T45" s="144"/>
      <c r="U45" s="144"/>
      <c r="V45" s="144"/>
      <c r="W45" s="145" t="s">
        <v>275</v>
      </c>
      <c r="X45" s="145"/>
      <c r="Y45" s="228"/>
    </row>
    <row r="46" spans="2:25" customFormat="1" x14ac:dyDescent="0.25">
      <c r="B46" s="124"/>
      <c r="C46" s="1">
        <v>1.0392518303159421</v>
      </c>
      <c r="D46" s="1">
        <v>1.05</v>
      </c>
      <c r="E46" s="201"/>
      <c r="F46" s="1"/>
      <c r="G46" s="1"/>
      <c r="H46" s="1"/>
      <c r="I46" s="1"/>
      <c r="J46" s="1"/>
      <c r="K46" s="1"/>
      <c r="L46" s="1"/>
      <c r="M46" s="1"/>
      <c r="N46" s="1"/>
      <c r="O46" s="1"/>
      <c r="P46" s="98"/>
      <c r="R46" s="223"/>
      <c r="S46" s="156"/>
      <c r="T46" s="156" t="s">
        <v>276</v>
      </c>
      <c r="U46" s="156"/>
      <c r="V46" s="156"/>
      <c r="W46" s="157" t="s">
        <v>277</v>
      </c>
      <c r="X46" s="157"/>
      <c r="Y46" s="233"/>
    </row>
    <row r="47" spans="2:25" customFormat="1" x14ac:dyDescent="0.25">
      <c r="B47" s="124"/>
      <c r="C47" s="1">
        <v>1.8201082591414814</v>
      </c>
      <c r="D47" s="1">
        <v>1.84</v>
      </c>
      <c r="E47" s="1"/>
      <c r="F47" s="1"/>
      <c r="G47" s="1"/>
      <c r="H47" s="1"/>
      <c r="I47" s="1"/>
      <c r="J47" s="1"/>
      <c r="K47" s="1"/>
      <c r="L47" s="1"/>
      <c r="M47" s="1"/>
      <c r="N47" s="1"/>
      <c r="O47" s="1"/>
      <c r="P47" s="98"/>
      <c r="R47" s="143" t="s">
        <v>178</v>
      </c>
      <c r="S47" s="144" t="s">
        <v>278</v>
      </c>
      <c r="T47" s="144"/>
      <c r="U47" s="144"/>
      <c r="V47" s="144"/>
      <c r="W47" s="145" t="s">
        <v>279</v>
      </c>
      <c r="X47" s="145"/>
      <c r="Y47" s="228"/>
    </row>
    <row r="48" spans="2:25" customFormat="1" x14ac:dyDescent="0.25">
      <c r="B48" s="124"/>
      <c r="C48" s="1">
        <v>0.11465256255294232</v>
      </c>
      <c r="D48" s="1">
        <v>0.12</v>
      </c>
      <c r="E48" s="1"/>
      <c r="F48" s="1"/>
      <c r="G48" s="1"/>
      <c r="H48" s="1"/>
      <c r="I48" s="1"/>
      <c r="J48" s="1"/>
      <c r="K48" s="1"/>
      <c r="L48" s="1"/>
      <c r="M48" s="1"/>
      <c r="N48" s="1"/>
      <c r="O48" s="1"/>
      <c r="P48" s="98"/>
      <c r="R48" s="143" t="s">
        <v>178</v>
      </c>
      <c r="S48" s="144" t="s">
        <v>280</v>
      </c>
      <c r="T48" s="144"/>
      <c r="U48" s="144"/>
      <c r="V48" s="144"/>
      <c r="W48" s="145" t="s">
        <v>281</v>
      </c>
      <c r="X48" s="145"/>
      <c r="Y48" s="228"/>
    </row>
    <row r="49" spans="2:25" customFormat="1" x14ac:dyDescent="0.25">
      <c r="B49" s="124"/>
      <c r="C49" s="1">
        <v>0.89108152016682651</v>
      </c>
      <c r="D49" s="1">
        <v>0.9</v>
      </c>
      <c r="E49" s="1"/>
      <c r="F49" s="1"/>
      <c r="G49" s="1"/>
      <c r="H49" s="1"/>
      <c r="I49" s="1"/>
      <c r="J49" s="1"/>
      <c r="K49" s="1"/>
      <c r="L49" s="1"/>
      <c r="M49" s="1"/>
      <c r="N49" s="1"/>
      <c r="O49" s="1"/>
      <c r="P49" s="98"/>
      <c r="R49" s="224" t="s">
        <v>178</v>
      </c>
      <c r="S49" s="158" t="s">
        <v>282</v>
      </c>
      <c r="T49" s="158"/>
      <c r="U49" s="158"/>
      <c r="V49" s="158"/>
      <c r="W49" s="159" t="s">
        <v>283</v>
      </c>
      <c r="X49" s="159"/>
      <c r="Y49" s="234"/>
    </row>
    <row r="50" spans="2:25" customFormat="1" x14ac:dyDescent="0.25">
      <c r="B50" s="124"/>
      <c r="C50" s="201"/>
      <c r="D50" s="1"/>
      <c r="E50" s="1"/>
      <c r="F50" s="1"/>
      <c r="G50" s="1"/>
      <c r="H50" s="1"/>
      <c r="I50" s="1"/>
      <c r="J50" s="1"/>
      <c r="K50" s="1"/>
      <c r="L50" s="1"/>
      <c r="M50" s="1"/>
      <c r="N50" s="1"/>
      <c r="O50" s="1"/>
      <c r="P50" s="98"/>
      <c r="R50" s="154" t="s">
        <v>284</v>
      </c>
      <c r="S50" s="154"/>
      <c r="T50" s="154"/>
      <c r="U50" s="154"/>
      <c r="V50" s="154"/>
      <c r="W50" s="155" t="s">
        <v>285</v>
      </c>
      <c r="X50" s="155"/>
      <c r="Y50" s="232">
        <v>384.08808636667618</v>
      </c>
    </row>
    <row r="51" spans="2:25" customFormat="1" x14ac:dyDescent="0.25">
      <c r="B51" s="124"/>
      <c r="C51" s="1">
        <f>SUM(C46:C49)</f>
        <v>3.8650941721771925</v>
      </c>
      <c r="D51" s="1">
        <v>3.91</v>
      </c>
      <c r="E51" s="1"/>
      <c r="F51" s="1"/>
      <c r="G51" s="1"/>
      <c r="H51" s="1"/>
      <c r="I51" s="1"/>
      <c r="J51" s="1"/>
      <c r="K51" s="1"/>
      <c r="L51" s="1"/>
      <c r="M51" s="1"/>
      <c r="N51" s="1"/>
      <c r="O51" s="1"/>
      <c r="P51" s="98"/>
      <c r="R51" s="221" t="s">
        <v>178</v>
      </c>
      <c r="S51" s="150" t="s">
        <v>69</v>
      </c>
      <c r="T51" s="150"/>
      <c r="U51" s="150"/>
      <c r="V51" s="150"/>
      <c r="W51" s="151" t="s">
        <v>286</v>
      </c>
      <c r="X51" s="151"/>
      <c r="Y51" s="231">
        <v>39.696188019489824</v>
      </c>
    </row>
    <row r="52" spans="2:25" customFormat="1" x14ac:dyDescent="0.25">
      <c r="B52" s="124"/>
      <c r="C52" s="1"/>
      <c r="D52" s="1"/>
      <c r="E52" s="1"/>
      <c r="F52" s="1"/>
      <c r="G52" s="1"/>
      <c r="H52" s="1"/>
      <c r="I52" s="1"/>
      <c r="J52" s="1"/>
      <c r="K52" s="1"/>
      <c r="L52" s="1"/>
      <c r="M52" s="1"/>
      <c r="N52" s="1"/>
      <c r="O52" s="1"/>
      <c r="P52" s="98"/>
      <c r="R52" s="220"/>
      <c r="S52" s="143" t="s">
        <v>178</v>
      </c>
      <c r="T52" s="144" t="s">
        <v>287</v>
      </c>
      <c r="U52" s="144"/>
      <c r="V52" s="144"/>
      <c r="W52" s="145" t="s">
        <v>288</v>
      </c>
      <c r="X52" s="145"/>
      <c r="Y52" s="228">
        <v>0.21496130696474633</v>
      </c>
    </row>
    <row r="53" spans="2:25" customFormat="1" x14ac:dyDescent="0.25">
      <c r="B53" s="124"/>
      <c r="C53" s="1"/>
      <c r="D53" s="1"/>
      <c r="E53" s="1"/>
      <c r="F53" s="1"/>
      <c r="G53" s="1"/>
      <c r="H53" s="1"/>
      <c r="I53" s="1"/>
      <c r="J53" s="1"/>
      <c r="K53" s="1"/>
      <c r="L53" s="1"/>
      <c r="M53" s="1"/>
      <c r="N53" s="1"/>
      <c r="O53" s="1"/>
      <c r="P53" s="98"/>
      <c r="R53" s="220"/>
      <c r="S53" s="143" t="s">
        <v>178</v>
      </c>
      <c r="T53" s="144" t="s">
        <v>289</v>
      </c>
      <c r="U53" s="144"/>
      <c r="V53" s="144"/>
      <c r="W53" s="145" t="s">
        <v>290</v>
      </c>
      <c r="X53" s="145"/>
      <c r="Y53" s="228">
        <v>12.372217445304289</v>
      </c>
    </row>
    <row r="54" spans="2:25" customFormat="1" x14ac:dyDescent="0.25">
      <c r="B54" s="124"/>
      <c r="C54" s="1"/>
      <c r="D54" s="1"/>
      <c r="E54" s="1"/>
      <c r="F54" s="1"/>
      <c r="G54" s="1"/>
      <c r="H54" s="1"/>
      <c r="I54" s="1"/>
      <c r="J54" s="1"/>
      <c r="K54" s="1"/>
      <c r="L54" s="1"/>
      <c r="M54" s="1"/>
      <c r="N54" s="1"/>
      <c r="O54" s="1"/>
      <c r="P54" s="98"/>
      <c r="R54" s="220"/>
      <c r="S54" s="143" t="s">
        <v>178</v>
      </c>
      <c r="T54" s="144" t="s">
        <v>291</v>
      </c>
      <c r="U54" s="144"/>
      <c r="V54" s="144"/>
      <c r="W54" s="145" t="s">
        <v>292</v>
      </c>
      <c r="X54" s="145"/>
      <c r="Y54" s="228">
        <v>1.0031527658354829</v>
      </c>
    </row>
    <row r="55" spans="2:25" customFormat="1" x14ac:dyDescent="0.25">
      <c r="B55" s="124"/>
      <c r="C55" s="1"/>
      <c r="D55" s="1"/>
      <c r="E55" s="1"/>
      <c r="F55" s="1"/>
      <c r="G55" s="1"/>
      <c r="H55" s="1"/>
      <c r="I55" s="1"/>
      <c r="J55" s="1"/>
      <c r="K55" s="1"/>
      <c r="L55" s="1"/>
      <c r="M55" s="1"/>
      <c r="N55" s="1"/>
      <c r="O55" s="1"/>
      <c r="P55" s="98"/>
      <c r="R55" s="220"/>
      <c r="S55" s="143" t="s">
        <v>178</v>
      </c>
      <c r="T55" s="144" t="s">
        <v>293</v>
      </c>
      <c r="U55" s="144"/>
      <c r="V55" s="144"/>
      <c r="W55" s="145" t="s">
        <v>294</v>
      </c>
      <c r="X55" s="145"/>
      <c r="Y55" s="228">
        <v>0.21496130696474633</v>
      </c>
    </row>
    <row r="56" spans="2:25" customFormat="1" x14ac:dyDescent="0.25">
      <c r="B56" s="124"/>
      <c r="C56" s="1"/>
      <c r="D56" s="1"/>
      <c r="E56" s="1"/>
      <c r="F56" s="1"/>
      <c r="G56" s="1"/>
      <c r="H56" s="1"/>
      <c r="I56" s="1"/>
      <c r="J56" s="1"/>
      <c r="K56" s="1"/>
      <c r="L56" s="1"/>
      <c r="M56" s="1"/>
      <c r="N56" s="1"/>
      <c r="O56" s="1"/>
      <c r="P56" s="98"/>
      <c r="R56" s="220"/>
      <c r="S56" s="143" t="s">
        <v>178</v>
      </c>
      <c r="T56" s="144" t="s">
        <v>295</v>
      </c>
      <c r="U56" s="144"/>
      <c r="V56" s="144"/>
      <c r="W56" s="145" t="s">
        <v>296</v>
      </c>
      <c r="X56" s="145"/>
      <c r="Y56" s="228">
        <v>3.1288812458201964</v>
      </c>
    </row>
    <row r="57" spans="2:25" customFormat="1" ht="13.8" thickBot="1" x14ac:dyDescent="0.3">
      <c r="B57" s="125"/>
      <c r="C57" s="101"/>
      <c r="D57" s="101"/>
      <c r="E57" s="101"/>
      <c r="F57" s="101"/>
      <c r="G57" s="101"/>
      <c r="H57" s="101"/>
      <c r="I57" s="101"/>
      <c r="J57" s="101"/>
      <c r="K57" s="101"/>
      <c r="L57" s="101"/>
      <c r="M57" s="101"/>
      <c r="N57" s="101"/>
      <c r="O57" s="101"/>
      <c r="P57" s="102"/>
      <c r="R57" s="220"/>
      <c r="S57" s="143" t="s">
        <v>178</v>
      </c>
      <c r="T57" s="144" t="s">
        <v>297</v>
      </c>
      <c r="U57" s="144"/>
      <c r="V57" s="144"/>
      <c r="W57" s="145" t="s">
        <v>298</v>
      </c>
      <c r="X57" s="145"/>
      <c r="Y57" s="228">
        <v>3.7498805770516861</v>
      </c>
    </row>
    <row r="58" spans="2:25" customFormat="1" x14ac:dyDescent="0.25">
      <c r="R58" s="220"/>
      <c r="S58" s="143" t="s">
        <v>178</v>
      </c>
      <c r="T58" s="144" t="s">
        <v>299</v>
      </c>
      <c r="U58" s="144"/>
      <c r="V58" s="144"/>
      <c r="W58" s="145" t="s">
        <v>300</v>
      </c>
      <c r="X58" s="145"/>
      <c r="Y58" s="228">
        <v>0.14330753797649756</v>
      </c>
    </row>
    <row r="59" spans="2:25" customFormat="1" ht="13.8" thickBot="1" x14ac:dyDescent="0.3">
      <c r="R59" s="220"/>
      <c r="S59" s="143" t="s">
        <v>178</v>
      </c>
      <c r="T59" s="144" t="s">
        <v>301</v>
      </c>
      <c r="U59" s="144"/>
      <c r="V59" s="144"/>
      <c r="W59" s="145" t="s">
        <v>302</v>
      </c>
      <c r="X59" s="145"/>
      <c r="Y59" s="228">
        <v>12.634947931594535</v>
      </c>
    </row>
    <row r="60" spans="2:25" customFormat="1" x14ac:dyDescent="0.25">
      <c r="B60" s="205" t="s">
        <v>347</v>
      </c>
      <c r="C60" s="84"/>
      <c r="D60" s="206"/>
      <c r="E60" s="84"/>
      <c r="F60" s="84"/>
      <c r="G60" s="84"/>
      <c r="H60" s="206"/>
      <c r="I60" s="206"/>
      <c r="J60" s="84"/>
      <c r="K60" s="84"/>
      <c r="L60" s="84"/>
      <c r="M60" s="84"/>
      <c r="N60" s="84"/>
      <c r="O60" s="84"/>
      <c r="P60" s="85"/>
      <c r="R60" s="220"/>
      <c r="S60" s="143" t="s">
        <v>178</v>
      </c>
      <c r="T60" s="144" t="s">
        <v>303</v>
      </c>
      <c r="U60" s="144"/>
      <c r="V60" s="144"/>
      <c r="W60" s="145" t="s">
        <v>304</v>
      </c>
      <c r="X60" s="145"/>
      <c r="Y60" s="228">
        <v>0.35826884494124389</v>
      </c>
    </row>
    <row r="61" spans="2:25" customFormat="1" x14ac:dyDescent="0.25">
      <c r="B61" s="124"/>
      <c r="C61" s="1"/>
      <c r="D61" s="208">
        <v>2010</v>
      </c>
      <c r="E61" s="1"/>
      <c r="F61" s="1"/>
      <c r="G61" s="1"/>
      <c r="H61" s="208">
        <v>2010</v>
      </c>
      <c r="I61" s="207"/>
      <c r="J61" s="1"/>
      <c r="K61" s="1"/>
      <c r="L61" s="1"/>
      <c r="M61" s="1"/>
      <c r="N61" s="1"/>
      <c r="O61" s="1"/>
      <c r="P61" s="98"/>
      <c r="R61" s="220"/>
      <c r="S61" s="143" t="s">
        <v>178</v>
      </c>
      <c r="T61" s="144" t="s">
        <v>305</v>
      </c>
      <c r="U61" s="144"/>
      <c r="V61" s="144"/>
      <c r="W61" s="145" t="s">
        <v>306</v>
      </c>
      <c r="X61" s="145"/>
      <c r="Y61" s="228">
        <v>5.3740326741186584</v>
      </c>
    </row>
    <row r="62" spans="2:25" customFormat="1" x14ac:dyDescent="0.25">
      <c r="B62" s="209"/>
      <c r="C62" s="208" t="s">
        <v>351</v>
      </c>
      <c r="D62" s="208"/>
      <c r="E62" s="1"/>
      <c r="F62" s="1"/>
      <c r="G62" s="208" t="s">
        <v>352</v>
      </c>
      <c r="H62" s="208"/>
      <c r="I62" s="1"/>
      <c r="J62" s="1"/>
      <c r="K62" s="1"/>
      <c r="L62" s="1"/>
      <c r="M62" s="1"/>
      <c r="N62" s="1"/>
      <c r="O62" s="1"/>
      <c r="P62" s="98"/>
      <c r="R62" s="220"/>
      <c r="S62" s="143" t="s">
        <v>178</v>
      </c>
      <c r="T62" s="144" t="s">
        <v>307</v>
      </c>
      <c r="U62" s="144"/>
      <c r="V62" s="144"/>
      <c r="W62" s="145" t="s">
        <v>308</v>
      </c>
      <c r="X62" s="145"/>
      <c r="Y62" s="228">
        <v>0</v>
      </c>
    </row>
    <row r="63" spans="2:25" customFormat="1" x14ac:dyDescent="0.25">
      <c r="B63" s="210"/>
      <c r="C63" s="1"/>
      <c r="D63" s="1"/>
      <c r="E63" s="1"/>
      <c r="F63" s="1"/>
      <c r="G63" s="1"/>
      <c r="H63" s="1"/>
      <c r="I63" s="123"/>
      <c r="J63" s="123"/>
      <c r="K63" s="1"/>
      <c r="L63" s="123"/>
      <c r="M63" s="1"/>
      <c r="N63" s="1"/>
      <c r="O63" s="1"/>
      <c r="P63" s="98"/>
      <c r="R63" s="220"/>
      <c r="S63" s="143" t="s">
        <v>178</v>
      </c>
      <c r="T63" s="144" t="s">
        <v>309</v>
      </c>
      <c r="U63" s="144"/>
      <c r="V63" s="144"/>
      <c r="W63" s="145" t="s">
        <v>310</v>
      </c>
      <c r="X63" s="145"/>
      <c r="Y63" s="228">
        <v>4.7769179325499185E-2</v>
      </c>
    </row>
    <row r="64" spans="2:25" customFormat="1" x14ac:dyDescent="0.25">
      <c r="B64" s="209" t="s">
        <v>80</v>
      </c>
      <c r="C64" s="123" t="s">
        <v>131</v>
      </c>
      <c r="D64" s="1">
        <f>$D$69*'Flex4RES - Shares'!L27</f>
        <v>0.72533011812451942</v>
      </c>
      <c r="E64" s="1"/>
      <c r="F64" s="1"/>
      <c r="G64" s="123" t="s">
        <v>131</v>
      </c>
      <c r="H64" s="1">
        <f>$H$69*'Flex4RES - Shares'!L27</f>
        <v>4.5859018539425094</v>
      </c>
      <c r="I64" s="215"/>
      <c r="J64" s="1"/>
      <c r="K64" s="123"/>
      <c r="L64" s="216"/>
      <c r="M64" s="1"/>
      <c r="N64" s="217"/>
      <c r="O64" s="1"/>
      <c r="P64" s="98"/>
      <c r="R64" s="220"/>
      <c r="S64" s="143" t="s">
        <v>178</v>
      </c>
      <c r="T64" s="144" t="s">
        <v>311</v>
      </c>
      <c r="U64" s="144"/>
      <c r="V64" s="144"/>
      <c r="W64" s="145" t="s">
        <v>312</v>
      </c>
      <c r="X64" s="145"/>
      <c r="Y64" s="228">
        <v>0.45380720359224225</v>
      </c>
    </row>
    <row r="65" spans="2:25" customFormat="1" x14ac:dyDescent="0.25">
      <c r="B65" s="124"/>
      <c r="C65" s="123" t="s">
        <v>132</v>
      </c>
      <c r="D65" s="1">
        <f>$D$69*'Flex4RES - Shares'!L28</f>
        <v>0.55873029319597611</v>
      </c>
      <c r="E65" s="1"/>
      <c r="F65" s="1"/>
      <c r="G65" s="123" t="s">
        <v>132</v>
      </c>
      <c r="H65" s="1">
        <f>$H$69*'Flex4RES - Shares'!L28</f>
        <v>3.5325739596289512</v>
      </c>
      <c r="I65" s="215"/>
      <c r="J65" s="1"/>
      <c r="K65" s="123"/>
      <c r="L65" s="216"/>
      <c r="M65" s="1"/>
      <c r="N65" s="217"/>
      <c r="O65" s="1"/>
      <c r="P65" s="98"/>
      <c r="R65" s="143" t="s">
        <v>178</v>
      </c>
      <c r="S65" s="144" t="s">
        <v>56</v>
      </c>
      <c r="T65" s="144"/>
      <c r="U65" s="144"/>
      <c r="V65" s="144"/>
      <c r="W65" s="145" t="s">
        <v>313</v>
      </c>
      <c r="X65" s="145"/>
      <c r="Y65" s="228"/>
    </row>
    <row r="66" spans="2:25" customFormat="1" x14ac:dyDescent="0.25">
      <c r="B66" s="210" t="s">
        <v>81</v>
      </c>
      <c r="C66" s="123" t="s">
        <v>131</v>
      </c>
      <c r="D66" s="1">
        <f>$D$69*'Flex4RES - Shares'!L29</f>
        <v>0.17005260103967931</v>
      </c>
      <c r="E66" s="1"/>
      <c r="F66" s="208"/>
      <c r="G66" s="123" t="s">
        <v>131</v>
      </c>
      <c r="H66" s="1">
        <f>$H$69*'Flex4RES - Shares'!L29</f>
        <v>1.0751580816636284</v>
      </c>
      <c r="I66" s="215"/>
      <c r="J66" s="1"/>
      <c r="K66" s="123"/>
      <c r="L66" s="216"/>
      <c r="M66" s="1"/>
      <c r="N66" s="217"/>
      <c r="O66" s="1"/>
      <c r="P66" s="98"/>
      <c r="R66" s="220"/>
      <c r="S66" s="143" t="s">
        <v>178</v>
      </c>
      <c r="T66" s="144" t="s">
        <v>314</v>
      </c>
      <c r="U66" s="144"/>
      <c r="V66" s="144"/>
      <c r="W66" s="145" t="s">
        <v>315</v>
      </c>
      <c r="X66" s="145"/>
      <c r="Y66" s="228"/>
    </row>
    <row r="67" spans="2:25" customFormat="1" x14ac:dyDescent="0.25">
      <c r="B67" s="124"/>
      <c r="C67" s="123" t="s">
        <v>132</v>
      </c>
      <c r="D67" s="1">
        <f>$D$69*'Flex4RES - Shares'!L30</f>
        <v>0.20788698763982547</v>
      </c>
      <c r="E67" s="1"/>
      <c r="F67" s="1"/>
      <c r="G67" s="123" t="s">
        <v>132</v>
      </c>
      <c r="H67" s="1">
        <f>$H$69*'Flex4RES - Shares'!L30</f>
        <v>1.3143661047649133</v>
      </c>
      <c r="I67" s="215"/>
      <c r="J67" s="1"/>
      <c r="K67" s="123"/>
      <c r="L67" s="216"/>
      <c r="M67" s="1"/>
      <c r="N67" s="217"/>
      <c r="O67" s="1"/>
      <c r="P67" s="98"/>
      <c r="R67" s="220"/>
      <c r="S67" s="143" t="s">
        <v>178</v>
      </c>
      <c r="T67" s="144" t="s">
        <v>316</v>
      </c>
      <c r="U67" s="144"/>
      <c r="V67" s="144"/>
      <c r="W67" s="145" t="s">
        <v>317</v>
      </c>
      <c r="X67" s="145"/>
      <c r="Y67" s="228"/>
    </row>
    <row r="68" spans="2:25" customFormat="1" x14ac:dyDescent="0.25">
      <c r="B68" s="124"/>
      <c r="C68" s="1"/>
      <c r="D68" s="201"/>
      <c r="E68" s="1"/>
      <c r="F68" s="1"/>
      <c r="G68" s="1"/>
      <c r="H68" s="201"/>
      <c r="I68" s="1"/>
      <c r="J68" s="1"/>
      <c r="K68" s="1"/>
      <c r="L68" s="1"/>
      <c r="M68" s="1"/>
      <c r="N68" s="1"/>
      <c r="O68" s="1"/>
      <c r="P68" s="98"/>
      <c r="R68" s="220"/>
      <c r="S68" s="143" t="s">
        <v>178</v>
      </c>
      <c r="T68" s="144" t="s">
        <v>318</v>
      </c>
      <c r="U68" s="144"/>
      <c r="V68" s="144"/>
      <c r="W68" s="145" t="s">
        <v>319</v>
      </c>
      <c r="X68" s="145"/>
      <c r="Y68" s="228"/>
    </row>
    <row r="69" spans="2:25" customFormat="1" ht="14.4" x14ac:dyDescent="0.3">
      <c r="B69" s="210" t="s">
        <v>134</v>
      </c>
      <c r="C69" s="1"/>
      <c r="D69" s="212">
        <v>1.6620000000000001</v>
      </c>
      <c r="E69" s="1"/>
      <c r="F69" s="1"/>
      <c r="G69" s="1"/>
      <c r="H69" s="64">
        <v>10.508000000000001</v>
      </c>
      <c r="I69" s="1"/>
      <c r="J69" s="1"/>
      <c r="K69" s="1"/>
      <c r="L69" s="216"/>
      <c r="M69" s="1"/>
      <c r="N69" s="1"/>
      <c r="O69" s="1"/>
      <c r="P69" s="98"/>
      <c r="R69" s="220"/>
      <c r="S69" s="143" t="s">
        <v>178</v>
      </c>
      <c r="T69" s="144" t="s">
        <v>320</v>
      </c>
      <c r="U69" s="144"/>
      <c r="V69" s="144"/>
      <c r="W69" s="145" t="s">
        <v>321</v>
      </c>
      <c r="X69" s="145"/>
      <c r="Y69" s="228"/>
    </row>
    <row r="70" spans="2:25" customFormat="1" x14ac:dyDescent="0.25">
      <c r="B70" s="124"/>
      <c r="C70" s="1"/>
      <c r="D70" s="1"/>
      <c r="E70" s="201"/>
      <c r="F70" s="208"/>
      <c r="G70" s="208"/>
      <c r="H70" s="1"/>
      <c r="I70" s="1"/>
      <c r="J70" s="1"/>
      <c r="K70" s="1"/>
      <c r="L70" s="1"/>
      <c r="M70" s="1"/>
      <c r="N70" s="1"/>
      <c r="O70" s="1"/>
      <c r="P70" s="98"/>
      <c r="R70" s="220"/>
      <c r="S70" s="143" t="s">
        <v>178</v>
      </c>
      <c r="T70" s="144" t="s">
        <v>322</v>
      </c>
      <c r="U70" s="144"/>
      <c r="V70" s="144"/>
      <c r="W70" s="145" t="s">
        <v>323</v>
      </c>
      <c r="X70" s="145"/>
      <c r="Y70" s="228"/>
    </row>
    <row r="71" spans="2:25" customFormat="1" x14ac:dyDescent="0.25">
      <c r="B71" s="124"/>
      <c r="C71" s="1"/>
      <c r="D71" s="45">
        <f>D69+D43+H69</f>
        <v>15.996825913046726</v>
      </c>
      <c r="E71" s="208"/>
      <c r="F71" s="1"/>
      <c r="G71" s="1"/>
      <c r="H71" s="1"/>
      <c r="I71" s="1"/>
      <c r="J71" s="1"/>
      <c r="K71" s="1"/>
      <c r="L71" s="1"/>
      <c r="M71" s="1"/>
      <c r="N71" s="1"/>
      <c r="O71" s="1"/>
      <c r="P71" s="98"/>
      <c r="R71" s="220"/>
      <c r="S71" s="143" t="s">
        <v>178</v>
      </c>
      <c r="T71" s="144" t="s">
        <v>324</v>
      </c>
      <c r="U71" s="144"/>
      <c r="V71" s="144"/>
      <c r="W71" s="145" t="s">
        <v>325</v>
      </c>
      <c r="X71" s="145"/>
      <c r="Y71" s="228"/>
    </row>
    <row r="72" spans="2:25" customFormat="1" x14ac:dyDescent="0.25">
      <c r="B72" s="124"/>
      <c r="C72" s="1"/>
      <c r="D72" s="1"/>
      <c r="E72" s="201"/>
      <c r="F72" s="1"/>
      <c r="G72" s="1"/>
      <c r="H72" s="1"/>
      <c r="I72" s="1"/>
      <c r="J72" s="1"/>
      <c r="K72" s="1"/>
      <c r="L72" s="1"/>
      <c r="M72" s="1"/>
      <c r="N72" s="1"/>
      <c r="O72" s="1"/>
      <c r="P72" s="98"/>
      <c r="R72" s="220"/>
      <c r="S72" s="143" t="s">
        <v>178</v>
      </c>
      <c r="T72" s="144" t="s">
        <v>326</v>
      </c>
      <c r="U72" s="144"/>
      <c r="V72" s="144"/>
      <c r="W72" s="145" t="s">
        <v>327</v>
      </c>
      <c r="X72" s="145"/>
      <c r="Y72" s="228"/>
    </row>
    <row r="73" spans="2:25" customFormat="1" x14ac:dyDescent="0.25">
      <c r="B73" s="124"/>
      <c r="C73" s="1"/>
      <c r="D73" s="1"/>
      <c r="E73" s="1"/>
      <c r="F73" s="1"/>
      <c r="G73" s="1"/>
      <c r="H73" s="1"/>
      <c r="I73" s="1"/>
      <c r="J73" s="1"/>
      <c r="K73" s="1"/>
      <c r="L73" s="1"/>
      <c r="M73" s="1"/>
      <c r="N73" s="1"/>
      <c r="O73" s="1"/>
      <c r="P73" s="98"/>
      <c r="R73" s="143" t="s">
        <v>178</v>
      </c>
      <c r="S73" s="144" t="s">
        <v>328</v>
      </c>
      <c r="T73" s="144"/>
      <c r="U73" s="144"/>
      <c r="V73" s="144"/>
      <c r="W73" s="145" t="s">
        <v>329</v>
      </c>
      <c r="X73" s="145"/>
      <c r="Y73" s="228">
        <v>344.39189834718638</v>
      </c>
    </row>
    <row r="74" spans="2:25" customFormat="1" ht="13.8" thickBot="1" x14ac:dyDescent="0.3">
      <c r="B74" s="125"/>
      <c r="C74" s="101"/>
      <c r="D74" s="101"/>
      <c r="E74" s="101"/>
      <c r="F74" s="101"/>
      <c r="G74" s="101"/>
      <c r="H74" s="101"/>
      <c r="I74" s="101"/>
      <c r="J74" s="101"/>
      <c r="K74" s="101"/>
      <c r="L74" s="101"/>
      <c r="M74" s="101"/>
      <c r="N74" s="101"/>
      <c r="O74" s="101"/>
      <c r="P74" s="102"/>
      <c r="R74" s="220"/>
      <c r="S74" s="143" t="s">
        <v>178</v>
      </c>
      <c r="T74" s="144" t="s">
        <v>330</v>
      </c>
      <c r="U74" s="144"/>
      <c r="V74" s="144"/>
      <c r="W74" s="145" t="s">
        <v>331</v>
      </c>
      <c r="X74" s="145"/>
      <c r="Y74" s="228">
        <v>250.97926817617272</v>
      </c>
    </row>
    <row r="75" spans="2:25" customFormat="1" x14ac:dyDescent="0.25">
      <c r="R75" s="220"/>
      <c r="S75" s="143" t="s">
        <v>178</v>
      </c>
      <c r="T75" s="144" t="s">
        <v>70</v>
      </c>
      <c r="U75" s="144"/>
      <c r="V75" s="144"/>
      <c r="W75" s="145" t="s">
        <v>332</v>
      </c>
      <c r="X75" s="145"/>
      <c r="Y75" s="228">
        <v>93.197668864048907</v>
      </c>
    </row>
    <row r="76" spans="2:25" customFormat="1" x14ac:dyDescent="0.25">
      <c r="R76" s="220"/>
      <c r="S76" s="143" t="s">
        <v>178</v>
      </c>
      <c r="T76" s="144" t="s">
        <v>333</v>
      </c>
      <c r="U76" s="144"/>
      <c r="V76" s="144"/>
      <c r="W76" s="145" t="s">
        <v>334</v>
      </c>
      <c r="X76" s="145"/>
      <c r="Y76" s="228">
        <v>0.21496130696474633</v>
      </c>
    </row>
    <row r="77" spans="2:25" customFormat="1" x14ac:dyDescent="0.25">
      <c r="R77" s="220"/>
      <c r="S77" s="143" t="s">
        <v>178</v>
      </c>
      <c r="T77" s="144" t="s">
        <v>335</v>
      </c>
      <c r="U77" s="144"/>
      <c r="V77" s="144"/>
      <c r="W77" s="145" t="s">
        <v>336</v>
      </c>
      <c r="X77" s="145"/>
      <c r="Y77" s="228">
        <v>0</v>
      </c>
    </row>
    <row r="78" spans="2:25" customFormat="1" x14ac:dyDescent="0.25">
      <c r="R78" s="222"/>
      <c r="S78" s="146" t="s">
        <v>178</v>
      </c>
      <c r="T78" s="147" t="s">
        <v>337</v>
      </c>
      <c r="U78" s="147"/>
      <c r="V78" s="147"/>
      <c r="W78" s="148" t="s">
        <v>338</v>
      </c>
      <c r="X78" s="148"/>
      <c r="Y78" s="229">
        <v>0</v>
      </c>
    </row>
    <row r="79" spans="2:25" customFormat="1" x14ac:dyDescent="0.25">
      <c r="R79" s="236" t="s">
        <v>339</v>
      </c>
      <c r="S79" s="236"/>
      <c r="T79" s="236"/>
      <c r="U79" s="236"/>
      <c r="V79" s="236"/>
      <c r="W79" s="161" t="s">
        <v>340</v>
      </c>
      <c r="X79" s="161"/>
      <c r="Y79" s="237">
        <v>0</v>
      </c>
    </row>
    <row r="80" spans="2:25" x14ac:dyDescent="0.25">
      <c r="Y80" s="240"/>
    </row>
  </sheetData>
  <hyperlinks>
    <hyperlink ref="C15" r:id="rId1"/>
  </hyperlinks>
  <pageMargins left="0.7" right="0.7" top="0.75" bottom="0.75" header="0.3" footer="0.3"/>
  <pageSetup paperSize="9" orientation="portrait"/>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S150"/>
  <sheetViews>
    <sheetView topLeftCell="B1" zoomScale="80" zoomScaleNormal="80" workbookViewId="0">
      <selection activeCell="G24" sqref="G24"/>
    </sheetView>
  </sheetViews>
  <sheetFormatPr defaultRowHeight="13.2" x14ac:dyDescent="0.25"/>
  <cols>
    <col min="1" max="1" width="5.109375" customWidth="1"/>
    <col min="11" max="11" width="11.6640625" customWidth="1"/>
    <col min="12" max="12" width="33.33203125" customWidth="1"/>
    <col min="13" max="13" width="13.109375" customWidth="1"/>
    <col min="29" max="31" width="2" style="162" customWidth="1"/>
    <col min="32" max="32" width="4.6640625" style="162" customWidth="1"/>
    <col min="33" max="33" width="45.5546875" style="162" customWidth="1"/>
    <col min="34" max="34" width="7.109375" style="163" customWidth="1"/>
    <col min="35" max="35" width="11.109375" style="162" customWidth="1"/>
  </cols>
  <sheetData>
    <row r="1" spans="2:45" x14ac:dyDescent="0.25">
      <c r="AC1" s="196"/>
      <c r="AD1" s="160"/>
      <c r="AE1" s="160"/>
      <c r="AF1" s="160"/>
      <c r="AG1" s="197"/>
      <c r="AH1" s="198"/>
      <c r="AI1" s="197"/>
      <c r="AJ1" s="84"/>
      <c r="AK1" s="84"/>
      <c r="AL1" s="84"/>
      <c r="AM1" s="84"/>
      <c r="AN1" s="84"/>
      <c r="AO1" s="84"/>
      <c r="AP1" s="84"/>
      <c r="AQ1" s="84"/>
      <c r="AR1" s="84"/>
      <c r="AS1" s="85"/>
    </row>
    <row r="2" spans="2:45" ht="20.399999999999999" thickBot="1" x14ac:dyDescent="0.45">
      <c r="B2" s="46" t="s">
        <v>67</v>
      </c>
      <c r="L2" s="4"/>
      <c r="AC2" s="199" t="s">
        <v>343</v>
      </c>
      <c r="AD2" s="160"/>
      <c r="AE2" s="160"/>
      <c r="AF2" s="160"/>
      <c r="AG2" s="160"/>
      <c r="AH2" s="161"/>
      <c r="AI2" s="160"/>
      <c r="AJ2" s="1"/>
      <c r="AK2" s="1"/>
      <c r="AL2" s="1"/>
      <c r="AM2" s="1"/>
      <c r="AN2" s="1"/>
      <c r="AO2" s="1"/>
      <c r="AP2" s="1"/>
      <c r="AQ2" s="1"/>
      <c r="AR2" s="1"/>
      <c r="AS2" s="98"/>
    </row>
    <row r="3" spans="2:45" ht="19.2" x14ac:dyDescent="0.35">
      <c r="B3" s="120" t="s">
        <v>68</v>
      </c>
      <c r="L3" s="83" t="s">
        <v>135</v>
      </c>
      <c r="M3" s="84"/>
      <c r="N3" s="84"/>
      <c r="O3" s="84"/>
      <c r="P3" s="84"/>
      <c r="Q3" s="84"/>
      <c r="R3" s="84"/>
      <c r="S3" s="84"/>
      <c r="T3" s="84"/>
      <c r="U3" s="84"/>
      <c r="V3" s="84"/>
      <c r="W3" s="84"/>
      <c r="X3" s="84"/>
      <c r="Y3" s="84"/>
      <c r="Z3" s="85"/>
      <c r="AC3" s="200"/>
      <c r="AD3" s="133"/>
      <c r="AE3" s="133">
        <v>1</v>
      </c>
      <c r="AF3" s="133" t="s">
        <v>175</v>
      </c>
      <c r="AG3" s="134">
        <v>4.1868000000000002E-2</v>
      </c>
      <c r="AH3" s="135" t="s">
        <v>341</v>
      </c>
      <c r="AI3" s="164"/>
      <c r="AJ3" s="1"/>
      <c r="AK3" s="1"/>
      <c r="AL3" s="1"/>
      <c r="AM3" s="1"/>
      <c r="AN3" s="1"/>
      <c r="AO3" s="1"/>
      <c r="AP3" s="1"/>
      <c r="AQ3" s="1"/>
      <c r="AR3" s="1"/>
      <c r="AS3" s="98"/>
    </row>
    <row r="4" spans="2:45" ht="14.4" x14ac:dyDescent="0.3">
      <c r="L4" s="86" t="s">
        <v>89</v>
      </c>
      <c r="M4" s="64"/>
      <c r="N4" s="79" t="s">
        <v>165</v>
      </c>
      <c r="O4" s="79" t="s">
        <v>48</v>
      </c>
      <c r="P4" s="64"/>
      <c r="Q4" s="64"/>
      <c r="R4" s="64"/>
      <c r="S4" s="64"/>
      <c r="T4" s="64"/>
      <c r="U4" s="64"/>
      <c r="V4" s="64"/>
      <c r="W4" s="64"/>
      <c r="X4" s="64"/>
      <c r="Y4" s="64"/>
      <c r="Z4" s="87"/>
      <c r="AC4" s="177" t="s">
        <v>175</v>
      </c>
      <c r="AD4" s="136"/>
      <c r="AE4" s="136"/>
      <c r="AF4" s="136"/>
      <c r="AG4" s="137" t="s">
        <v>176</v>
      </c>
      <c r="AH4" s="138" t="s">
        <v>177</v>
      </c>
      <c r="AI4" s="165" t="s">
        <v>54</v>
      </c>
      <c r="AJ4" s="1"/>
      <c r="AK4" s="1"/>
      <c r="AL4" s="1"/>
      <c r="AM4" s="1"/>
      <c r="AN4" s="1"/>
      <c r="AO4" s="1"/>
      <c r="AP4" s="1"/>
      <c r="AQ4" s="1"/>
      <c r="AR4" s="1"/>
      <c r="AS4" s="98"/>
    </row>
    <row r="5" spans="2:45" ht="14.4" x14ac:dyDescent="0.3">
      <c r="B5" s="28" t="s">
        <v>53</v>
      </c>
      <c r="C5" s="4"/>
      <c r="D5" s="4"/>
      <c r="F5" s="28" t="s">
        <v>69</v>
      </c>
      <c r="G5" s="28" t="s">
        <v>56</v>
      </c>
      <c r="H5" s="28" t="s">
        <v>70</v>
      </c>
      <c r="I5" s="28" t="s">
        <v>71</v>
      </c>
      <c r="J5" s="4"/>
      <c r="K5" s="4"/>
      <c r="L5" s="86" t="s">
        <v>90</v>
      </c>
      <c r="M5" s="64"/>
      <c r="N5" s="79">
        <v>1</v>
      </c>
      <c r="O5" s="79">
        <f>3.6*0.001</f>
        <v>3.6000000000000003E-3</v>
      </c>
      <c r="P5" s="64"/>
      <c r="Q5" s="64"/>
      <c r="R5" s="64"/>
      <c r="S5" s="64"/>
      <c r="T5" s="64"/>
      <c r="U5" s="64"/>
      <c r="V5" s="64"/>
      <c r="W5" s="64"/>
      <c r="X5" s="64"/>
      <c r="Y5" s="64"/>
      <c r="Z5" s="87"/>
      <c r="AC5" s="178"/>
      <c r="AD5" s="139"/>
      <c r="AE5" s="139"/>
      <c r="AF5" s="139"/>
      <c r="AG5" s="139"/>
      <c r="AH5" s="140"/>
      <c r="AI5" s="166"/>
      <c r="AJ5" s="1"/>
      <c r="AK5" s="1"/>
      <c r="AL5" s="1"/>
      <c r="AM5" s="1"/>
      <c r="AN5" s="1"/>
      <c r="AO5" s="1"/>
      <c r="AP5" s="1"/>
      <c r="AQ5" s="1"/>
      <c r="AR5" s="1"/>
      <c r="AS5" s="98"/>
    </row>
    <row r="6" spans="2:45" ht="14.4" x14ac:dyDescent="0.3">
      <c r="B6" s="47" t="s">
        <v>48</v>
      </c>
      <c r="C6" s="48" t="s">
        <v>72</v>
      </c>
      <c r="D6" s="4"/>
      <c r="E6" s="47" t="s">
        <v>48</v>
      </c>
      <c r="F6" s="48" t="s">
        <v>72</v>
      </c>
      <c r="G6" s="49" t="s">
        <v>72</v>
      </c>
      <c r="H6" s="49" t="s">
        <v>72</v>
      </c>
      <c r="I6" s="50" t="s">
        <v>72</v>
      </c>
      <c r="K6" s="4"/>
      <c r="L6" s="86" t="s">
        <v>91</v>
      </c>
      <c r="M6" s="64"/>
      <c r="N6" s="64"/>
      <c r="O6" s="64"/>
      <c r="P6" s="64"/>
      <c r="Q6" s="64"/>
      <c r="R6" s="64"/>
      <c r="S6" s="64"/>
      <c r="T6" s="64"/>
      <c r="U6" s="64"/>
      <c r="V6" s="64"/>
      <c r="W6" s="64"/>
      <c r="X6" s="64"/>
      <c r="Y6" s="64"/>
      <c r="Z6" s="87"/>
      <c r="AC6" s="179" t="s">
        <v>178</v>
      </c>
      <c r="AD6" s="141" t="s">
        <v>179</v>
      </c>
      <c r="AE6" s="141"/>
      <c r="AF6" s="141"/>
      <c r="AG6" s="141"/>
      <c r="AH6" s="142" t="s">
        <v>180</v>
      </c>
      <c r="AI6" s="167"/>
      <c r="AJ6" s="1"/>
      <c r="AK6" s="1"/>
      <c r="AL6" s="1"/>
      <c r="AM6" s="1"/>
      <c r="AN6" s="1"/>
      <c r="AO6" s="1"/>
      <c r="AP6" s="1"/>
      <c r="AQ6" s="1"/>
      <c r="AR6" s="1"/>
      <c r="AS6" s="98"/>
    </row>
    <row r="7" spans="2:45" ht="14.4" x14ac:dyDescent="0.3">
      <c r="B7" s="51">
        <v>2010</v>
      </c>
      <c r="C7" s="48">
        <f>F7+G7+H7+I7</f>
        <v>413</v>
      </c>
      <c r="D7" s="4"/>
      <c r="E7" s="51">
        <v>2010</v>
      </c>
      <c r="F7" s="48">
        <v>160</v>
      </c>
      <c r="G7" s="49">
        <v>2</v>
      </c>
      <c r="H7" s="49">
        <v>139</v>
      </c>
      <c r="I7" s="49">
        <v>112</v>
      </c>
      <c r="K7" s="4"/>
      <c r="L7" s="88" t="s">
        <v>92</v>
      </c>
      <c r="M7" s="64"/>
      <c r="N7" s="64"/>
      <c r="O7" s="64"/>
      <c r="P7" s="64"/>
      <c r="Q7" s="65">
        <v>2013</v>
      </c>
      <c r="R7" s="64"/>
      <c r="S7" s="66">
        <v>2015</v>
      </c>
      <c r="T7" s="66">
        <v>2020</v>
      </c>
      <c r="U7" s="66">
        <v>2025</v>
      </c>
      <c r="V7" s="66">
        <v>2030</v>
      </c>
      <c r="W7" s="66">
        <v>2035</v>
      </c>
      <c r="X7" s="66">
        <v>2040</v>
      </c>
      <c r="Y7" s="66">
        <v>2045</v>
      </c>
      <c r="Z7" s="89">
        <v>2050</v>
      </c>
      <c r="AC7" s="180" t="s">
        <v>178</v>
      </c>
      <c r="AD7" s="144" t="s">
        <v>181</v>
      </c>
      <c r="AE7" s="144"/>
      <c r="AF7" s="144"/>
      <c r="AG7" s="144"/>
      <c r="AH7" s="145" t="s">
        <v>182</v>
      </c>
      <c r="AI7" s="168"/>
      <c r="AJ7" s="1"/>
      <c r="AK7" s="1"/>
      <c r="AL7" s="1"/>
      <c r="AM7" s="1"/>
      <c r="AN7" s="1"/>
      <c r="AO7" s="1"/>
      <c r="AP7" s="1"/>
      <c r="AQ7" s="1"/>
      <c r="AR7" s="1"/>
      <c r="AS7" s="98"/>
    </row>
    <row r="8" spans="2:45" ht="14.4" x14ac:dyDescent="0.3">
      <c r="B8" s="51">
        <v>2011</v>
      </c>
      <c r="C8" s="48">
        <f>C7+($C$12-C7)/5</f>
        <v>411.44250479450676</v>
      </c>
      <c r="D8" s="4"/>
      <c r="E8" s="51">
        <v>2011</v>
      </c>
      <c r="F8" s="48">
        <f>F7+($F$12-$F$7)/5</f>
        <v>161.38744706946375</v>
      </c>
      <c r="G8" s="49">
        <f>G7+($G$12-$G$7)/5</f>
        <v>1.9850142531630222</v>
      </c>
      <c r="H8" s="49">
        <f>H7+($H$12-$H$7)/5</f>
        <v>136.08155715304</v>
      </c>
      <c r="I8" s="49">
        <f>I7+($I$12-$I$7)/5</f>
        <v>111.98848631884</v>
      </c>
      <c r="K8" s="4"/>
      <c r="L8" s="88" t="s">
        <v>93</v>
      </c>
      <c r="M8" s="64" t="s">
        <v>94</v>
      </c>
      <c r="N8" s="64"/>
      <c r="O8" s="64"/>
      <c r="P8" s="64"/>
      <c r="Q8" s="67">
        <v>373.29789315600004</v>
      </c>
      <c r="R8" s="67"/>
      <c r="S8" s="67">
        <v>405.09236793154014</v>
      </c>
      <c r="T8" s="67">
        <v>389.63715116972139</v>
      </c>
      <c r="U8" s="67">
        <v>368.10187752317449</v>
      </c>
      <c r="V8" s="67">
        <v>336.91897233099866</v>
      </c>
      <c r="W8" s="67">
        <v>303.50436154247359</v>
      </c>
      <c r="X8" s="67">
        <v>265.78131522872627</v>
      </c>
      <c r="Y8" s="67">
        <v>204.85913239173854</v>
      </c>
      <c r="Z8" s="90">
        <v>156.19671307290139</v>
      </c>
      <c r="AC8" s="180" t="s">
        <v>178</v>
      </c>
      <c r="AD8" s="144" t="s">
        <v>183</v>
      </c>
      <c r="AE8" s="144"/>
      <c r="AF8" s="144"/>
      <c r="AG8" s="144"/>
      <c r="AH8" s="145" t="s">
        <v>184</v>
      </c>
      <c r="AI8" s="168"/>
      <c r="AJ8" s="1"/>
      <c r="AK8" s="201" t="s">
        <v>344</v>
      </c>
      <c r="AL8" s="1"/>
      <c r="AM8" s="1"/>
      <c r="AN8" s="1"/>
      <c r="AO8" s="1"/>
      <c r="AP8" s="1"/>
      <c r="AQ8" s="1"/>
      <c r="AR8" s="1"/>
      <c r="AS8" s="98"/>
    </row>
    <row r="9" spans="2:45" ht="14.4" x14ac:dyDescent="0.3">
      <c r="B9" s="51">
        <v>2012</v>
      </c>
      <c r="C9" s="48">
        <f>C8+($C$12-C8)/5</f>
        <v>410.19650863011219</v>
      </c>
      <c r="D9" s="4"/>
      <c r="E9" s="51">
        <v>2012</v>
      </c>
      <c r="F9" s="48">
        <f>F8+($F$12-$F$7)/5</f>
        <v>162.77489413892749</v>
      </c>
      <c r="G9" s="49">
        <f>G8+($G$12-$G$7)/5</f>
        <v>1.9700285063260443</v>
      </c>
      <c r="H9" s="49">
        <f>H8+($H$12-$H$7)/5</f>
        <v>133.16311430607999</v>
      </c>
      <c r="I9" s="49">
        <f>I8+($I$12-$I$7)/5</f>
        <v>111.97697263768001</v>
      </c>
      <c r="K9" s="4"/>
      <c r="L9" s="88" t="s">
        <v>95</v>
      </c>
      <c r="M9" s="64" t="s">
        <v>96</v>
      </c>
      <c r="N9" s="64"/>
      <c r="O9" s="64"/>
      <c r="P9" s="64"/>
      <c r="Q9" s="67">
        <v>31.077946512</v>
      </c>
      <c r="R9" s="67"/>
      <c r="S9" s="67">
        <v>35.007545419822698</v>
      </c>
      <c r="T9" s="67">
        <v>28.73087435669456</v>
      </c>
      <c r="U9" s="67">
        <v>17.056588459057274</v>
      </c>
      <c r="V9" s="67">
        <v>17.606022095057121</v>
      </c>
      <c r="W9" s="67">
        <v>16.554967191477587</v>
      </c>
      <c r="X9" s="67">
        <v>17.386658499097372</v>
      </c>
      <c r="Y9" s="67">
        <v>14.454110767357877</v>
      </c>
      <c r="Z9" s="90">
        <v>12.724841488690913</v>
      </c>
      <c r="AC9" s="181"/>
      <c r="AD9" s="143" t="s">
        <v>178</v>
      </c>
      <c r="AE9" s="144" t="s">
        <v>185</v>
      </c>
      <c r="AF9" s="144"/>
      <c r="AG9" s="144"/>
      <c r="AH9" s="145" t="s">
        <v>186</v>
      </c>
      <c r="AI9" s="168"/>
      <c r="AJ9" s="1"/>
      <c r="AK9" s="1"/>
      <c r="AL9" s="182" t="s">
        <v>69</v>
      </c>
      <c r="AM9" s="182" t="s">
        <v>56</v>
      </c>
      <c r="AN9" s="182" t="s">
        <v>70</v>
      </c>
      <c r="AO9" s="182" t="s">
        <v>71</v>
      </c>
      <c r="AP9" s="182"/>
      <c r="AQ9" s="1"/>
      <c r="AR9" s="1"/>
      <c r="AS9" s="98"/>
    </row>
    <row r="10" spans="2:45" ht="14.4" x14ac:dyDescent="0.3">
      <c r="B10" s="51">
        <v>2013</v>
      </c>
      <c r="C10" s="48">
        <f>C9+($C$12-C9)/5</f>
        <v>409.1997116985965</v>
      </c>
      <c r="D10" s="4"/>
      <c r="E10" s="51">
        <v>2013</v>
      </c>
      <c r="F10" s="48">
        <f>F9+($F$12-$F$7)/5</f>
        <v>164.16234120839124</v>
      </c>
      <c r="G10" s="49">
        <f>G9+($G$12-$G$7)/5</f>
        <v>1.9550427594890665</v>
      </c>
      <c r="H10" s="49">
        <f>H9+($H$12-$H$7)/5</f>
        <v>130.24467145911999</v>
      </c>
      <c r="I10" s="49">
        <f>I9+($I$12-$I$7)/5</f>
        <v>111.96545895652001</v>
      </c>
      <c r="K10" s="4"/>
      <c r="L10" s="88" t="s">
        <v>97</v>
      </c>
      <c r="M10" s="64" t="s">
        <v>98</v>
      </c>
      <c r="N10" s="64"/>
      <c r="O10" s="64"/>
      <c r="P10" s="64"/>
      <c r="Q10" s="67">
        <v>38.33274981600001</v>
      </c>
      <c r="R10" s="67"/>
      <c r="S10" s="67">
        <v>59.507714549421337</v>
      </c>
      <c r="T10" s="67">
        <v>57.667299206482312</v>
      </c>
      <c r="U10" s="67">
        <v>56.918847624599238</v>
      </c>
      <c r="V10" s="67">
        <v>57.660704149675738</v>
      </c>
      <c r="W10" s="67">
        <v>58.073300436173447</v>
      </c>
      <c r="X10" s="67">
        <v>58.843430953915224</v>
      </c>
      <c r="Y10" s="67">
        <v>57.762616524847139</v>
      </c>
      <c r="Z10" s="90">
        <v>56.945959668525447</v>
      </c>
      <c r="AC10" s="181"/>
      <c r="AD10" s="143" t="s">
        <v>178</v>
      </c>
      <c r="AE10" s="144" t="s">
        <v>187</v>
      </c>
      <c r="AF10" s="144"/>
      <c r="AG10" s="144"/>
      <c r="AH10" s="145" t="s">
        <v>188</v>
      </c>
      <c r="AI10" s="168"/>
      <c r="AJ10" s="1"/>
      <c r="AK10" s="1"/>
      <c r="AL10" s="47" t="s">
        <v>48</v>
      </c>
      <c r="AM10" s="47" t="s">
        <v>48</v>
      </c>
      <c r="AN10" s="47" t="s">
        <v>48</v>
      </c>
      <c r="AO10" s="47" t="s">
        <v>48</v>
      </c>
      <c r="AP10" s="202"/>
      <c r="AQ10" s="1"/>
      <c r="AR10" s="176" t="s">
        <v>342</v>
      </c>
      <c r="AS10" s="98"/>
    </row>
    <row r="11" spans="2:45" ht="14.4" x14ac:dyDescent="0.3">
      <c r="B11" s="51">
        <v>2014</v>
      </c>
      <c r="C11" s="48">
        <f>C10+($C$12-C10)/5</f>
        <v>408.40227415338398</v>
      </c>
      <c r="D11" s="4"/>
      <c r="E11" s="51">
        <v>2014</v>
      </c>
      <c r="F11" s="48">
        <f>F10+($F$12-$F$7)/5</f>
        <v>165.54978827785499</v>
      </c>
      <c r="G11" s="49">
        <f>G10+($G$12-$G$7)/5</f>
        <v>1.9400570126520886</v>
      </c>
      <c r="H11" s="49">
        <f>H10+($H$12-$H$7)/5</f>
        <v>127.32622861215998</v>
      </c>
      <c r="I11" s="49">
        <f>I10+($I$12-$I$7)/5</f>
        <v>111.95394527536001</v>
      </c>
      <c r="K11" s="4"/>
      <c r="L11" s="88"/>
      <c r="M11" s="64" t="s">
        <v>54</v>
      </c>
      <c r="N11" s="64"/>
      <c r="O11" s="64"/>
      <c r="P11" s="64"/>
      <c r="Q11" s="67">
        <v>393.44280695999998</v>
      </c>
      <c r="R11" s="67"/>
      <c r="S11" s="67">
        <v>388.65906127456293</v>
      </c>
      <c r="T11" s="67">
        <v>389.93240339240168</v>
      </c>
      <c r="U11" s="67">
        <v>388.12574341028295</v>
      </c>
      <c r="V11" s="67">
        <v>386.05622367391828</v>
      </c>
      <c r="W11" s="67">
        <v>381.78880290754591</v>
      </c>
      <c r="X11" s="67">
        <v>374.84357410948638</v>
      </c>
      <c r="Y11" s="67">
        <v>365.77168236935222</v>
      </c>
      <c r="Z11" s="90">
        <v>357.46015130149522</v>
      </c>
      <c r="AC11" s="181"/>
      <c r="AD11" s="143" t="s">
        <v>178</v>
      </c>
      <c r="AE11" s="144" t="s">
        <v>189</v>
      </c>
      <c r="AF11" s="144"/>
      <c r="AG11" s="144"/>
      <c r="AH11" s="145" t="s">
        <v>190</v>
      </c>
      <c r="AI11" s="168"/>
      <c r="AJ11" s="1"/>
      <c r="AK11" s="51">
        <v>2010</v>
      </c>
      <c r="AL11" s="48">
        <f>AI59*$AG$3</f>
        <v>160.358</v>
      </c>
      <c r="AM11" s="49">
        <f>AI73*$AG$3</f>
        <v>2.484</v>
      </c>
      <c r="AN11" s="49">
        <f>AI83*$AG$3</f>
        <v>143.114</v>
      </c>
      <c r="AO11" s="49">
        <f>(AI82+AI84+AI85)*$AG$3</f>
        <v>102.467</v>
      </c>
      <c r="AP11" s="203"/>
      <c r="AQ11" s="183">
        <f>AL11+AM11+AN11+AO11</f>
        <v>408.423</v>
      </c>
      <c r="AR11" s="1">
        <f>AI48*$AG$3</f>
        <v>34.167999999999999</v>
      </c>
      <c r="AS11" s="98"/>
    </row>
    <row r="12" spans="2:45" ht="14.4" x14ac:dyDescent="0.3">
      <c r="B12" s="51">
        <v>2015</v>
      </c>
      <c r="C12" s="48">
        <v>405.21252397253386</v>
      </c>
      <c r="D12" s="4"/>
      <c r="E12" s="51">
        <v>2015</v>
      </c>
      <c r="F12" s="48">
        <v>166.93723534731876</v>
      </c>
      <c r="G12" s="49">
        <v>1.9250712658151106</v>
      </c>
      <c r="H12" s="49">
        <v>124.4077857652</v>
      </c>
      <c r="I12" s="49">
        <v>111.94243159420002</v>
      </c>
      <c r="K12" s="4"/>
      <c r="L12" s="88"/>
      <c r="M12" s="64" t="s">
        <v>99</v>
      </c>
      <c r="N12" s="64"/>
      <c r="O12" s="64"/>
      <c r="P12" s="64"/>
      <c r="Q12" s="67">
        <v>17.614579356</v>
      </c>
      <c r="R12" s="67"/>
      <c r="S12" s="67">
        <v>18.024678077352792</v>
      </c>
      <c r="T12" s="67">
        <v>24.166722097544874</v>
      </c>
      <c r="U12" s="67">
        <v>24.234679816515317</v>
      </c>
      <c r="V12" s="67">
        <v>23.865815867927772</v>
      </c>
      <c r="W12" s="67">
        <v>24.180158969417022</v>
      </c>
      <c r="X12" s="67">
        <v>24.765132400476347</v>
      </c>
      <c r="Y12" s="67">
        <v>25.265682608109902</v>
      </c>
      <c r="Z12" s="90">
        <v>25.459947541080943</v>
      </c>
      <c r="AC12" s="181"/>
      <c r="AD12" s="143" t="s">
        <v>178</v>
      </c>
      <c r="AE12" s="144" t="s">
        <v>191</v>
      </c>
      <c r="AF12" s="144"/>
      <c r="AG12" s="144"/>
      <c r="AH12" s="145" t="s">
        <v>192</v>
      </c>
      <c r="AI12" s="168"/>
      <c r="AJ12" s="1"/>
      <c r="AK12" s="1"/>
      <c r="AL12" s="1"/>
      <c r="AM12" s="1"/>
      <c r="AN12" s="1"/>
      <c r="AO12" s="1"/>
      <c r="AP12" s="1"/>
      <c r="AQ12" s="1"/>
      <c r="AR12" s="1"/>
      <c r="AS12" s="98"/>
    </row>
    <row r="13" spans="2:45" ht="14.4" x14ac:dyDescent="0.3">
      <c r="B13" s="51">
        <v>2016</v>
      </c>
      <c r="C13" s="48">
        <f>C12+($C$17-$C$12)/5</f>
        <v>406.73866577805376</v>
      </c>
      <c r="D13" s="4"/>
      <c r="E13" s="51">
        <v>2016</v>
      </c>
      <c r="F13" s="48">
        <f>F12+($F$17-$F$12)/5</f>
        <v>167.52722344938073</v>
      </c>
      <c r="G13" s="49">
        <f>G12+($G$17-$G$12)/5</f>
        <v>2.0747046309730659</v>
      </c>
      <c r="H13" s="49">
        <f>H12+($H$17-$H$12)/5</f>
        <v>124.41479521844001</v>
      </c>
      <c r="I13" s="49">
        <f>I12+($I$17-$I$12)/5</f>
        <v>112.72194247926001</v>
      </c>
      <c r="K13" s="4"/>
      <c r="L13" s="88"/>
      <c r="M13" s="64" t="s">
        <v>100</v>
      </c>
      <c r="N13" s="64"/>
      <c r="O13" s="64"/>
      <c r="P13" s="64"/>
      <c r="Q13" s="67">
        <v>42.924120299999998</v>
      </c>
      <c r="R13" s="67"/>
      <c r="S13" s="67">
        <v>43.175582437122557</v>
      </c>
      <c r="T13" s="67">
        <v>44.949029645016175</v>
      </c>
      <c r="U13" s="67">
        <v>51.276345309291301</v>
      </c>
      <c r="V13" s="67">
        <v>60.705875402124022</v>
      </c>
      <c r="W13" s="67">
        <v>81.060429644913967</v>
      </c>
      <c r="X13" s="67">
        <v>113.88202000208906</v>
      </c>
      <c r="Y13" s="67">
        <v>155.60347788498777</v>
      </c>
      <c r="Z13" s="90">
        <v>182.03127967739678</v>
      </c>
      <c r="AC13" s="180" t="s">
        <v>178</v>
      </c>
      <c r="AD13" s="144" t="s">
        <v>193</v>
      </c>
      <c r="AE13" s="144"/>
      <c r="AF13" s="144"/>
      <c r="AG13" s="144"/>
      <c r="AH13" s="145" t="s">
        <v>194</v>
      </c>
      <c r="AI13" s="168"/>
      <c r="AJ13" s="1"/>
      <c r="AK13" s="1"/>
      <c r="AL13" s="182" t="s">
        <v>224</v>
      </c>
      <c r="AM13" s="1"/>
      <c r="AN13" s="1"/>
      <c r="AO13" s="1"/>
      <c r="AP13" s="1"/>
      <c r="AQ13" s="1"/>
      <c r="AR13" s="1"/>
      <c r="AS13" s="98"/>
    </row>
    <row r="14" spans="2:45" ht="14.4" x14ac:dyDescent="0.3">
      <c r="B14" s="51">
        <v>2017</v>
      </c>
      <c r="C14" s="48">
        <f>C13+($C$17-$C$12)/5</f>
        <v>408.26480758357366</v>
      </c>
      <c r="D14" s="4"/>
      <c r="E14" s="51">
        <v>2017</v>
      </c>
      <c r="F14" s="48">
        <f>F13+($F$17-$F$12)/5</f>
        <v>168.11721155144269</v>
      </c>
      <c r="G14" s="52">
        <f>G13+($G$17-$G$12)/5</f>
        <v>2.2243379961310215</v>
      </c>
      <c r="H14" s="49">
        <f>H13+($H$17-$H$12)/5</f>
        <v>124.42180467168001</v>
      </c>
      <c r="I14" s="49">
        <f>I13+($I$17-$I$12)/5</f>
        <v>113.50145336432</v>
      </c>
      <c r="K14" s="4"/>
      <c r="L14" s="88"/>
      <c r="M14" s="64" t="s">
        <v>101</v>
      </c>
      <c r="N14" s="64"/>
      <c r="O14" s="64"/>
      <c r="P14" s="64"/>
      <c r="Q14" s="67">
        <v>0</v>
      </c>
      <c r="R14" s="67"/>
      <c r="S14" s="67">
        <v>9.9625978688444777E-2</v>
      </c>
      <c r="T14" s="67">
        <v>0.22455605612187163</v>
      </c>
      <c r="U14" s="67">
        <v>0.33329293095109391</v>
      </c>
      <c r="V14" s="67">
        <v>0.52804347127994389</v>
      </c>
      <c r="W14" s="67">
        <v>0.84060632722594186</v>
      </c>
      <c r="X14" s="67">
        <v>1.2962411446485884</v>
      </c>
      <c r="Y14" s="67">
        <v>2.0149475620744783</v>
      </c>
      <c r="Z14" s="90">
        <v>3.3774463569911557</v>
      </c>
      <c r="AC14" s="180" t="s">
        <v>178</v>
      </c>
      <c r="AD14" s="144" t="s">
        <v>195</v>
      </c>
      <c r="AE14" s="144"/>
      <c r="AF14" s="144"/>
      <c r="AG14" s="144"/>
      <c r="AH14" s="145" t="s">
        <v>196</v>
      </c>
      <c r="AI14" s="168">
        <v>1261.6556797554217</v>
      </c>
      <c r="AJ14" s="1"/>
      <c r="AK14" s="51">
        <v>2010</v>
      </c>
      <c r="AL14" s="47" t="s">
        <v>48</v>
      </c>
      <c r="AM14" s="1"/>
      <c r="AN14" s="1"/>
      <c r="AO14" s="1"/>
      <c r="AP14" s="1"/>
      <c r="AQ14" s="1"/>
      <c r="AR14" s="1"/>
      <c r="AS14" s="98"/>
    </row>
    <row r="15" spans="2:45" ht="15" thickBot="1" x14ac:dyDescent="0.35">
      <c r="B15" s="51">
        <v>2018</v>
      </c>
      <c r="C15" s="48">
        <f>C14+($C$17-$C$12)/5</f>
        <v>409.79094938909356</v>
      </c>
      <c r="D15" s="4"/>
      <c r="E15" s="51">
        <v>2018</v>
      </c>
      <c r="F15" s="48">
        <f>F14+($F$17-$F$12)/5</f>
        <v>168.70719965350466</v>
      </c>
      <c r="G15" s="52">
        <f>G14+($G$17-$G$12)/5</f>
        <v>2.3739713612889766</v>
      </c>
      <c r="H15" s="49">
        <f>H14+($H$17-$H$12)/5</f>
        <v>124.42881412492001</v>
      </c>
      <c r="I15" s="49">
        <f>I14+($I$17-$I$12)/5</f>
        <v>114.28096424937999</v>
      </c>
      <c r="K15" s="4"/>
      <c r="L15" s="91"/>
      <c r="M15" s="92" t="s">
        <v>102</v>
      </c>
      <c r="N15" s="92"/>
      <c r="O15" s="92"/>
      <c r="P15" s="92"/>
      <c r="Q15" s="93">
        <v>0</v>
      </c>
      <c r="R15" s="93"/>
      <c r="S15" s="93">
        <v>0</v>
      </c>
      <c r="T15" s="93">
        <v>1.4362701227701491</v>
      </c>
      <c r="U15" s="93">
        <v>3.6105103202972781</v>
      </c>
      <c r="V15" s="93">
        <v>5.8542662384113164</v>
      </c>
      <c r="W15" s="93">
        <v>9.2906848565330353</v>
      </c>
      <c r="X15" s="93">
        <v>12.46344233661296</v>
      </c>
      <c r="Y15" s="93">
        <v>15.430643537370475</v>
      </c>
      <c r="Z15" s="94">
        <v>18.077701686414631</v>
      </c>
      <c r="AC15" s="180" t="s">
        <v>178</v>
      </c>
      <c r="AD15" s="144" t="s">
        <v>197</v>
      </c>
      <c r="AE15" s="144"/>
      <c r="AF15" s="144"/>
      <c r="AG15" s="144"/>
      <c r="AH15" s="145" t="s">
        <v>198</v>
      </c>
      <c r="AI15" s="168"/>
      <c r="AJ15" s="1"/>
      <c r="AK15" s="1"/>
      <c r="AL15" s="48">
        <f>(AI33+AI34)*$AG$3</f>
        <v>22.356000000000002</v>
      </c>
      <c r="AM15" s="1"/>
      <c r="AN15" s="1"/>
      <c r="AO15" s="1"/>
      <c r="AP15" s="1"/>
      <c r="AQ15" s="1"/>
      <c r="AR15" s="1"/>
      <c r="AS15" s="98"/>
    </row>
    <row r="16" spans="2:45" ht="19.2" x14ac:dyDescent="0.35">
      <c r="B16" s="51">
        <v>2019</v>
      </c>
      <c r="C16" s="48">
        <f>C15+($C$17-$C$12)/5</f>
        <v>411.31709119461345</v>
      </c>
      <c r="D16" s="4"/>
      <c r="E16" s="51">
        <v>2019</v>
      </c>
      <c r="F16" s="48">
        <f>F15+($F$17-$F$12)/5</f>
        <v>169.29718775556663</v>
      </c>
      <c r="G16" s="52">
        <f>G15+($G$17-$G$12)/5</f>
        <v>2.5236047264469317</v>
      </c>
      <c r="H16" s="49">
        <f>H15+($H$17-$H$12)/5</f>
        <v>124.43582357816001</v>
      </c>
      <c r="I16" s="49">
        <f>I15+($I$17-$I$12)/5</f>
        <v>115.06047513443998</v>
      </c>
      <c r="K16" s="4"/>
      <c r="L16" s="83" t="s">
        <v>136</v>
      </c>
      <c r="M16" s="103" t="s">
        <v>137</v>
      </c>
      <c r="N16" s="97"/>
      <c r="O16" s="97"/>
      <c r="P16" s="97"/>
      <c r="Q16" s="97"/>
      <c r="R16" s="97"/>
      <c r="S16" s="97"/>
      <c r="T16" s="97"/>
      <c r="U16" s="97"/>
      <c r="V16" s="97"/>
      <c r="W16" s="84"/>
      <c r="X16" s="84"/>
      <c r="Y16" s="84"/>
      <c r="Z16" s="85"/>
      <c r="AC16" s="180" t="s">
        <v>199</v>
      </c>
      <c r="AD16" s="144" t="s">
        <v>200</v>
      </c>
      <c r="AE16" s="144"/>
      <c r="AF16" s="144"/>
      <c r="AG16" s="144"/>
      <c r="AH16" s="145" t="s">
        <v>201</v>
      </c>
      <c r="AI16" s="168">
        <v>612.54418649087609</v>
      </c>
      <c r="AJ16" s="1"/>
      <c r="AK16" s="1"/>
      <c r="AL16" s="1"/>
      <c r="AM16" s="1"/>
      <c r="AN16" s="1"/>
      <c r="AO16" s="1"/>
      <c r="AP16" s="1"/>
      <c r="AQ16" s="1"/>
      <c r="AR16" s="1"/>
      <c r="AS16" s="98"/>
    </row>
    <row r="17" spans="2:45" ht="14.4" x14ac:dyDescent="0.3">
      <c r="B17" s="51">
        <v>2020</v>
      </c>
      <c r="C17" s="48">
        <v>412.84323300013347</v>
      </c>
      <c r="D17" s="4"/>
      <c r="E17" s="51">
        <v>2020</v>
      </c>
      <c r="F17" s="48">
        <v>169.88717585762859</v>
      </c>
      <c r="G17" s="49">
        <v>2.6732380916048872</v>
      </c>
      <c r="H17" s="49">
        <v>124.4428330314</v>
      </c>
      <c r="I17" s="49">
        <v>115.8399860195</v>
      </c>
      <c r="K17" s="4"/>
      <c r="L17" s="88" t="s">
        <v>90</v>
      </c>
      <c r="M17" s="64"/>
      <c r="N17" s="96">
        <v>2010</v>
      </c>
      <c r="O17" s="96">
        <v>2011</v>
      </c>
      <c r="P17" s="96">
        <v>2012</v>
      </c>
      <c r="Q17" s="96">
        <v>2013</v>
      </c>
      <c r="R17" s="96">
        <v>2014</v>
      </c>
      <c r="S17" s="1"/>
      <c r="T17" s="67"/>
      <c r="U17" s="67"/>
      <c r="V17" s="67"/>
      <c r="W17" s="1"/>
      <c r="X17" s="1"/>
      <c r="Y17" s="1"/>
      <c r="Z17" s="98"/>
      <c r="AC17" s="180" t="s">
        <v>199</v>
      </c>
      <c r="AD17" s="144" t="s">
        <v>202</v>
      </c>
      <c r="AE17" s="144"/>
      <c r="AF17" s="144"/>
      <c r="AG17" s="144"/>
      <c r="AH17" s="145" t="s">
        <v>203</v>
      </c>
      <c r="AI17" s="168"/>
      <c r="AJ17" s="1"/>
      <c r="AK17" s="1"/>
      <c r="AL17" s="1"/>
      <c r="AM17" s="1"/>
      <c r="AN17" s="1"/>
      <c r="AO17" s="1"/>
      <c r="AP17" s="1"/>
      <c r="AQ17" s="1"/>
      <c r="AR17" s="1"/>
      <c r="AS17" s="98"/>
    </row>
    <row r="18" spans="2:45" ht="14.4" x14ac:dyDescent="0.3">
      <c r="B18" s="51">
        <v>2021</v>
      </c>
      <c r="C18" s="48">
        <f>C17+($C$22-$C$17)/5</f>
        <v>413.96577909631316</v>
      </c>
      <c r="D18" s="4"/>
      <c r="E18" s="51">
        <v>2021</v>
      </c>
      <c r="F18" s="48">
        <f>F17+($F$22-$F$17)/5</f>
        <v>169.93870830729421</v>
      </c>
      <c r="G18" s="49">
        <f>G17+($G$22-$G$17)/5</f>
        <v>3.0211759310189641</v>
      </c>
      <c r="H18" s="49">
        <f>H17+($H$22-$H$17)/5</f>
        <v>124.44762479552</v>
      </c>
      <c r="I18" s="49">
        <f>I17+($I$22-$I$17)/5</f>
        <v>116.55827006248001</v>
      </c>
      <c r="K18" s="4"/>
      <c r="L18" s="99" t="s">
        <v>164</v>
      </c>
      <c r="M18" s="1"/>
      <c r="N18" s="1">
        <f>SUM(N19:N24)</f>
        <v>113451</v>
      </c>
      <c r="O18" s="1">
        <v>107389</v>
      </c>
      <c r="P18" s="1">
        <v>110778</v>
      </c>
      <c r="Q18" s="95">
        <v>111699</v>
      </c>
      <c r="R18" s="95">
        <v>108409</v>
      </c>
      <c r="S18" s="1"/>
      <c r="T18" s="1"/>
      <c r="U18" s="1"/>
      <c r="V18" s="1"/>
      <c r="W18" s="1"/>
      <c r="X18" s="1"/>
      <c r="Y18" s="1"/>
      <c r="Z18" s="98"/>
      <c r="AC18" s="184" t="s">
        <v>199</v>
      </c>
      <c r="AD18" s="147" t="s">
        <v>204</v>
      </c>
      <c r="AE18" s="147"/>
      <c r="AF18" s="147"/>
      <c r="AG18" s="147"/>
      <c r="AH18" s="148" t="s">
        <v>205</v>
      </c>
      <c r="AI18" s="169"/>
      <c r="AJ18" s="1"/>
      <c r="AK18" s="1"/>
      <c r="AL18" s="123" t="s">
        <v>80</v>
      </c>
      <c r="AM18" s="123" t="s">
        <v>81</v>
      </c>
      <c r="AN18" s="1"/>
      <c r="AO18" s="1"/>
      <c r="AP18" s="1"/>
      <c r="AQ18" s="1"/>
      <c r="AR18" s="1"/>
      <c r="AS18" s="98"/>
    </row>
    <row r="19" spans="2:45" ht="14.4" x14ac:dyDescent="0.3">
      <c r="B19" s="51">
        <v>2022</v>
      </c>
      <c r="C19" s="48">
        <f>C18+($C$22-$C$17)/5</f>
        <v>415.08832519249285</v>
      </c>
      <c r="D19" s="4"/>
      <c r="E19" s="51">
        <v>2022</v>
      </c>
      <c r="F19" s="48">
        <f>F18+($F$22-$F$17)/5</f>
        <v>169.99024075695982</v>
      </c>
      <c r="G19" s="49">
        <f>G18+($G$22-$G$17)/5</f>
        <v>3.3691137704330409</v>
      </c>
      <c r="H19" s="49">
        <f>H18+($H$22-$H$17)/5</f>
        <v>124.45241655964</v>
      </c>
      <c r="I19" s="49">
        <f>I18+($I$22-$I$17)/5</f>
        <v>117.27655410546001</v>
      </c>
      <c r="K19" s="4"/>
      <c r="L19" s="99" t="s">
        <v>69</v>
      </c>
      <c r="M19" s="1"/>
      <c r="N19" s="1">
        <v>44544</v>
      </c>
      <c r="O19" s="1"/>
      <c r="P19" s="1"/>
      <c r="Q19" s="95"/>
      <c r="R19" s="95"/>
      <c r="S19" s="1"/>
      <c r="T19" s="1"/>
      <c r="U19" s="1"/>
      <c r="V19" s="1"/>
      <c r="W19" s="1"/>
      <c r="X19" s="1"/>
      <c r="Y19" s="1"/>
      <c r="Z19" s="98"/>
      <c r="AC19" s="185" t="s">
        <v>206</v>
      </c>
      <c r="AD19" s="149"/>
      <c r="AE19" s="149"/>
      <c r="AF19" s="149"/>
      <c r="AG19" s="149"/>
      <c r="AH19" s="135" t="s">
        <v>207</v>
      </c>
      <c r="AI19" s="170">
        <v>649.08760867488297</v>
      </c>
      <c r="AJ19" s="1"/>
      <c r="AK19" s="123" t="s">
        <v>359</v>
      </c>
      <c r="AL19" s="1">
        <v>0.75</v>
      </c>
      <c r="AM19" s="1">
        <v>0.25</v>
      </c>
      <c r="AN19" s="1"/>
      <c r="AO19" s="183"/>
      <c r="AP19" s="1"/>
      <c r="AQ19" s="1"/>
      <c r="AR19" s="1"/>
      <c r="AS19" s="98"/>
    </row>
    <row r="20" spans="2:45" ht="14.4" x14ac:dyDescent="0.3">
      <c r="B20" s="51">
        <v>2023</v>
      </c>
      <c r="C20" s="48">
        <f>C19+($C$22-$C$17)/5</f>
        <v>416.21087128867254</v>
      </c>
      <c r="D20" s="4"/>
      <c r="E20" s="51">
        <v>2023</v>
      </c>
      <c r="F20" s="48">
        <f>F19+($F$22-$F$17)/5</f>
        <v>170.04177320662544</v>
      </c>
      <c r="G20" s="49">
        <f>G19+($G$22-$G$17)/5</f>
        <v>3.7170516098471178</v>
      </c>
      <c r="H20" s="49">
        <f>H19+($H$22-$H$17)/5</f>
        <v>124.45720832376</v>
      </c>
      <c r="I20" s="49">
        <f>I19+($I$22-$I$17)/5</f>
        <v>117.99483814844001</v>
      </c>
      <c r="K20" s="4"/>
      <c r="L20" s="99" t="s">
        <v>56</v>
      </c>
      <c r="M20" s="1"/>
      <c r="N20" s="1">
        <v>690</v>
      </c>
      <c r="O20" s="1"/>
      <c r="P20" s="1"/>
      <c r="Q20" s="95"/>
      <c r="R20" s="95"/>
      <c r="S20" s="1"/>
      <c r="T20" s="1"/>
      <c r="U20" s="1"/>
      <c r="V20" s="1"/>
      <c r="W20" s="1"/>
      <c r="X20" s="1"/>
      <c r="Y20" s="1"/>
      <c r="Z20" s="98"/>
      <c r="AC20" s="185" t="s">
        <v>208</v>
      </c>
      <c r="AD20" s="149"/>
      <c r="AE20" s="149"/>
      <c r="AF20" s="149"/>
      <c r="AG20" s="149"/>
      <c r="AH20" s="135" t="s">
        <v>209</v>
      </c>
      <c r="AI20" s="170">
        <v>72.752460112735264</v>
      </c>
      <c r="AJ20" s="1"/>
      <c r="AK20" s="1"/>
      <c r="AL20" s="1"/>
      <c r="AM20" s="1"/>
      <c r="AN20" s="1"/>
      <c r="AO20" s="1"/>
      <c r="AP20" s="1"/>
      <c r="AQ20" s="1"/>
      <c r="AR20" s="1"/>
      <c r="AS20" s="98"/>
    </row>
    <row r="21" spans="2:45" ht="14.4" x14ac:dyDescent="0.3">
      <c r="B21" s="51">
        <v>2024</v>
      </c>
      <c r="C21" s="48">
        <f>C20+($C$22-$C$17)/5</f>
        <v>417.33341738485223</v>
      </c>
      <c r="D21" s="4"/>
      <c r="E21" s="51">
        <v>2024</v>
      </c>
      <c r="F21" s="48">
        <f>F20+($F$22-$F$17)/5</f>
        <v>170.09330565629105</v>
      </c>
      <c r="G21" s="49">
        <f>G20+($G$22-$G$17)/5</f>
        <v>4.0649894492611951</v>
      </c>
      <c r="H21" s="49">
        <f>H20+($H$22-$H$17)/5</f>
        <v>124.46200008788</v>
      </c>
      <c r="I21" s="49">
        <f>I20+($I$22-$I$17)/5</f>
        <v>118.71312219142001</v>
      </c>
      <c r="K21" s="4"/>
      <c r="L21" s="99" t="s">
        <v>70</v>
      </c>
      <c r="M21" s="1"/>
      <c r="N21" s="3">
        <v>39754</v>
      </c>
      <c r="O21" s="1"/>
      <c r="P21" s="1"/>
      <c r="Q21" s="95"/>
      <c r="R21" s="95"/>
      <c r="S21" s="1"/>
      <c r="T21" s="1"/>
      <c r="U21" s="1"/>
      <c r="V21" s="1"/>
      <c r="W21" s="1"/>
      <c r="X21" s="1"/>
      <c r="Y21" s="1"/>
      <c r="Z21" s="98"/>
      <c r="AC21" s="186" t="s">
        <v>214</v>
      </c>
      <c r="AD21" s="152"/>
      <c r="AE21" s="152"/>
      <c r="AF21" s="152"/>
      <c r="AG21" s="152"/>
      <c r="AH21" s="153" t="s">
        <v>215</v>
      </c>
      <c r="AI21" s="172">
        <v>482.27763447023978</v>
      </c>
      <c r="AJ21" s="1"/>
      <c r="AK21" s="1"/>
      <c r="AL21" s="1"/>
      <c r="AM21" s="1"/>
      <c r="AN21" s="1"/>
      <c r="AO21" s="1"/>
      <c r="AP21" s="1"/>
      <c r="AQ21" s="1"/>
      <c r="AR21" s="1"/>
      <c r="AS21" s="98"/>
    </row>
    <row r="22" spans="2:45" ht="14.4" x14ac:dyDescent="0.3">
      <c r="B22" s="51">
        <v>2025</v>
      </c>
      <c r="C22" s="48">
        <v>418.45596348103186</v>
      </c>
      <c r="D22" s="53"/>
      <c r="E22" s="51">
        <v>2025</v>
      </c>
      <c r="F22" s="48">
        <v>170.14483810595661</v>
      </c>
      <c r="G22" s="49">
        <v>4.412927288675272</v>
      </c>
      <c r="H22" s="49">
        <v>124.466791852</v>
      </c>
      <c r="I22" s="49">
        <v>119.43140623440001</v>
      </c>
      <c r="K22" s="4"/>
      <c r="L22" s="99" t="s">
        <v>345</v>
      </c>
      <c r="M22" s="1"/>
      <c r="N22" s="3">
        <v>26255</v>
      </c>
      <c r="O22" s="1"/>
      <c r="P22" s="1"/>
      <c r="Q22" s="95"/>
      <c r="R22" s="95"/>
      <c r="S22" s="1"/>
      <c r="T22" s="1"/>
      <c r="U22" s="1"/>
      <c r="V22" s="1"/>
      <c r="W22" s="1"/>
      <c r="X22" s="1"/>
      <c r="Y22" s="1"/>
      <c r="Z22" s="98"/>
      <c r="AC22" s="185" t="s">
        <v>216</v>
      </c>
      <c r="AD22" s="149"/>
      <c r="AE22" s="149"/>
      <c r="AF22" s="149"/>
      <c r="AG22" s="149"/>
      <c r="AH22" s="135" t="s">
        <v>217</v>
      </c>
      <c r="AI22" s="170">
        <v>10114.263876946594</v>
      </c>
      <c r="AJ22" s="1"/>
      <c r="AK22" s="1"/>
      <c r="AL22" s="1"/>
      <c r="AM22" s="1"/>
      <c r="AN22" s="1"/>
      <c r="AO22" s="1"/>
      <c r="AP22" s="1"/>
      <c r="AQ22" s="1"/>
      <c r="AR22" s="1"/>
      <c r="AS22" s="98"/>
    </row>
    <row r="23" spans="2:45" ht="14.4" x14ac:dyDescent="0.3">
      <c r="B23" s="51">
        <v>2026</v>
      </c>
      <c r="C23" s="48">
        <f>C22+($C$27-$C$22)/5</f>
        <v>420.17860829357727</v>
      </c>
      <c r="D23" s="4"/>
      <c r="E23" s="51">
        <v>2026</v>
      </c>
      <c r="F23" s="48">
        <f>F22+($F$27-$F$22)/5</f>
        <v>170.59390995877752</v>
      </c>
      <c r="G23" s="49">
        <f>G22+($G$27-$G$22)/5</f>
        <v>4.9796967389197722</v>
      </c>
      <c r="H23" s="49">
        <f>H22+($H$27-$H$22)/5</f>
        <v>124.4608565811</v>
      </c>
      <c r="I23" s="49">
        <f>I22+($I$27-$I$22)/5</f>
        <v>120.14414501478001</v>
      </c>
      <c r="K23" s="4"/>
      <c r="L23" s="99" t="s">
        <v>348</v>
      </c>
      <c r="M23" s="1"/>
      <c r="N23" s="3">
        <v>2007</v>
      </c>
      <c r="O23" s="1"/>
      <c r="P23" s="1"/>
      <c r="Q23" s="95"/>
      <c r="R23" s="95"/>
      <c r="S23" s="1"/>
      <c r="T23" s="1"/>
      <c r="U23" s="1"/>
      <c r="V23" s="1"/>
      <c r="W23" s="1"/>
      <c r="X23" s="1"/>
      <c r="Y23" s="1"/>
      <c r="Z23" s="98"/>
      <c r="AC23" s="187" t="s">
        <v>178</v>
      </c>
      <c r="AD23" s="150" t="s">
        <v>218</v>
      </c>
      <c r="AE23" s="150"/>
      <c r="AF23" s="150"/>
      <c r="AG23" s="150"/>
      <c r="AH23" s="151" t="s">
        <v>219</v>
      </c>
      <c r="AI23" s="171">
        <v>10114.263876946594</v>
      </c>
      <c r="AJ23" s="1"/>
      <c r="AK23" s="1"/>
      <c r="AL23" s="1"/>
      <c r="AM23" s="1"/>
      <c r="AN23" s="1"/>
      <c r="AO23" s="1"/>
      <c r="AP23" s="1"/>
      <c r="AQ23" s="1"/>
      <c r="AR23" s="1"/>
      <c r="AS23" s="98"/>
    </row>
    <row r="24" spans="2:45" ht="14.4" x14ac:dyDescent="0.3">
      <c r="B24" s="51">
        <v>2027</v>
      </c>
      <c r="C24" s="48">
        <f>C23+($C$27-$C$22)/5</f>
        <v>421.90125310612268</v>
      </c>
      <c r="D24" s="4"/>
      <c r="E24" s="51">
        <v>2027</v>
      </c>
      <c r="F24" s="48">
        <f>F23+($F$27-$F$22)/5</f>
        <v>171.04298181159842</v>
      </c>
      <c r="G24" s="49">
        <f>G23+($G$27-$G$22)/5</f>
        <v>5.5464661891642724</v>
      </c>
      <c r="H24" s="49">
        <f>H23+($H$27-$H$22)/5</f>
        <v>124.45492131020001</v>
      </c>
      <c r="I24" s="49">
        <f>I23+($I$27-$I$22)/5</f>
        <v>120.85688379516</v>
      </c>
      <c r="K24" s="4"/>
      <c r="L24" s="99" t="s">
        <v>335</v>
      </c>
      <c r="M24" s="1"/>
      <c r="N24" s="3">
        <v>201</v>
      </c>
      <c r="O24" s="1"/>
      <c r="P24" s="1"/>
      <c r="Q24" s="95"/>
      <c r="R24" s="95"/>
      <c r="S24" s="1"/>
      <c r="T24" s="1"/>
      <c r="U24" s="1"/>
      <c r="V24" s="1"/>
      <c r="W24" s="1"/>
      <c r="X24" s="1"/>
      <c r="Y24" s="1"/>
      <c r="Z24" s="98"/>
      <c r="AC24" s="180" t="s">
        <v>178</v>
      </c>
      <c r="AD24" s="144" t="s">
        <v>220</v>
      </c>
      <c r="AE24" s="144"/>
      <c r="AF24" s="144"/>
      <c r="AG24" s="144"/>
      <c r="AH24" s="145" t="s">
        <v>221</v>
      </c>
      <c r="AI24" s="168"/>
      <c r="AJ24" s="1"/>
      <c r="AK24" s="1"/>
      <c r="AL24" s="1"/>
      <c r="AM24" s="1"/>
      <c r="AN24" s="1"/>
      <c r="AO24" s="1"/>
      <c r="AP24" s="1"/>
      <c r="AQ24" s="1"/>
      <c r="AR24" s="1"/>
      <c r="AS24" s="98"/>
    </row>
    <row r="25" spans="2:45" ht="15" thickBot="1" x14ac:dyDescent="0.35">
      <c r="B25" s="51">
        <v>2028</v>
      </c>
      <c r="C25" s="48">
        <f>C24+($C$27-$C$22)/5</f>
        <v>423.62389791866809</v>
      </c>
      <c r="D25" s="4"/>
      <c r="E25" s="51">
        <v>2028</v>
      </c>
      <c r="F25" s="48">
        <f>F24+($F$27-$F$22)/5</f>
        <v>171.49205366441933</v>
      </c>
      <c r="G25" s="49">
        <f>G24+($G$27-$G$22)/5</f>
        <v>6.1132356394087726</v>
      </c>
      <c r="H25" s="49">
        <f>H24+($H$27-$H$22)/5</f>
        <v>124.44898603930001</v>
      </c>
      <c r="I25" s="49">
        <f>I24+($I$27-$I$22)/5</f>
        <v>121.56962257554</v>
      </c>
      <c r="K25" s="4"/>
      <c r="L25" s="100" t="s">
        <v>163</v>
      </c>
      <c r="M25" s="101"/>
      <c r="N25" s="130">
        <f>N18*$O$5</f>
        <v>408.42360000000002</v>
      </c>
      <c r="O25" s="130">
        <f>O18*$O$5</f>
        <v>386.60040000000004</v>
      </c>
      <c r="P25" s="130">
        <f>P18*$O$5</f>
        <v>398.80080000000004</v>
      </c>
      <c r="Q25" s="130">
        <f>Q18*$O$5</f>
        <v>402.11640000000006</v>
      </c>
      <c r="R25" s="130">
        <f>R18*$O$5</f>
        <v>390.27240000000006</v>
      </c>
      <c r="S25" s="101"/>
      <c r="T25" s="101"/>
      <c r="U25" s="101"/>
      <c r="V25" s="101"/>
      <c r="W25" s="101"/>
      <c r="X25" s="101"/>
      <c r="Y25" s="101"/>
      <c r="Z25" s="102"/>
      <c r="AC25" s="184" t="s">
        <v>178</v>
      </c>
      <c r="AD25" s="147" t="s">
        <v>222</v>
      </c>
      <c r="AE25" s="147"/>
      <c r="AF25" s="147"/>
      <c r="AG25" s="147"/>
      <c r="AH25" s="148" t="s">
        <v>223</v>
      </c>
      <c r="AI25" s="169"/>
      <c r="AJ25" s="1"/>
      <c r="AK25" s="1"/>
      <c r="AL25" s="1"/>
      <c r="AM25" s="1"/>
      <c r="AN25" s="1"/>
      <c r="AO25" s="1"/>
      <c r="AP25" s="1"/>
      <c r="AQ25" s="1"/>
      <c r="AR25" s="1"/>
      <c r="AS25" s="98"/>
    </row>
    <row r="26" spans="2:45" ht="14.4" x14ac:dyDescent="0.3">
      <c r="B26" s="51">
        <v>2029</v>
      </c>
      <c r="C26" s="48">
        <f>C25+($C$27-$C$22)/5</f>
        <v>425.3465427312135</v>
      </c>
      <c r="D26" s="4"/>
      <c r="E26" s="51">
        <v>2029</v>
      </c>
      <c r="F26" s="48">
        <f>F25+($F$27-$F$22)/5</f>
        <v>171.94112551724024</v>
      </c>
      <c r="G26" s="49">
        <f>G25+($G$27-$G$22)/5</f>
        <v>6.6800050896532728</v>
      </c>
      <c r="H26" s="49">
        <f>H25+($H$27-$H$22)/5</f>
        <v>124.44305076840001</v>
      </c>
      <c r="I26" s="49">
        <f>I25+($I$27-$I$22)/5</f>
        <v>122.28236135591999</v>
      </c>
      <c r="K26" s="4"/>
      <c r="L26" s="4"/>
      <c r="AC26" s="185" t="s">
        <v>224</v>
      </c>
      <c r="AD26" s="149"/>
      <c r="AE26" s="149"/>
      <c r="AF26" s="149"/>
      <c r="AG26" s="149"/>
      <c r="AH26" s="135" t="s">
        <v>225</v>
      </c>
      <c r="AI26" s="170">
        <v>601.79612114263875</v>
      </c>
      <c r="AJ26" s="1"/>
      <c r="AK26" s="1"/>
      <c r="AL26" s="1"/>
      <c r="AM26" s="1"/>
      <c r="AN26" s="1"/>
      <c r="AO26" s="1"/>
      <c r="AP26" s="1"/>
      <c r="AQ26" s="1"/>
      <c r="AR26" s="1"/>
      <c r="AS26" s="98"/>
    </row>
    <row r="27" spans="2:45" ht="14.4" x14ac:dyDescent="0.3">
      <c r="B27" s="51">
        <v>2030</v>
      </c>
      <c r="C27" s="48">
        <v>427.06918754375891</v>
      </c>
      <c r="D27" s="4"/>
      <c r="E27" s="51">
        <v>2030</v>
      </c>
      <c r="F27" s="48">
        <v>172.39019737006117</v>
      </c>
      <c r="G27" s="49">
        <v>7.2467745398977712</v>
      </c>
      <c r="H27" s="49">
        <v>124.4371154975</v>
      </c>
      <c r="I27" s="49">
        <v>122.99510013630001</v>
      </c>
      <c r="K27" s="4"/>
      <c r="AC27" s="187" t="s">
        <v>178</v>
      </c>
      <c r="AD27" s="150" t="s">
        <v>226</v>
      </c>
      <c r="AE27" s="150"/>
      <c r="AF27" s="150"/>
      <c r="AG27" s="150"/>
      <c r="AH27" s="151" t="s">
        <v>227</v>
      </c>
      <c r="AI27" s="171">
        <v>48.915639629311165</v>
      </c>
      <c r="AJ27" s="1"/>
      <c r="AK27" s="1"/>
      <c r="AL27" s="1"/>
      <c r="AM27" s="1"/>
      <c r="AN27" s="1"/>
      <c r="AO27" s="1"/>
      <c r="AP27" s="1"/>
      <c r="AQ27" s="1"/>
      <c r="AR27" s="1"/>
      <c r="AS27" s="98"/>
    </row>
    <row r="28" spans="2:45" ht="14.4" x14ac:dyDescent="0.3">
      <c r="B28" s="51">
        <v>2031</v>
      </c>
      <c r="C28" s="48">
        <f>C27+($C$32-$C$27)/5</f>
        <v>427.34691704908477</v>
      </c>
      <c r="D28" s="4"/>
      <c r="E28" s="51">
        <v>2031</v>
      </c>
      <c r="F28" s="48">
        <f>F27+($F$32-$F$27)/5</f>
        <v>172.24327735006179</v>
      </c>
      <c r="G28" s="49">
        <f>G27+($G$32-$G$27)/5</f>
        <v>7.9294359765030027</v>
      </c>
      <c r="H28" s="49">
        <f>H27+($H$32-$H$27)/5</f>
        <v>124.28106257674</v>
      </c>
      <c r="I28" s="49">
        <f>I27+($I$32-$I$27)/5</f>
        <v>122.89314114578001</v>
      </c>
      <c r="K28" s="4"/>
      <c r="M28" s="26" t="s">
        <v>48</v>
      </c>
      <c r="N28" s="44">
        <v>2010</v>
      </c>
      <c r="O28" s="44">
        <v>2011</v>
      </c>
      <c r="P28" s="44">
        <v>2012</v>
      </c>
      <c r="Q28" s="26">
        <v>2013</v>
      </c>
      <c r="R28" s="44">
        <v>2014</v>
      </c>
      <c r="S28" s="44">
        <v>2015</v>
      </c>
      <c r="T28" s="44">
        <v>2020</v>
      </c>
      <c r="U28" s="26">
        <v>2025</v>
      </c>
      <c r="V28" s="26">
        <v>2030</v>
      </c>
      <c r="W28" s="26">
        <v>2035</v>
      </c>
      <c r="X28" s="26">
        <v>2040</v>
      </c>
      <c r="Y28" s="26">
        <v>2045</v>
      </c>
      <c r="Z28" s="26">
        <v>2050</v>
      </c>
      <c r="AC28" s="180" t="s">
        <v>178</v>
      </c>
      <c r="AD28" s="144" t="s">
        <v>228</v>
      </c>
      <c r="AE28" s="144"/>
      <c r="AF28" s="144"/>
      <c r="AG28" s="144"/>
      <c r="AH28" s="145" t="s">
        <v>229</v>
      </c>
      <c r="AI28" s="168">
        <v>14.784561001241999</v>
      </c>
      <c r="AJ28" s="1"/>
      <c r="AK28" s="1"/>
      <c r="AL28" s="1"/>
      <c r="AM28" s="1"/>
      <c r="AN28" s="1"/>
      <c r="AO28" s="1"/>
      <c r="AP28" s="1"/>
      <c r="AQ28" s="1"/>
      <c r="AR28" s="1"/>
      <c r="AS28" s="98"/>
    </row>
    <row r="29" spans="2:45" ht="14.4" x14ac:dyDescent="0.3">
      <c r="B29" s="51">
        <v>2032</v>
      </c>
      <c r="C29" s="48">
        <f>C28+($C$32-$C$27)/5</f>
        <v>427.62464655441062</v>
      </c>
      <c r="D29" s="4"/>
      <c r="E29" s="51">
        <v>2032</v>
      </c>
      <c r="F29" s="48">
        <f>F28+($F$32-$F$27)/5</f>
        <v>172.0963573300624</v>
      </c>
      <c r="G29" s="49">
        <f>G28+($G$32-$G$27)/5</f>
        <v>8.6120974131082342</v>
      </c>
      <c r="H29" s="49">
        <f>H28+($H$32-$H$27)/5</f>
        <v>124.12500965597999</v>
      </c>
      <c r="I29" s="49">
        <f>I28+($I$32-$I$27)/5</f>
        <v>122.79118215526</v>
      </c>
      <c r="K29" s="4"/>
      <c r="L29" s="27" t="s">
        <v>161</v>
      </c>
      <c r="M29" s="27" t="s">
        <v>162</v>
      </c>
      <c r="N29" s="63">
        <f>N25</f>
        <v>408.42360000000002</v>
      </c>
      <c r="O29" s="63">
        <f>O25</f>
        <v>386.60040000000004</v>
      </c>
      <c r="P29" s="63">
        <f>P25</f>
        <v>398.80080000000004</v>
      </c>
      <c r="Q29" s="63">
        <f>Q25</f>
        <v>402.11640000000006</v>
      </c>
      <c r="R29" s="63">
        <f>R25</f>
        <v>390.27240000000006</v>
      </c>
      <c r="S29" s="63">
        <f>S11</f>
        <v>388.65906127456293</v>
      </c>
      <c r="T29" s="63">
        <f>T11</f>
        <v>389.93240339240168</v>
      </c>
      <c r="U29" s="63">
        <f>U11</f>
        <v>388.12574341028295</v>
      </c>
      <c r="V29" s="63">
        <f t="shared" ref="V29:X29" si="0">V11</f>
        <v>386.05622367391828</v>
      </c>
      <c r="W29" s="63">
        <f t="shared" si="0"/>
        <v>381.78880290754591</v>
      </c>
      <c r="X29" s="63">
        <f t="shared" si="0"/>
        <v>374.84357410948638</v>
      </c>
      <c r="Y29" s="63">
        <f t="shared" ref="Y29:Z29" si="1">Y11</f>
        <v>365.77168236935222</v>
      </c>
      <c r="Z29" s="63">
        <f t="shared" si="1"/>
        <v>357.46015130149522</v>
      </c>
      <c r="AC29" s="180"/>
      <c r="AD29" s="143" t="s">
        <v>178</v>
      </c>
      <c r="AE29" s="144" t="s">
        <v>230</v>
      </c>
      <c r="AF29" s="144"/>
      <c r="AG29" s="144"/>
      <c r="AH29" s="145" t="s">
        <v>231</v>
      </c>
      <c r="AI29" s="168">
        <v>49.345562243240657</v>
      </c>
      <c r="AJ29" s="1"/>
      <c r="AK29" s="1"/>
      <c r="AL29" s="1"/>
      <c r="AM29" s="1"/>
      <c r="AN29" s="1"/>
      <c r="AO29" s="1"/>
      <c r="AP29" s="1"/>
      <c r="AQ29" s="1"/>
      <c r="AR29" s="1"/>
      <c r="AS29" s="98"/>
    </row>
    <row r="30" spans="2:45" ht="14.4" x14ac:dyDescent="0.3">
      <c r="B30" s="51">
        <v>2033</v>
      </c>
      <c r="C30" s="48">
        <f>C29+($C$32-$C$27)/5</f>
        <v>427.90237605973647</v>
      </c>
      <c r="D30" s="4"/>
      <c r="E30" s="51">
        <v>2033</v>
      </c>
      <c r="F30" s="48">
        <f>F29+($F$32-$F$27)/5</f>
        <v>171.94943731006302</v>
      </c>
      <c r="G30" s="49">
        <f>G29+($G$32-$G$27)/5</f>
        <v>9.2947588497134657</v>
      </c>
      <c r="H30" s="49">
        <f>H29+($H$32-$H$27)/5</f>
        <v>123.96895673521999</v>
      </c>
      <c r="I30" s="49">
        <f>I29+($I$32-$I$27)/5</f>
        <v>122.68922316474</v>
      </c>
      <c r="K30" s="4"/>
      <c r="L30" s="4"/>
      <c r="AC30" s="180"/>
      <c r="AD30" s="143" t="s">
        <v>199</v>
      </c>
      <c r="AE30" s="144" t="s">
        <v>232</v>
      </c>
      <c r="AF30" s="144"/>
      <c r="AG30" s="144"/>
      <c r="AH30" s="145" t="s">
        <v>233</v>
      </c>
      <c r="AI30" s="168">
        <v>34.56100124199866</v>
      </c>
      <c r="AJ30" s="1"/>
      <c r="AK30" s="1"/>
      <c r="AL30" s="1"/>
      <c r="AM30" s="1"/>
      <c r="AN30" s="1"/>
      <c r="AO30" s="1"/>
      <c r="AP30" s="1"/>
      <c r="AQ30" s="1"/>
      <c r="AR30" s="1"/>
      <c r="AS30" s="98"/>
    </row>
    <row r="31" spans="2:45" ht="14.4" x14ac:dyDescent="0.3">
      <c r="B31" s="51">
        <v>2034</v>
      </c>
      <c r="C31" s="48">
        <f>C30+($C$32-$C$27)/5</f>
        <v>428.18010556506232</v>
      </c>
      <c r="D31" s="4"/>
      <c r="E31" s="51">
        <v>2034</v>
      </c>
      <c r="F31" s="48">
        <f>F30+($F$32-$F$27)/5</f>
        <v>171.80251729006363</v>
      </c>
      <c r="G31" s="49">
        <f>G30+($G$32-$G$27)/5</f>
        <v>9.9774202863186972</v>
      </c>
      <c r="H31" s="49">
        <f>H30+($H$32-$H$27)/5</f>
        <v>123.81290381445999</v>
      </c>
      <c r="I31" s="49">
        <f>I30+($I$32-$I$27)/5</f>
        <v>122.58726417422</v>
      </c>
      <c r="K31" s="4"/>
      <c r="L31" s="80" t="s">
        <v>80</v>
      </c>
      <c r="N31" s="117">
        <f>N54</f>
        <v>32.200649999999996</v>
      </c>
      <c r="O31" s="117">
        <f>N31*(1-SIGN(N29-O29)*(ABS(N29-O29)/MAX(N29:O29)))</f>
        <v>30.480080412248459</v>
      </c>
      <c r="P31" s="117">
        <f>O31*(1-SIGN(O29-P29)*(ABS(O29-P29)/MAX(O29:P29)))</f>
        <v>31.412548885384915</v>
      </c>
      <c r="Q31" s="117">
        <f>P31*(1-SIGN(P29-Q29)*(ABS(P29-Q29)/MAX(P29:Q29)))</f>
        <v>31.671557090681649</v>
      </c>
      <c r="R31" s="117">
        <f>Q31*(1-SIGN(Q29-R29)*(ABS(Q29-R29)/MAX(Q29:R29)))</f>
        <v>30.738698042450757</v>
      </c>
      <c r="S31" s="117">
        <f t="shared" ref="S31:Y31" si="2">R31*(1-SIGN(R29-S29)*(ABS(R29-S29)/MAX(R29:S29)))</f>
        <v>30.611627996192286</v>
      </c>
      <c r="T31" s="117">
        <f t="shared" si="2"/>
        <v>30.711591669085454</v>
      </c>
      <c r="U31" s="117">
        <f t="shared" si="2"/>
        <v>30.569296740084972</v>
      </c>
      <c r="V31" s="117">
        <f t="shared" si="2"/>
        <v>30.406298629280663</v>
      </c>
      <c r="W31" s="117">
        <f t="shared" si="2"/>
        <v>30.07019092723592</v>
      </c>
      <c r="X31" s="117">
        <f t="shared" si="2"/>
        <v>29.523175523954016</v>
      </c>
      <c r="Y31" s="117">
        <f t="shared" si="2"/>
        <v>28.808661335429981</v>
      </c>
      <c r="Z31" s="117">
        <f>Y31*(1-SIGN(Y29-Z29)*(ABS(Y29-Z29)/MAX(Y29:Z29)))</f>
        <v>28.15403415882146</v>
      </c>
      <c r="AC31" s="180"/>
      <c r="AD31" s="143"/>
      <c r="AE31" s="143" t="s">
        <v>178</v>
      </c>
      <c r="AF31" s="144" t="s">
        <v>234</v>
      </c>
      <c r="AG31" s="144"/>
      <c r="AH31" s="145" t="s">
        <v>235</v>
      </c>
      <c r="AI31" s="168">
        <v>32.506926531002193</v>
      </c>
      <c r="AJ31" s="1"/>
      <c r="AK31" s="1"/>
      <c r="AL31" s="1"/>
      <c r="AM31" s="1"/>
      <c r="AN31" s="1"/>
      <c r="AO31" s="1"/>
      <c r="AP31" s="1"/>
      <c r="AQ31" s="1"/>
      <c r="AR31" s="1"/>
      <c r="AS31" s="98"/>
    </row>
    <row r="32" spans="2:45" ht="14.4" x14ac:dyDescent="0.3">
      <c r="B32" s="51">
        <v>2035</v>
      </c>
      <c r="C32" s="48">
        <v>428.45783507038823</v>
      </c>
      <c r="D32" s="4"/>
      <c r="E32" s="51">
        <v>2035</v>
      </c>
      <c r="F32" s="48">
        <v>171.65559727006431</v>
      </c>
      <c r="G32" s="49">
        <v>10.660081722923929</v>
      </c>
      <c r="H32" s="49">
        <v>123.6568508937</v>
      </c>
      <c r="I32" s="48">
        <v>122.48530518370001</v>
      </c>
      <c r="K32" s="4"/>
      <c r="L32" s="80" t="s">
        <v>81</v>
      </c>
      <c r="N32" s="117">
        <f>N55</f>
        <v>10.733549999999999</v>
      </c>
      <c r="O32" s="117">
        <f>N32*(1-SIGN(N29-O29)*(ABS(N29-O29)/MAX(N29:O29)))</f>
        <v>10.16002680408282</v>
      </c>
      <c r="P32" s="117">
        <f t="shared" ref="P32:Z32" si="3">O32*(1-SIGN(O29-P29)*(ABS(O29-P29)/MAX(O29:P29)))</f>
        <v>10.470849628461638</v>
      </c>
      <c r="Q32" s="117">
        <f t="shared" si="3"/>
        <v>10.557185696893882</v>
      </c>
      <c r="R32" s="117">
        <f t="shared" si="3"/>
        <v>10.246232680816917</v>
      </c>
      <c r="S32" s="117">
        <f t="shared" si="3"/>
        <v>10.20387599873076</v>
      </c>
      <c r="T32" s="117">
        <f t="shared" si="3"/>
        <v>10.237197223028483</v>
      </c>
      <c r="U32" s="117">
        <f t="shared" si="3"/>
        <v>10.189765580028324</v>
      </c>
      <c r="V32" s="117">
        <f t="shared" si="3"/>
        <v>10.135432876426888</v>
      </c>
      <c r="W32" s="117">
        <f t="shared" si="3"/>
        <v>10.023396975745307</v>
      </c>
      <c r="X32" s="117">
        <f t="shared" si="3"/>
        <v>9.8410585079846715</v>
      </c>
      <c r="Y32" s="117">
        <f t="shared" si="3"/>
        <v>9.6028871118099932</v>
      </c>
      <c r="Z32" s="117">
        <f t="shared" si="3"/>
        <v>9.3846780529404867</v>
      </c>
      <c r="AC32" s="180"/>
      <c r="AD32" s="143"/>
      <c r="AE32" s="143" t="s">
        <v>178</v>
      </c>
      <c r="AF32" s="144" t="s">
        <v>236</v>
      </c>
      <c r="AG32" s="144"/>
      <c r="AH32" s="145" t="s">
        <v>237</v>
      </c>
      <c r="AI32" s="168">
        <v>2.0540747109964648</v>
      </c>
      <c r="AJ32" s="1"/>
      <c r="AK32" s="1"/>
      <c r="AL32" s="1"/>
      <c r="AM32" s="1"/>
      <c r="AN32" s="1"/>
      <c r="AO32" s="1"/>
      <c r="AP32" s="1"/>
      <c r="AQ32" s="1"/>
      <c r="AR32" s="1"/>
      <c r="AS32" s="98"/>
    </row>
    <row r="33" spans="2:45" ht="14.4" x14ac:dyDescent="0.3">
      <c r="B33" s="51">
        <v>2036</v>
      </c>
      <c r="C33" s="48">
        <f>C32+($C$37-$C$32)/5</f>
        <v>429.03812315655779</v>
      </c>
      <c r="D33" s="4"/>
      <c r="E33" s="51">
        <v>2036</v>
      </c>
      <c r="F33" s="48">
        <f>F32+($F$37-$F$32)/5</f>
        <v>172.01641471033466</v>
      </c>
      <c r="G33" s="48">
        <f>G32+($G$37-$G$32)/5</f>
        <v>11.290921109483117</v>
      </c>
      <c r="H33" s="48">
        <f>H32+($H$37-$H$32)/5</f>
        <v>123.41026542706</v>
      </c>
      <c r="I33" s="48">
        <f>I32+($I$37-$I$32)/5</f>
        <v>122.32052190968001</v>
      </c>
      <c r="K33" s="4"/>
      <c r="AC33" s="180" t="s">
        <v>178</v>
      </c>
      <c r="AD33" s="144" t="s">
        <v>238</v>
      </c>
      <c r="AE33" s="144"/>
      <c r="AF33" s="144"/>
      <c r="AG33" s="144"/>
      <c r="AH33" s="145" t="s">
        <v>239</v>
      </c>
      <c r="AI33" s="168">
        <v>464.65080729913058</v>
      </c>
      <c r="AJ33" s="1"/>
      <c r="AK33" s="1"/>
      <c r="AL33" s="1"/>
      <c r="AM33" s="1"/>
      <c r="AN33" s="1"/>
      <c r="AO33" s="1"/>
      <c r="AP33" s="1"/>
      <c r="AQ33" s="1"/>
      <c r="AR33" s="1"/>
      <c r="AS33" s="98"/>
    </row>
    <row r="34" spans="2:45" ht="15" thickBot="1" x14ac:dyDescent="0.35">
      <c r="B34" s="51">
        <v>2037</v>
      </c>
      <c r="C34" s="48">
        <f>C33+($C$37-$C$32)/5</f>
        <v>429.61841124272735</v>
      </c>
      <c r="D34" s="54"/>
      <c r="E34" s="51">
        <v>2037</v>
      </c>
      <c r="F34" s="48">
        <f>F33+($F$37-$F$32)/5</f>
        <v>172.37723215060501</v>
      </c>
      <c r="G34" s="48">
        <f>G33+($G$37-$G$32)/5</f>
        <v>11.921760496042305</v>
      </c>
      <c r="H34" s="48">
        <f>H33+($H$37-$H$32)/5</f>
        <v>123.16367996042</v>
      </c>
      <c r="I34" s="48">
        <f>I33+($I$37-$I$32)/5</f>
        <v>122.15573863566001</v>
      </c>
      <c r="K34" s="54"/>
      <c r="AC34" s="180" t="s">
        <v>178</v>
      </c>
      <c r="AD34" s="144" t="s">
        <v>240</v>
      </c>
      <c r="AE34" s="144"/>
      <c r="AF34" s="144"/>
      <c r="AG34" s="144"/>
      <c r="AH34" s="145" t="s">
        <v>241</v>
      </c>
      <c r="AI34" s="168">
        <v>69.313079201299317</v>
      </c>
      <c r="AJ34" s="1"/>
      <c r="AK34" s="1"/>
      <c r="AL34" s="1"/>
      <c r="AM34" s="1"/>
      <c r="AN34" s="1"/>
      <c r="AO34" s="1"/>
      <c r="AP34" s="1"/>
      <c r="AQ34" s="1"/>
      <c r="AR34" s="1"/>
      <c r="AS34" s="98"/>
    </row>
    <row r="35" spans="2:45" ht="14.4" x14ac:dyDescent="0.3">
      <c r="B35" s="51">
        <v>2038</v>
      </c>
      <c r="C35" s="48">
        <f>C34+($C$37-$C$32)/5</f>
        <v>430.19869932889691</v>
      </c>
      <c r="D35" s="4"/>
      <c r="E35" s="51">
        <v>2038</v>
      </c>
      <c r="F35" s="48">
        <f>F34+($F$37-$F$32)/5</f>
        <v>172.73804959087536</v>
      </c>
      <c r="G35" s="48">
        <f>G34+($G$37-$G$32)/5</f>
        <v>12.552599882601493</v>
      </c>
      <c r="H35" s="48">
        <f>H34+($H$37-$H$32)/5</f>
        <v>122.91709449378</v>
      </c>
      <c r="I35" s="48">
        <f>I34+($I$37-$I$32)/5</f>
        <v>121.99095536164002</v>
      </c>
      <c r="K35" s="4"/>
      <c r="L35" s="205" t="s">
        <v>347</v>
      </c>
      <c r="M35" s="84"/>
      <c r="N35" s="84"/>
      <c r="O35" s="84"/>
      <c r="P35" s="84"/>
      <c r="Q35" s="84"/>
      <c r="R35" s="84"/>
      <c r="S35" s="84"/>
      <c r="T35" s="84"/>
      <c r="U35" s="84"/>
      <c r="V35" s="84"/>
      <c r="W35" s="84"/>
      <c r="X35" s="84"/>
      <c r="Y35" s="84"/>
      <c r="Z35" s="85"/>
      <c r="AC35" s="180" t="s">
        <v>178</v>
      </c>
      <c r="AD35" s="144" t="s">
        <v>242</v>
      </c>
      <c r="AE35" s="144"/>
      <c r="AF35" s="144"/>
      <c r="AG35" s="144"/>
      <c r="AH35" s="145" t="s">
        <v>243</v>
      </c>
      <c r="AI35" s="168">
        <v>0</v>
      </c>
      <c r="AJ35" s="1"/>
      <c r="AK35" s="1"/>
      <c r="AL35" s="1"/>
      <c r="AM35" s="1"/>
      <c r="AN35" s="1"/>
      <c r="AO35" s="1"/>
      <c r="AP35" s="1"/>
      <c r="AQ35" s="1"/>
      <c r="AR35" s="1"/>
      <c r="AS35" s="98"/>
    </row>
    <row r="36" spans="2:45" ht="14.4" x14ac:dyDescent="0.3">
      <c r="B36" s="51">
        <v>2039</v>
      </c>
      <c r="C36" s="48">
        <f>C35+($C$37-$C$32)/5</f>
        <v>430.77898741506647</v>
      </c>
      <c r="E36" s="51">
        <v>2039</v>
      </c>
      <c r="F36" s="48">
        <f>F35+($F$37-$F$32)/5</f>
        <v>173.09886703114572</v>
      </c>
      <c r="G36" s="48">
        <f>G35+($G$37-$G$32)/5</f>
        <v>13.183439269160681</v>
      </c>
      <c r="H36" s="48">
        <f>H35+($H$37-$H$32)/5</f>
        <v>122.67050902714</v>
      </c>
      <c r="I36" s="48">
        <f>I35+($I$37-$I$32)/5</f>
        <v>121.82617208762002</v>
      </c>
      <c r="L36" s="124"/>
      <c r="M36" s="1"/>
      <c r="N36" s="1"/>
      <c r="O36" s="1"/>
      <c r="P36" s="1"/>
      <c r="Q36" s="1"/>
      <c r="R36" s="1"/>
      <c r="S36" s="1"/>
      <c r="T36" s="1"/>
      <c r="U36" s="1"/>
      <c r="V36" s="1"/>
      <c r="W36" s="1"/>
      <c r="X36" s="1"/>
      <c r="Y36" s="1"/>
      <c r="Z36" s="98"/>
      <c r="AC36" s="180" t="s">
        <v>178</v>
      </c>
      <c r="AD36" s="144" t="s">
        <v>244</v>
      </c>
      <c r="AE36" s="144"/>
      <c r="AF36" s="144"/>
      <c r="AG36" s="144"/>
      <c r="AH36" s="145" t="s">
        <v>245</v>
      </c>
      <c r="AI36" s="168">
        <v>2.9139199388554502</v>
      </c>
      <c r="AJ36" s="1"/>
      <c r="AK36" s="1"/>
      <c r="AL36" s="1"/>
      <c r="AM36" s="1"/>
      <c r="AN36" s="1"/>
      <c r="AO36" s="1"/>
      <c r="AP36" s="1"/>
      <c r="AQ36" s="1"/>
      <c r="AR36" s="1"/>
      <c r="AS36" s="98"/>
    </row>
    <row r="37" spans="2:45" ht="14.4" x14ac:dyDescent="0.3">
      <c r="B37" s="51">
        <v>2040</v>
      </c>
      <c r="C37" s="48">
        <v>431.35927550123597</v>
      </c>
      <c r="E37" s="51">
        <v>2040</v>
      </c>
      <c r="F37" s="48">
        <v>173.4596844714161</v>
      </c>
      <c r="G37" s="48">
        <v>13.814278655719866</v>
      </c>
      <c r="H37" s="48">
        <v>122.4239235605</v>
      </c>
      <c r="I37" s="48">
        <v>121.66138881360001</v>
      </c>
      <c r="L37" s="124"/>
      <c r="M37" s="1"/>
      <c r="N37" s="1"/>
      <c r="O37" s="1"/>
      <c r="P37" s="1"/>
      <c r="Q37" s="1"/>
      <c r="R37" s="1"/>
      <c r="S37" s="1"/>
      <c r="T37" s="1"/>
      <c r="U37" s="1"/>
      <c r="V37" s="1"/>
      <c r="W37" s="1"/>
      <c r="X37" s="1"/>
      <c r="Y37" s="1"/>
      <c r="Z37" s="98"/>
      <c r="AC37" s="180" t="s">
        <v>178</v>
      </c>
      <c r="AD37" s="144" t="s">
        <v>211</v>
      </c>
      <c r="AE37" s="144"/>
      <c r="AF37" s="144"/>
      <c r="AG37" s="144"/>
      <c r="AH37" s="145" t="s">
        <v>246</v>
      </c>
      <c r="AI37" s="168">
        <v>0</v>
      </c>
      <c r="AJ37" s="1"/>
      <c r="AK37" s="1"/>
      <c r="AL37" s="1"/>
      <c r="AM37" s="1"/>
      <c r="AN37" s="1"/>
      <c r="AO37" s="1"/>
      <c r="AP37" s="1"/>
      <c r="AQ37" s="1"/>
      <c r="AR37" s="1"/>
      <c r="AS37" s="98"/>
    </row>
    <row r="38" spans="2:45" ht="14.4" x14ac:dyDescent="0.3">
      <c r="B38" s="51">
        <v>2041</v>
      </c>
      <c r="C38" s="48">
        <f>C37+($C$42-$C$37)/5</f>
        <v>431.81567271944829</v>
      </c>
      <c r="E38" s="51">
        <v>2041</v>
      </c>
      <c r="F38" s="48">
        <f>F37+($F$42-$F$37)/5</f>
        <v>173.79057355168061</v>
      </c>
      <c r="G38" s="48">
        <f>G37+($G$42-$G$37)/5</f>
        <v>14.426441629307652</v>
      </c>
      <c r="H38" s="48">
        <f>H37+($H$42-$H$37)/5</f>
        <v>122.1589910714</v>
      </c>
      <c r="I38" s="48">
        <f>I37+($I$42-$I$37)/5</f>
        <v>121.43966646706001</v>
      </c>
      <c r="L38" s="209"/>
      <c r="M38" s="208" t="s">
        <v>349</v>
      </c>
      <c r="N38" s="208"/>
      <c r="O38" s="1"/>
      <c r="P38" s="1"/>
      <c r="Q38" s="1"/>
      <c r="R38" s="1"/>
      <c r="S38" s="1"/>
      <c r="T38" s="1"/>
      <c r="U38" s="1"/>
      <c r="V38" s="1"/>
      <c r="W38" s="1"/>
      <c r="X38" s="1"/>
      <c r="Y38" s="1"/>
      <c r="Z38" s="98"/>
      <c r="AC38" s="180" t="s">
        <v>178</v>
      </c>
      <c r="AD38" s="144" t="s">
        <v>247</v>
      </c>
      <c r="AE38" s="144"/>
      <c r="AF38" s="144"/>
      <c r="AG38" s="144"/>
      <c r="AH38" s="145" t="s">
        <v>248</v>
      </c>
      <c r="AI38" s="168">
        <v>0</v>
      </c>
      <c r="AJ38" s="1"/>
      <c r="AK38" s="1"/>
      <c r="AL38" s="1"/>
      <c r="AM38" s="1"/>
      <c r="AN38" s="1"/>
      <c r="AO38" s="1"/>
      <c r="AP38" s="1"/>
      <c r="AQ38" s="1"/>
      <c r="AR38" s="1"/>
      <c r="AS38" s="98"/>
    </row>
    <row r="39" spans="2:45" ht="14.4" x14ac:dyDescent="0.3">
      <c r="B39" s="51">
        <v>2042</v>
      </c>
      <c r="C39" s="48">
        <f>C38+($C$42-$C$37)/5</f>
        <v>432.2720699376606</v>
      </c>
      <c r="E39" s="51">
        <v>2042</v>
      </c>
      <c r="F39" s="48">
        <f>F38+($F$42-$F$37)/5</f>
        <v>174.12146263194512</v>
      </c>
      <c r="G39" s="48">
        <f>G38+($G$42-$G$37)/5</f>
        <v>15.038604602895438</v>
      </c>
      <c r="H39" s="48">
        <f>H38+($H$42-$H$37)/5</f>
        <v>121.89405858229999</v>
      </c>
      <c r="I39" s="48">
        <f>I38+($I$42-$I$37)/5</f>
        <v>121.21794412052</v>
      </c>
      <c r="L39" s="210"/>
      <c r="M39" s="1"/>
      <c r="N39" s="1"/>
      <c r="O39" s="1"/>
      <c r="P39" s="1"/>
      <c r="Q39" s="1"/>
      <c r="R39" s="1"/>
      <c r="S39" s="1"/>
      <c r="T39" s="1"/>
      <c r="U39" s="1"/>
      <c r="V39" s="1"/>
      <c r="W39" s="1"/>
      <c r="X39" s="1"/>
      <c r="Y39" s="1"/>
      <c r="Z39" s="98"/>
      <c r="AC39" s="180" t="s">
        <v>178</v>
      </c>
      <c r="AD39" s="144" t="s">
        <v>212</v>
      </c>
      <c r="AE39" s="144"/>
      <c r="AF39" s="144"/>
      <c r="AG39" s="144"/>
      <c r="AH39" s="145" t="s">
        <v>249</v>
      </c>
      <c r="AI39" s="168">
        <v>0</v>
      </c>
      <c r="AJ39" s="1"/>
      <c r="AK39" s="1"/>
      <c r="AL39" s="1"/>
      <c r="AM39" s="1"/>
      <c r="AN39" s="1"/>
      <c r="AO39" s="1"/>
      <c r="AP39" s="1"/>
      <c r="AQ39" s="1"/>
      <c r="AR39" s="1"/>
      <c r="AS39" s="98"/>
    </row>
    <row r="40" spans="2:45" ht="14.4" x14ac:dyDescent="0.3">
      <c r="B40" s="51">
        <v>2043</v>
      </c>
      <c r="C40" s="48">
        <f>C39+($C$42-$C$37)/5</f>
        <v>432.72846715587292</v>
      </c>
      <c r="E40" s="51">
        <v>2043</v>
      </c>
      <c r="F40" s="48">
        <f>F39+($F$42-$F$37)/5</f>
        <v>174.45235171220963</v>
      </c>
      <c r="G40" s="48">
        <f>G39+($G$42-$G$37)/5</f>
        <v>15.650767576483224</v>
      </c>
      <c r="H40" s="48">
        <f>H39+($H$42-$H$37)/5</f>
        <v>121.62912609319999</v>
      </c>
      <c r="I40" s="48">
        <f>I39+($I$42-$I$37)/5</f>
        <v>120.99622177398</v>
      </c>
      <c r="L40" s="209" t="s">
        <v>80</v>
      </c>
      <c r="M40" s="123"/>
      <c r="N40" s="1">
        <v>81.957999511665832</v>
      </c>
      <c r="O40" s="1"/>
      <c r="P40" s="1"/>
      <c r="Q40" s="1"/>
      <c r="R40" s="1"/>
      <c r="S40" s="1"/>
      <c r="T40" s="1"/>
      <c r="U40" s="1"/>
      <c r="V40" s="1"/>
      <c r="W40" s="1"/>
      <c r="X40" s="1"/>
      <c r="Y40" s="1"/>
      <c r="Z40" s="98"/>
      <c r="AC40" s="180" t="s">
        <v>178</v>
      </c>
      <c r="AD40" s="144" t="s">
        <v>210</v>
      </c>
      <c r="AE40" s="144"/>
      <c r="AF40" s="144"/>
      <c r="AG40" s="144"/>
      <c r="AH40" s="145" t="s">
        <v>250</v>
      </c>
      <c r="AI40" s="168">
        <v>0</v>
      </c>
      <c r="AJ40" s="1"/>
      <c r="AK40" s="1"/>
      <c r="AL40" s="1"/>
      <c r="AM40" s="1"/>
      <c r="AN40" s="1"/>
      <c r="AO40" s="1"/>
      <c r="AP40" s="1"/>
      <c r="AQ40" s="1"/>
      <c r="AR40" s="1"/>
      <c r="AS40" s="98"/>
    </row>
    <row r="41" spans="2:45" ht="14.4" x14ac:dyDescent="0.3">
      <c r="B41" s="51">
        <v>2044</v>
      </c>
      <c r="C41" s="48">
        <f>C40+($C$42-$C$37)/5</f>
        <v>433.18486437408524</v>
      </c>
      <c r="E41" s="51">
        <v>2044</v>
      </c>
      <c r="F41" s="48">
        <f>F40+($F$42-$F$37)/5</f>
        <v>174.78324079247415</v>
      </c>
      <c r="G41" s="48">
        <f>G40+($G$42-$G$37)/5</f>
        <v>16.262930550071008</v>
      </c>
      <c r="H41" s="48">
        <f>H40+($H$42-$H$37)/5</f>
        <v>121.36419360409998</v>
      </c>
      <c r="I41" s="48">
        <f>I40+($I$42-$I$37)/5</f>
        <v>120.77449942743999</v>
      </c>
      <c r="L41" s="210" t="s">
        <v>81</v>
      </c>
      <c r="M41" s="123"/>
      <c r="N41" s="1">
        <v>28.827412736271892</v>
      </c>
      <c r="O41" s="1"/>
      <c r="P41" s="1"/>
      <c r="Q41" s="1"/>
      <c r="R41" s="1"/>
      <c r="S41" s="1"/>
      <c r="T41" s="1"/>
      <c r="U41" s="1"/>
      <c r="V41" s="1"/>
      <c r="W41" s="1"/>
      <c r="X41" s="1"/>
      <c r="Y41" s="1"/>
      <c r="Z41" s="98"/>
      <c r="AC41" s="180" t="s">
        <v>178</v>
      </c>
      <c r="AD41" s="144" t="s">
        <v>251</v>
      </c>
      <c r="AE41" s="144"/>
      <c r="AF41" s="144"/>
      <c r="AG41" s="144"/>
      <c r="AH41" s="145" t="s">
        <v>252</v>
      </c>
      <c r="AI41" s="168">
        <v>0</v>
      </c>
      <c r="AJ41" s="1"/>
      <c r="AK41" s="1"/>
      <c r="AL41" s="1"/>
      <c r="AM41" s="1"/>
      <c r="AN41" s="1"/>
      <c r="AO41" s="1"/>
      <c r="AP41" s="1"/>
      <c r="AQ41" s="1"/>
      <c r="AR41" s="1"/>
      <c r="AS41" s="98"/>
    </row>
    <row r="42" spans="2:45" ht="14.4" x14ac:dyDescent="0.3">
      <c r="B42" s="51">
        <v>2045</v>
      </c>
      <c r="C42" s="48">
        <v>433.64126159229744</v>
      </c>
      <c r="E42" s="51">
        <v>2045</v>
      </c>
      <c r="F42" s="48">
        <v>175.11412987273866</v>
      </c>
      <c r="G42" s="48">
        <v>16.875093523658794</v>
      </c>
      <c r="H42" s="48">
        <v>121.099261115</v>
      </c>
      <c r="I42" s="48">
        <v>120.55277708090001</v>
      </c>
      <c r="L42" s="124"/>
      <c r="M42" s="123"/>
      <c r="N42" s="1"/>
      <c r="O42" s="1"/>
      <c r="P42" s="1"/>
      <c r="Q42" s="1"/>
      <c r="R42" s="1"/>
      <c r="S42" s="1"/>
      <c r="T42" s="1"/>
      <c r="U42" s="1"/>
      <c r="V42" s="1"/>
      <c r="W42" s="1"/>
      <c r="X42" s="1"/>
      <c r="Y42" s="1"/>
      <c r="Z42" s="98"/>
      <c r="AC42" s="180" t="s">
        <v>178</v>
      </c>
      <c r="AD42" s="144" t="s">
        <v>213</v>
      </c>
      <c r="AE42" s="144"/>
      <c r="AF42" s="144"/>
      <c r="AG42" s="144"/>
      <c r="AH42" s="145" t="s">
        <v>253</v>
      </c>
      <c r="AI42" s="168">
        <v>0</v>
      </c>
      <c r="AJ42" s="1"/>
      <c r="AK42" s="1"/>
      <c r="AL42" s="1"/>
      <c r="AM42" s="1"/>
      <c r="AN42" s="1"/>
      <c r="AO42" s="1"/>
      <c r="AP42" s="1"/>
      <c r="AQ42" s="1"/>
      <c r="AR42" s="1"/>
      <c r="AS42" s="98"/>
    </row>
    <row r="43" spans="2:45" ht="14.4" x14ac:dyDescent="0.3">
      <c r="B43" s="51">
        <v>2046</v>
      </c>
      <c r="C43" s="48">
        <f>C42+($C$47-$C$42)/5</f>
        <v>434.17621663074539</v>
      </c>
      <c r="E43" s="51">
        <v>2046</v>
      </c>
      <c r="F43" s="48">
        <f>F42+($F$47-$F$42)/5</f>
        <v>175.33086111658233</v>
      </c>
      <c r="G43" s="48">
        <f>G42+($G$47-$G$42)/5</f>
        <v>17.591878437243075</v>
      </c>
      <c r="H43" s="48">
        <f>H42+($H$47-$H$42)/5</f>
        <v>120.81163724288001</v>
      </c>
      <c r="I43" s="48">
        <f>I42+($I$47-$I$42)/5</f>
        <v>120.44183983404001</v>
      </c>
      <c r="L43" s="210" t="s">
        <v>134</v>
      </c>
      <c r="M43" s="1"/>
      <c r="N43" s="1">
        <f>SUM(N40:N41)</f>
        <v>110.78541224793773</v>
      </c>
      <c r="O43" s="1"/>
      <c r="P43" s="1"/>
      <c r="Q43" s="1"/>
      <c r="R43" s="1"/>
      <c r="S43" s="1"/>
      <c r="T43" s="1"/>
      <c r="U43" s="1"/>
      <c r="V43" s="1"/>
      <c r="W43" s="1"/>
      <c r="X43" s="1"/>
      <c r="Y43" s="1"/>
      <c r="Z43" s="98"/>
      <c r="AC43" s="180" t="s">
        <v>178</v>
      </c>
      <c r="AD43" s="144" t="s">
        <v>254</v>
      </c>
      <c r="AE43" s="144"/>
      <c r="AF43" s="144"/>
      <c r="AG43" s="144"/>
      <c r="AH43" s="145" t="s">
        <v>255</v>
      </c>
      <c r="AI43" s="168">
        <v>0</v>
      </c>
      <c r="AJ43" s="1"/>
      <c r="AK43" s="1"/>
      <c r="AL43" s="1"/>
      <c r="AM43" s="1"/>
      <c r="AN43" s="1"/>
      <c r="AO43" s="1"/>
      <c r="AP43" s="1"/>
      <c r="AQ43" s="1"/>
      <c r="AR43" s="1"/>
      <c r="AS43" s="98"/>
    </row>
    <row r="44" spans="2:45" ht="14.4" x14ac:dyDescent="0.3">
      <c r="B44" s="51">
        <v>2047</v>
      </c>
      <c r="C44" s="48">
        <f>C43+($C$47-$C$42)/5</f>
        <v>434.71117166919333</v>
      </c>
      <c r="E44" s="51">
        <v>2047</v>
      </c>
      <c r="F44" s="48">
        <f>F43+($F$47-$F$42)/5</f>
        <v>175.54759236042599</v>
      </c>
      <c r="G44" s="48">
        <f>G43+($G$47-$G$42)/5</f>
        <v>18.308663350827356</v>
      </c>
      <c r="H44" s="48">
        <f>H43+($H$47-$H$42)/5</f>
        <v>120.52401337076002</v>
      </c>
      <c r="I44" s="48">
        <f>I43+($I$47-$I$42)/5</f>
        <v>120.33090258718001</v>
      </c>
      <c r="L44" s="124"/>
      <c r="M44" s="1"/>
      <c r="N44" s="1"/>
      <c r="O44" s="1"/>
      <c r="P44" s="1"/>
      <c r="Q44" s="1"/>
      <c r="R44" s="1"/>
      <c r="S44" s="1"/>
      <c r="T44" s="1"/>
      <c r="U44" s="1"/>
      <c r="V44" s="1"/>
      <c r="W44" s="1"/>
      <c r="X44" s="1"/>
      <c r="Y44" s="1"/>
      <c r="Z44" s="98"/>
      <c r="AC44" s="180" t="s">
        <v>178</v>
      </c>
      <c r="AD44" s="144" t="s">
        <v>256</v>
      </c>
      <c r="AE44" s="144"/>
      <c r="AF44" s="144"/>
      <c r="AG44" s="144"/>
      <c r="AH44" s="145" t="s">
        <v>257</v>
      </c>
      <c r="AI44" s="168">
        <v>0</v>
      </c>
      <c r="AJ44" s="1"/>
      <c r="AK44" s="1"/>
      <c r="AL44" s="1"/>
      <c r="AM44" s="1"/>
      <c r="AN44" s="1"/>
      <c r="AO44" s="1"/>
      <c r="AP44" s="1"/>
      <c r="AQ44" s="1"/>
      <c r="AR44" s="1"/>
      <c r="AS44" s="98"/>
    </row>
    <row r="45" spans="2:45" ht="14.4" x14ac:dyDescent="0.3">
      <c r="B45" s="51">
        <v>2048</v>
      </c>
      <c r="C45" s="48">
        <f>C44+($C$47-$C$42)/5</f>
        <v>435.24612670764128</v>
      </c>
      <c r="E45" s="51">
        <v>2048</v>
      </c>
      <c r="F45" s="48">
        <f>F44+($F$47-$F$42)/5</f>
        <v>175.76432360426966</v>
      </c>
      <c r="G45" s="48">
        <f>G44+($G$47-$G$42)/5</f>
        <v>19.025448264411637</v>
      </c>
      <c r="H45" s="48">
        <f>H44+($H$47-$H$42)/5</f>
        <v>120.23638949864002</v>
      </c>
      <c r="I45" s="48">
        <f>I44+($I$47-$I$42)/5</f>
        <v>120.21996534032</v>
      </c>
      <c r="L45" s="124"/>
      <c r="M45" s="1"/>
      <c r="N45" s="201"/>
      <c r="O45" s="1"/>
      <c r="P45" s="1"/>
      <c r="Q45" s="1"/>
      <c r="R45" s="1"/>
      <c r="S45" s="1"/>
      <c r="T45" s="1"/>
      <c r="U45" s="1"/>
      <c r="V45" s="1"/>
      <c r="W45" s="1"/>
      <c r="X45" s="1"/>
      <c r="Y45" s="1"/>
      <c r="Z45" s="98"/>
      <c r="AC45" s="180" t="s">
        <v>178</v>
      </c>
      <c r="AD45" s="144" t="s">
        <v>258</v>
      </c>
      <c r="AE45" s="144"/>
      <c r="AF45" s="144"/>
      <c r="AG45" s="144"/>
      <c r="AH45" s="145" t="s">
        <v>259</v>
      </c>
      <c r="AI45" s="168">
        <v>0</v>
      </c>
      <c r="AJ45" s="1"/>
      <c r="AK45" s="1"/>
      <c r="AL45" s="1"/>
      <c r="AM45" s="1"/>
      <c r="AN45" s="1"/>
      <c r="AO45" s="1"/>
      <c r="AP45" s="1"/>
      <c r="AQ45" s="1"/>
      <c r="AR45" s="1"/>
      <c r="AS45" s="98"/>
    </row>
    <row r="46" spans="2:45" ht="14.4" x14ac:dyDescent="0.3">
      <c r="B46" s="51">
        <v>2049</v>
      </c>
      <c r="C46" s="48">
        <f>C45+($C$47-$C$42)/5</f>
        <v>435.78108174608923</v>
      </c>
      <c r="E46" s="51">
        <v>2049</v>
      </c>
      <c r="F46" s="48">
        <f>F45+($F$47-$F$42)/5</f>
        <v>175.98105484811333</v>
      </c>
      <c r="G46" s="48">
        <f>G45+($G$47-$G$42)/5</f>
        <v>19.742233177995917</v>
      </c>
      <c r="H46" s="48">
        <f>H45+($H$47-$H$42)/5</f>
        <v>119.94876562652003</v>
      </c>
      <c r="I46" s="48">
        <f>I45+($I$47-$I$42)/5</f>
        <v>120.10902809346</v>
      </c>
      <c r="L46" s="124"/>
      <c r="M46" s="1"/>
      <c r="N46" s="1"/>
      <c r="O46" s="1"/>
      <c r="P46" s="1"/>
      <c r="Q46" s="1"/>
      <c r="R46" s="1"/>
      <c r="S46" s="1"/>
      <c r="T46" s="1"/>
      <c r="U46" s="1"/>
      <c r="V46" s="1"/>
      <c r="W46" s="1"/>
      <c r="X46" s="1"/>
      <c r="Y46" s="1"/>
      <c r="Z46" s="98"/>
      <c r="AC46" s="180" t="s">
        <v>178</v>
      </c>
      <c r="AD46" s="144" t="s">
        <v>260</v>
      </c>
      <c r="AE46" s="144"/>
      <c r="AF46" s="144"/>
      <c r="AG46" s="144"/>
      <c r="AH46" s="145" t="s">
        <v>261</v>
      </c>
      <c r="AI46" s="168">
        <v>1.1942294831374796</v>
      </c>
      <c r="AJ46" s="1"/>
      <c r="AK46" s="1"/>
      <c r="AL46" s="1"/>
      <c r="AM46" s="1"/>
      <c r="AN46" s="1"/>
      <c r="AO46" s="1"/>
      <c r="AP46" s="1"/>
      <c r="AQ46" s="1"/>
      <c r="AR46" s="1"/>
      <c r="AS46" s="98"/>
    </row>
    <row r="47" spans="2:45" ht="14.4" x14ac:dyDescent="0.3">
      <c r="B47" s="51">
        <v>2050</v>
      </c>
      <c r="C47" s="48">
        <v>436.31603678453723</v>
      </c>
      <c r="D47" s="54"/>
      <c r="E47" s="51">
        <v>2050</v>
      </c>
      <c r="F47" s="48">
        <v>176.197786091957</v>
      </c>
      <c r="G47" s="48">
        <v>20.459018091580191</v>
      </c>
      <c r="H47" s="48">
        <v>119.66114175440001</v>
      </c>
      <c r="I47" s="48">
        <v>119.99809084660001</v>
      </c>
      <c r="L47" s="124"/>
      <c r="M47" s="1"/>
      <c r="N47" s="1">
        <v>81.150000000000006</v>
      </c>
      <c r="O47" s="1"/>
      <c r="P47" s="1"/>
      <c r="Q47" s="1"/>
      <c r="R47" s="1"/>
      <c r="S47" s="1"/>
      <c r="T47" s="1"/>
      <c r="U47" s="1"/>
      <c r="V47" s="1"/>
      <c r="W47" s="1"/>
      <c r="X47" s="1"/>
      <c r="Y47" s="1"/>
      <c r="Z47" s="98"/>
      <c r="AC47" s="184" t="s">
        <v>178</v>
      </c>
      <c r="AD47" s="147" t="s">
        <v>262</v>
      </c>
      <c r="AE47" s="147"/>
      <c r="AF47" s="147"/>
      <c r="AG47" s="147"/>
      <c r="AH47" s="148" t="s">
        <v>263</v>
      </c>
      <c r="AI47" s="169">
        <v>0</v>
      </c>
      <c r="AJ47" s="1"/>
      <c r="AK47" s="1"/>
      <c r="AL47" s="1"/>
      <c r="AM47" s="1"/>
      <c r="AN47" s="1"/>
      <c r="AO47" s="1"/>
      <c r="AP47" s="1"/>
      <c r="AQ47" s="1"/>
      <c r="AR47" s="1"/>
      <c r="AS47" s="98"/>
    </row>
    <row r="48" spans="2:45" x14ac:dyDescent="0.25">
      <c r="L48" s="124"/>
      <c r="M48" s="1"/>
      <c r="N48" s="1">
        <v>28.54</v>
      </c>
      <c r="O48" s="1"/>
      <c r="P48" s="1"/>
      <c r="Q48" s="1"/>
      <c r="R48" s="1"/>
      <c r="S48" s="1"/>
      <c r="T48" s="1"/>
      <c r="U48" s="1"/>
      <c r="V48" s="1"/>
      <c r="W48" s="1"/>
      <c r="X48" s="1"/>
      <c r="Y48" s="1"/>
      <c r="Z48" s="98"/>
      <c r="AC48" s="185" t="s">
        <v>264</v>
      </c>
      <c r="AD48" s="149"/>
      <c r="AE48" s="149"/>
      <c r="AF48" s="149"/>
      <c r="AG48" s="149"/>
      <c r="AH48" s="135" t="s">
        <v>265</v>
      </c>
      <c r="AI48" s="170">
        <v>816.08865959682805</v>
      </c>
      <c r="AJ48" s="1"/>
      <c r="AK48" s="1"/>
      <c r="AL48" s="1"/>
      <c r="AM48" s="1"/>
      <c r="AN48" s="1"/>
      <c r="AO48" s="1"/>
      <c r="AP48" s="1"/>
      <c r="AQ48" s="1"/>
      <c r="AR48" s="1"/>
      <c r="AS48" s="98"/>
    </row>
    <row r="49" spans="12:45" x14ac:dyDescent="0.25">
      <c r="L49" s="124"/>
      <c r="M49" s="1"/>
      <c r="N49" s="1"/>
      <c r="O49" s="1"/>
      <c r="P49" s="1"/>
      <c r="Q49" s="1"/>
      <c r="R49" s="1"/>
      <c r="S49" s="1"/>
      <c r="T49" s="1"/>
      <c r="U49" s="1"/>
      <c r="V49" s="1"/>
      <c r="W49" s="1"/>
      <c r="X49" s="1"/>
      <c r="Y49" s="1"/>
      <c r="Z49" s="98"/>
      <c r="AC49" s="185" t="s">
        <v>266</v>
      </c>
      <c r="AD49" s="149"/>
      <c r="AE49" s="149"/>
      <c r="AF49" s="149"/>
      <c r="AG49" s="149"/>
      <c r="AH49" s="135" t="s">
        <v>267</v>
      </c>
      <c r="AI49" s="170">
        <v>9755.0396484188404</v>
      </c>
      <c r="AJ49" s="1"/>
      <c r="AK49" s="1"/>
      <c r="AL49" s="1"/>
      <c r="AM49" s="1"/>
      <c r="AN49" s="1"/>
      <c r="AO49" s="1"/>
      <c r="AP49" s="1"/>
      <c r="AQ49" s="1"/>
      <c r="AR49" s="1"/>
      <c r="AS49" s="98"/>
    </row>
    <row r="50" spans="12:45" x14ac:dyDescent="0.25">
      <c r="L50" s="124"/>
      <c r="M50" s="1"/>
      <c r="N50" s="1">
        <f>SUM(N47:N48)</f>
        <v>109.69</v>
      </c>
      <c r="O50" s="1"/>
      <c r="P50" s="1"/>
      <c r="Q50" s="1"/>
      <c r="R50" s="1"/>
      <c r="S50" s="1"/>
      <c r="T50" s="1"/>
      <c r="U50" s="1"/>
      <c r="V50" s="1"/>
      <c r="W50" s="1"/>
      <c r="X50" s="1"/>
      <c r="Y50" s="1"/>
      <c r="Z50" s="98"/>
      <c r="AC50" s="188" t="s">
        <v>268</v>
      </c>
      <c r="AD50" s="154"/>
      <c r="AE50" s="154"/>
      <c r="AF50" s="154"/>
      <c r="AG50" s="154"/>
      <c r="AH50" s="155" t="s">
        <v>269</v>
      </c>
      <c r="AI50" s="173"/>
      <c r="AJ50" s="1"/>
      <c r="AK50" s="1"/>
      <c r="AL50" s="1"/>
      <c r="AM50" s="1"/>
      <c r="AN50" s="1"/>
      <c r="AO50" s="1"/>
      <c r="AP50" s="1"/>
      <c r="AQ50" s="1"/>
      <c r="AR50" s="1"/>
      <c r="AS50" s="98"/>
    </row>
    <row r="51" spans="12:45" x14ac:dyDescent="0.25">
      <c r="L51" s="124"/>
      <c r="M51" s="1"/>
      <c r="N51" s="1"/>
      <c r="O51" s="1"/>
      <c r="P51" s="1"/>
      <c r="Q51" s="1"/>
      <c r="R51" s="1"/>
      <c r="S51" s="1"/>
      <c r="T51" s="1"/>
      <c r="U51" s="1"/>
      <c r="V51" s="1"/>
      <c r="W51" s="1"/>
      <c r="X51" s="1"/>
      <c r="Y51" s="1"/>
      <c r="Z51" s="98"/>
      <c r="AC51" s="187" t="s">
        <v>178</v>
      </c>
      <c r="AD51" s="150" t="s">
        <v>270</v>
      </c>
      <c r="AE51" s="150"/>
      <c r="AF51" s="150"/>
      <c r="AG51" s="150"/>
      <c r="AH51" s="151" t="s">
        <v>271</v>
      </c>
      <c r="AI51" s="171"/>
      <c r="AJ51" s="1"/>
      <c r="AK51" s="1"/>
      <c r="AL51" s="1"/>
      <c r="AM51" s="1"/>
      <c r="AN51" s="1"/>
      <c r="AO51" s="1"/>
      <c r="AP51" s="1"/>
      <c r="AQ51" s="1"/>
      <c r="AR51" s="1"/>
      <c r="AS51" s="98"/>
    </row>
    <row r="52" spans="12:45" x14ac:dyDescent="0.25">
      <c r="L52" s="124"/>
      <c r="M52" s="1" t="s">
        <v>358</v>
      </c>
      <c r="N52" s="1"/>
      <c r="O52" s="1"/>
      <c r="P52" s="1"/>
      <c r="Q52" s="1"/>
      <c r="R52" s="1"/>
      <c r="S52" s="1"/>
      <c r="T52" s="1"/>
      <c r="U52" s="1"/>
      <c r="V52" s="1"/>
      <c r="W52" s="1"/>
      <c r="X52" s="1"/>
      <c r="Y52" s="1"/>
      <c r="Z52" s="98"/>
      <c r="AC52" s="180" t="s">
        <v>178</v>
      </c>
      <c r="AD52" s="144" t="s">
        <v>272</v>
      </c>
      <c r="AE52" s="144"/>
      <c r="AF52" s="144"/>
      <c r="AG52" s="144"/>
      <c r="AH52" s="145" t="s">
        <v>273</v>
      </c>
      <c r="AI52" s="168"/>
      <c r="AJ52" s="1"/>
      <c r="AK52" s="1"/>
      <c r="AL52" s="1"/>
      <c r="AM52" s="1"/>
      <c r="AN52" s="1"/>
      <c r="AO52" s="1"/>
      <c r="AP52" s="1"/>
      <c r="AQ52" s="1"/>
      <c r="AR52" s="1"/>
      <c r="AS52" s="98"/>
    </row>
    <row r="53" spans="12:45" x14ac:dyDescent="0.25">
      <c r="L53" s="124"/>
      <c r="M53" s="201" t="s">
        <v>353</v>
      </c>
      <c r="N53" s="201">
        <v>2010</v>
      </c>
      <c r="O53" s="1"/>
      <c r="P53" s="1"/>
      <c r="Q53" s="1"/>
      <c r="R53" s="1"/>
      <c r="S53" s="1"/>
      <c r="T53" s="1"/>
      <c r="U53" s="1"/>
      <c r="V53" s="1"/>
      <c r="W53" s="1"/>
      <c r="X53" s="1"/>
      <c r="Y53" s="1"/>
      <c r="Z53" s="98"/>
      <c r="AC53" s="180" t="s">
        <v>178</v>
      </c>
      <c r="AD53" s="144" t="s">
        <v>274</v>
      </c>
      <c r="AE53" s="144"/>
      <c r="AF53" s="144"/>
      <c r="AG53" s="144"/>
      <c r="AH53" s="145" t="s">
        <v>275</v>
      </c>
      <c r="AI53" s="168"/>
      <c r="AJ53" s="1"/>
      <c r="AK53" s="1"/>
      <c r="AL53" s="1"/>
      <c r="AM53" s="1"/>
      <c r="AN53" s="1"/>
      <c r="AO53" s="1"/>
      <c r="AP53" s="1"/>
      <c r="AQ53" s="1"/>
      <c r="AR53" s="1"/>
      <c r="AS53" s="98"/>
    </row>
    <row r="54" spans="12:45" x14ac:dyDescent="0.25">
      <c r="L54" s="210" t="s">
        <v>80</v>
      </c>
      <c r="M54" s="1">
        <v>0.75</v>
      </c>
      <c r="N54">
        <f>$N$57*M54</f>
        <v>32.200649999999996</v>
      </c>
      <c r="O54" s="1"/>
      <c r="P54" s="1"/>
      <c r="Q54" s="1"/>
      <c r="R54" s="1"/>
      <c r="S54" s="1"/>
      <c r="T54" s="1"/>
      <c r="U54" s="1"/>
      <c r="V54" s="1"/>
      <c r="W54" s="1"/>
      <c r="X54" s="1"/>
      <c r="Y54" s="1"/>
      <c r="Z54" s="98"/>
      <c r="AC54" s="189"/>
      <c r="AD54" s="156"/>
      <c r="AE54" s="156" t="s">
        <v>276</v>
      </c>
      <c r="AF54" s="156"/>
      <c r="AG54" s="156"/>
      <c r="AH54" s="157" t="s">
        <v>277</v>
      </c>
      <c r="AI54" s="174"/>
      <c r="AJ54" s="1"/>
      <c r="AK54" s="1"/>
      <c r="AL54" s="1"/>
      <c r="AM54" s="1"/>
      <c r="AN54" s="1"/>
      <c r="AO54" s="1"/>
      <c r="AP54" s="1"/>
      <c r="AQ54" s="1"/>
      <c r="AR54" s="1"/>
      <c r="AS54" s="98"/>
    </row>
    <row r="55" spans="12:45" x14ac:dyDescent="0.25">
      <c r="L55" s="210" t="s">
        <v>81</v>
      </c>
      <c r="M55" s="1">
        <v>0.25</v>
      </c>
      <c r="N55">
        <f>$N$57*M55</f>
        <v>10.733549999999999</v>
      </c>
      <c r="O55" s="1"/>
      <c r="P55" s="1"/>
      <c r="Q55" s="1"/>
      <c r="R55" s="1"/>
      <c r="S55" s="1"/>
      <c r="T55" s="1"/>
      <c r="U55" s="1"/>
      <c r="V55" s="1"/>
      <c r="W55" s="1"/>
      <c r="X55" s="1"/>
      <c r="Y55" s="1"/>
      <c r="Z55" s="98"/>
      <c r="AC55" s="180" t="s">
        <v>178</v>
      </c>
      <c r="AD55" s="144" t="s">
        <v>278</v>
      </c>
      <c r="AE55" s="144"/>
      <c r="AF55" s="144"/>
      <c r="AG55" s="144"/>
      <c r="AH55" s="145" t="s">
        <v>279</v>
      </c>
      <c r="AI55" s="168"/>
      <c r="AJ55" s="1"/>
      <c r="AK55" s="1"/>
      <c r="AL55" s="1"/>
      <c r="AM55" s="1"/>
      <c r="AN55" s="1"/>
      <c r="AO55" s="1"/>
      <c r="AP55" s="1"/>
      <c r="AQ55" s="1"/>
      <c r="AR55" s="1"/>
      <c r="AS55" s="98"/>
    </row>
    <row r="56" spans="12:45" x14ac:dyDescent="0.25">
      <c r="L56" s="210"/>
      <c r="M56" s="1"/>
      <c r="N56" s="1"/>
      <c r="O56" s="1"/>
      <c r="P56" s="1"/>
      <c r="Q56" s="1"/>
      <c r="R56" s="1"/>
      <c r="S56" s="1"/>
      <c r="T56" s="1"/>
      <c r="U56" s="1"/>
      <c r="V56" s="1"/>
      <c r="W56" s="1"/>
      <c r="X56" s="1"/>
      <c r="Y56" s="1"/>
      <c r="Z56" s="98"/>
      <c r="AC56" s="180" t="s">
        <v>178</v>
      </c>
      <c r="AD56" s="144" t="s">
        <v>280</v>
      </c>
      <c r="AE56" s="144"/>
      <c r="AF56" s="144"/>
      <c r="AG56" s="144"/>
      <c r="AH56" s="145" t="s">
        <v>281</v>
      </c>
      <c r="AI56" s="168"/>
      <c r="AJ56" s="1"/>
      <c r="AK56" s="1"/>
      <c r="AL56" s="1"/>
      <c r="AM56" s="1"/>
      <c r="AN56" s="1"/>
      <c r="AO56" s="1"/>
      <c r="AP56" s="1"/>
      <c r="AQ56" s="1"/>
      <c r="AR56" s="1"/>
      <c r="AS56" s="98"/>
    </row>
    <row r="57" spans="12:45" x14ac:dyDescent="0.25">
      <c r="L57" s="210" t="s">
        <v>134</v>
      </c>
      <c r="M57" s="1"/>
      <c r="N57" s="1">
        <v>42.934199999999997</v>
      </c>
      <c r="O57" s="1"/>
      <c r="P57" s="1"/>
      <c r="Q57" s="1"/>
      <c r="R57" s="1"/>
      <c r="S57" s="1"/>
      <c r="T57" s="1"/>
      <c r="U57" s="1"/>
      <c r="V57" s="1"/>
      <c r="W57" s="1"/>
      <c r="X57" s="1"/>
      <c r="Y57" s="1"/>
      <c r="Z57" s="98"/>
      <c r="AC57" s="190" t="s">
        <v>178</v>
      </c>
      <c r="AD57" s="158" t="s">
        <v>282</v>
      </c>
      <c r="AE57" s="158"/>
      <c r="AF57" s="158"/>
      <c r="AG57" s="158"/>
      <c r="AH57" s="159" t="s">
        <v>283</v>
      </c>
      <c r="AI57" s="175"/>
      <c r="AJ57" s="1"/>
      <c r="AK57" s="1"/>
      <c r="AL57" s="1"/>
      <c r="AM57" s="1"/>
      <c r="AN57" s="1"/>
      <c r="AO57" s="1"/>
      <c r="AP57" s="1"/>
      <c r="AQ57" s="1"/>
      <c r="AR57" s="1"/>
      <c r="AS57" s="98"/>
    </row>
    <row r="58" spans="12:45" ht="13.8" thickBot="1" x14ac:dyDescent="0.3">
      <c r="L58" s="125"/>
      <c r="M58" s="101"/>
      <c r="N58" s="101"/>
      <c r="O58" s="101"/>
      <c r="P58" s="101"/>
      <c r="Q58" s="101"/>
      <c r="R58" s="101"/>
      <c r="S58" s="101"/>
      <c r="T58" s="101"/>
      <c r="U58" s="101"/>
      <c r="V58" s="101"/>
      <c r="W58" s="101"/>
      <c r="X58" s="101"/>
      <c r="Y58" s="101"/>
      <c r="Z58" s="102"/>
      <c r="AC58" s="188" t="s">
        <v>284</v>
      </c>
      <c r="AD58" s="154"/>
      <c r="AE58" s="154"/>
      <c r="AF58" s="154"/>
      <c r="AG58" s="154"/>
      <c r="AH58" s="155" t="s">
        <v>285</v>
      </c>
      <c r="AI58" s="173">
        <v>9755.0396484188404</v>
      </c>
      <c r="AJ58" s="1"/>
      <c r="AK58" s="1"/>
      <c r="AL58" s="1"/>
      <c r="AM58" s="1"/>
      <c r="AN58" s="1"/>
      <c r="AO58" s="1"/>
      <c r="AP58" s="1"/>
      <c r="AQ58" s="1"/>
      <c r="AR58" s="1"/>
      <c r="AS58" s="98"/>
    </row>
    <row r="59" spans="12:45" x14ac:dyDescent="0.25">
      <c r="AC59" s="187" t="s">
        <v>178</v>
      </c>
      <c r="AD59" s="150" t="s">
        <v>69</v>
      </c>
      <c r="AE59" s="150"/>
      <c r="AF59" s="150"/>
      <c r="AG59" s="150"/>
      <c r="AH59" s="151" t="s">
        <v>286</v>
      </c>
      <c r="AI59" s="171">
        <v>3830.0850291391994</v>
      </c>
      <c r="AJ59" s="1"/>
      <c r="AK59" s="1"/>
      <c r="AL59" s="1"/>
      <c r="AM59" s="1"/>
      <c r="AN59" s="1"/>
      <c r="AO59" s="1"/>
      <c r="AP59" s="1"/>
      <c r="AQ59" s="1"/>
      <c r="AR59" s="1"/>
      <c r="AS59" s="98"/>
    </row>
    <row r="60" spans="12:45" ht="13.8" thickBot="1" x14ac:dyDescent="0.3">
      <c r="AC60" s="181"/>
      <c r="AD60" s="143" t="s">
        <v>178</v>
      </c>
      <c r="AE60" s="144" t="s">
        <v>287</v>
      </c>
      <c r="AF60" s="144"/>
      <c r="AG60" s="144"/>
      <c r="AH60" s="145" t="s">
        <v>288</v>
      </c>
      <c r="AI60" s="168">
        <v>402.24037451036588</v>
      </c>
      <c r="AJ60" s="1"/>
      <c r="AK60" s="1"/>
      <c r="AL60" s="1"/>
      <c r="AM60" s="1"/>
      <c r="AN60" s="1"/>
      <c r="AO60" s="1"/>
      <c r="AP60" s="1"/>
      <c r="AQ60" s="1"/>
      <c r="AR60" s="1"/>
      <c r="AS60" s="98"/>
    </row>
    <row r="61" spans="12:45" x14ac:dyDescent="0.25">
      <c r="L61" s="205" t="s">
        <v>347</v>
      </c>
      <c r="M61" s="84"/>
      <c r="N61" s="84"/>
      <c r="O61" s="84"/>
      <c r="P61" s="84"/>
      <c r="Q61" s="84"/>
      <c r="R61" s="84"/>
      <c r="S61" s="84"/>
      <c r="T61" s="84"/>
      <c r="U61" s="84"/>
      <c r="V61" s="84"/>
      <c r="W61" s="84"/>
      <c r="X61" s="84"/>
      <c r="Y61" s="84"/>
      <c r="Z61" s="85"/>
      <c r="AC61" s="181"/>
      <c r="AD61" s="143" t="s">
        <v>178</v>
      </c>
      <c r="AE61" s="144" t="s">
        <v>289</v>
      </c>
      <c r="AF61" s="144"/>
      <c r="AG61" s="144"/>
      <c r="AH61" s="145" t="s">
        <v>290</v>
      </c>
      <c r="AI61" s="168">
        <v>671.63466131651853</v>
      </c>
      <c r="AJ61" s="1"/>
      <c r="AK61" s="1"/>
      <c r="AL61" s="1"/>
      <c r="AM61" s="1"/>
      <c r="AN61" s="1"/>
      <c r="AO61" s="1"/>
      <c r="AP61" s="1"/>
      <c r="AQ61" s="1"/>
      <c r="AR61" s="1"/>
      <c r="AS61" s="98"/>
    </row>
    <row r="62" spans="12:45" x14ac:dyDescent="0.25">
      <c r="L62" s="124"/>
      <c r="M62" s="1"/>
      <c r="N62" s="1"/>
      <c r="O62" s="1"/>
      <c r="P62" s="1"/>
      <c r="Q62" s="1"/>
      <c r="R62" s="1"/>
      <c r="S62" s="1"/>
      <c r="T62" s="1"/>
      <c r="U62" s="1"/>
      <c r="V62" s="1"/>
      <c r="W62" s="1"/>
      <c r="X62" s="1"/>
      <c r="Y62" s="1"/>
      <c r="Z62" s="98"/>
      <c r="AC62" s="181"/>
      <c r="AD62" s="143" t="s">
        <v>178</v>
      </c>
      <c r="AE62" s="144" t="s">
        <v>291</v>
      </c>
      <c r="AF62" s="144"/>
      <c r="AG62" s="144"/>
      <c r="AH62" s="145" t="s">
        <v>292</v>
      </c>
      <c r="AI62" s="168">
        <v>1605.7609630266552</v>
      </c>
      <c r="AJ62" s="1"/>
      <c r="AK62" s="1"/>
      <c r="AL62" s="1"/>
      <c r="AM62" s="1"/>
      <c r="AN62" s="1"/>
      <c r="AO62" s="1"/>
      <c r="AP62" s="1"/>
      <c r="AQ62" s="1"/>
      <c r="AR62" s="1"/>
      <c r="AS62" s="98"/>
    </row>
    <row r="63" spans="12:45" x14ac:dyDescent="0.25">
      <c r="L63" s="124"/>
      <c r="M63" s="1"/>
      <c r="N63" s="1"/>
      <c r="O63" s="1"/>
      <c r="P63" s="1"/>
      <c r="Q63" s="1"/>
      <c r="R63" s="1"/>
      <c r="S63" s="1"/>
      <c r="T63" s="1"/>
      <c r="U63" s="1"/>
      <c r="V63" s="1"/>
      <c r="W63" s="1"/>
      <c r="X63" s="1"/>
      <c r="Y63" s="1"/>
      <c r="Z63" s="98"/>
      <c r="AC63" s="181"/>
      <c r="AD63" s="143" t="s">
        <v>178</v>
      </c>
      <c r="AE63" s="144" t="s">
        <v>293</v>
      </c>
      <c r="AF63" s="144"/>
      <c r="AG63" s="144"/>
      <c r="AH63" s="145" t="s">
        <v>294</v>
      </c>
      <c r="AI63" s="168">
        <v>73.683959109582489</v>
      </c>
      <c r="AJ63" s="1"/>
      <c r="AK63" s="1"/>
      <c r="AL63" s="1"/>
      <c r="AM63" s="1"/>
      <c r="AN63" s="1"/>
      <c r="AO63" s="1"/>
      <c r="AP63" s="1"/>
      <c r="AQ63" s="1"/>
      <c r="AR63" s="1"/>
      <c r="AS63" s="98"/>
    </row>
    <row r="64" spans="12:45" x14ac:dyDescent="0.25">
      <c r="L64" s="209"/>
      <c r="M64" s="208" t="s">
        <v>350</v>
      </c>
      <c r="N64" s="208"/>
      <c r="O64" s="1"/>
      <c r="P64" s="1"/>
      <c r="Q64" s="1"/>
      <c r="R64" s="1"/>
      <c r="S64" s="1"/>
      <c r="T64" s="1"/>
      <c r="U64" s="1"/>
      <c r="V64" s="1"/>
      <c r="W64" s="1"/>
      <c r="X64" s="1"/>
      <c r="Y64" s="1"/>
      <c r="Z64" s="98"/>
      <c r="AC64" s="181"/>
      <c r="AD64" s="143" t="s">
        <v>178</v>
      </c>
      <c r="AE64" s="144" t="s">
        <v>295</v>
      </c>
      <c r="AF64" s="144"/>
      <c r="AG64" s="144"/>
      <c r="AH64" s="145" t="s">
        <v>296</v>
      </c>
      <c r="AI64" s="168">
        <v>47.888602273812936</v>
      </c>
      <c r="AJ64" s="1"/>
      <c r="AK64" s="1"/>
      <c r="AL64" s="1"/>
      <c r="AM64" s="1"/>
      <c r="AN64" s="1"/>
      <c r="AO64" s="1"/>
      <c r="AP64" s="1"/>
      <c r="AQ64" s="1"/>
      <c r="AR64" s="1"/>
      <c r="AS64" s="98"/>
    </row>
    <row r="65" spans="12:45" x14ac:dyDescent="0.25">
      <c r="L65" s="210"/>
      <c r="M65" s="1"/>
      <c r="N65" s="1"/>
      <c r="O65" s="1"/>
      <c r="P65" s="1"/>
      <c r="Q65" s="1"/>
      <c r="R65" s="1"/>
      <c r="S65" s="1"/>
      <c r="T65" s="1"/>
      <c r="U65" s="1"/>
      <c r="V65" s="1"/>
      <c r="W65" s="1"/>
      <c r="X65" s="1"/>
      <c r="Y65" s="1"/>
      <c r="Z65" s="98"/>
      <c r="AC65" s="181"/>
      <c r="AD65" s="143" t="s">
        <v>178</v>
      </c>
      <c r="AE65" s="144" t="s">
        <v>297</v>
      </c>
      <c r="AF65" s="144"/>
      <c r="AG65" s="144"/>
      <c r="AH65" s="145" t="s">
        <v>298</v>
      </c>
      <c r="AI65" s="168">
        <v>100.69743001815229</v>
      </c>
      <c r="AJ65" s="1"/>
      <c r="AK65" s="1"/>
      <c r="AL65" s="1"/>
      <c r="AM65" s="1"/>
      <c r="AN65" s="1"/>
      <c r="AO65" s="1"/>
      <c r="AP65" s="1"/>
      <c r="AQ65" s="1"/>
      <c r="AR65" s="1"/>
      <c r="AS65" s="98"/>
    </row>
    <row r="66" spans="12:45" x14ac:dyDescent="0.25">
      <c r="L66" s="209" t="s">
        <v>80</v>
      </c>
      <c r="M66" s="123" t="s">
        <v>48</v>
      </c>
      <c r="N66" s="213">
        <f>$N$69*'Flex4RES - Shares'!Q14</f>
        <v>165.81342321757387</v>
      </c>
      <c r="O66" s="1"/>
      <c r="P66" s="1"/>
      <c r="Q66" s="1"/>
      <c r="R66" s="1"/>
      <c r="S66" s="1"/>
      <c r="T66" s="1"/>
      <c r="U66" s="1"/>
      <c r="V66" s="1"/>
      <c r="W66" s="1"/>
      <c r="X66" s="1"/>
      <c r="Y66" s="1"/>
      <c r="Z66" s="98"/>
      <c r="AC66" s="181"/>
      <c r="AD66" s="143" t="s">
        <v>178</v>
      </c>
      <c r="AE66" s="144" t="s">
        <v>299</v>
      </c>
      <c r="AF66" s="144"/>
      <c r="AG66" s="144"/>
      <c r="AH66" s="145" t="s">
        <v>300</v>
      </c>
      <c r="AI66" s="168">
        <v>48.055794401452182</v>
      </c>
      <c r="AJ66" s="1"/>
      <c r="AK66" s="1"/>
      <c r="AL66" s="1"/>
      <c r="AM66" s="1"/>
      <c r="AN66" s="1"/>
      <c r="AO66" s="1"/>
      <c r="AP66" s="1"/>
      <c r="AQ66" s="1"/>
      <c r="AR66" s="1"/>
      <c r="AS66" s="98"/>
    </row>
    <row r="67" spans="12:45" x14ac:dyDescent="0.25">
      <c r="L67" s="210" t="s">
        <v>81</v>
      </c>
      <c r="M67" s="123" t="s">
        <v>48</v>
      </c>
      <c r="N67" s="213">
        <f>$N$69*'Flex4RES - Shares'!Q15</f>
        <v>97.011576782426118</v>
      </c>
      <c r="O67" s="1"/>
      <c r="P67" s="1"/>
      <c r="Q67" s="1"/>
      <c r="R67" s="1"/>
      <c r="S67" s="1"/>
      <c r="T67" s="1"/>
      <c r="U67" s="1"/>
      <c r="V67" s="1"/>
      <c r="W67" s="1"/>
      <c r="X67" s="1"/>
      <c r="Y67" s="1"/>
      <c r="Z67" s="98"/>
      <c r="AC67" s="181"/>
      <c r="AD67" s="143" t="s">
        <v>178</v>
      </c>
      <c r="AE67" s="144" t="s">
        <v>301</v>
      </c>
      <c r="AF67" s="144"/>
      <c r="AG67" s="144"/>
      <c r="AH67" s="145" t="s">
        <v>302</v>
      </c>
      <c r="AI67" s="168">
        <v>233.54351772236552</v>
      </c>
      <c r="AJ67" s="1"/>
      <c r="AK67" s="1"/>
      <c r="AL67" s="1"/>
      <c r="AM67" s="1"/>
      <c r="AN67" s="1"/>
      <c r="AO67" s="1"/>
      <c r="AP67" s="1"/>
      <c r="AQ67" s="1"/>
      <c r="AR67" s="1"/>
      <c r="AS67" s="98"/>
    </row>
    <row r="68" spans="12:45" x14ac:dyDescent="0.25">
      <c r="L68" s="124"/>
      <c r="M68" s="123"/>
      <c r="N68" s="1"/>
      <c r="O68" s="1"/>
      <c r="P68" s="1"/>
      <c r="Q68" s="1"/>
      <c r="R68" s="1"/>
      <c r="S68" s="1"/>
      <c r="T68" s="1"/>
      <c r="U68" s="1"/>
      <c r="V68" s="1"/>
      <c r="W68" s="1"/>
      <c r="X68" s="1"/>
      <c r="Y68" s="1"/>
      <c r="Z68" s="98"/>
      <c r="AC68" s="181"/>
      <c r="AD68" s="143" t="s">
        <v>178</v>
      </c>
      <c r="AE68" s="144" t="s">
        <v>303</v>
      </c>
      <c r="AF68" s="144"/>
      <c r="AG68" s="144"/>
      <c r="AH68" s="145" t="s">
        <v>304</v>
      </c>
      <c r="AI68" s="168">
        <v>434.65176268271711</v>
      </c>
      <c r="AJ68" s="1"/>
      <c r="AK68" s="1"/>
      <c r="AL68" s="1"/>
      <c r="AM68" s="1"/>
      <c r="AN68" s="1"/>
      <c r="AO68" s="1"/>
      <c r="AP68" s="1"/>
      <c r="AQ68" s="1"/>
      <c r="AR68" s="1"/>
      <c r="AS68" s="98"/>
    </row>
    <row r="69" spans="12:45" ht="14.4" x14ac:dyDescent="0.3">
      <c r="L69" s="210" t="s">
        <v>134</v>
      </c>
      <c r="M69" s="1" t="s">
        <v>48</v>
      </c>
      <c r="N69" s="214">
        <v>262.82499999999999</v>
      </c>
      <c r="O69" s="1"/>
      <c r="P69" s="1"/>
      <c r="Q69" s="1"/>
      <c r="R69" s="1"/>
      <c r="S69" s="1"/>
      <c r="T69" s="1"/>
      <c r="U69" s="1"/>
      <c r="V69" s="1"/>
      <c r="W69" s="1"/>
      <c r="X69" s="1"/>
      <c r="Y69" s="1"/>
      <c r="Z69" s="98"/>
      <c r="AC69" s="181"/>
      <c r="AD69" s="143" t="s">
        <v>178</v>
      </c>
      <c r="AE69" s="144" t="s">
        <v>305</v>
      </c>
      <c r="AF69" s="144"/>
      <c r="AG69" s="144"/>
      <c r="AH69" s="145" t="s">
        <v>306</v>
      </c>
      <c r="AI69" s="168">
        <v>61.646125919556702</v>
      </c>
      <c r="AJ69" s="1"/>
      <c r="AK69" s="1"/>
      <c r="AL69" s="1"/>
      <c r="AM69" s="1"/>
      <c r="AN69" s="1"/>
      <c r="AO69" s="1"/>
      <c r="AP69" s="1"/>
      <c r="AQ69" s="1"/>
      <c r="AR69" s="1"/>
      <c r="AS69" s="98"/>
    </row>
    <row r="70" spans="12:45" x14ac:dyDescent="0.25">
      <c r="L70" s="124"/>
      <c r="M70" s="1"/>
      <c r="N70" s="1"/>
      <c r="O70" s="1"/>
      <c r="P70" s="1"/>
      <c r="Q70" s="1"/>
      <c r="R70" s="1"/>
      <c r="S70" s="1"/>
      <c r="T70" s="1"/>
      <c r="U70" s="1"/>
      <c r="V70" s="1"/>
      <c r="W70" s="1"/>
      <c r="X70" s="1"/>
      <c r="Y70" s="1"/>
      <c r="Z70" s="98"/>
      <c r="AC70" s="181"/>
      <c r="AD70" s="143" t="s">
        <v>178</v>
      </c>
      <c r="AE70" s="144" t="s">
        <v>307</v>
      </c>
      <c r="AF70" s="144"/>
      <c r="AG70" s="144"/>
      <c r="AH70" s="145" t="s">
        <v>308</v>
      </c>
      <c r="AI70" s="168">
        <v>100.50635330085029</v>
      </c>
      <c r="AJ70" s="1"/>
      <c r="AK70" s="1"/>
      <c r="AL70" s="1"/>
      <c r="AM70" s="1"/>
      <c r="AN70" s="1"/>
      <c r="AO70" s="1"/>
      <c r="AP70" s="1"/>
      <c r="AQ70" s="1"/>
      <c r="AR70" s="1"/>
      <c r="AS70" s="98"/>
    </row>
    <row r="71" spans="12:45" x14ac:dyDescent="0.25">
      <c r="L71" s="124"/>
      <c r="M71" s="1"/>
      <c r="N71" s="201"/>
      <c r="O71" s="1"/>
      <c r="P71" s="1"/>
      <c r="Q71" s="1"/>
      <c r="R71" s="1"/>
      <c r="S71" s="1"/>
      <c r="T71" s="1"/>
      <c r="U71" s="1"/>
      <c r="V71" s="1"/>
      <c r="W71" s="1"/>
      <c r="X71" s="1"/>
      <c r="Y71" s="1"/>
      <c r="Z71" s="98"/>
      <c r="AC71" s="181"/>
      <c r="AD71" s="143" t="s">
        <v>178</v>
      </c>
      <c r="AE71" s="144" t="s">
        <v>309</v>
      </c>
      <c r="AF71" s="144"/>
      <c r="AG71" s="144"/>
      <c r="AH71" s="145" t="s">
        <v>310</v>
      </c>
      <c r="AI71" s="168">
        <v>7.0459539505111302</v>
      </c>
      <c r="AJ71" s="1"/>
      <c r="AK71" s="1"/>
      <c r="AL71" s="1"/>
      <c r="AM71" s="1"/>
      <c r="AN71" s="1"/>
      <c r="AO71" s="1"/>
      <c r="AP71" s="1"/>
      <c r="AQ71" s="1"/>
      <c r="AR71" s="1"/>
      <c r="AS71" s="98"/>
    </row>
    <row r="72" spans="12:45" x14ac:dyDescent="0.25">
      <c r="L72" s="124"/>
      <c r="M72" s="1"/>
      <c r="N72" s="1"/>
      <c r="O72" s="1"/>
      <c r="P72" s="1"/>
      <c r="Q72" s="1"/>
      <c r="R72" s="1"/>
      <c r="S72" s="1"/>
      <c r="T72" s="1"/>
      <c r="U72" s="1"/>
      <c r="V72" s="1"/>
      <c r="W72" s="1"/>
      <c r="X72" s="1"/>
      <c r="Y72" s="1"/>
      <c r="Z72" s="98"/>
      <c r="AC72" s="181"/>
      <c r="AD72" s="143" t="s">
        <v>178</v>
      </c>
      <c r="AE72" s="144" t="s">
        <v>311</v>
      </c>
      <c r="AF72" s="144"/>
      <c r="AG72" s="144"/>
      <c r="AH72" s="145" t="s">
        <v>312</v>
      </c>
      <c r="AI72" s="168">
        <v>42.729530906659022</v>
      </c>
      <c r="AJ72" s="1"/>
      <c r="AK72" s="1"/>
      <c r="AL72" s="1"/>
      <c r="AM72" s="1"/>
      <c r="AN72" s="1"/>
      <c r="AO72" s="1"/>
      <c r="AP72" s="1"/>
      <c r="AQ72" s="1"/>
      <c r="AR72" s="1"/>
      <c r="AS72" s="98"/>
    </row>
    <row r="73" spans="12:45" x14ac:dyDescent="0.25">
      <c r="L73" s="124"/>
      <c r="M73" s="1"/>
      <c r="N73" s="1"/>
      <c r="O73" s="1"/>
      <c r="P73" s="1"/>
      <c r="Q73" s="1"/>
      <c r="R73" s="1"/>
      <c r="S73" s="1"/>
      <c r="T73" s="1"/>
      <c r="U73" s="1"/>
      <c r="V73" s="1"/>
      <c r="W73" s="1"/>
      <c r="X73" s="1"/>
      <c r="Y73" s="1"/>
      <c r="Z73" s="98"/>
      <c r="AC73" s="180" t="s">
        <v>178</v>
      </c>
      <c r="AD73" s="144" t="s">
        <v>56</v>
      </c>
      <c r="AE73" s="144"/>
      <c r="AF73" s="144"/>
      <c r="AG73" s="144"/>
      <c r="AH73" s="145" t="s">
        <v>313</v>
      </c>
      <c r="AI73" s="168">
        <v>59.329320722269991</v>
      </c>
      <c r="AJ73" s="1"/>
      <c r="AK73" s="1"/>
      <c r="AL73" s="1"/>
      <c r="AM73" s="1"/>
      <c r="AN73" s="1"/>
      <c r="AO73" s="1"/>
      <c r="AP73" s="1"/>
      <c r="AQ73" s="1"/>
      <c r="AR73" s="1"/>
      <c r="AS73" s="98"/>
    </row>
    <row r="74" spans="12:45" x14ac:dyDescent="0.25">
      <c r="L74" s="124"/>
      <c r="M74" s="1"/>
      <c r="O74" s="1"/>
      <c r="P74" s="1"/>
      <c r="Q74" s="1"/>
      <c r="R74" s="1"/>
      <c r="S74" s="1"/>
      <c r="T74" s="1"/>
      <c r="U74" s="1"/>
      <c r="V74" s="1"/>
      <c r="W74" s="1"/>
      <c r="X74" s="1"/>
      <c r="Y74" s="1"/>
      <c r="Z74" s="98"/>
      <c r="AC74" s="181"/>
      <c r="AD74" s="143" t="s">
        <v>178</v>
      </c>
      <c r="AE74" s="144" t="s">
        <v>314</v>
      </c>
      <c r="AF74" s="144"/>
      <c r="AG74" s="144"/>
      <c r="AH74" s="145" t="s">
        <v>315</v>
      </c>
      <c r="AI74" s="168">
        <v>59.066590235979746</v>
      </c>
      <c r="AJ74" s="1"/>
      <c r="AK74" s="1"/>
      <c r="AL74" s="1"/>
      <c r="AM74" s="1"/>
      <c r="AN74" s="1"/>
      <c r="AO74" s="1"/>
      <c r="AP74" s="1"/>
      <c r="AQ74" s="1"/>
      <c r="AR74" s="1"/>
      <c r="AS74" s="98"/>
    </row>
    <row r="75" spans="12:45" x14ac:dyDescent="0.25">
      <c r="L75" s="124"/>
      <c r="M75" s="1"/>
      <c r="N75" s="1"/>
      <c r="O75" s="1"/>
      <c r="P75" s="1"/>
      <c r="Q75" s="1"/>
      <c r="R75" s="1"/>
      <c r="S75" s="1"/>
      <c r="T75" s="1"/>
      <c r="U75" s="1"/>
      <c r="V75" s="1"/>
      <c r="W75" s="1"/>
      <c r="X75" s="1"/>
      <c r="Y75" s="1"/>
      <c r="Z75" s="98"/>
      <c r="AC75" s="181"/>
      <c r="AD75" s="143" t="s">
        <v>178</v>
      </c>
      <c r="AE75" s="144" t="s">
        <v>316</v>
      </c>
      <c r="AF75" s="144"/>
      <c r="AG75" s="144"/>
      <c r="AH75" s="145" t="s">
        <v>317</v>
      </c>
      <c r="AI75" s="168">
        <v>0.26273048629024554</v>
      </c>
      <c r="AJ75" s="1"/>
      <c r="AK75" s="1"/>
      <c r="AL75" s="1"/>
      <c r="AM75" s="1"/>
      <c r="AN75" s="1"/>
      <c r="AO75" s="1"/>
      <c r="AP75" s="1"/>
      <c r="AQ75" s="1"/>
      <c r="AR75" s="1"/>
      <c r="AS75" s="98"/>
    </row>
    <row r="76" spans="12:45" x14ac:dyDescent="0.25">
      <c r="L76" s="124"/>
      <c r="M76" s="1"/>
      <c r="N76" s="1"/>
      <c r="O76" s="1"/>
      <c r="P76" s="1"/>
      <c r="Q76" s="1"/>
      <c r="R76" s="1"/>
      <c r="S76" s="1"/>
      <c r="T76" s="1"/>
      <c r="U76" s="1"/>
      <c r="V76" s="1"/>
      <c r="W76" s="1"/>
      <c r="X76" s="1"/>
      <c r="Y76" s="1"/>
      <c r="Z76" s="98"/>
      <c r="AC76" s="181"/>
      <c r="AD76" s="143" t="s">
        <v>178</v>
      </c>
      <c r="AE76" s="144" t="s">
        <v>318</v>
      </c>
      <c r="AF76" s="144"/>
      <c r="AG76" s="144"/>
      <c r="AH76" s="145" t="s">
        <v>319</v>
      </c>
      <c r="AI76" s="168"/>
      <c r="AJ76" s="1"/>
      <c r="AK76" s="1"/>
      <c r="AL76" s="1"/>
      <c r="AM76" s="1"/>
      <c r="AN76" s="1"/>
      <c r="AO76" s="1"/>
      <c r="AP76" s="1"/>
      <c r="AQ76" s="1"/>
      <c r="AR76" s="1"/>
      <c r="AS76" s="98"/>
    </row>
    <row r="77" spans="12:45" ht="13.8" thickBot="1" x14ac:dyDescent="0.3">
      <c r="L77" s="125"/>
      <c r="M77" s="101"/>
      <c r="N77" s="101"/>
      <c r="O77" s="101"/>
      <c r="P77" s="101"/>
      <c r="Q77" s="101"/>
      <c r="R77" s="101"/>
      <c r="S77" s="101"/>
      <c r="T77" s="101"/>
      <c r="U77" s="101"/>
      <c r="V77" s="101"/>
      <c r="W77" s="101"/>
      <c r="X77" s="101"/>
      <c r="Y77" s="101"/>
      <c r="Z77" s="102"/>
      <c r="AC77" s="181"/>
      <c r="AD77" s="143" t="s">
        <v>178</v>
      </c>
      <c r="AE77" s="144" t="s">
        <v>320</v>
      </c>
      <c r="AF77" s="144"/>
      <c r="AG77" s="144"/>
      <c r="AH77" s="145" t="s">
        <v>321</v>
      </c>
      <c r="AI77" s="168"/>
      <c r="AJ77" s="1"/>
      <c r="AK77" s="1"/>
      <c r="AL77" s="1"/>
      <c r="AM77" s="1"/>
      <c r="AN77" s="1"/>
      <c r="AO77" s="1"/>
      <c r="AP77" s="1"/>
      <c r="AQ77" s="1"/>
      <c r="AR77" s="1"/>
      <c r="AS77" s="98"/>
    </row>
    <row r="78" spans="12:45" x14ac:dyDescent="0.25">
      <c r="AC78" s="181"/>
      <c r="AD78" s="143" t="s">
        <v>178</v>
      </c>
      <c r="AE78" s="144" t="s">
        <v>322</v>
      </c>
      <c r="AF78" s="144"/>
      <c r="AG78" s="144"/>
      <c r="AH78" s="145" t="s">
        <v>323</v>
      </c>
      <c r="AI78" s="168"/>
      <c r="AJ78" s="1"/>
      <c r="AK78" s="1"/>
      <c r="AL78" s="1"/>
      <c r="AM78" s="1"/>
      <c r="AN78" s="1"/>
      <c r="AO78" s="1"/>
      <c r="AP78" s="1"/>
      <c r="AQ78" s="1"/>
      <c r="AR78" s="1"/>
      <c r="AS78" s="98"/>
    </row>
    <row r="79" spans="12:45" x14ac:dyDescent="0.25">
      <c r="AC79" s="181"/>
      <c r="AD79" s="143" t="s">
        <v>178</v>
      </c>
      <c r="AE79" s="144" t="s">
        <v>324</v>
      </c>
      <c r="AF79" s="144"/>
      <c r="AG79" s="144"/>
      <c r="AH79" s="145" t="s">
        <v>325</v>
      </c>
      <c r="AI79" s="168">
        <v>0</v>
      </c>
      <c r="AJ79" s="1"/>
      <c r="AK79" s="1"/>
      <c r="AL79" s="1"/>
      <c r="AM79" s="1"/>
      <c r="AN79" s="1"/>
      <c r="AO79" s="1"/>
      <c r="AP79" s="1"/>
      <c r="AQ79" s="1"/>
      <c r="AR79" s="1"/>
      <c r="AS79" s="98"/>
    </row>
    <row r="80" spans="12:45" x14ac:dyDescent="0.25">
      <c r="AC80" s="181"/>
      <c r="AD80" s="143" t="s">
        <v>178</v>
      </c>
      <c r="AE80" s="144" t="s">
        <v>326</v>
      </c>
      <c r="AF80" s="144"/>
      <c r="AG80" s="144"/>
      <c r="AH80" s="145" t="s">
        <v>327</v>
      </c>
      <c r="AI80" s="168">
        <v>0</v>
      </c>
      <c r="AJ80" s="1"/>
      <c r="AK80" s="1"/>
      <c r="AL80" s="1"/>
      <c r="AM80" s="1"/>
      <c r="AN80" s="1"/>
      <c r="AO80" s="1"/>
      <c r="AP80" s="1"/>
      <c r="AQ80" s="1"/>
      <c r="AR80" s="1"/>
      <c r="AS80" s="98"/>
    </row>
    <row r="81" spans="29:45" x14ac:dyDescent="0.25">
      <c r="AC81" s="180" t="s">
        <v>178</v>
      </c>
      <c r="AD81" s="144" t="s">
        <v>328</v>
      </c>
      <c r="AE81" s="144"/>
      <c r="AF81" s="144"/>
      <c r="AG81" s="144"/>
      <c r="AH81" s="145" t="s">
        <v>329</v>
      </c>
      <c r="AI81" s="168">
        <v>5865.6014139677081</v>
      </c>
      <c r="AJ81" s="1"/>
      <c r="AK81" s="1"/>
      <c r="AL81" s="1"/>
      <c r="AM81" s="1"/>
      <c r="AN81" s="1"/>
      <c r="AO81" s="1"/>
      <c r="AP81" s="1"/>
      <c r="AQ81" s="1"/>
      <c r="AR81" s="1"/>
      <c r="AS81" s="98"/>
    </row>
    <row r="82" spans="29:45" x14ac:dyDescent="0.25">
      <c r="AC82" s="181"/>
      <c r="AD82" s="143" t="s">
        <v>178</v>
      </c>
      <c r="AE82" s="144" t="s">
        <v>330</v>
      </c>
      <c r="AF82" s="144"/>
      <c r="AG82" s="144"/>
      <c r="AH82" s="145" t="s">
        <v>331</v>
      </c>
      <c r="AI82" s="168">
        <v>2257.5236457437659</v>
      </c>
      <c r="AJ82" s="1"/>
      <c r="AK82" s="1"/>
      <c r="AL82" s="1"/>
      <c r="AM82" s="1"/>
      <c r="AN82" s="1"/>
      <c r="AO82" s="1"/>
      <c r="AP82" s="1"/>
      <c r="AQ82" s="1"/>
      <c r="AR82" s="1"/>
      <c r="AS82" s="98"/>
    </row>
    <row r="83" spans="29:45" x14ac:dyDescent="0.25">
      <c r="AC83" s="181"/>
      <c r="AD83" s="143" t="s">
        <v>178</v>
      </c>
      <c r="AE83" s="144" t="s">
        <v>70</v>
      </c>
      <c r="AF83" s="144"/>
      <c r="AG83" s="144"/>
      <c r="AH83" s="145" t="s">
        <v>332</v>
      </c>
      <c r="AI83" s="168">
        <v>3418.2191649947454</v>
      </c>
      <c r="AJ83" s="1"/>
      <c r="AK83" s="1"/>
      <c r="AL83" s="1"/>
      <c r="AM83" s="1"/>
      <c r="AN83" s="1"/>
      <c r="AO83" s="1"/>
      <c r="AP83" s="1"/>
      <c r="AQ83" s="1"/>
      <c r="AR83" s="1"/>
      <c r="AS83" s="98"/>
    </row>
    <row r="84" spans="29:45" x14ac:dyDescent="0.25">
      <c r="AC84" s="181"/>
      <c r="AD84" s="143" t="s">
        <v>178</v>
      </c>
      <c r="AE84" s="144" t="s">
        <v>333</v>
      </c>
      <c r="AF84" s="144"/>
      <c r="AG84" s="144"/>
      <c r="AH84" s="145" t="s">
        <v>334</v>
      </c>
      <c r="AI84" s="168">
        <v>172.5661603133658</v>
      </c>
      <c r="AJ84" s="1"/>
      <c r="AK84" s="1"/>
      <c r="AL84" s="1"/>
      <c r="AM84" s="1"/>
      <c r="AN84" s="1"/>
      <c r="AO84" s="1"/>
      <c r="AP84" s="1"/>
      <c r="AQ84" s="1"/>
      <c r="AR84" s="1"/>
      <c r="AS84" s="98"/>
    </row>
    <row r="85" spans="29:45" x14ac:dyDescent="0.25">
      <c r="AC85" s="181"/>
      <c r="AD85" s="143" t="s">
        <v>178</v>
      </c>
      <c r="AE85" s="144" t="s">
        <v>335</v>
      </c>
      <c r="AF85" s="144"/>
      <c r="AG85" s="144"/>
      <c r="AH85" s="145" t="s">
        <v>336</v>
      </c>
      <c r="AI85" s="168">
        <v>17.292442915830705</v>
      </c>
      <c r="AJ85" s="1"/>
      <c r="AK85" s="1"/>
      <c r="AL85" s="1"/>
      <c r="AM85" s="1"/>
      <c r="AN85" s="1"/>
      <c r="AO85" s="1"/>
      <c r="AP85" s="1"/>
      <c r="AQ85" s="1"/>
      <c r="AR85" s="1"/>
      <c r="AS85" s="98"/>
    </row>
    <row r="86" spans="29:45" x14ac:dyDescent="0.25">
      <c r="AC86" s="191"/>
      <c r="AD86" s="146" t="s">
        <v>178</v>
      </c>
      <c r="AE86" s="147" t="s">
        <v>337</v>
      </c>
      <c r="AF86" s="147"/>
      <c r="AG86" s="147"/>
      <c r="AH86" s="148" t="s">
        <v>338</v>
      </c>
      <c r="AI86" s="169">
        <v>0</v>
      </c>
      <c r="AJ86" s="1"/>
      <c r="AK86" s="1"/>
      <c r="AL86" s="1"/>
      <c r="AM86" s="1"/>
      <c r="AN86" s="1"/>
      <c r="AO86" s="1"/>
      <c r="AP86" s="1"/>
      <c r="AQ86" s="1"/>
      <c r="AR86" s="1"/>
      <c r="AS86" s="98"/>
    </row>
    <row r="87" spans="29:45" ht="13.8" thickBot="1" x14ac:dyDescent="0.3">
      <c r="AC87" s="192" t="s">
        <v>339</v>
      </c>
      <c r="AD87" s="193"/>
      <c r="AE87" s="193"/>
      <c r="AF87" s="193"/>
      <c r="AG87" s="193"/>
      <c r="AH87" s="194" t="s">
        <v>340</v>
      </c>
      <c r="AI87" s="195">
        <v>0</v>
      </c>
      <c r="AJ87" s="101"/>
      <c r="AK87" s="101"/>
      <c r="AL87" s="101"/>
      <c r="AM87" s="101"/>
      <c r="AN87" s="101"/>
      <c r="AO87" s="101"/>
      <c r="AP87" s="101"/>
      <c r="AQ87" s="101"/>
      <c r="AR87" s="101"/>
      <c r="AS87" s="102"/>
    </row>
    <row r="88" spans="29:45" x14ac:dyDescent="0.25">
      <c r="AC88"/>
      <c r="AD88"/>
      <c r="AE88"/>
      <c r="AF88"/>
      <c r="AG88"/>
      <c r="AH88"/>
      <c r="AI88"/>
    </row>
    <row r="89" spans="29:45" x14ac:dyDescent="0.25">
      <c r="AC89"/>
      <c r="AD89"/>
      <c r="AE89"/>
      <c r="AF89"/>
      <c r="AG89"/>
      <c r="AH89"/>
      <c r="AI89"/>
    </row>
    <row r="90" spans="29:45" x14ac:dyDescent="0.25">
      <c r="AC90"/>
      <c r="AD90"/>
      <c r="AE90"/>
      <c r="AF90"/>
      <c r="AG90"/>
      <c r="AH90"/>
      <c r="AI90"/>
    </row>
    <row r="91" spans="29:45" x14ac:dyDescent="0.25">
      <c r="AC91"/>
      <c r="AD91"/>
      <c r="AE91"/>
      <c r="AF91"/>
      <c r="AG91"/>
      <c r="AH91"/>
      <c r="AI91"/>
    </row>
    <row r="92" spans="29:45" x14ac:dyDescent="0.25">
      <c r="AC92"/>
      <c r="AD92"/>
      <c r="AE92"/>
      <c r="AF92"/>
      <c r="AG92"/>
      <c r="AH92"/>
      <c r="AI92"/>
    </row>
    <row r="93" spans="29:45" x14ac:dyDescent="0.25">
      <c r="AC93"/>
      <c r="AD93"/>
      <c r="AE93"/>
      <c r="AF93"/>
      <c r="AG93"/>
      <c r="AH93"/>
      <c r="AI93"/>
    </row>
    <row r="94" spans="29:45" x14ac:dyDescent="0.25">
      <c r="AC94"/>
      <c r="AD94"/>
      <c r="AE94"/>
      <c r="AF94"/>
      <c r="AG94"/>
      <c r="AH94"/>
      <c r="AI94"/>
    </row>
    <row r="95" spans="29:45" x14ac:dyDescent="0.25">
      <c r="AC95"/>
      <c r="AD95"/>
      <c r="AE95"/>
      <c r="AF95"/>
      <c r="AG95"/>
      <c r="AH95"/>
      <c r="AI95"/>
    </row>
    <row r="96" spans="29:45" x14ac:dyDescent="0.25">
      <c r="AC96"/>
      <c r="AD96"/>
      <c r="AE96"/>
      <c r="AF96"/>
      <c r="AG96"/>
      <c r="AH96"/>
      <c r="AI96"/>
    </row>
    <row r="97" spans="29:35" x14ac:dyDescent="0.25">
      <c r="AC97"/>
      <c r="AD97"/>
      <c r="AE97"/>
      <c r="AF97"/>
      <c r="AG97"/>
      <c r="AH97"/>
      <c r="AI97"/>
    </row>
    <row r="98" spans="29:35" x14ac:dyDescent="0.25">
      <c r="AC98"/>
      <c r="AD98"/>
      <c r="AE98"/>
      <c r="AF98"/>
      <c r="AG98"/>
      <c r="AH98"/>
      <c r="AI98"/>
    </row>
    <row r="99" spans="29:35" x14ac:dyDescent="0.25">
      <c r="AC99"/>
      <c r="AD99"/>
      <c r="AE99"/>
      <c r="AF99"/>
      <c r="AG99"/>
      <c r="AH99"/>
      <c r="AI99"/>
    </row>
    <row r="100" spans="29:35" x14ac:dyDescent="0.25">
      <c r="AC100"/>
      <c r="AD100"/>
      <c r="AE100"/>
      <c r="AF100"/>
      <c r="AG100"/>
      <c r="AH100"/>
      <c r="AI100"/>
    </row>
    <row r="101" spans="29:35" x14ac:dyDescent="0.25">
      <c r="AC101"/>
      <c r="AD101"/>
      <c r="AE101"/>
      <c r="AF101"/>
      <c r="AG101"/>
      <c r="AH101"/>
      <c r="AI101"/>
    </row>
    <row r="102" spans="29:35" x14ac:dyDescent="0.25">
      <c r="AC102"/>
      <c r="AD102"/>
      <c r="AE102"/>
      <c r="AF102"/>
      <c r="AG102"/>
      <c r="AH102"/>
      <c r="AI102"/>
    </row>
    <row r="103" spans="29:35" x14ac:dyDescent="0.25">
      <c r="AC103"/>
      <c r="AD103"/>
      <c r="AE103"/>
      <c r="AF103"/>
      <c r="AG103"/>
      <c r="AH103"/>
      <c r="AI103"/>
    </row>
    <row r="104" spans="29:35" x14ac:dyDescent="0.25">
      <c r="AC104"/>
      <c r="AD104"/>
      <c r="AE104"/>
      <c r="AF104"/>
      <c r="AG104"/>
      <c r="AH104"/>
      <c r="AI104"/>
    </row>
    <row r="105" spans="29:35" x14ac:dyDescent="0.25">
      <c r="AC105"/>
      <c r="AD105"/>
      <c r="AE105"/>
      <c r="AF105"/>
      <c r="AG105"/>
      <c r="AH105"/>
      <c r="AI105"/>
    </row>
    <row r="106" spans="29:35" x14ac:dyDescent="0.25">
      <c r="AC106"/>
      <c r="AD106"/>
      <c r="AE106"/>
      <c r="AF106"/>
      <c r="AG106"/>
      <c r="AH106"/>
      <c r="AI106"/>
    </row>
    <row r="107" spans="29:35" x14ac:dyDescent="0.25">
      <c r="AC107"/>
      <c r="AD107"/>
      <c r="AE107"/>
      <c r="AF107"/>
      <c r="AG107"/>
      <c r="AH107"/>
      <c r="AI107"/>
    </row>
    <row r="108" spans="29:35" x14ac:dyDescent="0.25">
      <c r="AC108"/>
      <c r="AD108"/>
      <c r="AE108"/>
      <c r="AF108"/>
      <c r="AG108"/>
      <c r="AH108"/>
      <c r="AI108"/>
    </row>
    <row r="109" spans="29:35" x14ac:dyDescent="0.25">
      <c r="AC109"/>
      <c r="AD109"/>
      <c r="AE109"/>
      <c r="AF109"/>
      <c r="AG109"/>
      <c r="AH109"/>
      <c r="AI109"/>
    </row>
    <row r="110" spans="29:35" x14ac:dyDescent="0.25">
      <c r="AC110"/>
      <c r="AD110"/>
      <c r="AE110"/>
      <c r="AF110"/>
      <c r="AG110"/>
      <c r="AH110"/>
      <c r="AI110"/>
    </row>
    <row r="111" spans="29:35" x14ac:dyDescent="0.25">
      <c r="AC111"/>
      <c r="AD111"/>
      <c r="AE111"/>
      <c r="AF111"/>
      <c r="AG111"/>
      <c r="AH111"/>
      <c r="AI111"/>
    </row>
    <row r="112" spans="29:35" x14ac:dyDescent="0.25">
      <c r="AC112"/>
      <c r="AD112"/>
      <c r="AE112"/>
      <c r="AF112"/>
      <c r="AG112"/>
      <c r="AH112"/>
      <c r="AI112"/>
    </row>
    <row r="113" spans="29:35" x14ac:dyDescent="0.25">
      <c r="AC113"/>
      <c r="AD113"/>
      <c r="AE113"/>
      <c r="AF113"/>
      <c r="AG113"/>
      <c r="AH113"/>
      <c r="AI113"/>
    </row>
    <row r="114" spans="29:35" x14ac:dyDescent="0.25">
      <c r="AC114"/>
      <c r="AD114"/>
      <c r="AE114"/>
      <c r="AF114"/>
      <c r="AG114"/>
      <c r="AH114"/>
      <c r="AI114"/>
    </row>
    <row r="115" spans="29:35" x14ac:dyDescent="0.25">
      <c r="AC115"/>
      <c r="AD115"/>
      <c r="AE115"/>
      <c r="AF115"/>
      <c r="AG115"/>
      <c r="AH115"/>
      <c r="AI115"/>
    </row>
    <row r="116" spans="29:35" x14ac:dyDescent="0.25">
      <c r="AC116"/>
      <c r="AD116"/>
      <c r="AE116"/>
      <c r="AF116"/>
      <c r="AG116"/>
      <c r="AH116"/>
      <c r="AI116"/>
    </row>
    <row r="117" spans="29:35" x14ac:dyDescent="0.25">
      <c r="AC117"/>
      <c r="AD117"/>
      <c r="AE117"/>
      <c r="AF117"/>
      <c r="AG117"/>
      <c r="AH117"/>
      <c r="AI117"/>
    </row>
    <row r="118" spans="29:35" x14ac:dyDescent="0.25">
      <c r="AC118"/>
      <c r="AD118"/>
      <c r="AE118"/>
      <c r="AF118"/>
      <c r="AG118"/>
      <c r="AH118"/>
      <c r="AI118"/>
    </row>
    <row r="119" spans="29:35" x14ac:dyDescent="0.25">
      <c r="AC119"/>
      <c r="AD119"/>
      <c r="AE119"/>
      <c r="AF119"/>
      <c r="AG119"/>
      <c r="AH119"/>
      <c r="AI119"/>
    </row>
    <row r="120" spans="29:35" x14ac:dyDescent="0.25">
      <c r="AC120"/>
      <c r="AD120"/>
      <c r="AE120"/>
      <c r="AF120"/>
      <c r="AG120"/>
      <c r="AH120"/>
      <c r="AI120"/>
    </row>
    <row r="121" spans="29:35" x14ac:dyDescent="0.25">
      <c r="AC121"/>
      <c r="AD121"/>
      <c r="AE121"/>
      <c r="AF121"/>
      <c r="AG121"/>
      <c r="AH121"/>
      <c r="AI121"/>
    </row>
    <row r="122" spans="29:35" x14ac:dyDescent="0.25">
      <c r="AC122"/>
      <c r="AD122"/>
      <c r="AE122"/>
      <c r="AF122"/>
      <c r="AG122"/>
      <c r="AH122"/>
      <c r="AI122"/>
    </row>
    <row r="123" spans="29:35" x14ac:dyDescent="0.25">
      <c r="AC123"/>
      <c r="AD123"/>
      <c r="AE123"/>
      <c r="AF123"/>
      <c r="AG123"/>
      <c r="AH123"/>
      <c r="AI123"/>
    </row>
    <row r="124" spans="29:35" x14ac:dyDescent="0.25">
      <c r="AC124"/>
      <c r="AD124"/>
      <c r="AE124"/>
      <c r="AF124"/>
      <c r="AG124"/>
      <c r="AH124"/>
      <c r="AI124"/>
    </row>
    <row r="125" spans="29:35" x14ac:dyDescent="0.25">
      <c r="AC125"/>
      <c r="AD125"/>
      <c r="AE125"/>
      <c r="AF125"/>
      <c r="AG125"/>
      <c r="AH125"/>
      <c r="AI125"/>
    </row>
    <row r="126" spans="29:35" x14ac:dyDescent="0.25">
      <c r="AC126"/>
      <c r="AD126"/>
      <c r="AE126"/>
      <c r="AF126"/>
      <c r="AG126"/>
      <c r="AH126"/>
      <c r="AI126"/>
    </row>
    <row r="127" spans="29:35" x14ac:dyDescent="0.25">
      <c r="AC127"/>
      <c r="AD127"/>
      <c r="AE127"/>
      <c r="AF127"/>
      <c r="AG127"/>
      <c r="AH127"/>
      <c r="AI127"/>
    </row>
    <row r="128" spans="29:35" x14ac:dyDescent="0.25">
      <c r="AC128"/>
      <c r="AD128"/>
      <c r="AE128"/>
      <c r="AF128"/>
      <c r="AG128"/>
      <c r="AH128"/>
      <c r="AI128"/>
    </row>
    <row r="129" spans="29:35" x14ac:dyDescent="0.25">
      <c r="AC129"/>
      <c r="AD129"/>
      <c r="AE129"/>
      <c r="AF129"/>
      <c r="AG129"/>
      <c r="AH129"/>
      <c r="AI129"/>
    </row>
    <row r="130" spans="29:35" x14ac:dyDescent="0.25">
      <c r="AC130"/>
      <c r="AD130"/>
      <c r="AE130"/>
      <c r="AF130"/>
      <c r="AG130"/>
      <c r="AH130"/>
      <c r="AI130"/>
    </row>
    <row r="131" spans="29:35" x14ac:dyDescent="0.25">
      <c r="AC131"/>
      <c r="AD131"/>
      <c r="AE131"/>
      <c r="AF131"/>
      <c r="AG131"/>
      <c r="AH131"/>
      <c r="AI131"/>
    </row>
    <row r="132" spans="29:35" x14ac:dyDescent="0.25">
      <c r="AC132"/>
      <c r="AD132"/>
      <c r="AE132"/>
      <c r="AF132"/>
      <c r="AG132"/>
      <c r="AH132"/>
      <c r="AI132"/>
    </row>
    <row r="133" spans="29:35" x14ac:dyDescent="0.25">
      <c r="AC133"/>
      <c r="AD133"/>
      <c r="AE133"/>
      <c r="AF133"/>
      <c r="AG133"/>
      <c r="AH133"/>
      <c r="AI133"/>
    </row>
    <row r="134" spans="29:35" x14ac:dyDescent="0.25">
      <c r="AC134"/>
      <c r="AD134"/>
      <c r="AE134"/>
      <c r="AF134"/>
      <c r="AG134"/>
      <c r="AH134"/>
      <c r="AI134"/>
    </row>
    <row r="135" spans="29:35" x14ac:dyDescent="0.25">
      <c r="AC135"/>
      <c r="AD135"/>
      <c r="AE135"/>
      <c r="AF135"/>
      <c r="AG135"/>
      <c r="AH135"/>
      <c r="AI135"/>
    </row>
    <row r="136" spans="29:35" x14ac:dyDescent="0.25">
      <c r="AC136"/>
      <c r="AD136"/>
      <c r="AE136"/>
      <c r="AF136"/>
      <c r="AG136"/>
      <c r="AH136"/>
      <c r="AI136"/>
    </row>
    <row r="137" spans="29:35" x14ac:dyDescent="0.25">
      <c r="AC137"/>
      <c r="AD137"/>
      <c r="AE137"/>
      <c r="AF137"/>
      <c r="AG137"/>
      <c r="AH137"/>
      <c r="AI137"/>
    </row>
    <row r="138" spans="29:35" x14ac:dyDescent="0.25">
      <c r="AC138"/>
      <c r="AD138"/>
      <c r="AE138"/>
      <c r="AF138"/>
      <c r="AG138"/>
      <c r="AH138"/>
      <c r="AI138"/>
    </row>
    <row r="139" spans="29:35" x14ac:dyDescent="0.25">
      <c r="AC139"/>
      <c r="AD139"/>
      <c r="AE139"/>
      <c r="AF139"/>
      <c r="AG139"/>
      <c r="AH139"/>
      <c r="AI139"/>
    </row>
    <row r="140" spans="29:35" x14ac:dyDescent="0.25">
      <c r="AC140"/>
      <c r="AD140"/>
      <c r="AE140"/>
      <c r="AF140"/>
      <c r="AG140"/>
      <c r="AH140"/>
      <c r="AI140"/>
    </row>
    <row r="141" spans="29:35" x14ac:dyDescent="0.25">
      <c r="AC141"/>
      <c r="AD141"/>
      <c r="AE141"/>
      <c r="AF141"/>
      <c r="AG141"/>
      <c r="AH141"/>
      <c r="AI141"/>
    </row>
    <row r="142" spans="29:35" x14ac:dyDescent="0.25">
      <c r="AC142"/>
      <c r="AD142"/>
      <c r="AE142"/>
      <c r="AF142"/>
      <c r="AG142"/>
      <c r="AH142"/>
      <c r="AI142"/>
    </row>
    <row r="143" spans="29:35" x14ac:dyDescent="0.25">
      <c r="AC143"/>
      <c r="AD143"/>
      <c r="AE143"/>
      <c r="AF143"/>
      <c r="AG143"/>
      <c r="AH143"/>
      <c r="AI143"/>
    </row>
    <row r="144" spans="29:35" x14ac:dyDescent="0.25">
      <c r="AC144"/>
      <c r="AD144"/>
      <c r="AE144"/>
      <c r="AF144"/>
      <c r="AG144"/>
      <c r="AH144"/>
      <c r="AI144"/>
    </row>
    <row r="145" spans="29:35" x14ac:dyDescent="0.25">
      <c r="AC145"/>
      <c r="AD145"/>
      <c r="AE145"/>
      <c r="AF145"/>
      <c r="AG145"/>
      <c r="AH145"/>
      <c r="AI145"/>
    </row>
    <row r="146" spans="29:35" x14ac:dyDescent="0.25">
      <c r="AC146"/>
      <c r="AD146"/>
      <c r="AE146"/>
      <c r="AF146"/>
      <c r="AG146"/>
      <c r="AH146"/>
      <c r="AI146"/>
    </row>
    <row r="147" spans="29:35" x14ac:dyDescent="0.25">
      <c r="AC147"/>
      <c r="AD147"/>
      <c r="AE147"/>
      <c r="AF147"/>
      <c r="AG147"/>
      <c r="AH147"/>
      <c r="AI147"/>
    </row>
    <row r="148" spans="29:35" x14ac:dyDescent="0.25">
      <c r="AC148"/>
      <c r="AD148"/>
      <c r="AE148"/>
      <c r="AF148"/>
      <c r="AG148"/>
      <c r="AH148"/>
      <c r="AI148"/>
    </row>
    <row r="149" spans="29:35" x14ac:dyDescent="0.25">
      <c r="AC149"/>
      <c r="AD149"/>
      <c r="AE149"/>
      <c r="AF149"/>
      <c r="AG149"/>
      <c r="AH149"/>
      <c r="AI149"/>
    </row>
    <row r="150" spans="29:35" x14ac:dyDescent="0.25">
      <c r="AC150"/>
      <c r="AD150"/>
      <c r="AE150"/>
      <c r="AF150"/>
      <c r="AG150"/>
      <c r="AH150"/>
      <c r="AI150"/>
    </row>
  </sheetData>
  <hyperlinks>
    <hyperlink ref="M16" r:id="rId1"/>
  </hyperlinks>
  <pageMargins left="0.7" right="0.7" top="0.75" bottom="0.75" header="0.3" footer="0.3"/>
  <pageSetup paperSize="9" orientation="portrait"/>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V43"/>
  <sheetViews>
    <sheetView zoomScale="80" zoomScaleNormal="80" workbookViewId="0">
      <selection activeCell="N29" sqref="N29"/>
    </sheetView>
  </sheetViews>
  <sheetFormatPr defaultRowHeight="13.2" x14ac:dyDescent="0.25"/>
  <cols>
    <col min="2" max="2" width="16.44140625" customWidth="1"/>
    <col min="4" max="4" width="15.88671875" customWidth="1"/>
    <col min="9" max="9" width="16.109375" customWidth="1"/>
    <col min="11" max="11" width="10" bestFit="1" customWidth="1"/>
    <col min="15" max="15" width="11.6640625" customWidth="1"/>
    <col min="16" max="16" width="10.88671875" customWidth="1"/>
    <col min="17" max="17" width="11.109375" customWidth="1"/>
    <col min="18" max="18" width="15.33203125" customWidth="1"/>
    <col min="19" max="19" width="15.109375" customWidth="1"/>
    <col min="20" max="20" width="11.33203125" customWidth="1"/>
    <col min="21" max="21" width="12.33203125" bestFit="1" customWidth="1"/>
    <col min="22" max="22" width="12.33203125" customWidth="1"/>
  </cols>
  <sheetData>
    <row r="2" spans="2:22" x14ac:dyDescent="0.25">
      <c r="B2" s="79" t="s">
        <v>129</v>
      </c>
      <c r="P2" s="79" t="s">
        <v>158</v>
      </c>
    </row>
    <row r="3" spans="2:22" x14ac:dyDescent="0.25">
      <c r="J3" s="79" t="s">
        <v>133</v>
      </c>
      <c r="K3" s="79" t="s">
        <v>48</v>
      </c>
      <c r="L3" s="79"/>
      <c r="M3" s="79"/>
      <c r="P3" t="s">
        <v>159</v>
      </c>
    </row>
    <row r="4" spans="2:22" ht="14.4" x14ac:dyDescent="0.3">
      <c r="B4" s="75" t="s">
        <v>108</v>
      </c>
      <c r="C4" s="76"/>
      <c r="D4" t="s">
        <v>109</v>
      </c>
      <c r="E4" s="76"/>
      <c r="F4" s="77" t="s">
        <v>110</v>
      </c>
      <c r="J4" s="79">
        <v>1</v>
      </c>
      <c r="K4" s="79">
        <f>3.6*0.000001</f>
        <v>3.5999999999999998E-6</v>
      </c>
      <c r="L4" s="79"/>
      <c r="M4" s="79"/>
      <c r="P4" t="s">
        <v>160</v>
      </c>
    </row>
    <row r="5" spans="2:22" ht="14.4" x14ac:dyDescent="0.3">
      <c r="B5" s="75" t="s">
        <v>111</v>
      </c>
      <c r="C5" s="76"/>
      <c r="D5" s="78" t="s">
        <v>112</v>
      </c>
      <c r="E5" s="76"/>
      <c r="F5" s="77" t="s">
        <v>113</v>
      </c>
      <c r="J5" s="79"/>
      <c r="K5" s="79"/>
      <c r="L5" s="79"/>
      <c r="M5" s="79"/>
    </row>
    <row r="6" spans="2:22" ht="14.4" x14ac:dyDescent="0.3">
      <c r="B6" s="75" t="s">
        <v>114</v>
      </c>
      <c r="C6" s="76"/>
      <c r="D6" t="s">
        <v>109</v>
      </c>
      <c r="E6" s="76"/>
      <c r="F6" s="77" t="s">
        <v>115</v>
      </c>
      <c r="J6" s="79" t="s">
        <v>148</v>
      </c>
      <c r="K6" s="79"/>
      <c r="L6" s="79"/>
      <c r="M6" s="79"/>
      <c r="P6" s="118" t="s">
        <v>80</v>
      </c>
      <c r="Q6" s="118" t="s">
        <v>81</v>
      </c>
      <c r="R6" s="113" t="s">
        <v>82</v>
      </c>
      <c r="S6" s="113" t="s">
        <v>83</v>
      </c>
      <c r="T6" s="118" t="s">
        <v>84</v>
      </c>
      <c r="V6" s="113" t="s">
        <v>134</v>
      </c>
    </row>
    <row r="7" spans="2:22" ht="14.4" x14ac:dyDescent="0.3">
      <c r="B7" s="75" t="s">
        <v>116</v>
      </c>
      <c r="C7" s="76"/>
      <c r="D7" t="s">
        <v>109</v>
      </c>
      <c r="E7" s="76"/>
      <c r="F7" s="77" t="s">
        <v>117</v>
      </c>
      <c r="J7" s="79" t="s">
        <v>131</v>
      </c>
      <c r="K7" s="79">
        <v>0.85</v>
      </c>
      <c r="L7" s="79"/>
      <c r="M7" s="79"/>
      <c r="O7" s="80"/>
      <c r="P7" t="s">
        <v>133</v>
      </c>
      <c r="Q7" t="s">
        <v>133</v>
      </c>
      <c r="R7" t="s">
        <v>133</v>
      </c>
      <c r="S7" t="s">
        <v>133</v>
      </c>
      <c r="T7" t="s">
        <v>133</v>
      </c>
      <c r="V7" t="s">
        <v>133</v>
      </c>
    </row>
    <row r="8" spans="2:22" ht="14.4" x14ac:dyDescent="0.3">
      <c r="B8" s="75" t="s">
        <v>118</v>
      </c>
      <c r="C8" s="76"/>
      <c r="D8" s="78" t="s">
        <v>112</v>
      </c>
      <c r="E8" s="76"/>
      <c r="J8" s="79" t="s">
        <v>132</v>
      </c>
      <c r="K8" s="79">
        <v>0.78</v>
      </c>
      <c r="L8" s="79"/>
      <c r="M8" s="79"/>
      <c r="P8" s="114">
        <v>35763906.160748184</v>
      </c>
      <c r="Q8" s="114">
        <v>20524667.532497209</v>
      </c>
      <c r="R8" s="114">
        <v>27458075.47810407</v>
      </c>
      <c r="S8" s="115">
        <v>15309003.828068998</v>
      </c>
      <c r="T8" s="114">
        <v>16809463.221237961</v>
      </c>
      <c r="V8" s="116">
        <f>SUM(P8:T8)</f>
        <v>115865116.22065642</v>
      </c>
    </row>
    <row r="9" spans="2:22" ht="14.4" x14ac:dyDescent="0.3">
      <c r="B9" s="75" t="s">
        <v>119</v>
      </c>
      <c r="C9" s="76"/>
      <c r="D9" t="s">
        <v>109</v>
      </c>
      <c r="E9" s="76"/>
      <c r="P9" t="s">
        <v>48</v>
      </c>
      <c r="Q9" t="s">
        <v>48</v>
      </c>
      <c r="R9" t="s">
        <v>48</v>
      </c>
      <c r="S9" t="s">
        <v>48</v>
      </c>
      <c r="T9" t="s">
        <v>48</v>
      </c>
      <c r="V9" t="s">
        <v>48</v>
      </c>
    </row>
    <row r="10" spans="2:22" ht="14.4" x14ac:dyDescent="0.3">
      <c r="B10" s="75" t="s">
        <v>120</v>
      </c>
      <c r="C10" s="76"/>
      <c r="D10" t="s">
        <v>109</v>
      </c>
      <c r="E10" s="76"/>
      <c r="P10" s="117">
        <f>P8*$K$4</f>
        <v>128.75006217869347</v>
      </c>
      <c r="Q10" s="117">
        <f>Q8*$K$4</f>
        <v>73.888803116989948</v>
      </c>
      <c r="R10" s="117">
        <f>R8*$K$4</f>
        <v>98.849071721174653</v>
      </c>
      <c r="S10" s="117">
        <f>S8*$K$4</f>
        <v>55.112413781048389</v>
      </c>
      <c r="T10" s="117">
        <f>T8*$K$4</f>
        <v>60.514067596456655</v>
      </c>
      <c r="V10" s="117">
        <f>SUM(P10:T10)</f>
        <v>417.1144183943631</v>
      </c>
    </row>
    <row r="11" spans="2:22" x14ac:dyDescent="0.25">
      <c r="I11" s="79" t="s">
        <v>130</v>
      </c>
    </row>
    <row r="12" spans="2:22" ht="13.8" thickBot="1" x14ac:dyDescent="0.3">
      <c r="J12" s="80" t="s">
        <v>128</v>
      </c>
    </row>
    <row r="13" spans="2:22" ht="14.4" x14ac:dyDescent="0.3">
      <c r="J13" s="80"/>
      <c r="K13" t="s">
        <v>149</v>
      </c>
      <c r="M13" t="s">
        <v>150</v>
      </c>
      <c r="P13" s="121"/>
      <c r="Q13" s="127" t="s">
        <v>141</v>
      </c>
    </row>
    <row r="14" spans="2:22" x14ac:dyDescent="0.25">
      <c r="J14" s="6">
        <v>2012</v>
      </c>
      <c r="K14">
        <v>2012</v>
      </c>
      <c r="M14">
        <v>2012</v>
      </c>
      <c r="P14" s="99" t="s">
        <v>140</v>
      </c>
      <c r="Q14" s="128">
        <f>(P10+Q10+T10)/SUM(P10:T10)</f>
        <v>0.63088908291667034</v>
      </c>
    </row>
    <row r="15" spans="2:22" ht="13.8" thickBot="1" x14ac:dyDescent="0.3">
      <c r="J15" s="80" t="s">
        <v>133</v>
      </c>
      <c r="K15" s="80" t="s">
        <v>48</v>
      </c>
      <c r="L15" s="80"/>
      <c r="M15" s="80" t="s">
        <v>48</v>
      </c>
      <c r="P15" s="100" t="s">
        <v>65</v>
      </c>
      <c r="Q15" s="129">
        <f>(R10+S10)/SUM(P10:T10)</f>
        <v>0.36911091708332966</v>
      </c>
    </row>
    <row r="16" spans="2:22" ht="14.4" x14ac:dyDescent="0.3">
      <c r="I16" s="107" t="s">
        <v>121</v>
      </c>
      <c r="J16" s="81">
        <v>1297127</v>
      </c>
      <c r="K16" s="104">
        <f>J16*$K$4</f>
        <v>4.6696571999999996</v>
      </c>
      <c r="L16" s="81"/>
      <c r="M16" s="104">
        <f>K16*$K$7</f>
        <v>3.9692086199999994</v>
      </c>
    </row>
    <row r="17" spans="9:20" ht="14.4" x14ac:dyDescent="0.3">
      <c r="I17" s="107" t="s">
        <v>122</v>
      </c>
      <c r="J17" s="81">
        <v>1661132</v>
      </c>
      <c r="K17" s="104">
        <f t="shared" ref="K17:K22" si="0">J17*$K$4</f>
        <v>5.9800751999999999</v>
      </c>
      <c r="L17" s="81"/>
      <c r="M17" s="104">
        <f>K17*$K$8</f>
        <v>4.6644586559999999</v>
      </c>
    </row>
    <row r="18" spans="9:20" ht="14.4" x14ac:dyDescent="0.3">
      <c r="I18" s="107" t="s">
        <v>123</v>
      </c>
      <c r="J18" s="81">
        <v>383944</v>
      </c>
      <c r="K18" s="104">
        <f t="shared" si="0"/>
        <v>1.3821983999999998</v>
      </c>
      <c r="L18" s="81"/>
      <c r="M18" s="104">
        <f>K18*$K$7</f>
        <v>1.1748686399999999</v>
      </c>
    </row>
    <row r="19" spans="9:20" ht="14.4" x14ac:dyDescent="0.3">
      <c r="I19" s="81" t="s">
        <v>124</v>
      </c>
      <c r="J19" s="81">
        <v>219621</v>
      </c>
      <c r="K19" s="104">
        <f t="shared" si="0"/>
        <v>0.79063559999999999</v>
      </c>
      <c r="L19" s="81"/>
      <c r="M19" s="104">
        <f>K19*$K$7</f>
        <v>0.67204025999999994</v>
      </c>
    </row>
    <row r="20" spans="9:20" ht="14.4" x14ac:dyDescent="0.3">
      <c r="I20" s="81" t="s">
        <v>125</v>
      </c>
      <c r="J20" s="81">
        <v>618058</v>
      </c>
      <c r="K20" s="104">
        <f t="shared" si="0"/>
        <v>2.2250087999999999</v>
      </c>
      <c r="L20" s="81"/>
      <c r="M20" s="104">
        <f>K20*$K$8</f>
        <v>1.735506864</v>
      </c>
      <c r="Q20" s="105" t="s">
        <v>142</v>
      </c>
      <c r="R20" s="105" t="s">
        <v>143</v>
      </c>
      <c r="S20" s="105" t="s">
        <v>144</v>
      </c>
    </row>
    <row r="21" spans="9:20" ht="14.4" x14ac:dyDescent="0.3">
      <c r="I21" s="81" t="s">
        <v>126</v>
      </c>
      <c r="J21" s="81">
        <v>244318</v>
      </c>
      <c r="K21" s="104">
        <f t="shared" si="0"/>
        <v>0.87954480000000002</v>
      </c>
      <c r="L21" s="81"/>
      <c r="M21" s="104">
        <f>K21*$K$7</f>
        <v>0.74761308000000004</v>
      </c>
      <c r="Q21" s="105" t="s">
        <v>145</v>
      </c>
      <c r="R21" s="105" t="s">
        <v>146</v>
      </c>
      <c r="S21" s="105" t="s">
        <v>147</v>
      </c>
    </row>
    <row r="22" spans="9:20" ht="14.4" x14ac:dyDescent="0.3">
      <c r="I22" s="107" t="s">
        <v>127</v>
      </c>
      <c r="J22" s="81">
        <v>297781</v>
      </c>
      <c r="K22" s="104">
        <f t="shared" si="0"/>
        <v>1.0720116</v>
      </c>
      <c r="L22" s="81"/>
      <c r="M22" s="104">
        <f>K22*$K$7</f>
        <v>0.91120985999999993</v>
      </c>
    </row>
    <row r="24" spans="9:20" ht="14.4" x14ac:dyDescent="0.3">
      <c r="I24" s="81" t="s">
        <v>134</v>
      </c>
      <c r="J24">
        <f>SUM(J16:J22)</f>
        <v>4721981</v>
      </c>
    </row>
    <row r="25" spans="9:20" ht="14.4" thickBot="1" x14ac:dyDescent="0.35">
      <c r="T25" s="105"/>
    </row>
    <row r="26" spans="9:20" ht="14.4" x14ac:dyDescent="0.3">
      <c r="I26" s="121"/>
      <c r="J26" s="122" t="s">
        <v>141</v>
      </c>
      <c r="K26" s="84" t="s">
        <v>149</v>
      </c>
      <c r="L26" s="85" t="s">
        <v>150</v>
      </c>
      <c r="N26">
        <v>16.100000000000001</v>
      </c>
      <c r="T26" s="105"/>
    </row>
    <row r="27" spans="9:20" x14ac:dyDescent="0.25">
      <c r="I27" s="99" t="s">
        <v>140</v>
      </c>
      <c r="J27" s="123" t="s">
        <v>131</v>
      </c>
      <c r="K27" s="1">
        <f>(K16+K18+K22)/SUM(K16:K22)</f>
        <v>0.41907241896991965</v>
      </c>
      <c r="L27" s="98">
        <f>(M16+M18+M22)/SUM(M16:M22)</f>
        <v>0.43642004700632936</v>
      </c>
      <c r="N27">
        <f>$N$26*L27</f>
        <v>7.0263627568019036</v>
      </c>
    </row>
    <row r="28" spans="9:20" x14ac:dyDescent="0.25">
      <c r="I28" s="124"/>
      <c r="J28" s="123" t="s">
        <v>132</v>
      </c>
      <c r="K28" s="1">
        <f>K17/SUM(K16:K22)</f>
        <v>0.35178709952454279</v>
      </c>
      <c r="L28" s="98">
        <f>M17/SUM(M16:M22)</f>
        <v>0.33617947845726598</v>
      </c>
      <c r="N28">
        <f t="shared" ref="N28:N30" si="1">$N$26*L28</f>
        <v>5.4124896031619825</v>
      </c>
    </row>
    <row r="29" spans="9:20" x14ac:dyDescent="0.25">
      <c r="I29" s="99" t="s">
        <v>65</v>
      </c>
      <c r="J29" s="123" t="s">
        <v>131</v>
      </c>
      <c r="K29" s="1">
        <f>(K19+K21)/SUM(K16:K22)</f>
        <v>9.8250924770768883E-2</v>
      </c>
      <c r="L29" s="98">
        <f>(M19+M21)/SUM(M16:M22)</f>
        <v>0.10231805116707539</v>
      </c>
      <c r="N29">
        <f t="shared" si="1"/>
        <v>1.6473206237899138</v>
      </c>
    </row>
    <row r="30" spans="9:20" ht="13.8" thickBot="1" x14ac:dyDescent="0.3">
      <c r="I30" s="125"/>
      <c r="J30" s="126" t="s">
        <v>132</v>
      </c>
      <c r="K30" s="101">
        <f>K20/SUM(K16:K22)</f>
        <v>0.13088955673476874</v>
      </c>
      <c r="L30" s="102">
        <f>M20/SUM(M16:M22)</f>
        <v>0.1250824233693294</v>
      </c>
      <c r="N30">
        <f t="shared" si="1"/>
        <v>2.0138270162462035</v>
      </c>
    </row>
    <row r="36" spans="2:16" x14ac:dyDescent="0.25">
      <c r="B36" t="s">
        <v>66</v>
      </c>
      <c r="P36" s="119"/>
    </row>
    <row r="37" spans="2:16" x14ac:dyDescent="0.25">
      <c r="B37" s="25" t="s">
        <v>55</v>
      </c>
      <c r="C37" s="18" t="s">
        <v>78</v>
      </c>
      <c r="D37" s="18" t="s">
        <v>79</v>
      </c>
      <c r="I37" s="25" t="s">
        <v>55</v>
      </c>
      <c r="J37" s="18" t="s">
        <v>78</v>
      </c>
      <c r="K37" s="18" t="s">
        <v>79</v>
      </c>
      <c r="L37" s="58"/>
    </row>
    <row r="38" spans="2:16" x14ac:dyDescent="0.25">
      <c r="B38" s="18" t="s">
        <v>54</v>
      </c>
      <c r="C38" s="18" t="s">
        <v>73</v>
      </c>
      <c r="D38" s="21" t="s">
        <v>80</v>
      </c>
      <c r="E38" s="29">
        <v>0.28000000000000003</v>
      </c>
      <c r="F38" s="18" t="s">
        <v>64</v>
      </c>
      <c r="G38" s="131">
        <f>E38+E39+E42 + 0.5%</f>
        <v>0.68500000000000005</v>
      </c>
      <c r="I38" s="18" t="s">
        <v>99</v>
      </c>
      <c r="J38" s="18" t="s">
        <v>73</v>
      </c>
      <c r="K38" s="21" t="s">
        <v>80</v>
      </c>
      <c r="L38" s="68">
        <v>0.26669999999999999</v>
      </c>
      <c r="M38" s="18" t="s">
        <v>64</v>
      </c>
      <c r="N38" s="131">
        <f>L38+L39+L42</f>
        <v>0.80010000000000003</v>
      </c>
    </row>
    <row r="39" spans="2:16" x14ac:dyDescent="0.25">
      <c r="B39" s="18"/>
      <c r="C39" s="18" t="s">
        <v>74</v>
      </c>
      <c r="D39" s="18" t="s">
        <v>81</v>
      </c>
      <c r="E39" s="29">
        <v>0.27</v>
      </c>
      <c r="F39" s="18" t="s">
        <v>65</v>
      </c>
      <c r="G39" s="132">
        <f>E40+E41+0.5%</f>
        <v>0.31500000000000006</v>
      </c>
      <c r="I39" s="18"/>
      <c r="J39" s="18" t="s">
        <v>74</v>
      </c>
      <c r="K39" s="18" t="s">
        <v>81</v>
      </c>
      <c r="L39" s="68">
        <v>0.26669999999999999</v>
      </c>
      <c r="M39" s="18" t="s">
        <v>65</v>
      </c>
      <c r="N39" s="132">
        <f>L40+L41</f>
        <v>0.2</v>
      </c>
      <c r="O39" s="30"/>
    </row>
    <row r="40" spans="2:16" x14ac:dyDescent="0.25">
      <c r="B40" s="18"/>
      <c r="C40" s="18" t="s">
        <v>75</v>
      </c>
      <c r="D40" s="18" t="s">
        <v>82</v>
      </c>
      <c r="E40" s="29">
        <v>0.17</v>
      </c>
      <c r="I40" s="18"/>
      <c r="J40" s="18" t="s">
        <v>75</v>
      </c>
      <c r="K40" s="18" t="s">
        <v>82</v>
      </c>
      <c r="L40" s="68">
        <v>0.15</v>
      </c>
      <c r="O40" s="30"/>
    </row>
    <row r="41" spans="2:16" x14ac:dyDescent="0.25">
      <c r="B41" s="18"/>
      <c r="C41" s="18" t="s">
        <v>76</v>
      </c>
      <c r="D41" s="21" t="s">
        <v>83</v>
      </c>
      <c r="E41" s="29">
        <v>0.14000000000000001</v>
      </c>
      <c r="I41" s="18"/>
      <c r="J41" s="18" t="s">
        <v>76</v>
      </c>
      <c r="K41" s="21" t="s">
        <v>83</v>
      </c>
      <c r="L41" s="68">
        <v>0.05</v>
      </c>
    </row>
    <row r="42" spans="2:16" x14ac:dyDescent="0.25">
      <c r="B42" s="18"/>
      <c r="C42" s="18" t="s">
        <v>77</v>
      </c>
      <c r="D42" s="18" t="s">
        <v>84</v>
      </c>
      <c r="E42" s="29">
        <v>0.13</v>
      </c>
      <c r="I42" s="18"/>
      <c r="J42" s="18" t="s">
        <v>77</v>
      </c>
      <c r="K42" s="18" t="s">
        <v>84</v>
      </c>
      <c r="L42" s="68">
        <v>0.26669999999999999</v>
      </c>
    </row>
    <row r="43" spans="2:16" x14ac:dyDescent="0.25">
      <c r="B43" s="18"/>
      <c r="C43" s="18"/>
      <c r="I43" s="18"/>
      <c r="J43" s="18"/>
    </row>
  </sheetData>
  <pageMargins left="0.7" right="0.7" top="0.75" bottom="0.75" header="0.3" footer="0.3"/>
  <pageSetup paperSize="9" orientation="portrait"/>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RES_Fuel</vt:lpstr>
      <vt:lpstr>Processes</vt:lpstr>
      <vt:lpstr>Commodities</vt:lpstr>
      <vt:lpstr>DemTechs</vt:lpstr>
      <vt:lpstr>Demands</vt:lpstr>
      <vt:lpstr>DH Demand</vt:lpstr>
      <vt:lpstr>Electricity Demand</vt:lpstr>
      <vt:lpstr>Flex4RES - Shares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Maurizio Gargiulo - Politecnico di Torino</dc:creator>
  <cp:lastModifiedBy>Raffaele Salvucci</cp:lastModifiedBy>
  <cp:lastPrinted>2005-02-10T12:45:56Z</cp:lastPrinted>
  <dcterms:created xsi:type="dcterms:W3CDTF">2000-12-13T15:53:11Z</dcterms:created>
  <dcterms:modified xsi:type="dcterms:W3CDTF">2019-09-10T11:26:56Z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830211818218231</vt:r8>
  </property>
</Properties>
</file>