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hidePivotFieldList="1"/>
  <bookViews>
    <workbookView xWindow="-15" yWindow="6225" windowWidth="20505" windowHeight="2505" tabRatio="799" activeTab="3"/>
  </bookViews>
  <sheets>
    <sheet name="Legend" sheetId="234" r:id="rId1"/>
    <sheet name="Processes" sheetId="231" r:id="rId2"/>
    <sheet name="Commodities" sheetId="216" r:id="rId3"/>
    <sheet name="App_DB12" sheetId="219" r:id="rId4"/>
    <sheet name="App_DB34" sheetId="245" r:id="rId5"/>
    <sheet name="App_MB12" sheetId="237" r:id="rId6"/>
    <sheet name="App_MB34" sheetId="246" r:id="rId7"/>
    <sheet name="Dem" sheetId="221" r:id="rId8"/>
    <sheet name="doc App_DB and MB" sheetId="238" r:id="rId9"/>
    <sheet name="SE data" sheetId="243" r:id="rId10"/>
    <sheet name="DK data deta bui " sheetId="239" r:id="rId11"/>
    <sheet name="DK data multis bui" sheetId="240" r:id="rId12"/>
    <sheet name="2012" sheetId="241" r:id="rId13"/>
    <sheet name="Overview" sheetId="249" r:id="rId14"/>
    <sheet name="Overview12" sheetId="242" r:id="rId15"/>
    <sheet name="Overview34" sheetId="247" r:id="rId16"/>
    <sheet name="RES_Fuel" sheetId="24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7" hidden="1">Dem!$B$4:$E$6</definedName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dkkPerEUR">'[2]Centrale data'!$C$34</definedName>
    <definedName name="Eksportstigning">[1]Plants!$J$6</definedName>
    <definedName name="ElBoiler">[1]TechnologyData!$O$72:$AA$99</definedName>
    <definedName name="ElPriceMix" localSheetId="4">[1]Subsidy!#REF!</definedName>
    <definedName name="ElPriceMix" localSheetId="6">[1]Subsidy!#REF!</definedName>
    <definedName name="ElPriceMix" localSheetId="13">[1]Subsidy!#REF!</definedName>
    <definedName name="ElPriceMix" localSheetId="15">[1]Subsidy!#REF!</definedName>
    <definedName name="ElPriceMix">[1]Subsidy!#REF!</definedName>
    <definedName name="Fastprisår">[3]Forside!$B$5</definedName>
    <definedName name="FID_1">[4]AGR_Fuels!$A$2</definedName>
    <definedName name="FID_2" localSheetId="4">[5]LOG!#REF!</definedName>
    <definedName name="FID_2" localSheetId="6">[5]LOG!#REF!</definedName>
    <definedName name="FID_2" localSheetId="13">[5]LOG!#REF!</definedName>
    <definedName name="FID_2" localSheetId="15">[5]LOG!#REF!</definedName>
    <definedName name="FID_2">[5]LOG!#REF!</definedName>
    <definedName name="FuelPrices" localSheetId="4">#REF!</definedName>
    <definedName name="FuelPrices" localSheetId="6">#REF!</definedName>
    <definedName name="FuelPrices" localSheetId="13">#REF!</definedName>
    <definedName name="FuelPrices" localSheetId="15">#REF!</definedName>
    <definedName name="FuelPrices">#REF!</definedName>
    <definedName name="HeatPump_Large">[1]TechnologyData!$O$101:$AA$128</definedName>
    <definedName name="Inflation" localSheetId="4">[1]General!#REF!</definedName>
    <definedName name="Inflation" localSheetId="6">[1]General!#REF!</definedName>
    <definedName name="Inflation" localSheetId="13">[1]General!#REF!</definedName>
    <definedName name="Inflation" localSheetId="15">[1]General!#REF!</definedName>
    <definedName name="Inflation">[1]General!#REF!</definedName>
    <definedName name="LastPSOYear">[1]Plants!$H$2</definedName>
    <definedName name="Nettarif">[1]TechnologyData!$F$11</definedName>
    <definedName name="NGCC_SmallBP">[1]TechnologyData!$A$72:$M$99</definedName>
    <definedName name="nhydro" localSheetId="4">[1]General!#REF!</definedName>
    <definedName name="nhydro" localSheetId="6">[1]General!#REF!</definedName>
    <definedName name="nhydro" localSheetId="13">[1]General!#REF!</definedName>
    <definedName name="nhydro" localSheetId="15">[1]General!#REF!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 localSheetId="4">#REF!</definedName>
    <definedName name="Prisår_Til_Ramses" localSheetId="6">#REF!</definedName>
    <definedName name="Prisår_Til_Ramses" localSheetId="13">#REF!</definedName>
    <definedName name="Prisår_Til_Ramses" localSheetId="15">#REF!</definedName>
    <definedName name="Prisår_Til_Ramses">#REF!</definedName>
    <definedName name="Raggr1">[6]Rækker!$A$4:$A$4</definedName>
    <definedName name="Raggr2">[6]Rækker!$B$4:$B$4</definedName>
    <definedName name="Raggr3">[6]Rækker!$C$4:$C$4</definedName>
    <definedName name="Real_interest_rate">[7]TechnologyData!$B$37</definedName>
    <definedName name="RefurbishedCoalBioCHP">[1]TechnologyData!$A$43:$M$70</definedName>
    <definedName name="RenovCKV">[1]Plants!$J$4</definedName>
    <definedName name="rSØK">'[2]Centrale data'!$C$32</definedName>
    <definedName name="Saggr1">[6]Søjler!$A$4:$A$7</definedName>
    <definedName name="Saggr2">[6]Søjler!$B$4:$B$7</definedName>
    <definedName name="Saggr3">[6]Søjler!$C$4:$C$7</definedName>
    <definedName name="Saggr4">[6]Søjler!$D$4:$D$7</definedName>
    <definedName name="Saggr5">[6]Søjler!$E$4:$E$7</definedName>
    <definedName name="Saggr6">[6]Søjler!$F$4:$F$7</definedName>
    <definedName name="Saggr7">[6]Søjler!$G$4:$G$7</definedName>
    <definedName name="Saggr8">[6]Søjler!$H$4:$H$7</definedName>
    <definedName name="WasteCHP">[1]TechnologyData!$A$101:$M$129</definedName>
    <definedName name="Wood_SmallBP">[1]TechnologyData!$A$131:$M$158</definedName>
    <definedName name="x" localSheetId="2">[8]AGR_Fuels!$A$2</definedName>
    <definedName name="x">[8]AGR_Fuels!$A$2</definedName>
  </definedNames>
  <calcPr calcId="145621"/>
</workbook>
</file>

<file path=xl/calcChain.xml><?xml version="1.0" encoding="utf-8"?>
<calcChain xmlns="http://schemas.openxmlformats.org/spreadsheetml/2006/main">
  <c r="N28" i="219" l="1"/>
  <c r="N28" i="245"/>
  <c r="N28" i="246"/>
  <c r="N28" i="237"/>
  <c r="P7" i="219"/>
  <c r="D6" i="221"/>
  <c r="F27" i="219"/>
  <c r="K11" i="249" l="1"/>
  <c r="I11" i="249"/>
  <c r="C11" i="249"/>
  <c r="B11" i="249"/>
  <c r="J11" i="249" s="1"/>
  <c r="A10" i="249"/>
  <c r="I10" i="249" s="1"/>
  <c r="A9" i="249"/>
  <c r="I9" i="249" s="1"/>
  <c r="A8" i="249"/>
  <c r="I8" i="249" s="1"/>
  <c r="A7" i="249"/>
  <c r="I7" i="249" s="1"/>
  <c r="A6" i="249"/>
  <c r="I6" i="249" s="1"/>
  <c r="A5" i="249"/>
  <c r="I5" i="249" s="1"/>
  <c r="A4" i="249"/>
  <c r="I4" i="249" s="1"/>
  <c r="C3" i="249"/>
  <c r="B3" i="249"/>
  <c r="J3" i="249" s="1"/>
  <c r="K3" i="249" s="1"/>
  <c r="K2" i="249"/>
  <c r="J2" i="249"/>
  <c r="I11" i="247"/>
  <c r="C11" i="247"/>
  <c r="K11" i="247" s="1"/>
  <c r="B11" i="247"/>
  <c r="J11" i="247" s="1"/>
  <c r="I10" i="247"/>
  <c r="A10" i="247"/>
  <c r="I9" i="247"/>
  <c r="A9" i="247"/>
  <c r="I8" i="247"/>
  <c r="A8" i="247"/>
  <c r="I7" i="247"/>
  <c r="A7" i="247"/>
  <c r="I6" i="247"/>
  <c r="A6" i="247"/>
  <c r="I5" i="247"/>
  <c r="A5" i="247"/>
  <c r="I4" i="247"/>
  <c r="A4" i="247"/>
  <c r="J3" i="247"/>
  <c r="K3" i="247" s="1"/>
  <c r="C3" i="247"/>
  <c r="B3" i="247"/>
  <c r="K2" i="247"/>
  <c r="J2" i="247"/>
  <c r="M24" i="221" l="1"/>
  <c r="M23" i="221"/>
  <c r="M21" i="221"/>
  <c r="I44" i="221"/>
  <c r="M7" i="221"/>
  <c r="M8" i="221"/>
  <c r="M9" i="221"/>
  <c r="M10" i="221"/>
  <c r="M11" i="221"/>
  <c r="M12" i="221"/>
  <c r="M13" i="221"/>
  <c r="M14" i="221"/>
  <c r="M15" i="221"/>
  <c r="M16" i="221"/>
  <c r="M17" i="221"/>
  <c r="M18" i="221"/>
  <c r="M19" i="221"/>
  <c r="M6" i="221"/>
  <c r="I28" i="221"/>
  <c r="I29" i="221"/>
  <c r="I30" i="221"/>
  <c r="I31" i="221"/>
  <c r="I32" i="221"/>
  <c r="I33" i="221"/>
  <c r="I34" i="221"/>
  <c r="I35" i="221"/>
  <c r="I36" i="221"/>
  <c r="I37" i="221"/>
  <c r="I38" i="221"/>
  <c r="I39" i="221"/>
  <c r="I40" i="221"/>
  <c r="I27" i="221"/>
  <c r="J30" i="246" l="1"/>
  <c r="I30" i="246"/>
  <c r="J30" i="237"/>
  <c r="I30" i="237"/>
  <c r="J30" i="245"/>
  <c r="I30" i="245"/>
  <c r="J30" i="219"/>
  <c r="I30" i="219"/>
  <c r="T16" i="243"/>
  <c r="T15" i="243"/>
  <c r="S15" i="243"/>
  <c r="S16" i="243" s="1"/>
  <c r="O16" i="243"/>
  <c r="O15" i="243"/>
  <c r="N15" i="243"/>
  <c r="N16" i="243" s="1"/>
  <c r="J16" i="243"/>
  <c r="J15" i="243"/>
  <c r="I15" i="243"/>
  <c r="I16" i="243" s="1"/>
  <c r="E16" i="243"/>
  <c r="D16" i="243"/>
  <c r="E15" i="243"/>
  <c r="D15" i="243"/>
  <c r="Y10" i="243" l="1"/>
  <c r="Y8" i="243"/>
  <c r="Y9" i="243"/>
  <c r="Y7" i="243"/>
  <c r="E6" i="244" l="1"/>
  <c r="C6" i="244"/>
  <c r="B6" i="244"/>
  <c r="K11" i="242"/>
  <c r="J11" i="242"/>
  <c r="I11" i="242"/>
  <c r="C11" i="242"/>
  <c r="B11" i="242"/>
  <c r="I10" i="242"/>
  <c r="A10" i="242"/>
  <c r="I9" i="242"/>
  <c r="A9" i="242"/>
  <c r="I8" i="242"/>
  <c r="A8" i="242"/>
  <c r="I7" i="242"/>
  <c r="A7" i="242"/>
  <c r="I6" i="242"/>
  <c r="A6" i="242"/>
  <c r="I5" i="242"/>
  <c r="A5" i="242"/>
  <c r="I4" i="242"/>
  <c r="A4" i="242"/>
  <c r="J3" i="242"/>
  <c r="K3" i="242" s="1"/>
  <c r="C3" i="242"/>
  <c r="B3" i="242"/>
  <c r="K2" i="242"/>
  <c r="J2" i="242"/>
  <c r="L76" i="241"/>
  <c r="L75" i="241"/>
  <c r="L74" i="241"/>
  <c r="L73" i="241"/>
  <c r="L72" i="241"/>
  <c r="L71" i="241"/>
  <c r="L70" i="241"/>
  <c r="L69" i="241"/>
  <c r="L68" i="241"/>
  <c r="L67" i="241"/>
  <c r="L66" i="241"/>
  <c r="L65" i="241"/>
  <c r="L64" i="241"/>
  <c r="L63" i="241"/>
  <c r="L62" i="241"/>
  <c r="L61" i="241"/>
  <c r="L60" i="241"/>
  <c r="L59" i="241"/>
  <c r="I59" i="241"/>
  <c r="H59" i="241"/>
  <c r="G59" i="241"/>
  <c r="F59" i="241"/>
  <c r="C59" i="241"/>
  <c r="L58" i="241"/>
  <c r="L57" i="241"/>
  <c r="L56" i="241"/>
  <c r="L55" i="241"/>
  <c r="L54" i="241"/>
  <c r="L53" i="241"/>
  <c r="L52" i="241"/>
  <c r="L51" i="241"/>
  <c r="L50" i="241"/>
  <c r="L49" i="241"/>
  <c r="L48" i="241"/>
  <c r="L47" i="241"/>
  <c r="L46" i="241"/>
  <c r="L45" i="241"/>
  <c r="L44" i="241"/>
  <c r="L43" i="241"/>
  <c r="L42" i="241"/>
  <c r="L41" i="241"/>
  <c r="N40" i="241"/>
  <c r="M40" i="241" s="1"/>
  <c r="L40" i="241"/>
  <c r="N39" i="241"/>
  <c r="M39" i="241"/>
  <c r="L39" i="241"/>
  <c r="L38" i="241"/>
  <c r="L37" i="241"/>
  <c r="N36" i="241"/>
  <c r="M36" i="241" s="1"/>
  <c r="L36" i="241"/>
  <c r="N35" i="241"/>
  <c r="M35" i="241"/>
  <c r="L35" i="241"/>
  <c r="L34" i="241"/>
  <c r="L33" i="241"/>
  <c r="N32" i="241"/>
  <c r="M32" i="241" s="1"/>
  <c r="L32" i="241"/>
  <c r="M31" i="241"/>
  <c r="L31" i="241"/>
  <c r="L30" i="241"/>
  <c r="L29" i="241"/>
  <c r="L28" i="241"/>
  <c r="N27" i="241"/>
  <c r="M27" i="241" s="1"/>
  <c r="L27" i="241"/>
  <c r="S26" i="241"/>
  <c r="Q26" i="241"/>
  <c r="O26" i="241"/>
  <c r="L26" i="241"/>
  <c r="L25" i="241"/>
  <c r="L24" i="241"/>
  <c r="L23" i="241"/>
  <c r="L22" i="241"/>
  <c r="L21" i="241"/>
  <c r="L20" i="241"/>
  <c r="L19" i="241"/>
  <c r="L18" i="241"/>
  <c r="L17" i="241"/>
  <c r="L16" i="241"/>
  <c r="L15" i="241"/>
  <c r="L14" i="241"/>
  <c r="L13" i="241"/>
  <c r="L12" i="241"/>
  <c r="L11" i="241"/>
  <c r="L10" i="241"/>
  <c r="L9" i="241"/>
  <c r="L8" i="241"/>
  <c r="L7" i="241"/>
  <c r="L6" i="241"/>
  <c r="L5" i="241"/>
  <c r="L3" i="241"/>
  <c r="L95" i="240"/>
  <c r="J95" i="240"/>
  <c r="I95" i="240"/>
  <c r="G95" i="240"/>
  <c r="E95" i="240"/>
  <c r="D95" i="240"/>
  <c r="C95" i="240"/>
  <c r="E94" i="240"/>
  <c r="D94" i="240"/>
  <c r="C94" i="240"/>
  <c r="L93" i="240"/>
  <c r="J93" i="240"/>
  <c r="I93" i="240"/>
  <c r="G93" i="240"/>
  <c r="E93" i="240"/>
  <c r="D93" i="240"/>
  <c r="C93" i="240"/>
  <c r="E92" i="240"/>
  <c r="D92" i="240"/>
  <c r="C92" i="240"/>
  <c r="L91" i="240"/>
  <c r="J91" i="240"/>
  <c r="I91" i="240"/>
  <c r="G91" i="240"/>
  <c r="E91" i="240"/>
  <c r="D91" i="240"/>
  <c r="C91" i="240"/>
  <c r="J90" i="240"/>
  <c r="I90" i="240"/>
  <c r="J89" i="240"/>
  <c r="K85" i="240"/>
  <c r="J85" i="240"/>
  <c r="I85" i="240"/>
  <c r="G85" i="240"/>
  <c r="K83" i="240"/>
  <c r="J83" i="240"/>
  <c r="I83" i="240"/>
  <c r="G83" i="240"/>
  <c r="K81" i="240"/>
  <c r="J81" i="240"/>
  <c r="I81" i="240"/>
  <c r="G81" i="240"/>
  <c r="H78" i="240"/>
  <c r="G78" i="240"/>
  <c r="F78" i="240"/>
  <c r="E78" i="240"/>
  <c r="D78" i="240"/>
  <c r="C78" i="240"/>
  <c r="B78" i="240"/>
  <c r="A78" i="240"/>
  <c r="H77" i="240"/>
  <c r="G77" i="240"/>
  <c r="F77" i="240"/>
  <c r="E77" i="240"/>
  <c r="D77" i="240"/>
  <c r="C77" i="240"/>
  <c r="B77" i="240"/>
  <c r="A77" i="240"/>
  <c r="H76" i="240"/>
  <c r="G76" i="240"/>
  <c r="F76" i="240"/>
  <c r="E76" i="240"/>
  <c r="D76" i="240"/>
  <c r="C76" i="240"/>
  <c r="B76" i="240"/>
  <c r="A76" i="240"/>
  <c r="H75" i="240"/>
  <c r="G75" i="240"/>
  <c r="F75" i="240"/>
  <c r="E75" i="240"/>
  <c r="D75" i="240"/>
  <c r="C75" i="240"/>
  <c r="B75" i="240"/>
  <c r="A75" i="240"/>
  <c r="L74" i="240"/>
  <c r="H74" i="240"/>
  <c r="G74" i="240"/>
  <c r="F74" i="240"/>
  <c r="E74" i="240"/>
  <c r="D74" i="240"/>
  <c r="C74" i="240"/>
  <c r="B74" i="240"/>
  <c r="A74" i="240"/>
  <c r="J73" i="240"/>
  <c r="I73" i="240"/>
  <c r="H73" i="240"/>
  <c r="G73" i="240"/>
  <c r="F73" i="240"/>
  <c r="E73" i="240"/>
  <c r="D73" i="240"/>
  <c r="C73" i="240"/>
  <c r="B73" i="240"/>
  <c r="A73" i="240"/>
  <c r="H72" i="240"/>
  <c r="G72" i="240"/>
  <c r="F72" i="240"/>
  <c r="E72" i="240"/>
  <c r="D72" i="240"/>
  <c r="C72" i="240"/>
  <c r="B72" i="240"/>
  <c r="A72" i="240"/>
  <c r="H71" i="240"/>
  <c r="G71" i="240"/>
  <c r="F71" i="240"/>
  <c r="E71" i="240"/>
  <c r="D71" i="240"/>
  <c r="C71" i="240"/>
  <c r="B71" i="240"/>
  <c r="A71" i="240"/>
  <c r="H70" i="240"/>
  <c r="G70" i="240"/>
  <c r="F70" i="240"/>
  <c r="E70" i="240"/>
  <c r="D70" i="240"/>
  <c r="C70" i="240"/>
  <c r="B70" i="240"/>
  <c r="A70" i="240"/>
  <c r="H69" i="240"/>
  <c r="G69" i="240"/>
  <c r="F69" i="240"/>
  <c r="E69" i="240"/>
  <c r="D69" i="240"/>
  <c r="C69" i="240"/>
  <c r="B69" i="240"/>
  <c r="A69" i="240"/>
  <c r="H68" i="240"/>
  <c r="G68" i="240"/>
  <c r="F68" i="240"/>
  <c r="E68" i="240"/>
  <c r="D68" i="240"/>
  <c r="C68" i="240"/>
  <c r="B68" i="240"/>
  <c r="A68" i="240"/>
  <c r="H67" i="240"/>
  <c r="G67" i="240"/>
  <c r="F67" i="240"/>
  <c r="E67" i="240"/>
  <c r="D67" i="240"/>
  <c r="C67" i="240"/>
  <c r="B67" i="240"/>
  <c r="A67" i="240"/>
  <c r="H66" i="240"/>
  <c r="G66" i="240"/>
  <c r="F66" i="240"/>
  <c r="E66" i="240"/>
  <c r="D66" i="240"/>
  <c r="C66" i="240"/>
  <c r="B66" i="240"/>
  <c r="A66" i="240"/>
  <c r="H65" i="240"/>
  <c r="G65" i="240"/>
  <c r="F65" i="240"/>
  <c r="E65" i="240"/>
  <c r="D65" i="240"/>
  <c r="C65" i="240"/>
  <c r="B65" i="240"/>
  <c r="A65" i="240"/>
  <c r="H64" i="240"/>
  <c r="G64" i="240"/>
  <c r="F64" i="240"/>
  <c r="E64" i="240"/>
  <c r="D64" i="240"/>
  <c r="C64" i="240"/>
  <c r="B64" i="240"/>
  <c r="A64" i="240"/>
  <c r="J63" i="240"/>
  <c r="I63" i="240"/>
  <c r="H63" i="240"/>
  <c r="G63" i="240"/>
  <c r="F63" i="240"/>
  <c r="E63" i="240"/>
  <c r="D63" i="240"/>
  <c r="C63" i="240"/>
  <c r="B63" i="240"/>
  <c r="A63" i="240"/>
  <c r="H62" i="240"/>
  <c r="G62" i="240"/>
  <c r="F62" i="240"/>
  <c r="E62" i="240"/>
  <c r="D62" i="240"/>
  <c r="C62" i="240"/>
  <c r="B62" i="240"/>
  <c r="A62" i="240"/>
  <c r="J61" i="240"/>
  <c r="I61" i="240"/>
  <c r="H61" i="240"/>
  <c r="G61" i="240"/>
  <c r="F61" i="240"/>
  <c r="E61" i="240"/>
  <c r="D61" i="240"/>
  <c r="C61" i="240"/>
  <c r="B61" i="240"/>
  <c r="A61" i="240"/>
  <c r="H60" i="240"/>
  <c r="G60" i="240"/>
  <c r="F60" i="240"/>
  <c r="E60" i="240"/>
  <c r="D60" i="240"/>
  <c r="C60" i="240"/>
  <c r="B60" i="240"/>
  <c r="A60" i="240"/>
  <c r="H59" i="240"/>
  <c r="G59" i="240"/>
  <c r="F59" i="240"/>
  <c r="E59" i="240"/>
  <c r="D59" i="240"/>
  <c r="C59" i="240"/>
  <c r="B59" i="240"/>
  <c r="A59" i="240"/>
  <c r="H58" i="240"/>
  <c r="G58" i="240"/>
  <c r="F58" i="240"/>
  <c r="E58" i="240"/>
  <c r="D58" i="240"/>
  <c r="C58" i="240"/>
  <c r="B58" i="240"/>
  <c r="A58" i="240"/>
  <c r="H57" i="240"/>
  <c r="G57" i="240"/>
  <c r="F57" i="240"/>
  <c r="E57" i="240"/>
  <c r="D57" i="240"/>
  <c r="C57" i="240"/>
  <c r="B57" i="240"/>
  <c r="A57" i="240"/>
  <c r="H56" i="240"/>
  <c r="G56" i="240"/>
  <c r="F56" i="240"/>
  <c r="E56" i="240"/>
  <c r="D56" i="240"/>
  <c r="C56" i="240"/>
  <c r="B56" i="240"/>
  <c r="A56" i="240"/>
  <c r="J55" i="240"/>
  <c r="I55" i="240"/>
  <c r="H55" i="240"/>
  <c r="G55" i="240"/>
  <c r="F55" i="240"/>
  <c r="E55" i="240"/>
  <c r="D55" i="240"/>
  <c r="C55" i="240"/>
  <c r="B55" i="240"/>
  <c r="A55" i="240"/>
  <c r="H54" i="240"/>
  <c r="G54" i="240"/>
  <c r="F54" i="240"/>
  <c r="E54" i="240"/>
  <c r="D54" i="240"/>
  <c r="C54" i="240"/>
  <c r="B54" i="240"/>
  <c r="A54" i="240"/>
  <c r="H53" i="240"/>
  <c r="G53" i="240"/>
  <c r="F53" i="240"/>
  <c r="E53" i="240"/>
  <c r="D53" i="240"/>
  <c r="C53" i="240"/>
  <c r="B53" i="240"/>
  <c r="A53" i="240"/>
  <c r="H52" i="240"/>
  <c r="G52" i="240"/>
  <c r="F52" i="240"/>
  <c r="E52" i="240"/>
  <c r="D52" i="240"/>
  <c r="C52" i="240"/>
  <c r="B52" i="240"/>
  <c r="A52" i="240"/>
  <c r="H51" i="240"/>
  <c r="G51" i="240"/>
  <c r="F51" i="240"/>
  <c r="E51" i="240"/>
  <c r="D51" i="240"/>
  <c r="C51" i="240"/>
  <c r="B51" i="240"/>
  <c r="A51" i="240"/>
  <c r="H50" i="240"/>
  <c r="G50" i="240"/>
  <c r="F50" i="240"/>
  <c r="E50" i="240"/>
  <c r="D50" i="240"/>
  <c r="C50" i="240"/>
  <c r="B50" i="240"/>
  <c r="A50" i="240"/>
  <c r="H49" i="240"/>
  <c r="G49" i="240"/>
  <c r="F49" i="240"/>
  <c r="E49" i="240"/>
  <c r="D49" i="240"/>
  <c r="C49" i="240"/>
  <c r="B49" i="240"/>
  <c r="A49" i="240"/>
  <c r="H48" i="240"/>
  <c r="G48" i="240"/>
  <c r="F48" i="240"/>
  <c r="E48" i="240"/>
  <c r="D48" i="240"/>
  <c r="C48" i="240"/>
  <c r="B48" i="240"/>
  <c r="A48" i="240"/>
  <c r="H47" i="240"/>
  <c r="C47" i="240"/>
  <c r="B47" i="240"/>
  <c r="A47" i="240"/>
  <c r="H46" i="240"/>
  <c r="C46" i="240"/>
  <c r="B46" i="240"/>
  <c r="A46" i="240"/>
  <c r="H45" i="240"/>
  <c r="G45" i="240"/>
  <c r="F45" i="240"/>
  <c r="E45" i="240"/>
  <c r="D45" i="240"/>
  <c r="C45" i="240"/>
  <c r="B45" i="240"/>
  <c r="A45" i="240"/>
  <c r="H44" i="240"/>
  <c r="G44" i="240"/>
  <c r="F44" i="240"/>
  <c r="E44" i="240"/>
  <c r="D44" i="240"/>
  <c r="C44" i="240"/>
  <c r="B44" i="240"/>
  <c r="A44" i="240"/>
  <c r="H43" i="240"/>
  <c r="G43" i="240"/>
  <c r="F43" i="240"/>
  <c r="E43" i="240"/>
  <c r="D43" i="240"/>
  <c r="C43" i="240"/>
  <c r="B43" i="240"/>
  <c r="A43" i="240"/>
  <c r="H42" i="240"/>
  <c r="G42" i="240"/>
  <c r="F42" i="240"/>
  <c r="E42" i="240"/>
  <c r="D42" i="240"/>
  <c r="C42" i="240"/>
  <c r="B42" i="240"/>
  <c r="A42" i="240"/>
  <c r="H41" i="240"/>
  <c r="G41" i="240"/>
  <c r="F41" i="240"/>
  <c r="E41" i="240"/>
  <c r="D41" i="240"/>
  <c r="C41" i="240"/>
  <c r="B41" i="240"/>
  <c r="A41" i="240"/>
  <c r="H40" i="240"/>
  <c r="G40" i="240"/>
  <c r="F40" i="240"/>
  <c r="E40" i="240"/>
  <c r="D40" i="240"/>
  <c r="C40" i="240"/>
  <c r="B40" i="240"/>
  <c r="A40" i="240"/>
  <c r="H39" i="240"/>
  <c r="G39" i="240"/>
  <c r="F39" i="240"/>
  <c r="E39" i="240"/>
  <c r="D39" i="240"/>
  <c r="C39" i="240"/>
  <c r="B39" i="240"/>
  <c r="A39" i="240"/>
  <c r="H38" i="240"/>
  <c r="G38" i="240"/>
  <c r="F38" i="240"/>
  <c r="E38" i="240"/>
  <c r="D38" i="240"/>
  <c r="C38" i="240"/>
  <c r="B38" i="240"/>
  <c r="A38" i="240"/>
  <c r="H37" i="240"/>
  <c r="G37" i="240"/>
  <c r="F37" i="240"/>
  <c r="E37" i="240"/>
  <c r="D37" i="240"/>
  <c r="C37" i="240"/>
  <c r="B37" i="240"/>
  <c r="A37" i="240"/>
  <c r="H36" i="240"/>
  <c r="G36" i="240"/>
  <c r="F36" i="240"/>
  <c r="E36" i="240"/>
  <c r="D36" i="240"/>
  <c r="C36" i="240"/>
  <c r="B36" i="240"/>
  <c r="A36" i="240"/>
  <c r="H35" i="240"/>
  <c r="G35" i="240"/>
  <c r="F35" i="240"/>
  <c r="E35" i="240"/>
  <c r="D35" i="240"/>
  <c r="C35" i="240"/>
  <c r="B35" i="240"/>
  <c r="A35" i="240"/>
  <c r="H34" i="240"/>
  <c r="G34" i="240"/>
  <c r="F34" i="240"/>
  <c r="E34" i="240"/>
  <c r="D34" i="240"/>
  <c r="C34" i="240"/>
  <c r="B34" i="240"/>
  <c r="A34" i="240"/>
  <c r="H33" i="240"/>
  <c r="G33" i="240"/>
  <c r="F33" i="240"/>
  <c r="E33" i="240"/>
  <c r="D33" i="240"/>
  <c r="C33" i="240"/>
  <c r="B33" i="240"/>
  <c r="A33" i="240"/>
  <c r="H32" i="240"/>
  <c r="G32" i="240"/>
  <c r="F32" i="240"/>
  <c r="E32" i="240"/>
  <c r="D32" i="240"/>
  <c r="C32" i="240"/>
  <c r="B32" i="240"/>
  <c r="A32" i="240"/>
  <c r="H31" i="240"/>
  <c r="G31" i="240"/>
  <c r="F31" i="240"/>
  <c r="E31" i="240"/>
  <c r="D31" i="240"/>
  <c r="C31" i="240"/>
  <c r="B31" i="240"/>
  <c r="A31" i="240"/>
  <c r="H30" i="240"/>
  <c r="G30" i="240"/>
  <c r="F30" i="240"/>
  <c r="E30" i="240"/>
  <c r="D30" i="240"/>
  <c r="C30" i="240"/>
  <c r="B30" i="240"/>
  <c r="A30" i="240"/>
  <c r="H29" i="240"/>
  <c r="G29" i="240"/>
  <c r="F29" i="240"/>
  <c r="E29" i="240"/>
  <c r="D29" i="240"/>
  <c r="C29" i="240"/>
  <c r="B29" i="240"/>
  <c r="A29" i="240"/>
  <c r="H28" i="240"/>
  <c r="G28" i="240"/>
  <c r="F28" i="240"/>
  <c r="E28" i="240"/>
  <c r="D28" i="240"/>
  <c r="C28" i="240"/>
  <c r="B28" i="240"/>
  <c r="A28" i="240"/>
  <c r="J27" i="240"/>
  <c r="I27" i="240"/>
  <c r="H27" i="240"/>
  <c r="G27" i="240"/>
  <c r="F27" i="240"/>
  <c r="E27" i="240"/>
  <c r="D27" i="240"/>
  <c r="C27" i="240"/>
  <c r="B27" i="240"/>
  <c r="A27" i="240"/>
  <c r="H26" i="240"/>
  <c r="G26" i="240"/>
  <c r="F26" i="240"/>
  <c r="E26" i="240"/>
  <c r="D26" i="240"/>
  <c r="C26" i="240"/>
  <c r="B26" i="240"/>
  <c r="A26" i="240"/>
  <c r="H25" i="240"/>
  <c r="G25" i="240"/>
  <c r="F25" i="240"/>
  <c r="E25" i="240"/>
  <c r="D25" i="240"/>
  <c r="C25" i="240"/>
  <c r="B25" i="240"/>
  <c r="A25" i="240"/>
  <c r="H24" i="240"/>
  <c r="G24" i="240"/>
  <c r="F24" i="240"/>
  <c r="E24" i="240"/>
  <c r="D24" i="240"/>
  <c r="C24" i="240"/>
  <c r="B24" i="240"/>
  <c r="A24" i="240"/>
  <c r="H23" i="240"/>
  <c r="G23" i="240"/>
  <c r="F23" i="240"/>
  <c r="E23" i="240"/>
  <c r="D23" i="240"/>
  <c r="C23" i="240"/>
  <c r="B23" i="240"/>
  <c r="A23" i="240"/>
  <c r="H22" i="240"/>
  <c r="G22" i="240"/>
  <c r="F22" i="240"/>
  <c r="E22" i="240"/>
  <c r="D22" i="240"/>
  <c r="C22" i="240"/>
  <c r="B22" i="240"/>
  <c r="A22" i="240"/>
  <c r="H21" i="240"/>
  <c r="G21" i="240"/>
  <c r="F21" i="240"/>
  <c r="E21" i="240"/>
  <c r="D21" i="240"/>
  <c r="C21" i="240"/>
  <c r="B21" i="240"/>
  <c r="A21" i="240"/>
  <c r="H20" i="240"/>
  <c r="G20" i="240"/>
  <c r="F20" i="240"/>
  <c r="E20" i="240"/>
  <c r="D20" i="240"/>
  <c r="C20" i="240"/>
  <c r="B20" i="240"/>
  <c r="A20" i="240"/>
  <c r="H19" i="240"/>
  <c r="G19" i="240"/>
  <c r="F19" i="240"/>
  <c r="E19" i="240"/>
  <c r="D19" i="240"/>
  <c r="C19" i="240"/>
  <c r="B19" i="240"/>
  <c r="A19" i="240"/>
  <c r="H18" i="240"/>
  <c r="G18" i="240"/>
  <c r="F18" i="240"/>
  <c r="E18" i="240"/>
  <c r="D18" i="240"/>
  <c r="C18" i="240"/>
  <c r="B18" i="240"/>
  <c r="A18" i="240"/>
  <c r="J17" i="240"/>
  <c r="I17" i="240"/>
  <c r="H17" i="240"/>
  <c r="G17" i="240"/>
  <c r="F17" i="240"/>
  <c r="E17" i="240"/>
  <c r="D17" i="240"/>
  <c r="C17" i="240"/>
  <c r="B17" i="240"/>
  <c r="A17" i="240"/>
  <c r="H16" i="240"/>
  <c r="G16" i="240"/>
  <c r="F16" i="240"/>
  <c r="E16" i="240"/>
  <c r="D16" i="240"/>
  <c r="C16" i="240"/>
  <c r="B16" i="240"/>
  <c r="A16" i="240"/>
  <c r="H15" i="240"/>
  <c r="G15" i="240"/>
  <c r="F15" i="240"/>
  <c r="E15" i="240"/>
  <c r="D15" i="240"/>
  <c r="C15" i="240"/>
  <c r="B15" i="240"/>
  <c r="A15" i="240"/>
  <c r="H14" i="240"/>
  <c r="G14" i="240"/>
  <c r="F14" i="240"/>
  <c r="E14" i="240"/>
  <c r="D14" i="240"/>
  <c r="C14" i="240"/>
  <c r="B14" i="240"/>
  <c r="A14" i="240"/>
  <c r="H13" i="240"/>
  <c r="G13" i="240"/>
  <c r="F13" i="240"/>
  <c r="E13" i="240"/>
  <c r="D13" i="240"/>
  <c r="C13" i="240"/>
  <c r="B13" i="240"/>
  <c r="A13" i="240"/>
  <c r="H12" i="240"/>
  <c r="G12" i="240"/>
  <c r="F12" i="240"/>
  <c r="E12" i="240"/>
  <c r="D12" i="240"/>
  <c r="C12" i="240"/>
  <c r="B12" i="240"/>
  <c r="A12" i="240"/>
  <c r="H11" i="240"/>
  <c r="G11" i="240"/>
  <c r="F11" i="240"/>
  <c r="E11" i="240"/>
  <c r="D11" i="240"/>
  <c r="C11" i="240"/>
  <c r="B11" i="240"/>
  <c r="A11" i="240"/>
  <c r="H10" i="240"/>
  <c r="G10" i="240"/>
  <c r="F10" i="240"/>
  <c r="E10" i="240"/>
  <c r="D10" i="240"/>
  <c r="C10" i="240"/>
  <c r="B10" i="240"/>
  <c r="A10" i="240"/>
  <c r="H9" i="240"/>
  <c r="G9" i="240"/>
  <c r="F9" i="240"/>
  <c r="E9" i="240"/>
  <c r="D9" i="240"/>
  <c r="C9" i="240"/>
  <c r="B9" i="240"/>
  <c r="A9" i="240"/>
  <c r="H8" i="240"/>
  <c r="G8" i="240"/>
  <c r="F8" i="240"/>
  <c r="E8" i="240"/>
  <c r="D8" i="240"/>
  <c r="C8" i="240"/>
  <c r="B8" i="240"/>
  <c r="A8" i="240"/>
  <c r="J7" i="240"/>
  <c r="I7" i="240"/>
  <c r="H7" i="240"/>
  <c r="G7" i="240"/>
  <c r="F7" i="240"/>
  <c r="E7" i="240"/>
  <c r="D7" i="240"/>
  <c r="C7" i="240"/>
  <c r="B7" i="240"/>
  <c r="A7" i="240"/>
  <c r="M5" i="240"/>
  <c r="M85" i="239"/>
  <c r="K85" i="239"/>
  <c r="I85" i="239"/>
  <c r="G85" i="239"/>
  <c r="M83" i="239"/>
  <c r="K83" i="239"/>
  <c r="I83" i="239"/>
  <c r="G83" i="239"/>
  <c r="M81" i="239"/>
  <c r="K81" i="239"/>
  <c r="I81" i="239"/>
  <c r="G81" i="239"/>
  <c r="K80" i="239"/>
  <c r="H78" i="239"/>
  <c r="G78" i="239"/>
  <c r="F78" i="239"/>
  <c r="E78" i="239"/>
  <c r="D78" i="239"/>
  <c r="C78" i="239"/>
  <c r="B78" i="239"/>
  <c r="A78" i="239"/>
  <c r="H77" i="239"/>
  <c r="G77" i="239"/>
  <c r="F77" i="239"/>
  <c r="E77" i="239"/>
  <c r="D77" i="239"/>
  <c r="C77" i="239"/>
  <c r="B77" i="239"/>
  <c r="A77" i="239"/>
  <c r="H76" i="239"/>
  <c r="G76" i="239"/>
  <c r="F76" i="239"/>
  <c r="E76" i="239"/>
  <c r="D76" i="239"/>
  <c r="C76" i="239"/>
  <c r="B76" i="239"/>
  <c r="A76" i="239"/>
  <c r="H75" i="239"/>
  <c r="G75" i="239"/>
  <c r="F75" i="239"/>
  <c r="E75" i="239"/>
  <c r="D75" i="239"/>
  <c r="C75" i="239"/>
  <c r="B75" i="239"/>
  <c r="A75" i="239"/>
  <c r="L74" i="239"/>
  <c r="H74" i="239"/>
  <c r="G74" i="239"/>
  <c r="F74" i="239"/>
  <c r="E74" i="239"/>
  <c r="D74" i="239"/>
  <c r="C74" i="239"/>
  <c r="B74" i="239"/>
  <c r="A74" i="239"/>
  <c r="J73" i="239"/>
  <c r="I73" i="239"/>
  <c r="H73" i="239"/>
  <c r="G73" i="239"/>
  <c r="F73" i="239"/>
  <c r="E73" i="239"/>
  <c r="D73" i="239"/>
  <c r="C73" i="239"/>
  <c r="B73" i="239"/>
  <c r="A73" i="239"/>
  <c r="H72" i="239"/>
  <c r="G72" i="239"/>
  <c r="F72" i="239"/>
  <c r="E72" i="239"/>
  <c r="D72" i="239"/>
  <c r="C72" i="239"/>
  <c r="B72" i="239"/>
  <c r="A72" i="239"/>
  <c r="H71" i="239"/>
  <c r="G71" i="239"/>
  <c r="F71" i="239"/>
  <c r="E71" i="239"/>
  <c r="D71" i="239"/>
  <c r="C71" i="239"/>
  <c r="B71" i="239"/>
  <c r="A71" i="239"/>
  <c r="H70" i="239"/>
  <c r="G70" i="239"/>
  <c r="F70" i="239"/>
  <c r="E70" i="239"/>
  <c r="D70" i="239"/>
  <c r="C70" i="239"/>
  <c r="B70" i="239"/>
  <c r="A70" i="239"/>
  <c r="H69" i="239"/>
  <c r="G69" i="239"/>
  <c r="F69" i="239"/>
  <c r="E69" i="239"/>
  <c r="D69" i="239"/>
  <c r="C69" i="239"/>
  <c r="B69" i="239"/>
  <c r="A69" i="239"/>
  <c r="H68" i="239"/>
  <c r="G68" i="239"/>
  <c r="F68" i="239"/>
  <c r="E68" i="239"/>
  <c r="D68" i="239"/>
  <c r="C68" i="239"/>
  <c r="B68" i="239"/>
  <c r="A68" i="239"/>
  <c r="H67" i="239"/>
  <c r="G67" i="239"/>
  <c r="F67" i="239"/>
  <c r="E67" i="239"/>
  <c r="D67" i="239"/>
  <c r="C67" i="239"/>
  <c r="B67" i="239"/>
  <c r="A67" i="239"/>
  <c r="H66" i="239"/>
  <c r="G66" i="239"/>
  <c r="F66" i="239"/>
  <c r="E66" i="239"/>
  <c r="D66" i="239"/>
  <c r="C66" i="239"/>
  <c r="B66" i="239"/>
  <c r="A66" i="239"/>
  <c r="H65" i="239"/>
  <c r="G65" i="239"/>
  <c r="F65" i="239"/>
  <c r="E65" i="239"/>
  <c r="D65" i="239"/>
  <c r="C65" i="239"/>
  <c r="B65" i="239"/>
  <c r="A65" i="239"/>
  <c r="H64" i="239"/>
  <c r="G64" i="239"/>
  <c r="F64" i="239"/>
  <c r="E64" i="239"/>
  <c r="D64" i="239"/>
  <c r="C64" i="239"/>
  <c r="B64" i="239"/>
  <c r="A64" i="239"/>
  <c r="J63" i="239"/>
  <c r="I63" i="239"/>
  <c r="H63" i="239"/>
  <c r="G63" i="239"/>
  <c r="F63" i="239"/>
  <c r="E63" i="239"/>
  <c r="D63" i="239"/>
  <c r="C63" i="239"/>
  <c r="B63" i="239"/>
  <c r="A63" i="239"/>
  <c r="H62" i="239"/>
  <c r="G62" i="239"/>
  <c r="F62" i="239"/>
  <c r="E62" i="239"/>
  <c r="D62" i="239"/>
  <c r="C62" i="239"/>
  <c r="B62" i="239"/>
  <c r="A62" i="239"/>
  <c r="J61" i="239"/>
  <c r="I61" i="239"/>
  <c r="H61" i="239"/>
  <c r="G61" i="239"/>
  <c r="F61" i="239"/>
  <c r="E61" i="239"/>
  <c r="D61" i="239"/>
  <c r="C61" i="239"/>
  <c r="B61" i="239"/>
  <c r="A61" i="239"/>
  <c r="H60" i="239"/>
  <c r="G60" i="239"/>
  <c r="F60" i="239"/>
  <c r="E60" i="239"/>
  <c r="D60" i="239"/>
  <c r="C60" i="239"/>
  <c r="B60" i="239"/>
  <c r="A60" i="239"/>
  <c r="H59" i="239"/>
  <c r="G59" i="239"/>
  <c r="F59" i="239"/>
  <c r="E59" i="239"/>
  <c r="D59" i="239"/>
  <c r="C59" i="239"/>
  <c r="B59" i="239"/>
  <c r="A59" i="239"/>
  <c r="H58" i="239"/>
  <c r="G58" i="239"/>
  <c r="F58" i="239"/>
  <c r="E58" i="239"/>
  <c r="D58" i="239"/>
  <c r="C58" i="239"/>
  <c r="B58" i="239"/>
  <c r="A58" i="239"/>
  <c r="H57" i="239"/>
  <c r="G57" i="239"/>
  <c r="F57" i="239"/>
  <c r="E57" i="239"/>
  <c r="D57" i="239"/>
  <c r="C57" i="239"/>
  <c r="B57" i="239"/>
  <c r="A57" i="239"/>
  <c r="H56" i="239"/>
  <c r="G56" i="239"/>
  <c r="F56" i="239"/>
  <c r="E56" i="239"/>
  <c r="D56" i="239"/>
  <c r="C56" i="239"/>
  <c r="B56" i="239"/>
  <c r="A56" i="239"/>
  <c r="J55" i="239"/>
  <c r="I55" i="239"/>
  <c r="H55" i="239"/>
  <c r="G55" i="239"/>
  <c r="F55" i="239"/>
  <c r="E55" i="239"/>
  <c r="D55" i="239"/>
  <c r="C55" i="239"/>
  <c r="B55" i="239"/>
  <c r="A55" i="239"/>
  <c r="H54" i="239"/>
  <c r="G54" i="239"/>
  <c r="F54" i="239"/>
  <c r="E54" i="239"/>
  <c r="D54" i="239"/>
  <c r="C54" i="239"/>
  <c r="B54" i="239"/>
  <c r="A54" i="239"/>
  <c r="H53" i="239"/>
  <c r="G53" i="239"/>
  <c r="F53" i="239"/>
  <c r="E53" i="239"/>
  <c r="D53" i="239"/>
  <c r="C53" i="239"/>
  <c r="B53" i="239"/>
  <c r="A53" i="239"/>
  <c r="H52" i="239"/>
  <c r="G52" i="239"/>
  <c r="F52" i="239"/>
  <c r="E52" i="239"/>
  <c r="D52" i="239"/>
  <c r="C52" i="239"/>
  <c r="B52" i="239"/>
  <c r="A52" i="239"/>
  <c r="H51" i="239"/>
  <c r="G51" i="239"/>
  <c r="F51" i="239"/>
  <c r="E51" i="239"/>
  <c r="D51" i="239"/>
  <c r="C51" i="239"/>
  <c r="B51" i="239"/>
  <c r="A51" i="239"/>
  <c r="H50" i="239"/>
  <c r="G50" i="239"/>
  <c r="F50" i="239"/>
  <c r="E50" i="239"/>
  <c r="D50" i="239"/>
  <c r="C50" i="239"/>
  <c r="B50" i="239"/>
  <c r="A50" i="239"/>
  <c r="H49" i="239"/>
  <c r="G49" i="239"/>
  <c r="F49" i="239"/>
  <c r="E49" i="239"/>
  <c r="D49" i="239"/>
  <c r="C49" i="239"/>
  <c r="B49" i="239"/>
  <c r="A49" i="239"/>
  <c r="H48" i="239"/>
  <c r="G48" i="239"/>
  <c r="F48" i="239"/>
  <c r="E48" i="239"/>
  <c r="D48" i="239"/>
  <c r="C48" i="239"/>
  <c r="B48" i="239"/>
  <c r="A48" i="239"/>
  <c r="H47" i="239"/>
  <c r="F47" i="239"/>
  <c r="E47" i="239"/>
  <c r="D47" i="239"/>
  <c r="C47" i="239"/>
  <c r="B47" i="239"/>
  <c r="A47" i="239"/>
  <c r="H46" i="239"/>
  <c r="F46" i="239"/>
  <c r="E46" i="239"/>
  <c r="D46" i="239"/>
  <c r="C46" i="239"/>
  <c r="B46" i="239"/>
  <c r="A46" i="239"/>
  <c r="H45" i="239"/>
  <c r="G45" i="239"/>
  <c r="F45" i="239"/>
  <c r="E45" i="239"/>
  <c r="D45" i="239"/>
  <c r="C45" i="239"/>
  <c r="B45" i="239"/>
  <c r="A45" i="239"/>
  <c r="H44" i="239"/>
  <c r="G44" i="239"/>
  <c r="F44" i="239"/>
  <c r="E44" i="239"/>
  <c r="D44" i="239"/>
  <c r="C44" i="239"/>
  <c r="B44" i="239"/>
  <c r="A44" i="239"/>
  <c r="H43" i="239"/>
  <c r="G43" i="239"/>
  <c r="F43" i="239"/>
  <c r="E43" i="239"/>
  <c r="D43" i="239"/>
  <c r="C43" i="239"/>
  <c r="B43" i="239"/>
  <c r="A43" i="239"/>
  <c r="H42" i="239"/>
  <c r="G42" i="239"/>
  <c r="F42" i="239"/>
  <c r="E42" i="239"/>
  <c r="D42" i="239"/>
  <c r="C42" i="239"/>
  <c r="B42" i="239"/>
  <c r="A42" i="239"/>
  <c r="H41" i="239"/>
  <c r="G41" i="239"/>
  <c r="F41" i="239"/>
  <c r="E41" i="239"/>
  <c r="D41" i="239"/>
  <c r="C41" i="239"/>
  <c r="B41" i="239"/>
  <c r="A41" i="239"/>
  <c r="H40" i="239"/>
  <c r="G40" i="239"/>
  <c r="F40" i="239"/>
  <c r="E40" i="239"/>
  <c r="D40" i="239"/>
  <c r="C40" i="239"/>
  <c r="B40" i="239"/>
  <c r="A40" i="239"/>
  <c r="H39" i="239"/>
  <c r="G39" i="239"/>
  <c r="F39" i="239"/>
  <c r="E39" i="239"/>
  <c r="D39" i="239"/>
  <c r="C39" i="239"/>
  <c r="B39" i="239"/>
  <c r="A39" i="239"/>
  <c r="H38" i="239"/>
  <c r="G38" i="239"/>
  <c r="F38" i="239"/>
  <c r="E38" i="239"/>
  <c r="D38" i="239"/>
  <c r="C38" i="239"/>
  <c r="B38" i="239"/>
  <c r="A38" i="239"/>
  <c r="H37" i="239"/>
  <c r="G37" i="239"/>
  <c r="F37" i="239"/>
  <c r="E37" i="239"/>
  <c r="D37" i="239"/>
  <c r="C37" i="239"/>
  <c r="B37" i="239"/>
  <c r="A37" i="239"/>
  <c r="H36" i="239"/>
  <c r="G36" i="239"/>
  <c r="F36" i="239"/>
  <c r="E36" i="239"/>
  <c r="D36" i="239"/>
  <c r="C36" i="239"/>
  <c r="B36" i="239"/>
  <c r="A36" i="239"/>
  <c r="H35" i="239"/>
  <c r="G35" i="239"/>
  <c r="F35" i="239"/>
  <c r="E35" i="239"/>
  <c r="D35" i="239"/>
  <c r="C35" i="239"/>
  <c r="B35" i="239"/>
  <c r="A35" i="239"/>
  <c r="H34" i="239"/>
  <c r="G34" i="239"/>
  <c r="F34" i="239"/>
  <c r="E34" i="239"/>
  <c r="D34" i="239"/>
  <c r="C34" i="239"/>
  <c r="B34" i="239"/>
  <c r="A34" i="239"/>
  <c r="H33" i="239"/>
  <c r="G33" i="239"/>
  <c r="F33" i="239"/>
  <c r="E33" i="239"/>
  <c r="D33" i="239"/>
  <c r="C33" i="239"/>
  <c r="B33" i="239"/>
  <c r="A33" i="239"/>
  <c r="H32" i="239"/>
  <c r="G32" i="239"/>
  <c r="F32" i="239"/>
  <c r="E32" i="239"/>
  <c r="D32" i="239"/>
  <c r="C32" i="239"/>
  <c r="B32" i="239"/>
  <c r="A32" i="239"/>
  <c r="H31" i="239"/>
  <c r="G31" i="239"/>
  <c r="F31" i="239"/>
  <c r="E31" i="239"/>
  <c r="D31" i="239"/>
  <c r="C31" i="239"/>
  <c r="B31" i="239"/>
  <c r="A31" i="239"/>
  <c r="H30" i="239"/>
  <c r="G30" i="239"/>
  <c r="F30" i="239"/>
  <c r="E30" i="239"/>
  <c r="D30" i="239"/>
  <c r="C30" i="239"/>
  <c r="B30" i="239"/>
  <c r="A30" i="239"/>
  <c r="H29" i="239"/>
  <c r="G29" i="239"/>
  <c r="F29" i="239"/>
  <c r="E29" i="239"/>
  <c r="D29" i="239"/>
  <c r="C29" i="239"/>
  <c r="B29" i="239"/>
  <c r="A29" i="239"/>
  <c r="H28" i="239"/>
  <c r="G28" i="239"/>
  <c r="F28" i="239"/>
  <c r="E28" i="239"/>
  <c r="D28" i="239"/>
  <c r="C28" i="239"/>
  <c r="B28" i="239"/>
  <c r="A28" i="239"/>
  <c r="J27" i="239"/>
  <c r="I27" i="239"/>
  <c r="H27" i="239"/>
  <c r="G27" i="239"/>
  <c r="F27" i="239"/>
  <c r="E27" i="239"/>
  <c r="D27" i="239"/>
  <c r="C27" i="239"/>
  <c r="B27" i="239"/>
  <c r="A27" i="239"/>
  <c r="H26" i="239"/>
  <c r="G26" i="239"/>
  <c r="F26" i="239"/>
  <c r="E26" i="239"/>
  <c r="D26" i="239"/>
  <c r="C26" i="239"/>
  <c r="B26" i="239"/>
  <c r="A26" i="239"/>
  <c r="H25" i="239"/>
  <c r="G25" i="239"/>
  <c r="F25" i="239"/>
  <c r="E25" i="239"/>
  <c r="D25" i="239"/>
  <c r="C25" i="239"/>
  <c r="B25" i="239"/>
  <c r="A25" i="239"/>
  <c r="H24" i="239"/>
  <c r="G24" i="239"/>
  <c r="F24" i="239"/>
  <c r="E24" i="239"/>
  <c r="D24" i="239"/>
  <c r="C24" i="239"/>
  <c r="B24" i="239"/>
  <c r="A24" i="239"/>
  <c r="H23" i="239"/>
  <c r="G23" i="239"/>
  <c r="F23" i="239"/>
  <c r="E23" i="239"/>
  <c r="D23" i="239"/>
  <c r="C23" i="239"/>
  <c r="B23" i="239"/>
  <c r="A23" i="239"/>
  <c r="H22" i="239"/>
  <c r="G22" i="239"/>
  <c r="F22" i="239"/>
  <c r="E22" i="239"/>
  <c r="D22" i="239"/>
  <c r="C22" i="239"/>
  <c r="B22" i="239"/>
  <c r="A22" i="239"/>
  <c r="H21" i="239"/>
  <c r="G21" i="239"/>
  <c r="F21" i="239"/>
  <c r="E21" i="239"/>
  <c r="D21" i="239"/>
  <c r="C21" i="239"/>
  <c r="B21" i="239"/>
  <c r="A21" i="239"/>
  <c r="H20" i="239"/>
  <c r="G20" i="239"/>
  <c r="F20" i="239"/>
  <c r="E20" i="239"/>
  <c r="D20" i="239"/>
  <c r="C20" i="239"/>
  <c r="B20" i="239"/>
  <c r="A20" i="239"/>
  <c r="H19" i="239"/>
  <c r="G19" i="239"/>
  <c r="F19" i="239"/>
  <c r="E19" i="239"/>
  <c r="D19" i="239"/>
  <c r="C19" i="239"/>
  <c r="B19" i="239"/>
  <c r="A19" i="239"/>
  <c r="H18" i="239"/>
  <c r="G18" i="239"/>
  <c r="F18" i="239"/>
  <c r="E18" i="239"/>
  <c r="D18" i="239"/>
  <c r="C18" i="239"/>
  <c r="B18" i="239"/>
  <c r="A18" i="239"/>
  <c r="J17" i="239"/>
  <c r="I17" i="239"/>
  <c r="H17" i="239"/>
  <c r="G17" i="239"/>
  <c r="F17" i="239"/>
  <c r="E17" i="239"/>
  <c r="D17" i="239"/>
  <c r="C17" i="239"/>
  <c r="B17" i="239"/>
  <c r="A17" i="239"/>
  <c r="H16" i="239"/>
  <c r="G16" i="239"/>
  <c r="F16" i="239"/>
  <c r="E16" i="239"/>
  <c r="D16" i="239"/>
  <c r="C16" i="239"/>
  <c r="B16" i="239"/>
  <c r="A16" i="239"/>
  <c r="H15" i="239"/>
  <c r="G15" i="239"/>
  <c r="F15" i="239"/>
  <c r="E15" i="239"/>
  <c r="D15" i="239"/>
  <c r="C15" i="239"/>
  <c r="B15" i="239"/>
  <c r="A15" i="239"/>
  <c r="H14" i="239"/>
  <c r="G14" i="239"/>
  <c r="F14" i="239"/>
  <c r="E14" i="239"/>
  <c r="D14" i="239"/>
  <c r="C14" i="239"/>
  <c r="B14" i="239"/>
  <c r="A14" i="239"/>
  <c r="H13" i="239"/>
  <c r="G13" i="239"/>
  <c r="F13" i="239"/>
  <c r="E13" i="239"/>
  <c r="D13" i="239"/>
  <c r="C13" i="239"/>
  <c r="B13" i="239"/>
  <c r="A13" i="239"/>
  <c r="H12" i="239"/>
  <c r="G12" i="239"/>
  <c r="F12" i="239"/>
  <c r="E12" i="239"/>
  <c r="D12" i="239"/>
  <c r="C12" i="239"/>
  <c r="B12" i="239"/>
  <c r="A12" i="239"/>
  <c r="H11" i="239"/>
  <c r="G11" i="239"/>
  <c r="F11" i="239"/>
  <c r="E11" i="239"/>
  <c r="D11" i="239"/>
  <c r="C11" i="239"/>
  <c r="B11" i="239"/>
  <c r="A11" i="239"/>
  <c r="H10" i="239"/>
  <c r="G10" i="239"/>
  <c r="F10" i="239"/>
  <c r="E10" i="239"/>
  <c r="D10" i="239"/>
  <c r="C10" i="239"/>
  <c r="B10" i="239"/>
  <c r="A10" i="239"/>
  <c r="H9" i="239"/>
  <c r="G9" i="239"/>
  <c r="F9" i="239"/>
  <c r="E9" i="239"/>
  <c r="D9" i="239"/>
  <c r="C9" i="239"/>
  <c r="B9" i="239"/>
  <c r="A9" i="239"/>
  <c r="H8" i="239"/>
  <c r="G8" i="239"/>
  <c r="F8" i="239"/>
  <c r="E8" i="239"/>
  <c r="D8" i="239"/>
  <c r="C8" i="239"/>
  <c r="B8" i="239"/>
  <c r="A8" i="239"/>
  <c r="J7" i="239"/>
  <c r="I7" i="239"/>
  <c r="H7" i="239"/>
  <c r="G7" i="239"/>
  <c r="F7" i="239"/>
  <c r="E7" i="239"/>
  <c r="D7" i="239"/>
  <c r="C7" i="239"/>
  <c r="B7" i="239"/>
  <c r="A7" i="239"/>
  <c r="M5" i="239"/>
  <c r="C19" i="221"/>
  <c r="B19" i="221"/>
  <c r="C18" i="221"/>
  <c r="B18" i="221"/>
  <c r="C17" i="221"/>
  <c r="B17" i="221"/>
  <c r="C16" i="221"/>
  <c r="B16" i="221"/>
  <c r="C15" i="221"/>
  <c r="B15" i="221"/>
  <c r="C14" i="221"/>
  <c r="B14" i="221"/>
  <c r="C13" i="221"/>
  <c r="B13" i="221"/>
  <c r="C12" i="221"/>
  <c r="B12" i="221"/>
  <c r="C11" i="221"/>
  <c r="B11" i="221"/>
  <c r="C10" i="221"/>
  <c r="B10" i="221"/>
  <c r="C9" i="221"/>
  <c r="B9" i="221"/>
  <c r="C8" i="221"/>
  <c r="B8" i="221"/>
  <c r="C7" i="221"/>
  <c r="B7" i="221"/>
  <c r="C6" i="221"/>
  <c r="B6" i="221"/>
  <c r="S145" i="246"/>
  <c r="S144" i="246"/>
  <c r="U141" i="246"/>
  <c r="S141" i="246"/>
  <c r="S140" i="246"/>
  <c r="G135" i="246"/>
  <c r="F135" i="246"/>
  <c r="E135" i="246"/>
  <c r="D135" i="246"/>
  <c r="C135" i="246"/>
  <c r="B135" i="246"/>
  <c r="A135" i="246"/>
  <c r="G134" i="246"/>
  <c r="F134" i="246"/>
  <c r="E134" i="246"/>
  <c r="D134" i="246"/>
  <c r="C134" i="246"/>
  <c r="B134" i="246"/>
  <c r="A134" i="246"/>
  <c r="G133" i="246"/>
  <c r="F133" i="246"/>
  <c r="E133" i="246"/>
  <c r="D133" i="246"/>
  <c r="C133" i="246"/>
  <c r="B133" i="246"/>
  <c r="A133" i="246"/>
  <c r="G132" i="246"/>
  <c r="F132" i="246"/>
  <c r="E132" i="246"/>
  <c r="D132" i="246"/>
  <c r="C132" i="246"/>
  <c r="B132" i="246"/>
  <c r="A132" i="246"/>
  <c r="U131" i="246"/>
  <c r="T131" i="246"/>
  <c r="G131" i="246"/>
  <c r="F131" i="246"/>
  <c r="E131" i="246"/>
  <c r="Q130" i="246" s="1"/>
  <c r="Q131" i="246" s="1"/>
  <c r="Q132" i="246" s="1"/>
  <c r="D131" i="246"/>
  <c r="I131" i="246" s="1"/>
  <c r="C131" i="246"/>
  <c r="B131" i="246"/>
  <c r="A131" i="246"/>
  <c r="G130" i="246"/>
  <c r="F130" i="246"/>
  <c r="E130" i="246"/>
  <c r="D130" i="246"/>
  <c r="P130" i="246" s="1"/>
  <c r="C130" i="246"/>
  <c r="B130" i="246"/>
  <c r="A130" i="246"/>
  <c r="G123" i="246"/>
  <c r="F123" i="246"/>
  <c r="E123" i="246"/>
  <c r="D123" i="246"/>
  <c r="C123" i="246"/>
  <c r="B123" i="246"/>
  <c r="A123" i="246"/>
  <c r="G122" i="246"/>
  <c r="F122" i="246"/>
  <c r="E122" i="246"/>
  <c r="D122" i="246"/>
  <c r="C122" i="246"/>
  <c r="B122" i="246"/>
  <c r="A122" i="246"/>
  <c r="G121" i="246"/>
  <c r="F121" i="246"/>
  <c r="E121" i="246"/>
  <c r="D121" i="246"/>
  <c r="C121" i="246"/>
  <c r="B121" i="246"/>
  <c r="A121" i="246"/>
  <c r="G120" i="246"/>
  <c r="F120" i="246"/>
  <c r="E120" i="246"/>
  <c r="D120" i="246"/>
  <c r="C120" i="246"/>
  <c r="B120" i="246"/>
  <c r="A120" i="246"/>
  <c r="G119" i="246"/>
  <c r="F119" i="246"/>
  <c r="E119" i="246"/>
  <c r="D119" i="246"/>
  <c r="C119" i="246"/>
  <c r="B119" i="246"/>
  <c r="A119" i="246"/>
  <c r="G118" i="246"/>
  <c r="M114" i="246" s="1"/>
  <c r="M115" i="246" s="1"/>
  <c r="F118" i="246"/>
  <c r="E118" i="246"/>
  <c r="D118" i="246"/>
  <c r="C118" i="246"/>
  <c r="B118" i="246"/>
  <c r="A118" i="246"/>
  <c r="G117" i="246"/>
  <c r="F117" i="246"/>
  <c r="E117" i="246"/>
  <c r="D117" i="246"/>
  <c r="C117" i="246"/>
  <c r="B117" i="246"/>
  <c r="A117" i="246"/>
  <c r="G116" i="246"/>
  <c r="F116" i="246"/>
  <c r="E116" i="246"/>
  <c r="J120" i="246" s="1"/>
  <c r="D116" i="246"/>
  <c r="C116" i="246"/>
  <c r="B116" i="246"/>
  <c r="A116" i="246"/>
  <c r="U115" i="246"/>
  <c r="T115" i="246"/>
  <c r="G115" i="246"/>
  <c r="F115" i="246"/>
  <c r="E115" i="246"/>
  <c r="D115" i="246"/>
  <c r="C115" i="246"/>
  <c r="B115" i="246"/>
  <c r="A115" i="246"/>
  <c r="G114" i="246"/>
  <c r="F114" i="246"/>
  <c r="E114" i="246"/>
  <c r="J115" i="246" s="1"/>
  <c r="D114" i="246"/>
  <c r="C114" i="246"/>
  <c r="B114" i="246"/>
  <c r="A114" i="246"/>
  <c r="U102" i="246"/>
  <c r="T102" i="246"/>
  <c r="I102" i="246"/>
  <c r="F31" i="246" s="1"/>
  <c r="F101" i="246"/>
  <c r="L101" i="246" s="1"/>
  <c r="L102" i="246" s="1"/>
  <c r="D101" i="246"/>
  <c r="B101" i="246"/>
  <c r="G93" i="246"/>
  <c r="F93" i="246"/>
  <c r="E93" i="246"/>
  <c r="D93" i="246"/>
  <c r="C93" i="246"/>
  <c r="B93" i="246"/>
  <c r="A93" i="246"/>
  <c r="G92" i="246"/>
  <c r="F92" i="246"/>
  <c r="E92" i="246"/>
  <c r="D92" i="246"/>
  <c r="C92" i="246"/>
  <c r="B92" i="246"/>
  <c r="A92" i="246"/>
  <c r="G91" i="246"/>
  <c r="F91" i="246"/>
  <c r="E91" i="246"/>
  <c r="D91" i="246"/>
  <c r="C91" i="246"/>
  <c r="B91" i="246"/>
  <c r="A91" i="246"/>
  <c r="G90" i="246"/>
  <c r="F90" i="246"/>
  <c r="E90" i="246"/>
  <c r="D90" i="246"/>
  <c r="I94" i="246" s="1"/>
  <c r="C90" i="246"/>
  <c r="B90" i="246"/>
  <c r="A90" i="246"/>
  <c r="U89" i="246"/>
  <c r="T89" i="246"/>
  <c r="G89" i="246"/>
  <c r="F89" i="246"/>
  <c r="E89" i="246"/>
  <c r="J89" i="246" s="1"/>
  <c r="D89" i="246"/>
  <c r="C89" i="246"/>
  <c r="B89" i="246"/>
  <c r="A89" i="246"/>
  <c r="G88" i="246"/>
  <c r="F88" i="246"/>
  <c r="E88" i="246"/>
  <c r="D88" i="246"/>
  <c r="C88" i="246"/>
  <c r="B88" i="246"/>
  <c r="A88" i="246"/>
  <c r="G81" i="246"/>
  <c r="F81" i="246"/>
  <c r="E81" i="246"/>
  <c r="D81" i="246"/>
  <c r="C81" i="246"/>
  <c r="B81" i="246"/>
  <c r="A81" i="246"/>
  <c r="G80" i="246"/>
  <c r="F80" i="246"/>
  <c r="E80" i="246"/>
  <c r="D80" i="246"/>
  <c r="C80" i="246"/>
  <c r="B80" i="246"/>
  <c r="A80" i="246"/>
  <c r="G79" i="246"/>
  <c r="F79" i="246"/>
  <c r="E79" i="246"/>
  <c r="D79" i="246"/>
  <c r="C79" i="246"/>
  <c r="B79" i="246"/>
  <c r="A79" i="246"/>
  <c r="G78" i="246"/>
  <c r="F78" i="246"/>
  <c r="E78" i="246"/>
  <c r="D78" i="246"/>
  <c r="C78" i="246"/>
  <c r="B78" i="246"/>
  <c r="A78" i="246"/>
  <c r="G77" i="246"/>
  <c r="F77" i="246"/>
  <c r="E77" i="246"/>
  <c r="D77" i="246"/>
  <c r="C77" i="246"/>
  <c r="B77" i="246"/>
  <c r="A77" i="246"/>
  <c r="G76" i="246"/>
  <c r="F76" i="246"/>
  <c r="E76" i="246"/>
  <c r="D76" i="246"/>
  <c r="C76" i="246"/>
  <c r="B76" i="246"/>
  <c r="A76" i="246"/>
  <c r="G75" i="246"/>
  <c r="F75" i="246"/>
  <c r="E75" i="246"/>
  <c r="D75" i="246"/>
  <c r="C75" i="246"/>
  <c r="B75" i="246"/>
  <c r="A75" i="246"/>
  <c r="G74" i="246"/>
  <c r="F74" i="246"/>
  <c r="E74" i="246"/>
  <c r="D74" i="246"/>
  <c r="C74" i="246"/>
  <c r="B74" i="246"/>
  <c r="A74" i="246"/>
  <c r="G73" i="246"/>
  <c r="F73" i="246"/>
  <c r="E73" i="246"/>
  <c r="D73" i="246"/>
  <c r="C73" i="246"/>
  <c r="B73" i="246"/>
  <c r="A73" i="246"/>
  <c r="G72" i="246"/>
  <c r="F72" i="246"/>
  <c r="E72" i="246"/>
  <c r="D72" i="246"/>
  <c r="C72" i="246"/>
  <c r="B72" i="246"/>
  <c r="A72" i="246"/>
  <c r="G71" i="246"/>
  <c r="F71" i="246"/>
  <c r="E71" i="246"/>
  <c r="D71" i="246"/>
  <c r="C71" i="246"/>
  <c r="B71" i="246"/>
  <c r="A71" i="246"/>
  <c r="G70" i="246"/>
  <c r="F70" i="246"/>
  <c r="E70" i="246"/>
  <c r="D70" i="246"/>
  <c r="C70" i="246"/>
  <c r="B70" i="246"/>
  <c r="A70" i="246"/>
  <c r="G69" i="246"/>
  <c r="F69" i="246"/>
  <c r="E69" i="246"/>
  <c r="D69" i="246"/>
  <c r="C69" i="246"/>
  <c r="B69" i="246"/>
  <c r="A69" i="246"/>
  <c r="G68" i="246"/>
  <c r="F68" i="246"/>
  <c r="E68" i="246"/>
  <c r="D68" i="246"/>
  <c r="C68" i="246"/>
  <c r="B68" i="246"/>
  <c r="A68" i="246"/>
  <c r="G67" i="246"/>
  <c r="F67" i="246"/>
  <c r="E67" i="246"/>
  <c r="D67" i="246"/>
  <c r="C67" i="246"/>
  <c r="B67" i="246"/>
  <c r="A67" i="246"/>
  <c r="U66" i="246"/>
  <c r="T66" i="246"/>
  <c r="G66" i="246"/>
  <c r="F66" i="246"/>
  <c r="E66" i="246"/>
  <c r="D66" i="246"/>
  <c r="I71" i="246" s="1"/>
  <c r="C66" i="246"/>
  <c r="B66" i="246"/>
  <c r="A66" i="246"/>
  <c r="L65" i="246"/>
  <c r="L66" i="246" s="1"/>
  <c r="G65" i="246"/>
  <c r="F65" i="246"/>
  <c r="E65" i="246"/>
  <c r="D65" i="246"/>
  <c r="C65" i="246"/>
  <c r="B65" i="246"/>
  <c r="A65" i="246"/>
  <c r="G60" i="246"/>
  <c r="F60" i="246"/>
  <c r="E60" i="246"/>
  <c r="D60" i="246"/>
  <c r="C60" i="246"/>
  <c r="B60" i="246"/>
  <c r="A60" i="246"/>
  <c r="G59" i="246"/>
  <c r="F59" i="246"/>
  <c r="E59" i="246"/>
  <c r="D59" i="246"/>
  <c r="C59" i="246"/>
  <c r="B59" i="246"/>
  <c r="A59" i="246"/>
  <c r="G58" i="246"/>
  <c r="F58" i="246"/>
  <c r="E58" i="246"/>
  <c r="D58" i="246"/>
  <c r="C58" i="246"/>
  <c r="B58" i="246"/>
  <c r="A58" i="246"/>
  <c r="G57" i="246"/>
  <c r="F57" i="246"/>
  <c r="E57" i="246"/>
  <c r="D57" i="246"/>
  <c r="C57" i="246"/>
  <c r="B57" i="246"/>
  <c r="A57" i="246"/>
  <c r="G56" i="246"/>
  <c r="F56" i="246"/>
  <c r="E56" i="246"/>
  <c r="D56" i="246"/>
  <c r="C56" i="246"/>
  <c r="B56" i="246"/>
  <c r="A56" i="246"/>
  <c r="G55" i="246"/>
  <c r="F55" i="246"/>
  <c r="E55" i="246"/>
  <c r="D55" i="246"/>
  <c r="C55" i="246"/>
  <c r="B55" i="246"/>
  <c r="A55" i="246"/>
  <c r="G54" i="246"/>
  <c r="F54" i="246"/>
  <c r="E54" i="246"/>
  <c r="D54" i="246"/>
  <c r="C54" i="246"/>
  <c r="B54" i="246"/>
  <c r="A54" i="246"/>
  <c r="G53" i="246"/>
  <c r="F53" i="246"/>
  <c r="E53" i="246"/>
  <c r="D53" i="246"/>
  <c r="I57" i="246" s="1"/>
  <c r="C53" i="246"/>
  <c r="B53" i="246"/>
  <c r="A53" i="246"/>
  <c r="U52" i="246"/>
  <c r="T52" i="246"/>
  <c r="G52" i="246"/>
  <c r="F52" i="246"/>
  <c r="E52" i="246"/>
  <c r="J52" i="246" s="1"/>
  <c r="J54" i="246" s="1"/>
  <c r="D52" i="246"/>
  <c r="I52" i="246" s="1"/>
  <c r="F28" i="246" s="1"/>
  <c r="C52" i="246"/>
  <c r="B52" i="246"/>
  <c r="A52" i="246"/>
  <c r="G51" i="246"/>
  <c r="F51" i="246"/>
  <c r="E51" i="246"/>
  <c r="D51" i="246"/>
  <c r="C51" i="246"/>
  <c r="B51" i="246"/>
  <c r="A51" i="246"/>
  <c r="G47" i="246"/>
  <c r="F47" i="246"/>
  <c r="E47" i="246"/>
  <c r="D47" i="246"/>
  <c r="C47" i="246"/>
  <c r="B47" i="246"/>
  <c r="A47" i="246"/>
  <c r="G46" i="246"/>
  <c r="F46" i="246"/>
  <c r="E46" i="246"/>
  <c r="D46" i="246"/>
  <c r="C46" i="246"/>
  <c r="B46" i="246"/>
  <c r="A46" i="246"/>
  <c r="G45" i="246"/>
  <c r="F45" i="246"/>
  <c r="E45" i="246"/>
  <c r="D45" i="246"/>
  <c r="C45" i="246"/>
  <c r="B45" i="246"/>
  <c r="A45" i="246"/>
  <c r="G44" i="246"/>
  <c r="F44" i="246"/>
  <c r="E44" i="246"/>
  <c r="D44" i="246"/>
  <c r="C44" i="246"/>
  <c r="B44" i="246"/>
  <c r="A44" i="246"/>
  <c r="G43" i="246"/>
  <c r="F43" i="246"/>
  <c r="E43" i="246"/>
  <c r="D43" i="246"/>
  <c r="C43" i="246"/>
  <c r="B43" i="246"/>
  <c r="A43" i="246"/>
  <c r="G42" i="246"/>
  <c r="F42" i="246"/>
  <c r="E42" i="246"/>
  <c r="D42" i="246"/>
  <c r="C42" i="246"/>
  <c r="B42" i="246"/>
  <c r="A42" i="246"/>
  <c r="G41" i="246"/>
  <c r="F41" i="246"/>
  <c r="E41" i="246"/>
  <c r="D41" i="246"/>
  <c r="C41" i="246"/>
  <c r="B41" i="246"/>
  <c r="A41" i="246"/>
  <c r="G40" i="246"/>
  <c r="F40" i="246"/>
  <c r="E40" i="246"/>
  <c r="D40" i="246"/>
  <c r="C40" i="246"/>
  <c r="B40" i="246"/>
  <c r="A40" i="246"/>
  <c r="G39" i="246"/>
  <c r="F39" i="246"/>
  <c r="E39" i="246"/>
  <c r="D39" i="246"/>
  <c r="C39" i="246"/>
  <c r="B39" i="246"/>
  <c r="A39" i="246"/>
  <c r="U38" i="246"/>
  <c r="T38" i="246"/>
  <c r="G38" i="246"/>
  <c r="F38" i="246"/>
  <c r="E38" i="246"/>
  <c r="D38" i="246"/>
  <c r="C38" i="246"/>
  <c r="B38" i="246"/>
  <c r="A38" i="246"/>
  <c r="L37" i="246"/>
  <c r="L38" i="246" s="1"/>
  <c r="G37" i="246"/>
  <c r="F37" i="246"/>
  <c r="E37" i="246"/>
  <c r="D37" i="246"/>
  <c r="I38" i="246" s="1"/>
  <c r="C37" i="246"/>
  <c r="B37" i="246"/>
  <c r="A37" i="246"/>
  <c r="E32" i="246"/>
  <c r="E31" i="246"/>
  <c r="E30" i="246"/>
  <c r="E29" i="246"/>
  <c r="E28" i="246"/>
  <c r="A28" i="246"/>
  <c r="F27" i="246"/>
  <c r="E27" i="246"/>
  <c r="T26" i="246"/>
  <c r="D13" i="246"/>
  <c r="C13" i="246"/>
  <c r="B13" i="246"/>
  <c r="A13" i="246"/>
  <c r="D12" i="246"/>
  <c r="C12" i="246"/>
  <c r="B12" i="246"/>
  <c r="A12" i="246"/>
  <c r="D11" i="246"/>
  <c r="C11" i="246"/>
  <c r="B11" i="246"/>
  <c r="A11" i="246"/>
  <c r="D10" i="246"/>
  <c r="C10" i="246"/>
  <c r="B10" i="246"/>
  <c r="A10" i="246"/>
  <c r="D9" i="246"/>
  <c r="C9" i="246"/>
  <c r="B9" i="246"/>
  <c r="A9" i="246"/>
  <c r="D8" i="246"/>
  <c r="C8" i="246"/>
  <c r="B8" i="246"/>
  <c r="A8" i="246"/>
  <c r="D7" i="246"/>
  <c r="B7" i="246"/>
  <c r="A7" i="246"/>
  <c r="S145" i="237"/>
  <c r="S144" i="237"/>
  <c r="U141" i="237"/>
  <c r="S141" i="237"/>
  <c r="S140" i="237"/>
  <c r="G135" i="237"/>
  <c r="F135" i="237"/>
  <c r="E135" i="237"/>
  <c r="D135" i="237"/>
  <c r="C135" i="237"/>
  <c r="B135" i="237"/>
  <c r="A135" i="237"/>
  <c r="G134" i="237"/>
  <c r="M130" i="237" s="1"/>
  <c r="M131" i="237" s="1"/>
  <c r="F134" i="237"/>
  <c r="E134" i="237"/>
  <c r="D134" i="237"/>
  <c r="C134" i="237"/>
  <c r="B134" i="237"/>
  <c r="A134" i="237"/>
  <c r="G133" i="237"/>
  <c r="F133" i="237"/>
  <c r="E133" i="237"/>
  <c r="D133" i="237"/>
  <c r="C133" i="237"/>
  <c r="B133" i="237"/>
  <c r="A133" i="237"/>
  <c r="G132" i="237"/>
  <c r="F132" i="237"/>
  <c r="E132" i="237"/>
  <c r="D132" i="237"/>
  <c r="C132" i="237"/>
  <c r="B132" i="237"/>
  <c r="A132" i="237"/>
  <c r="U131" i="237"/>
  <c r="T131" i="237"/>
  <c r="G131" i="237"/>
  <c r="F131" i="237"/>
  <c r="E131" i="237"/>
  <c r="D131" i="237"/>
  <c r="C131" i="237"/>
  <c r="B131" i="237"/>
  <c r="A131" i="237"/>
  <c r="G130" i="237"/>
  <c r="F130" i="237"/>
  <c r="E130" i="237"/>
  <c r="D130" i="237"/>
  <c r="C130" i="237"/>
  <c r="B130" i="237"/>
  <c r="A130" i="237"/>
  <c r="G123" i="237"/>
  <c r="F123" i="237"/>
  <c r="E123" i="237"/>
  <c r="D123" i="237"/>
  <c r="C123" i="237"/>
  <c r="B123" i="237"/>
  <c r="A123" i="237"/>
  <c r="G122" i="237"/>
  <c r="F122" i="237"/>
  <c r="E122" i="237"/>
  <c r="D122" i="237"/>
  <c r="C122" i="237"/>
  <c r="B122" i="237"/>
  <c r="A122" i="237"/>
  <c r="G121" i="237"/>
  <c r="F121" i="237"/>
  <c r="E121" i="237"/>
  <c r="D121" i="237"/>
  <c r="C121" i="237"/>
  <c r="B121" i="237"/>
  <c r="A121" i="237"/>
  <c r="G120" i="237"/>
  <c r="F120" i="237"/>
  <c r="E120" i="237"/>
  <c r="D120" i="237"/>
  <c r="C120" i="237"/>
  <c r="B120" i="237"/>
  <c r="A120" i="237"/>
  <c r="G119" i="237"/>
  <c r="F119" i="237"/>
  <c r="E119" i="237"/>
  <c r="D119" i="237"/>
  <c r="C119" i="237"/>
  <c r="B119" i="237"/>
  <c r="A119" i="237"/>
  <c r="G118" i="237"/>
  <c r="F118" i="237"/>
  <c r="E118" i="237"/>
  <c r="D118" i="237"/>
  <c r="C118" i="237"/>
  <c r="B118" i="237"/>
  <c r="A118" i="237"/>
  <c r="G117" i="237"/>
  <c r="F117" i="237"/>
  <c r="E117" i="237"/>
  <c r="D117" i="237"/>
  <c r="C117" i="237"/>
  <c r="B117" i="237"/>
  <c r="A117" i="237"/>
  <c r="G116" i="237"/>
  <c r="F116" i="237"/>
  <c r="E116" i="237"/>
  <c r="D116" i="237"/>
  <c r="C116" i="237"/>
  <c r="B116" i="237"/>
  <c r="A116" i="237"/>
  <c r="U115" i="237"/>
  <c r="T115" i="237"/>
  <c r="G115" i="237"/>
  <c r="F115" i="237"/>
  <c r="E115" i="237"/>
  <c r="D115" i="237"/>
  <c r="I115" i="237" s="1"/>
  <c r="C115" i="237"/>
  <c r="B115" i="237"/>
  <c r="A115" i="237"/>
  <c r="L114" i="237"/>
  <c r="L115" i="237" s="1"/>
  <c r="G114" i="237"/>
  <c r="F114" i="237"/>
  <c r="E114" i="237"/>
  <c r="D114" i="237"/>
  <c r="C114" i="237"/>
  <c r="B114" i="237"/>
  <c r="A114" i="237"/>
  <c r="U102" i="237"/>
  <c r="T102" i="237"/>
  <c r="Q101" i="237"/>
  <c r="Q102" i="237" s="1"/>
  <c r="Q103" i="237" s="1"/>
  <c r="P101" i="237"/>
  <c r="I101" i="237"/>
  <c r="F101" i="237"/>
  <c r="G101" i="237" s="1"/>
  <c r="E101" i="237"/>
  <c r="D101" i="237"/>
  <c r="B101" i="237"/>
  <c r="G93" i="237"/>
  <c r="F93" i="237"/>
  <c r="E93" i="237"/>
  <c r="Q88" i="237" s="1"/>
  <c r="Q89" i="237" s="1"/>
  <c r="Q90" i="237" s="1"/>
  <c r="D93" i="237"/>
  <c r="C93" i="237"/>
  <c r="B93" i="237"/>
  <c r="A93" i="237"/>
  <c r="G92" i="237"/>
  <c r="F92" i="237"/>
  <c r="E92" i="237"/>
  <c r="D92" i="237"/>
  <c r="C92" i="237"/>
  <c r="B92" i="237"/>
  <c r="A92" i="237"/>
  <c r="G91" i="237"/>
  <c r="F91" i="237"/>
  <c r="E91" i="237"/>
  <c r="D91" i="237"/>
  <c r="C91" i="237"/>
  <c r="B91" i="237"/>
  <c r="A91" i="237"/>
  <c r="G90" i="237"/>
  <c r="F90" i="237"/>
  <c r="E90" i="237"/>
  <c r="D90" i="237"/>
  <c r="C90" i="237"/>
  <c r="B90" i="237"/>
  <c r="A90" i="237"/>
  <c r="U89" i="237"/>
  <c r="T89" i="237"/>
  <c r="G89" i="237"/>
  <c r="F89" i="237"/>
  <c r="E89" i="237"/>
  <c r="D89" i="237"/>
  <c r="I89" i="237" s="1"/>
  <c r="I91" i="237" s="1"/>
  <c r="C89" i="237"/>
  <c r="B89" i="237"/>
  <c r="A89" i="237"/>
  <c r="P88" i="237"/>
  <c r="P89" i="237" s="1"/>
  <c r="G88" i="237"/>
  <c r="F88" i="237"/>
  <c r="E88" i="237"/>
  <c r="D88" i="237"/>
  <c r="C88" i="237"/>
  <c r="B88" i="237"/>
  <c r="A88" i="237"/>
  <c r="G81" i="237"/>
  <c r="F81" i="237"/>
  <c r="E81" i="237"/>
  <c r="D81" i="237"/>
  <c r="C81" i="237"/>
  <c r="B81" i="237"/>
  <c r="A81" i="237"/>
  <c r="G80" i="237"/>
  <c r="F80" i="237"/>
  <c r="E80" i="237"/>
  <c r="D80" i="237"/>
  <c r="N41" i="241" s="1"/>
  <c r="M41" i="241" s="1"/>
  <c r="C80" i="237"/>
  <c r="B80" i="237"/>
  <c r="A80" i="237"/>
  <c r="G79" i="237"/>
  <c r="F79" i="237"/>
  <c r="E79" i="237"/>
  <c r="D79" i="237"/>
  <c r="C79" i="237"/>
  <c r="B79" i="237"/>
  <c r="A79" i="237"/>
  <c r="G78" i="237"/>
  <c r="F78" i="237"/>
  <c r="E78" i="237"/>
  <c r="D78" i="237"/>
  <c r="C78" i="237"/>
  <c r="B78" i="237"/>
  <c r="A78" i="237"/>
  <c r="G77" i="237"/>
  <c r="F77" i="237"/>
  <c r="E77" i="237"/>
  <c r="D77" i="237"/>
  <c r="N38" i="241" s="1"/>
  <c r="M38" i="241" s="1"/>
  <c r="C77" i="237"/>
  <c r="B77" i="237"/>
  <c r="A77" i="237"/>
  <c r="G76" i="237"/>
  <c r="F76" i="237"/>
  <c r="E76" i="237"/>
  <c r="D76" i="237"/>
  <c r="N37" i="241" s="1"/>
  <c r="M37" i="241" s="1"/>
  <c r="C76" i="237"/>
  <c r="B76" i="237"/>
  <c r="A76" i="237"/>
  <c r="G75" i="237"/>
  <c r="F75" i="237"/>
  <c r="E75" i="237"/>
  <c r="D75" i="237"/>
  <c r="C75" i="237"/>
  <c r="B75" i="237"/>
  <c r="A75" i="237"/>
  <c r="G74" i="237"/>
  <c r="F74" i="237"/>
  <c r="E74" i="237"/>
  <c r="D74" i="237"/>
  <c r="C74" i="237"/>
  <c r="B74" i="237"/>
  <c r="A74" i="237"/>
  <c r="G73" i="237"/>
  <c r="F73" i="237"/>
  <c r="E73" i="237"/>
  <c r="D73" i="237"/>
  <c r="N34" i="241" s="1"/>
  <c r="M34" i="241" s="1"/>
  <c r="C73" i="237"/>
  <c r="B73" i="237"/>
  <c r="A73" i="237"/>
  <c r="G72" i="237"/>
  <c r="F72" i="237"/>
  <c r="E72" i="237"/>
  <c r="D72" i="237"/>
  <c r="N33" i="241" s="1"/>
  <c r="M33" i="241" s="1"/>
  <c r="C72" i="237"/>
  <c r="B72" i="237"/>
  <c r="A72" i="237"/>
  <c r="G71" i="237"/>
  <c r="F71" i="237"/>
  <c r="E71" i="237"/>
  <c r="D71" i="237"/>
  <c r="C71" i="237"/>
  <c r="B71" i="237"/>
  <c r="A71" i="237"/>
  <c r="G70" i="237"/>
  <c r="F70" i="237"/>
  <c r="E70" i="237"/>
  <c r="D70" i="237"/>
  <c r="N31" i="241" s="1"/>
  <c r="C70" i="237"/>
  <c r="B70" i="237"/>
  <c r="A70" i="237"/>
  <c r="G69" i="237"/>
  <c r="F69" i="237"/>
  <c r="E69" i="237"/>
  <c r="D69" i="237"/>
  <c r="N30" i="241" s="1"/>
  <c r="M30" i="241" s="1"/>
  <c r="C69" i="237"/>
  <c r="B69" i="237"/>
  <c r="A69" i="237"/>
  <c r="G68" i="237"/>
  <c r="F68" i="237"/>
  <c r="E68" i="237"/>
  <c r="D68" i="237"/>
  <c r="N29" i="241" s="1"/>
  <c r="M29" i="241" s="1"/>
  <c r="C68" i="237"/>
  <c r="B68" i="237"/>
  <c r="A68" i="237"/>
  <c r="G67" i="237"/>
  <c r="F67" i="237"/>
  <c r="E67" i="237"/>
  <c r="D67" i="237"/>
  <c r="N28" i="241" s="1"/>
  <c r="M28" i="241" s="1"/>
  <c r="C67" i="237"/>
  <c r="B67" i="237"/>
  <c r="A67" i="237"/>
  <c r="U66" i="237"/>
  <c r="T66" i="237"/>
  <c r="G66" i="237"/>
  <c r="M65" i="237" s="1"/>
  <c r="M66" i="237" s="1"/>
  <c r="F66" i="237"/>
  <c r="E66" i="237"/>
  <c r="D66" i="237"/>
  <c r="C66" i="237"/>
  <c r="B66" i="237"/>
  <c r="A66" i="237"/>
  <c r="G65" i="237"/>
  <c r="F65" i="237"/>
  <c r="E65" i="237"/>
  <c r="D65" i="237"/>
  <c r="C65" i="237"/>
  <c r="B65" i="237"/>
  <c r="A65" i="237"/>
  <c r="G60" i="237"/>
  <c r="F60" i="237"/>
  <c r="E60" i="237"/>
  <c r="D60" i="237"/>
  <c r="C60" i="237"/>
  <c r="B60" i="237"/>
  <c r="A60" i="237"/>
  <c r="G59" i="237"/>
  <c r="F59" i="237"/>
  <c r="P51" i="237" s="1"/>
  <c r="P52" i="237" s="1"/>
  <c r="E59" i="237"/>
  <c r="D59" i="237"/>
  <c r="C59" i="237"/>
  <c r="B59" i="237"/>
  <c r="A59" i="237"/>
  <c r="G58" i="237"/>
  <c r="F58" i="237"/>
  <c r="E58" i="237"/>
  <c r="D58" i="237"/>
  <c r="C58" i="237"/>
  <c r="B58" i="237"/>
  <c r="A58" i="237"/>
  <c r="G57" i="237"/>
  <c r="F57" i="237"/>
  <c r="E57" i="237"/>
  <c r="D57" i="237"/>
  <c r="C57" i="237"/>
  <c r="B57" i="237"/>
  <c r="A57" i="237"/>
  <c r="G56" i="237"/>
  <c r="F56" i="237"/>
  <c r="E56" i="237"/>
  <c r="D56" i="237"/>
  <c r="C56" i="237"/>
  <c r="B56" i="237"/>
  <c r="A56" i="237"/>
  <c r="G55" i="237"/>
  <c r="F55" i="237"/>
  <c r="E55" i="237"/>
  <c r="D55" i="237"/>
  <c r="C55" i="237"/>
  <c r="B55" i="237"/>
  <c r="A55" i="237"/>
  <c r="G54" i="237"/>
  <c r="F54" i="237"/>
  <c r="E54" i="237"/>
  <c r="D54" i="237"/>
  <c r="C54" i="237"/>
  <c r="B54" i="237"/>
  <c r="A54" i="237"/>
  <c r="G53" i="237"/>
  <c r="F53" i="237"/>
  <c r="E53" i="237"/>
  <c r="D53" i="237"/>
  <c r="C53" i="237"/>
  <c r="B53" i="237"/>
  <c r="A53" i="237"/>
  <c r="U52" i="237"/>
  <c r="T52" i="237"/>
  <c r="G52" i="237"/>
  <c r="F52" i="237"/>
  <c r="E52" i="237"/>
  <c r="D52" i="237"/>
  <c r="C52" i="237"/>
  <c r="B52" i="237"/>
  <c r="A52" i="237"/>
  <c r="G51" i="237"/>
  <c r="F51" i="237"/>
  <c r="E51" i="237"/>
  <c r="D51" i="237"/>
  <c r="C51" i="237"/>
  <c r="B51" i="237"/>
  <c r="A51" i="237"/>
  <c r="G47" i="237"/>
  <c r="F47" i="237"/>
  <c r="E47" i="237"/>
  <c r="D47" i="237"/>
  <c r="C47" i="237"/>
  <c r="B47" i="237"/>
  <c r="A47" i="237"/>
  <c r="G46" i="237"/>
  <c r="F46" i="237"/>
  <c r="E46" i="237"/>
  <c r="D46" i="237"/>
  <c r="C46" i="237"/>
  <c r="B46" i="237"/>
  <c r="A46" i="237"/>
  <c r="G45" i="237"/>
  <c r="F45" i="237"/>
  <c r="E45" i="237"/>
  <c r="D45" i="237"/>
  <c r="C45" i="237"/>
  <c r="B45" i="237"/>
  <c r="A45" i="237"/>
  <c r="G44" i="237"/>
  <c r="F44" i="237"/>
  <c r="E44" i="237"/>
  <c r="D44" i="237"/>
  <c r="C44" i="237"/>
  <c r="B44" i="237"/>
  <c r="A44" i="237"/>
  <c r="G43" i="237"/>
  <c r="F43" i="237"/>
  <c r="E43" i="237"/>
  <c r="D43" i="237"/>
  <c r="C43" i="237"/>
  <c r="B43" i="237"/>
  <c r="A43" i="237"/>
  <c r="G42" i="237"/>
  <c r="F42" i="237"/>
  <c r="E42" i="237"/>
  <c r="D42" i="237"/>
  <c r="C42" i="237"/>
  <c r="B42" i="237"/>
  <c r="A42" i="237"/>
  <c r="G41" i="237"/>
  <c r="F41" i="237"/>
  <c r="E41" i="237"/>
  <c r="D41" i="237"/>
  <c r="C41" i="237"/>
  <c r="B41" i="237"/>
  <c r="A41" i="237"/>
  <c r="G40" i="237"/>
  <c r="F40" i="237"/>
  <c r="E40" i="237"/>
  <c r="D40" i="237"/>
  <c r="C40" i="237"/>
  <c r="B40" i="237"/>
  <c r="A40" i="237"/>
  <c r="G39" i="237"/>
  <c r="F39" i="237"/>
  <c r="E39" i="237"/>
  <c r="M37" i="237" s="1"/>
  <c r="M38" i="237" s="1"/>
  <c r="D39" i="237"/>
  <c r="C39" i="237"/>
  <c r="B39" i="237"/>
  <c r="A39" i="237"/>
  <c r="U38" i="237"/>
  <c r="T38" i="237"/>
  <c r="G38" i="237"/>
  <c r="F38" i="237"/>
  <c r="E38" i="237"/>
  <c r="D38" i="237"/>
  <c r="C38" i="237"/>
  <c r="B38" i="237"/>
  <c r="A38" i="237"/>
  <c r="P37" i="237"/>
  <c r="P38" i="237" s="1"/>
  <c r="G37" i="237"/>
  <c r="F37" i="237"/>
  <c r="E37" i="237"/>
  <c r="D37" i="237"/>
  <c r="C37" i="237"/>
  <c r="B37" i="237"/>
  <c r="A37" i="237"/>
  <c r="E32" i="237"/>
  <c r="F32" i="237" s="1"/>
  <c r="E31" i="237"/>
  <c r="E30" i="237"/>
  <c r="E29" i="237"/>
  <c r="E28" i="237"/>
  <c r="A28" i="237"/>
  <c r="E27" i="237"/>
  <c r="T26" i="237"/>
  <c r="C13" i="237"/>
  <c r="B13" i="237"/>
  <c r="A13" i="237"/>
  <c r="D13" i="237" s="1"/>
  <c r="C12" i="237"/>
  <c r="B12" i="237"/>
  <c r="A12" i="237"/>
  <c r="D12" i="237" s="1"/>
  <c r="C11" i="237"/>
  <c r="B11" i="237"/>
  <c r="A11" i="237"/>
  <c r="D11" i="237" s="1"/>
  <c r="C10" i="237"/>
  <c r="B10" i="237"/>
  <c r="A10" i="237"/>
  <c r="D10" i="237" s="1"/>
  <c r="C9" i="237"/>
  <c r="B9" i="237"/>
  <c r="A9" i="237"/>
  <c r="D9" i="237" s="1"/>
  <c r="C8" i="237"/>
  <c r="B8" i="237"/>
  <c r="A8" i="237"/>
  <c r="D8" i="237" s="1"/>
  <c r="B7" i="237"/>
  <c r="A7" i="237"/>
  <c r="D7" i="237" s="1"/>
  <c r="U141" i="245"/>
  <c r="S141" i="245"/>
  <c r="S140" i="245"/>
  <c r="G135" i="245"/>
  <c r="F135" i="245"/>
  <c r="E135" i="245"/>
  <c r="D135" i="245"/>
  <c r="C135" i="245"/>
  <c r="B135" i="245"/>
  <c r="A135" i="245"/>
  <c r="G134" i="245"/>
  <c r="F134" i="245"/>
  <c r="E134" i="245"/>
  <c r="D134" i="245"/>
  <c r="C134" i="245"/>
  <c r="B134" i="245"/>
  <c r="A134" i="245"/>
  <c r="G133" i="245"/>
  <c r="F133" i="245"/>
  <c r="E133" i="245"/>
  <c r="D133" i="245"/>
  <c r="C133" i="245"/>
  <c r="B133" i="245"/>
  <c r="A133" i="245"/>
  <c r="G132" i="245"/>
  <c r="F132" i="245"/>
  <c r="E132" i="245"/>
  <c r="D132" i="245"/>
  <c r="C132" i="245"/>
  <c r="B132" i="245"/>
  <c r="A132" i="245"/>
  <c r="U131" i="245"/>
  <c r="T131" i="245"/>
  <c r="G131" i="245"/>
  <c r="F131" i="245"/>
  <c r="E131" i="245"/>
  <c r="D131" i="245"/>
  <c r="L130" i="245" s="1"/>
  <c r="L131" i="245" s="1"/>
  <c r="C131" i="245"/>
  <c r="B131" i="245"/>
  <c r="A131" i="245"/>
  <c r="G130" i="245"/>
  <c r="F130" i="245"/>
  <c r="E130" i="245"/>
  <c r="D130" i="245"/>
  <c r="C130" i="245"/>
  <c r="B130" i="245"/>
  <c r="A130" i="245"/>
  <c r="G123" i="245"/>
  <c r="F123" i="245"/>
  <c r="E123" i="245"/>
  <c r="D123" i="245"/>
  <c r="C123" i="245"/>
  <c r="B123" i="245"/>
  <c r="A123" i="245"/>
  <c r="G122" i="245"/>
  <c r="F122" i="245"/>
  <c r="E122" i="245"/>
  <c r="D122" i="245"/>
  <c r="C122" i="245"/>
  <c r="B122" i="245"/>
  <c r="A122" i="245"/>
  <c r="G121" i="245"/>
  <c r="F121" i="245"/>
  <c r="E121" i="245"/>
  <c r="D121" i="245"/>
  <c r="P114" i="245" s="1"/>
  <c r="P115" i="245" s="1"/>
  <c r="C121" i="245"/>
  <c r="B121" i="245"/>
  <c r="A121" i="245"/>
  <c r="G120" i="245"/>
  <c r="F120" i="245"/>
  <c r="E120" i="245"/>
  <c r="D120" i="245"/>
  <c r="C120" i="245"/>
  <c r="B120" i="245"/>
  <c r="A120" i="245"/>
  <c r="G119" i="245"/>
  <c r="F119" i="245"/>
  <c r="E119" i="245"/>
  <c r="D119" i="245"/>
  <c r="C119" i="245"/>
  <c r="B119" i="245"/>
  <c r="A119" i="245"/>
  <c r="G118" i="245"/>
  <c r="F118" i="245"/>
  <c r="E118" i="245"/>
  <c r="D118" i="245"/>
  <c r="C118" i="245"/>
  <c r="B118" i="245"/>
  <c r="A118" i="245"/>
  <c r="G117" i="245"/>
  <c r="F117" i="245"/>
  <c r="E117" i="245"/>
  <c r="D117" i="245"/>
  <c r="C117" i="245"/>
  <c r="B117" i="245"/>
  <c r="A117" i="245"/>
  <c r="G116" i="245"/>
  <c r="F116" i="245"/>
  <c r="E116" i="245"/>
  <c r="D116" i="245"/>
  <c r="C116" i="245"/>
  <c r="B116" i="245"/>
  <c r="A116" i="245"/>
  <c r="U115" i="245"/>
  <c r="T115" i="245"/>
  <c r="G115" i="245"/>
  <c r="F115" i="245"/>
  <c r="E115" i="245"/>
  <c r="D115" i="245"/>
  <c r="C115" i="245"/>
  <c r="B115" i="245"/>
  <c r="A115" i="245"/>
  <c r="G114" i="245"/>
  <c r="J120" i="245" s="1"/>
  <c r="F114" i="245"/>
  <c r="E114" i="245"/>
  <c r="D114" i="245"/>
  <c r="C114" i="245"/>
  <c r="B114" i="245"/>
  <c r="A114" i="245"/>
  <c r="U102" i="245"/>
  <c r="T102" i="245"/>
  <c r="P102" i="245"/>
  <c r="G102" i="245"/>
  <c r="F102" i="245"/>
  <c r="E102" i="245"/>
  <c r="D102" i="245"/>
  <c r="I102" i="245" s="1"/>
  <c r="I104" i="245" s="1"/>
  <c r="C102" i="245"/>
  <c r="P101" i="245"/>
  <c r="I101" i="245"/>
  <c r="G101" i="245"/>
  <c r="F101" i="245"/>
  <c r="D101" i="245"/>
  <c r="B101" i="245"/>
  <c r="J94" i="245"/>
  <c r="G93" i="245"/>
  <c r="F93" i="245"/>
  <c r="E93" i="245"/>
  <c r="D93" i="245"/>
  <c r="C93" i="245"/>
  <c r="B93" i="245"/>
  <c r="A93" i="245"/>
  <c r="G92" i="245"/>
  <c r="F92" i="245"/>
  <c r="E92" i="245"/>
  <c r="D92" i="245"/>
  <c r="C92" i="245"/>
  <c r="B92" i="245"/>
  <c r="A92" i="245"/>
  <c r="G91" i="245"/>
  <c r="F91" i="245"/>
  <c r="E91" i="245"/>
  <c r="D91" i="245"/>
  <c r="C91" i="245"/>
  <c r="B91" i="245"/>
  <c r="A91" i="245"/>
  <c r="G90" i="245"/>
  <c r="F90" i="245"/>
  <c r="E90" i="245"/>
  <c r="D90" i="245"/>
  <c r="C90" i="245"/>
  <c r="B90" i="245"/>
  <c r="A90" i="245"/>
  <c r="U89" i="245"/>
  <c r="T89" i="245"/>
  <c r="G89" i="245"/>
  <c r="F89" i="245"/>
  <c r="E89" i="245"/>
  <c r="D89" i="245"/>
  <c r="C89" i="245"/>
  <c r="B89" i="245"/>
  <c r="A89" i="245"/>
  <c r="G88" i="245"/>
  <c r="F88" i="245"/>
  <c r="E88" i="245"/>
  <c r="D88" i="245"/>
  <c r="C88" i="245"/>
  <c r="B88" i="245"/>
  <c r="A88" i="245"/>
  <c r="G81" i="245"/>
  <c r="F81" i="245"/>
  <c r="E81" i="245"/>
  <c r="D81" i="245"/>
  <c r="C81" i="245"/>
  <c r="B81" i="245"/>
  <c r="A81" i="245"/>
  <c r="G80" i="245"/>
  <c r="F80" i="245"/>
  <c r="E80" i="245"/>
  <c r="D80" i="245"/>
  <c r="C80" i="245"/>
  <c r="B80" i="245"/>
  <c r="A80" i="245"/>
  <c r="G79" i="245"/>
  <c r="F79" i="245"/>
  <c r="E79" i="245"/>
  <c r="D79" i="245"/>
  <c r="C79" i="245"/>
  <c r="B79" i="245"/>
  <c r="A79" i="245"/>
  <c r="G78" i="245"/>
  <c r="F78" i="245"/>
  <c r="E78" i="245"/>
  <c r="D78" i="245"/>
  <c r="C78" i="245"/>
  <c r="B78" i="245"/>
  <c r="A78" i="245"/>
  <c r="G77" i="245"/>
  <c r="F77" i="245"/>
  <c r="E77" i="245"/>
  <c r="D77" i="245"/>
  <c r="C77" i="245"/>
  <c r="B77" i="245"/>
  <c r="A77" i="245"/>
  <c r="G76" i="245"/>
  <c r="F76" i="245"/>
  <c r="E76" i="245"/>
  <c r="D76" i="245"/>
  <c r="C76" i="245"/>
  <c r="B76" i="245"/>
  <c r="A76" i="245"/>
  <c r="G75" i="245"/>
  <c r="F75" i="245"/>
  <c r="E75" i="245"/>
  <c r="D75" i="245"/>
  <c r="C75" i="245"/>
  <c r="B75" i="245"/>
  <c r="A75" i="245"/>
  <c r="G74" i="245"/>
  <c r="F74" i="245"/>
  <c r="E74" i="245"/>
  <c r="D74" i="245"/>
  <c r="C74" i="245"/>
  <c r="B74" i="245"/>
  <c r="A74" i="245"/>
  <c r="G73" i="245"/>
  <c r="F73" i="245"/>
  <c r="E73" i="245"/>
  <c r="D73" i="245"/>
  <c r="C73" i="245"/>
  <c r="B73" i="245"/>
  <c r="A73" i="245"/>
  <c r="G72" i="245"/>
  <c r="F72" i="245"/>
  <c r="E72" i="245"/>
  <c r="D72" i="245"/>
  <c r="C72" i="245"/>
  <c r="B72" i="245"/>
  <c r="A72" i="245"/>
  <c r="G71" i="245"/>
  <c r="F71" i="245"/>
  <c r="E71" i="245"/>
  <c r="D71" i="245"/>
  <c r="I71" i="245" s="1"/>
  <c r="C71" i="245"/>
  <c r="B71" i="245"/>
  <c r="A71" i="245"/>
  <c r="G70" i="245"/>
  <c r="F70" i="245"/>
  <c r="E70" i="245"/>
  <c r="D70" i="245"/>
  <c r="C70" i="245"/>
  <c r="B70" i="245"/>
  <c r="A70" i="245"/>
  <c r="G69" i="245"/>
  <c r="F69" i="245"/>
  <c r="E69" i="245"/>
  <c r="D69" i="245"/>
  <c r="C69" i="245"/>
  <c r="B69" i="245"/>
  <c r="A69" i="245"/>
  <c r="G68" i="245"/>
  <c r="F68" i="245"/>
  <c r="E68" i="245"/>
  <c r="D68" i="245"/>
  <c r="C68" i="245"/>
  <c r="B68" i="245"/>
  <c r="A68" i="245"/>
  <c r="G67" i="245"/>
  <c r="F67" i="245"/>
  <c r="E67" i="245"/>
  <c r="D67" i="245"/>
  <c r="C67" i="245"/>
  <c r="B67" i="245"/>
  <c r="A67" i="245"/>
  <c r="U66" i="245"/>
  <c r="T66" i="245"/>
  <c r="G66" i="245"/>
  <c r="F66" i="245"/>
  <c r="E66" i="245"/>
  <c r="J71" i="245" s="1"/>
  <c r="D66" i="245"/>
  <c r="C66" i="245"/>
  <c r="B66" i="245"/>
  <c r="A66" i="245"/>
  <c r="G65" i="245"/>
  <c r="F65" i="245"/>
  <c r="E65" i="245"/>
  <c r="Q65" i="245" s="1"/>
  <c r="Q66" i="245" s="1"/>
  <c r="Q67" i="245" s="1"/>
  <c r="D65" i="245"/>
  <c r="C65" i="245"/>
  <c r="B65" i="245"/>
  <c r="A65" i="245"/>
  <c r="G60" i="245"/>
  <c r="F60" i="245"/>
  <c r="E60" i="245"/>
  <c r="D60" i="245"/>
  <c r="C60" i="245"/>
  <c r="B60" i="245"/>
  <c r="A60" i="245"/>
  <c r="G59" i="245"/>
  <c r="F59" i="245"/>
  <c r="E59" i="245"/>
  <c r="D59" i="245"/>
  <c r="C59" i="245"/>
  <c r="B59" i="245"/>
  <c r="A59" i="245"/>
  <c r="X60" i="245" s="1"/>
  <c r="G58" i="245"/>
  <c r="F58" i="245"/>
  <c r="E58" i="245"/>
  <c r="D58" i="245"/>
  <c r="C58" i="245"/>
  <c r="B58" i="245"/>
  <c r="A58" i="245"/>
  <c r="X59" i="245" s="1"/>
  <c r="X57" i="245"/>
  <c r="G57" i="245"/>
  <c r="F57" i="245"/>
  <c r="E57" i="245"/>
  <c r="D57" i="245"/>
  <c r="I57" i="245" s="1"/>
  <c r="C57" i="245"/>
  <c r="B57" i="245"/>
  <c r="A57" i="245"/>
  <c r="X58" i="245" s="1"/>
  <c r="X56" i="245"/>
  <c r="G56" i="245"/>
  <c r="F56" i="245"/>
  <c r="E56" i="245"/>
  <c r="D56" i="245"/>
  <c r="C56" i="245"/>
  <c r="B56" i="245"/>
  <c r="A56" i="245"/>
  <c r="X55" i="245"/>
  <c r="G55" i="245"/>
  <c r="F55" i="245"/>
  <c r="E55" i="245"/>
  <c r="D55" i="245"/>
  <c r="C55" i="245"/>
  <c r="B55" i="245"/>
  <c r="A55" i="245"/>
  <c r="X54" i="245"/>
  <c r="G54" i="245"/>
  <c r="F54" i="245"/>
  <c r="E54" i="245"/>
  <c r="D54" i="245"/>
  <c r="C54" i="245"/>
  <c r="B54" i="245"/>
  <c r="A54" i="245"/>
  <c r="G53" i="245"/>
  <c r="F53" i="245"/>
  <c r="E53" i="245"/>
  <c r="D53" i="245"/>
  <c r="C53" i="245"/>
  <c r="B53" i="245"/>
  <c r="A53" i="245"/>
  <c r="X52" i="245"/>
  <c r="U52" i="245"/>
  <c r="T52" i="245"/>
  <c r="J52" i="245"/>
  <c r="J54" i="245" s="1"/>
  <c r="G52" i="245"/>
  <c r="F52" i="245"/>
  <c r="E52" i="245"/>
  <c r="D52" i="245"/>
  <c r="C52" i="245"/>
  <c r="B52" i="245"/>
  <c r="A52" i="245"/>
  <c r="X53" i="245" s="1"/>
  <c r="Y51" i="245"/>
  <c r="AA51" i="245" s="1"/>
  <c r="X51" i="245"/>
  <c r="G51" i="245"/>
  <c r="F51" i="245"/>
  <c r="E51" i="245"/>
  <c r="D51" i="245"/>
  <c r="C51" i="245"/>
  <c r="B51" i="245"/>
  <c r="A51" i="245"/>
  <c r="Z50" i="245"/>
  <c r="Y50" i="245"/>
  <c r="Z49" i="245"/>
  <c r="Y49" i="245"/>
  <c r="G47" i="245"/>
  <c r="F47" i="245"/>
  <c r="E47" i="245"/>
  <c r="D47" i="245"/>
  <c r="C47" i="245"/>
  <c r="B47" i="245"/>
  <c r="A47" i="245"/>
  <c r="X47" i="245" s="1"/>
  <c r="G46" i="245"/>
  <c r="F46" i="245"/>
  <c r="E46" i="245"/>
  <c r="D46" i="245"/>
  <c r="C46" i="245"/>
  <c r="B46" i="245"/>
  <c r="A46" i="245"/>
  <c r="G45" i="245"/>
  <c r="F45" i="245"/>
  <c r="E45" i="245"/>
  <c r="D45" i="245"/>
  <c r="C45" i="245"/>
  <c r="B45" i="245"/>
  <c r="A45" i="245"/>
  <c r="X45" i="245" s="1"/>
  <c r="G44" i="245"/>
  <c r="F44" i="245"/>
  <c r="E44" i="245"/>
  <c r="D44" i="245"/>
  <c r="C44" i="245"/>
  <c r="B44" i="245"/>
  <c r="A44" i="245"/>
  <c r="X44" i="245" s="1"/>
  <c r="G43" i="245"/>
  <c r="F43" i="245"/>
  <c r="E43" i="245"/>
  <c r="D43" i="245"/>
  <c r="C43" i="245"/>
  <c r="B43" i="245"/>
  <c r="A43" i="245"/>
  <c r="X43" i="245" s="1"/>
  <c r="G42" i="245"/>
  <c r="F42" i="245"/>
  <c r="E42" i="245"/>
  <c r="D42" i="245"/>
  <c r="C42" i="245"/>
  <c r="B42" i="245"/>
  <c r="A42" i="245"/>
  <c r="X42" i="245" s="1"/>
  <c r="X41" i="245"/>
  <c r="G41" i="245"/>
  <c r="F41" i="245"/>
  <c r="E41" i="245"/>
  <c r="D41" i="245"/>
  <c r="L37" i="245" s="1"/>
  <c r="L38" i="245" s="1"/>
  <c r="C41" i="245"/>
  <c r="B41" i="245"/>
  <c r="A41" i="245"/>
  <c r="X40" i="245"/>
  <c r="G40" i="245"/>
  <c r="F40" i="245"/>
  <c r="E40" i="245"/>
  <c r="D40" i="245"/>
  <c r="C40" i="245"/>
  <c r="B40" i="245"/>
  <c r="A40" i="245"/>
  <c r="G39" i="245"/>
  <c r="F39" i="245"/>
  <c r="E39" i="245"/>
  <c r="D39" i="245"/>
  <c r="C39" i="245"/>
  <c r="B39" i="245"/>
  <c r="A39" i="245"/>
  <c r="X39" i="245" s="1"/>
  <c r="X38" i="245"/>
  <c r="U38" i="245"/>
  <c r="T38" i="245"/>
  <c r="G38" i="245"/>
  <c r="F38" i="245"/>
  <c r="E38" i="245"/>
  <c r="D38" i="245"/>
  <c r="C38" i="245"/>
  <c r="B38" i="245"/>
  <c r="A38" i="245"/>
  <c r="G37" i="245"/>
  <c r="F37" i="245"/>
  <c r="E37" i="245"/>
  <c r="Q37" i="245" s="1"/>
  <c r="Q38" i="245" s="1"/>
  <c r="Q39" i="245" s="1"/>
  <c r="D37" i="245"/>
  <c r="C37" i="245"/>
  <c r="B37" i="245"/>
  <c r="A37" i="245"/>
  <c r="X37" i="245" s="1"/>
  <c r="Z36" i="245"/>
  <c r="Y36" i="245"/>
  <c r="Z35" i="245"/>
  <c r="Y35" i="245"/>
  <c r="E32" i="245"/>
  <c r="D32" i="245"/>
  <c r="E31" i="245"/>
  <c r="D31" i="245"/>
  <c r="E30" i="245"/>
  <c r="D30" i="245"/>
  <c r="E29" i="245"/>
  <c r="D29" i="245"/>
  <c r="T28" i="245"/>
  <c r="E28" i="245"/>
  <c r="D28" i="245"/>
  <c r="A28" i="245"/>
  <c r="E27" i="245"/>
  <c r="D27" i="245"/>
  <c r="C13" i="245"/>
  <c r="B13" i="245"/>
  <c r="A13" i="245"/>
  <c r="D13" i="245" s="1"/>
  <c r="C12" i="245"/>
  <c r="B12" i="245"/>
  <c r="A12" i="245"/>
  <c r="D12" i="245" s="1"/>
  <c r="C11" i="245"/>
  <c r="B11" i="245"/>
  <c r="A11" i="245"/>
  <c r="D11" i="245" s="1"/>
  <c r="C10" i="245"/>
  <c r="B10" i="245"/>
  <c r="A10" i="245"/>
  <c r="D10" i="245" s="1"/>
  <c r="D9" i="245"/>
  <c r="C9" i="245"/>
  <c r="B9" i="245"/>
  <c r="A9" i="245"/>
  <c r="C8" i="245"/>
  <c r="B8" i="245"/>
  <c r="A8" i="245"/>
  <c r="D8" i="245" s="1"/>
  <c r="D7" i="245"/>
  <c r="B7" i="245"/>
  <c r="A7" i="245"/>
  <c r="U141" i="219"/>
  <c r="S141" i="219"/>
  <c r="S140" i="219"/>
  <c r="G135" i="219"/>
  <c r="F135" i="219"/>
  <c r="E135" i="219"/>
  <c r="D135" i="219"/>
  <c r="C135" i="219"/>
  <c r="B135" i="219"/>
  <c r="A135" i="219"/>
  <c r="G134" i="219"/>
  <c r="F134" i="219"/>
  <c r="E134" i="219"/>
  <c r="D134" i="219"/>
  <c r="C134" i="219"/>
  <c r="B134" i="219"/>
  <c r="A134" i="219"/>
  <c r="G133" i="219"/>
  <c r="F133" i="219"/>
  <c r="E133" i="219"/>
  <c r="D133" i="219"/>
  <c r="C133" i="219"/>
  <c r="B133" i="219"/>
  <c r="A133" i="219"/>
  <c r="G132" i="219"/>
  <c r="F132" i="219"/>
  <c r="E132" i="219"/>
  <c r="D132" i="219"/>
  <c r="C132" i="219"/>
  <c r="B132" i="219"/>
  <c r="A132" i="219"/>
  <c r="U131" i="219"/>
  <c r="T131" i="219"/>
  <c r="G131" i="219"/>
  <c r="F131" i="219"/>
  <c r="E131" i="219"/>
  <c r="D131" i="219"/>
  <c r="C131" i="219"/>
  <c r="B131" i="219"/>
  <c r="A131" i="219"/>
  <c r="G130" i="219"/>
  <c r="F130" i="219"/>
  <c r="E130" i="219"/>
  <c r="D130" i="219"/>
  <c r="C130" i="219"/>
  <c r="B130" i="219"/>
  <c r="A130" i="219"/>
  <c r="G123" i="219"/>
  <c r="F123" i="219"/>
  <c r="E123" i="219"/>
  <c r="D123" i="219"/>
  <c r="C123" i="219"/>
  <c r="B123" i="219"/>
  <c r="A123" i="219"/>
  <c r="G122" i="219"/>
  <c r="F122" i="219"/>
  <c r="E122" i="219"/>
  <c r="D122" i="219"/>
  <c r="C122" i="219"/>
  <c r="B122" i="219"/>
  <c r="A122" i="219"/>
  <c r="G121" i="219"/>
  <c r="F121" i="219"/>
  <c r="E121" i="219"/>
  <c r="D121" i="219"/>
  <c r="C121" i="219"/>
  <c r="B121" i="219"/>
  <c r="A121" i="219"/>
  <c r="G120" i="219"/>
  <c r="F120" i="219"/>
  <c r="E120" i="219"/>
  <c r="D120" i="219"/>
  <c r="C120" i="219"/>
  <c r="B120" i="219"/>
  <c r="A120" i="219"/>
  <c r="G119" i="219"/>
  <c r="F119" i="219"/>
  <c r="E119" i="219"/>
  <c r="D119" i="219"/>
  <c r="C119" i="219"/>
  <c r="B119" i="219"/>
  <c r="A119" i="219"/>
  <c r="G118" i="219"/>
  <c r="F118" i="219"/>
  <c r="E118" i="219"/>
  <c r="D118" i="219"/>
  <c r="C118" i="219"/>
  <c r="B118" i="219"/>
  <c r="A118" i="219"/>
  <c r="G117" i="219"/>
  <c r="F117" i="219"/>
  <c r="E117" i="219"/>
  <c r="D117" i="219"/>
  <c r="C117" i="219"/>
  <c r="B117" i="219"/>
  <c r="A117" i="219"/>
  <c r="G116" i="219"/>
  <c r="F116" i="219"/>
  <c r="E116" i="219"/>
  <c r="D116" i="219"/>
  <c r="C116" i="219"/>
  <c r="B116" i="219"/>
  <c r="A116" i="219"/>
  <c r="U115" i="219"/>
  <c r="T115" i="219"/>
  <c r="G115" i="219"/>
  <c r="F115" i="219"/>
  <c r="E115" i="219"/>
  <c r="D115" i="219"/>
  <c r="C115" i="219"/>
  <c r="B115" i="219"/>
  <c r="A115" i="219"/>
  <c r="G114" i="219"/>
  <c r="F114" i="219"/>
  <c r="E114" i="219"/>
  <c r="D114" i="219"/>
  <c r="C114" i="219"/>
  <c r="B114" i="219"/>
  <c r="A114" i="219"/>
  <c r="U102" i="219"/>
  <c r="T102" i="219"/>
  <c r="G102" i="219"/>
  <c r="F102" i="219"/>
  <c r="E102" i="219"/>
  <c r="D102" i="219"/>
  <c r="C102" i="219"/>
  <c r="G101" i="219"/>
  <c r="F101" i="219"/>
  <c r="D101" i="219"/>
  <c r="B101" i="219"/>
  <c r="G93" i="219"/>
  <c r="F93" i="219"/>
  <c r="E93" i="219"/>
  <c r="D93" i="219"/>
  <c r="C93" i="219"/>
  <c r="B93" i="219"/>
  <c r="A93" i="219"/>
  <c r="G92" i="219"/>
  <c r="F92" i="219"/>
  <c r="E92" i="219"/>
  <c r="D92" i="219"/>
  <c r="C92" i="219"/>
  <c r="B92" i="219"/>
  <c r="A92" i="219"/>
  <c r="G91" i="219"/>
  <c r="F91" i="219"/>
  <c r="E91" i="219"/>
  <c r="D91" i="219"/>
  <c r="C91" i="219"/>
  <c r="B91" i="219"/>
  <c r="A91" i="219"/>
  <c r="G90" i="219"/>
  <c r="F90" i="219"/>
  <c r="E90" i="219"/>
  <c r="D90" i="219"/>
  <c r="I94" i="219" s="1"/>
  <c r="C90" i="219"/>
  <c r="B90" i="219"/>
  <c r="A90" i="219"/>
  <c r="U89" i="219"/>
  <c r="T89" i="219"/>
  <c r="G89" i="219"/>
  <c r="F89" i="219"/>
  <c r="E89" i="219"/>
  <c r="D89" i="219"/>
  <c r="C89" i="219"/>
  <c r="B89" i="219"/>
  <c r="A89" i="219"/>
  <c r="G88" i="219"/>
  <c r="F88" i="219"/>
  <c r="E88" i="219"/>
  <c r="Q88" i="219" s="1"/>
  <c r="Q89" i="219" s="1"/>
  <c r="Q90" i="219" s="1"/>
  <c r="D88" i="219"/>
  <c r="C88" i="219"/>
  <c r="B88" i="219"/>
  <c r="A88" i="219"/>
  <c r="G81" i="219"/>
  <c r="F81" i="219"/>
  <c r="E81" i="219"/>
  <c r="D81" i="219"/>
  <c r="C81" i="219"/>
  <c r="B81" i="219"/>
  <c r="A81" i="219"/>
  <c r="G80" i="219"/>
  <c r="F80" i="219"/>
  <c r="E80" i="219"/>
  <c r="D80" i="219"/>
  <c r="C80" i="219"/>
  <c r="B80" i="219"/>
  <c r="A80" i="219"/>
  <c r="G79" i="219"/>
  <c r="F79" i="219"/>
  <c r="E79" i="219"/>
  <c r="D79" i="219"/>
  <c r="C79" i="219"/>
  <c r="B79" i="219"/>
  <c r="A79" i="219"/>
  <c r="G78" i="219"/>
  <c r="F78" i="219"/>
  <c r="E78" i="219"/>
  <c r="D78" i="219"/>
  <c r="C78" i="219"/>
  <c r="B78" i="219"/>
  <c r="A78" i="219"/>
  <c r="G77" i="219"/>
  <c r="F77" i="219"/>
  <c r="E77" i="219"/>
  <c r="D77" i="219"/>
  <c r="C77" i="219"/>
  <c r="B77" i="219"/>
  <c r="A77" i="219"/>
  <c r="G76" i="219"/>
  <c r="F76" i="219"/>
  <c r="E76" i="219"/>
  <c r="D76" i="219"/>
  <c r="C76" i="219"/>
  <c r="B76" i="219"/>
  <c r="A76" i="219"/>
  <c r="G75" i="219"/>
  <c r="F75" i="219"/>
  <c r="E75" i="219"/>
  <c r="D75" i="219"/>
  <c r="C75" i="219"/>
  <c r="B75" i="219"/>
  <c r="A75" i="219"/>
  <c r="G74" i="219"/>
  <c r="F74" i="219"/>
  <c r="E74" i="219"/>
  <c r="D74" i="219"/>
  <c r="C74" i="219"/>
  <c r="B74" i="219"/>
  <c r="A74" i="219"/>
  <c r="G73" i="219"/>
  <c r="F73" i="219"/>
  <c r="E73" i="219"/>
  <c r="D73" i="219"/>
  <c r="C73" i="219"/>
  <c r="B73" i="219"/>
  <c r="A73" i="219"/>
  <c r="G72" i="219"/>
  <c r="F72" i="219"/>
  <c r="E72" i="219"/>
  <c r="D72" i="219"/>
  <c r="C72" i="219"/>
  <c r="B72" i="219"/>
  <c r="A72" i="219"/>
  <c r="G71" i="219"/>
  <c r="F71" i="219"/>
  <c r="E71" i="219"/>
  <c r="D71" i="219"/>
  <c r="C71" i="219"/>
  <c r="B71" i="219"/>
  <c r="A71" i="219"/>
  <c r="G70" i="219"/>
  <c r="F70" i="219"/>
  <c r="E70" i="219"/>
  <c r="D70" i="219"/>
  <c r="C70" i="219"/>
  <c r="B70" i="219"/>
  <c r="A70" i="219"/>
  <c r="G69" i="219"/>
  <c r="F69" i="219"/>
  <c r="E69" i="219"/>
  <c r="D69" i="219"/>
  <c r="C69" i="219"/>
  <c r="B69" i="219"/>
  <c r="A69" i="219"/>
  <c r="G68" i="219"/>
  <c r="F68" i="219"/>
  <c r="E68" i="219"/>
  <c r="D68" i="219"/>
  <c r="C68" i="219"/>
  <c r="B68" i="219"/>
  <c r="A68" i="219"/>
  <c r="G67" i="219"/>
  <c r="F67" i="219"/>
  <c r="E67" i="219"/>
  <c r="D67" i="219"/>
  <c r="C67" i="219"/>
  <c r="B67" i="219"/>
  <c r="A67" i="219"/>
  <c r="U66" i="219"/>
  <c r="T66" i="219"/>
  <c r="G66" i="219"/>
  <c r="F66" i="219"/>
  <c r="E66" i="219"/>
  <c r="D66" i="219"/>
  <c r="C66" i="219"/>
  <c r="B66" i="219"/>
  <c r="A66" i="219"/>
  <c r="G65" i="219"/>
  <c r="F65" i="219"/>
  <c r="E65" i="219"/>
  <c r="D65" i="219"/>
  <c r="C65" i="219"/>
  <c r="B65" i="219"/>
  <c r="A65" i="219"/>
  <c r="G60" i="219"/>
  <c r="F60" i="219"/>
  <c r="E60" i="219"/>
  <c r="D60" i="219"/>
  <c r="C60" i="219"/>
  <c r="B60" i="219"/>
  <c r="A60" i="219"/>
  <c r="G59" i="219"/>
  <c r="F59" i="219"/>
  <c r="E59" i="219"/>
  <c r="D59" i="219"/>
  <c r="C59" i="219"/>
  <c r="B59" i="219"/>
  <c r="A59" i="219"/>
  <c r="X60" i="219" s="1"/>
  <c r="G58" i="219"/>
  <c r="F58" i="219"/>
  <c r="E58" i="219"/>
  <c r="D58" i="219"/>
  <c r="C58" i="219"/>
  <c r="B58" i="219"/>
  <c r="A58" i="219"/>
  <c r="X59" i="219" s="1"/>
  <c r="G57" i="219"/>
  <c r="F57" i="219"/>
  <c r="E57" i="219"/>
  <c r="D57" i="219"/>
  <c r="C57" i="219"/>
  <c r="B57" i="219"/>
  <c r="A57" i="219"/>
  <c r="X58" i="219" s="1"/>
  <c r="G56" i="219"/>
  <c r="F56" i="219"/>
  <c r="E56" i="219"/>
  <c r="D56" i="219"/>
  <c r="C56" i="219"/>
  <c r="B56" i="219"/>
  <c r="A56" i="219"/>
  <c r="X57" i="219" s="1"/>
  <c r="G55" i="219"/>
  <c r="F55" i="219"/>
  <c r="E55" i="219"/>
  <c r="D55" i="219"/>
  <c r="C55" i="219"/>
  <c r="B55" i="219"/>
  <c r="A55" i="219"/>
  <c r="X56" i="219" s="1"/>
  <c r="G54" i="219"/>
  <c r="F54" i="219"/>
  <c r="E54" i="219"/>
  <c r="D54" i="219"/>
  <c r="C54" i="219"/>
  <c r="B54" i="219"/>
  <c r="A54" i="219"/>
  <c r="X55" i="219" s="1"/>
  <c r="G53" i="219"/>
  <c r="F53" i="219"/>
  <c r="E53" i="219"/>
  <c r="D53" i="219"/>
  <c r="C53" i="219"/>
  <c r="B53" i="219"/>
  <c r="A53" i="219"/>
  <c r="X54" i="219" s="1"/>
  <c r="U52" i="219"/>
  <c r="T52" i="219"/>
  <c r="G52" i="219"/>
  <c r="F52" i="219"/>
  <c r="E52" i="219"/>
  <c r="D52" i="219"/>
  <c r="C52" i="219"/>
  <c r="B52" i="219"/>
  <c r="A52" i="219"/>
  <c r="X53" i="219" s="1"/>
  <c r="X51" i="219"/>
  <c r="G51" i="219"/>
  <c r="F51" i="219"/>
  <c r="E51" i="219"/>
  <c r="D51" i="219"/>
  <c r="C51" i="219"/>
  <c r="B51" i="219"/>
  <c r="A51" i="219"/>
  <c r="X52" i="219" s="1"/>
  <c r="Z50" i="219"/>
  <c r="Y50" i="219"/>
  <c r="Z49" i="219"/>
  <c r="Y49" i="219"/>
  <c r="G47" i="219"/>
  <c r="F47" i="219"/>
  <c r="E47" i="219"/>
  <c r="D47" i="219"/>
  <c r="C47" i="219"/>
  <c r="B47" i="219"/>
  <c r="A47" i="219"/>
  <c r="X47" i="219" s="1"/>
  <c r="G46" i="219"/>
  <c r="F46" i="219"/>
  <c r="E46" i="219"/>
  <c r="D46" i="219"/>
  <c r="C46" i="219"/>
  <c r="B46" i="219"/>
  <c r="A46" i="219"/>
  <c r="X45" i="219"/>
  <c r="G45" i="219"/>
  <c r="F45" i="219"/>
  <c r="E45" i="219"/>
  <c r="D45" i="219"/>
  <c r="C45" i="219"/>
  <c r="B45" i="219"/>
  <c r="A45" i="219"/>
  <c r="X44" i="219"/>
  <c r="G44" i="219"/>
  <c r="F44" i="219"/>
  <c r="E44" i="219"/>
  <c r="D44" i="219"/>
  <c r="C44" i="219"/>
  <c r="B44" i="219"/>
  <c r="A44" i="219"/>
  <c r="X43" i="219"/>
  <c r="G43" i="219"/>
  <c r="F43" i="219"/>
  <c r="E43" i="219"/>
  <c r="D43" i="219"/>
  <c r="C43" i="219"/>
  <c r="B43" i="219"/>
  <c r="A43" i="219"/>
  <c r="X42" i="219"/>
  <c r="G42" i="219"/>
  <c r="F42" i="219"/>
  <c r="E42" i="219"/>
  <c r="D42" i="219"/>
  <c r="C42" i="219"/>
  <c r="B42" i="219"/>
  <c r="A42" i="219"/>
  <c r="G41" i="219"/>
  <c r="F41" i="219"/>
  <c r="E41" i="219"/>
  <c r="D41" i="219"/>
  <c r="C41" i="219"/>
  <c r="B41" i="219"/>
  <c r="A41" i="219"/>
  <c r="X41" i="219" s="1"/>
  <c r="G40" i="219"/>
  <c r="F40" i="219"/>
  <c r="E40" i="219"/>
  <c r="D40" i="219"/>
  <c r="C40" i="219"/>
  <c r="B40" i="219"/>
  <c r="A40" i="219"/>
  <c r="X40" i="219" s="1"/>
  <c r="G39" i="219"/>
  <c r="F39" i="219"/>
  <c r="E39" i="219"/>
  <c r="D39" i="219"/>
  <c r="C39" i="219"/>
  <c r="B39" i="219"/>
  <c r="A39" i="219"/>
  <c r="X39" i="219" s="1"/>
  <c r="U38" i="219"/>
  <c r="T38" i="219"/>
  <c r="G38" i="219"/>
  <c r="F38" i="219"/>
  <c r="E38" i="219"/>
  <c r="D38" i="219"/>
  <c r="C38" i="219"/>
  <c r="B38" i="219"/>
  <c r="A38" i="219"/>
  <c r="X38" i="219" s="1"/>
  <c r="G37" i="219"/>
  <c r="F37" i="219"/>
  <c r="E37" i="219"/>
  <c r="J37" i="219" s="1"/>
  <c r="D37" i="219"/>
  <c r="P37" i="219" s="1"/>
  <c r="P38" i="219" s="1"/>
  <c r="C37" i="219"/>
  <c r="B37" i="219"/>
  <c r="A37" i="219"/>
  <c r="X37" i="219" s="1"/>
  <c r="Z36" i="219"/>
  <c r="Y36" i="219"/>
  <c r="Z35" i="219"/>
  <c r="Y35" i="219"/>
  <c r="E32" i="219"/>
  <c r="D32" i="219"/>
  <c r="E31" i="219"/>
  <c r="D31" i="219"/>
  <c r="E30" i="219"/>
  <c r="D30" i="219"/>
  <c r="E29" i="219"/>
  <c r="D29" i="219"/>
  <c r="T28" i="219"/>
  <c r="E28" i="219"/>
  <c r="D28" i="219"/>
  <c r="A28" i="219"/>
  <c r="E27" i="219"/>
  <c r="D27" i="219"/>
  <c r="C13" i="219"/>
  <c r="B13" i="219"/>
  <c r="A13" i="219"/>
  <c r="D13" i="219" s="1"/>
  <c r="C12" i="219"/>
  <c r="B12" i="219"/>
  <c r="A12" i="219"/>
  <c r="D12" i="219" s="1"/>
  <c r="C11" i="219"/>
  <c r="B11" i="219"/>
  <c r="A11" i="219"/>
  <c r="D11" i="219" s="1"/>
  <c r="C10" i="219"/>
  <c r="B10" i="219"/>
  <c r="A10" i="219"/>
  <c r="D10" i="219" s="1"/>
  <c r="C9" i="219"/>
  <c r="B9" i="219"/>
  <c r="A9" i="219"/>
  <c r="D9" i="219" s="1"/>
  <c r="C8" i="219"/>
  <c r="B8" i="219"/>
  <c r="A8" i="219"/>
  <c r="D8" i="219" s="1"/>
  <c r="B7" i="219"/>
  <c r="A7" i="219"/>
  <c r="D7" i="219" s="1"/>
  <c r="E19" i="216"/>
  <c r="D19" i="216"/>
  <c r="E18" i="216"/>
  <c r="D18" i="216"/>
  <c r="E17" i="216"/>
  <c r="D17" i="216"/>
  <c r="E16" i="216"/>
  <c r="D16" i="216"/>
  <c r="E15" i="216"/>
  <c r="D15" i="216"/>
  <c r="E14" i="216"/>
  <c r="D14" i="216"/>
  <c r="E13" i="216"/>
  <c r="D13" i="216"/>
  <c r="E12" i="216"/>
  <c r="D12" i="216"/>
  <c r="E11" i="216"/>
  <c r="D11" i="216"/>
  <c r="E10" i="216"/>
  <c r="D10" i="216"/>
  <c r="E9" i="216"/>
  <c r="D9" i="216"/>
  <c r="E8" i="216"/>
  <c r="D8" i="216"/>
  <c r="E7" i="216"/>
  <c r="D7" i="216"/>
  <c r="E6" i="216"/>
  <c r="D6" i="216"/>
  <c r="E20" i="231"/>
  <c r="D20" i="231"/>
  <c r="G19" i="231"/>
  <c r="F19" i="231"/>
  <c r="E19" i="231"/>
  <c r="D19" i="231"/>
  <c r="G18" i="231"/>
  <c r="F18" i="231"/>
  <c r="E18" i="231"/>
  <c r="D18" i="231"/>
  <c r="G17" i="231"/>
  <c r="F17" i="231"/>
  <c r="E17" i="231"/>
  <c r="D17" i="231"/>
  <c r="G16" i="231"/>
  <c r="F16" i="231"/>
  <c r="E16" i="231"/>
  <c r="D16" i="231"/>
  <c r="G15" i="231"/>
  <c r="F15" i="231"/>
  <c r="E15" i="231"/>
  <c r="D15" i="231"/>
  <c r="G14" i="231"/>
  <c r="F14" i="231"/>
  <c r="E14" i="231"/>
  <c r="D14" i="231"/>
  <c r="G13" i="231"/>
  <c r="F13" i="231"/>
  <c r="E13" i="231"/>
  <c r="D13" i="231"/>
  <c r="G12" i="231"/>
  <c r="F12" i="231"/>
  <c r="E12" i="231"/>
  <c r="D12" i="231"/>
  <c r="G11" i="231"/>
  <c r="F11" i="231"/>
  <c r="E11" i="231"/>
  <c r="D11" i="231"/>
  <c r="G10" i="231"/>
  <c r="F10" i="231"/>
  <c r="E10" i="231"/>
  <c r="D10" i="231"/>
  <c r="G9" i="231"/>
  <c r="F9" i="231"/>
  <c r="E9" i="231"/>
  <c r="D9" i="231"/>
  <c r="G8" i="231"/>
  <c r="F8" i="231"/>
  <c r="E8" i="231"/>
  <c r="D8" i="231"/>
  <c r="G7" i="231"/>
  <c r="F7" i="231"/>
  <c r="E7" i="231"/>
  <c r="D7" i="231"/>
  <c r="G6" i="231"/>
  <c r="F6" i="231"/>
  <c r="E6" i="231"/>
  <c r="D6" i="231"/>
  <c r="D10" i="234"/>
  <c r="C10" i="234"/>
  <c r="D9" i="234"/>
  <c r="C9" i="234"/>
  <c r="D8" i="234"/>
  <c r="C8" i="234"/>
  <c r="D7" i="234"/>
  <c r="C7" i="234"/>
  <c r="D6" i="234"/>
  <c r="C6" i="234"/>
  <c r="D5" i="234"/>
  <c r="C5" i="234"/>
  <c r="D4" i="234"/>
  <c r="C4" i="234"/>
  <c r="F8" i="246" l="1"/>
  <c r="I58" i="246"/>
  <c r="P131" i="246"/>
  <c r="J38" i="246"/>
  <c r="J42" i="246" s="1"/>
  <c r="L7" i="246" s="1"/>
  <c r="M37" i="246"/>
  <c r="M38" i="246" s="1"/>
  <c r="I56" i="246"/>
  <c r="K8" i="246" s="1"/>
  <c r="J71" i="246"/>
  <c r="J72" i="246" s="1"/>
  <c r="M65" i="246"/>
  <c r="M66" i="246" s="1"/>
  <c r="J65" i="246"/>
  <c r="Q65" i="246"/>
  <c r="Q66" i="246" s="1"/>
  <c r="Q67" i="246" s="1"/>
  <c r="J66" i="246"/>
  <c r="I95" i="246"/>
  <c r="I133" i="246"/>
  <c r="I54" i="246"/>
  <c r="I91" i="246"/>
  <c r="I40" i="246"/>
  <c r="I104" i="246"/>
  <c r="F32" i="246"/>
  <c r="Q51" i="246"/>
  <c r="Q52" i="246" s="1"/>
  <c r="Q53" i="246" s="1"/>
  <c r="J51" i="246"/>
  <c r="J93" i="246"/>
  <c r="L10" i="246" s="1"/>
  <c r="I93" i="246"/>
  <c r="K10" i="246" s="1"/>
  <c r="I120" i="246"/>
  <c r="L114" i="246"/>
  <c r="L115" i="246" s="1"/>
  <c r="I115" i="246"/>
  <c r="I117" i="246" s="1"/>
  <c r="I135" i="246"/>
  <c r="K13" i="246" s="1"/>
  <c r="J131" i="246"/>
  <c r="J133" i="246" s="1"/>
  <c r="I66" i="246"/>
  <c r="F29" i="246" s="1"/>
  <c r="I89" i="246"/>
  <c r="F30" i="246" s="1"/>
  <c r="L88" i="246"/>
  <c r="L89" i="246" s="1"/>
  <c r="G101" i="246"/>
  <c r="J130" i="246"/>
  <c r="M51" i="246"/>
  <c r="M52" i="246" s="1"/>
  <c r="M54" i="246" s="1"/>
  <c r="M56" i="246" s="1"/>
  <c r="S8" i="246" s="1"/>
  <c r="L51" i="246"/>
  <c r="L52" i="246" s="1"/>
  <c r="J56" i="246"/>
  <c r="L8" i="246" s="1"/>
  <c r="I70" i="246"/>
  <c r="K9" i="246" s="1"/>
  <c r="Q88" i="246"/>
  <c r="Q89" i="246" s="1"/>
  <c r="Q90" i="246" s="1"/>
  <c r="M88" i="246"/>
  <c r="M89" i="246" s="1"/>
  <c r="P114" i="246"/>
  <c r="P115" i="246" s="1"/>
  <c r="M130" i="246"/>
  <c r="M131" i="246" s="1"/>
  <c r="L130" i="246"/>
  <c r="L131" i="246" s="1"/>
  <c r="J135" i="246"/>
  <c r="L13" i="246" s="1"/>
  <c r="I114" i="246"/>
  <c r="J91" i="246"/>
  <c r="Q37" i="246"/>
  <c r="Q38" i="246" s="1"/>
  <c r="Q39" i="246" s="1"/>
  <c r="P51" i="246"/>
  <c r="P52" i="246" s="1"/>
  <c r="I42" i="246"/>
  <c r="K7" i="246" s="1"/>
  <c r="P65" i="246"/>
  <c r="P66" i="246" s="1"/>
  <c r="I106" i="246"/>
  <c r="K11" i="246" s="1"/>
  <c r="J119" i="246"/>
  <c r="L12" i="246" s="1"/>
  <c r="I37" i="246"/>
  <c r="P37" i="246"/>
  <c r="P38" i="246" s="1"/>
  <c r="I88" i="246"/>
  <c r="P88" i="246"/>
  <c r="P89" i="246" s="1"/>
  <c r="J94" i="246"/>
  <c r="I101" i="246"/>
  <c r="P101" i="246"/>
  <c r="P102" i="246" s="1"/>
  <c r="I107" i="246"/>
  <c r="J114" i="246"/>
  <c r="J121" i="246" s="1"/>
  <c r="Q114" i="246"/>
  <c r="Q115" i="246" s="1"/>
  <c r="Q116" i="246" s="1"/>
  <c r="J117" i="246"/>
  <c r="J37" i="246"/>
  <c r="J40" i="246"/>
  <c r="I51" i="246"/>
  <c r="I65" i="246"/>
  <c r="I72" i="246" s="1"/>
  <c r="J88" i="246"/>
  <c r="E101" i="246"/>
  <c r="I130" i="246"/>
  <c r="P39" i="237"/>
  <c r="P53" i="237"/>
  <c r="J119" i="237"/>
  <c r="L12" i="237" s="1"/>
  <c r="L91" i="237"/>
  <c r="E10" i="237"/>
  <c r="N26" i="241"/>
  <c r="I66" i="237"/>
  <c r="F29" i="237" s="1"/>
  <c r="I71" i="237"/>
  <c r="I72" i="237" s="1"/>
  <c r="L65" i="237"/>
  <c r="L66" i="237" s="1"/>
  <c r="P65" i="237"/>
  <c r="P66" i="237" s="1"/>
  <c r="J71" i="237"/>
  <c r="J72" i="237" s="1"/>
  <c r="I93" i="237"/>
  <c r="K10" i="237" s="1"/>
  <c r="M51" i="237"/>
  <c r="M52" i="237" s="1"/>
  <c r="Q65" i="237"/>
  <c r="Q66" i="237" s="1"/>
  <c r="Q67" i="237" s="1"/>
  <c r="F31" i="237"/>
  <c r="I131" i="237"/>
  <c r="L130" i="237"/>
  <c r="L131" i="237" s="1"/>
  <c r="P130" i="237"/>
  <c r="P131" i="237" s="1"/>
  <c r="I130" i="237"/>
  <c r="I135" i="237"/>
  <c r="K13" i="237" s="1"/>
  <c r="I133" i="237"/>
  <c r="J56" i="237"/>
  <c r="L8" i="237" s="1"/>
  <c r="I65" i="237"/>
  <c r="P90" i="237"/>
  <c r="R89" i="237"/>
  <c r="F30" i="237"/>
  <c r="I57" i="237"/>
  <c r="J120" i="237"/>
  <c r="M114" i="237"/>
  <c r="M115" i="237" s="1"/>
  <c r="J115" i="237"/>
  <c r="J117" i="237" s="1"/>
  <c r="Q114" i="237"/>
  <c r="Q115" i="237" s="1"/>
  <c r="Q116" i="237" s="1"/>
  <c r="J114" i="237"/>
  <c r="J133" i="237"/>
  <c r="J38" i="237"/>
  <c r="J40" i="237" s="1"/>
  <c r="J37" i="237"/>
  <c r="Q51" i="237"/>
  <c r="Q52" i="237" s="1"/>
  <c r="Q53" i="237" s="1"/>
  <c r="J89" i="237"/>
  <c r="J93" i="237" s="1"/>
  <c r="L10" i="237" s="1"/>
  <c r="M88" i="237"/>
  <c r="M89" i="237" s="1"/>
  <c r="J88" i="237"/>
  <c r="J94" i="237"/>
  <c r="J95" i="237" s="1"/>
  <c r="J106" i="237"/>
  <c r="L11" i="237" s="1"/>
  <c r="J102" i="237"/>
  <c r="J104" i="237" s="1"/>
  <c r="M101" i="237"/>
  <c r="M102" i="237" s="1"/>
  <c r="P102" i="237"/>
  <c r="J107" i="237"/>
  <c r="J108" i="237" s="1"/>
  <c r="P114" i="237"/>
  <c r="P115" i="237" s="1"/>
  <c r="I120" i="237"/>
  <c r="J135" i="237"/>
  <c r="L13" i="237" s="1"/>
  <c r="Q130" i="237"/>
  <c r="Q131" i="237" s="1"/>
  <c r="Q132" i="237" s="1"/>
  <c r="I117" i="237"/>
  <c r="I104" i="237"/>
  <c r="L37" i="237"/>
  <c r="L38" i="237" s="1"/>
  <c r="I37" i="237"/>
  <c r="Q37" i="237"/>
  <c r="Q38" i="237" s="1"/>
  <c r="Q39" i="237" s="1"/>
  <c r="I38" i="237"/>
  <c r="I40" i="237" s="1"/>
  <c r="I52" i="237"/>
  <c r="L51" i="237"/>
  <c r="L52" i="237" s="1"/>
  <c r="I51" i="237"/>
  <c r="L88" i="237"/>
  <c r="L89" i="237" s="1"/>
  <c r="I94" i="237"/>
  <c r="I88" i="237"/>
  <c r="J91" i="237"/>
  <c r="I102" i="237"/>
  <c r="I106" i="237" s="1"/>
  <c r="K11" i="237" s="1"/>
  <c r="L101" i="237"/>
  <c r="L102" i="237" s="1"/>
  <c r="J101" i="237"/>
  <c r="I107" i="237"/>
  <c r="I108" i="237" s="1"/>
  <c r="I119" i="237"/>
  <c r="K12" i="237" s="1"/>
  <c r="J52" i="237"/>
  <c r="J54" i="237" s="1"/>
  <c r="J66" i="237"/>
  <c r="J68" i="237" s="1"/>
  <c r="I114" i="237"/>
  <c r="J131" i="237"/>
  <c r="J51" i="237"/>
  <c r="J65" i="237"/>
  <c r="J130" i="237"/>
  <c r="I135" i="219"/>
  <c r="K13" i="219" s="1"/>
  <c r="Q65" i="219"/>
  <c r="Q66" i="219" s="1"/>
  <c r="Q67" i="219" s="1"/>
  <c r="I89" i="219"/>
  <c r="I91" i="219" s="1"/>
  <c r="E10" i="219" s="1"/>
  <c r="P10" i="219" s="1"/>
  <c r="D9" i="221" s="1"/>
  <c r="F9" i="221" s="1"/>
  <c r="L88" i="219"/>
  <c r="L89" i="219" s="1"/>
  <c r="I120" i="219"/>
  <c r="I131" i="219"/>
  <c r="I133" i="219" s="1"/>
  <c r="J52" i="219"/>
  <c r="J54" i="219" s="1"/>
  <c r="F30" i="219"/>
  <c r="L51" i="219"/>
  <c r="L52" i="219" s="1"/>
  <c r="J66" i="219"/>
  <c r="J68" i="219" s="1"/>
  <c r="I58" i="245"/>
  <c r="J121" i="245"/>
  <c r="P116" i="245"/>
  <c r="I72" i="245"/>
  <c r="P103" i="245"/>
  <c r="M130" i="245"/>
  <c r="M131" i="245" s="1"/>
  <c r="J130" i="245"/>
  <c r="J131" i="245"/>
  <c r="J133" i="245" s="1"/>
  <c r="I131" i="245"/>
  <c r="I133" i="245" s="1"/>
  <c r="M114" i="245"/>
  <c r="M115" i="245" s="1"/>
  <c r="L51" i="245"/>
  <c r="L52" i="245" s="1"/>
  <c r="F31" i="245"/>
  <c r="Y38" i="245"/>
  <c r="J56" i="245"/>
  <c r="L8" i="245" s="1"/>
  <c r="M65" i="245"/>
  <c r="M66" i="245" s="1"/>
  <c r="J66" i="245"/>
  <c r="J68" i="245" s="1"/>
  <c r="L88" i="245"/>
  <c r="L89" i="245" s="1"/>
  <c r="I89" i="245"/>
  <c r="P88" i="245"/>
  <c r="P89" i="245" s="1"/>
  <c r="I88" i="245"/>
  <c r="M88" i="245"/>
  <c r="M89" i="245" s="1"/>
  <c r="I94" i="245"/>
  <c r="Q130" i="245"/>
  <c r="Q131" i="245" s="1"/>
  <c r="Q132" i="245" s="1"/>
  <c r="F8" i="245"/>
  <c r="E11" i="245"/>
  <c r="Z37" i="245"/>
  <c r="M37" i="245"/>
  <c r="M38" i="245" s="1"/>
  <c r="J37" i="245"/>
  <c r="J38" i="245"/>
  <c r="J40" i="245" s="1"/>
  <c r="M51" i="245"/>
  <c r="M52" i="245" s="1"/>
  <c r="M54" i="245" s="1"/>
  <c r="M56" i="245" s="1"/>
  <c r="S8" i="245" s="1"/>
  <c r="L65" i="245"/>
  <c r="L66" i="245" s="1"/>
  <c r="I93" i="245"/>
  <c r="K10" i="245" s="1"/>
  <c r="J135" i="245"/>
  <c r="L13" i="245" s="1"/>
  <c r="I52" i="245"/>
  <c r="I54" i="245" s="1"/>
  <c r="I70" i="245"/>
  <c r="K9" i="245" s="1"/>
  <c r="J89" i="245"/>
  <c r="J91" i="245" s="1"/>
  <c r="I120" i="245"/>
  <c r="L114" i="245"/>
  <c r="L115" i="245" s="1"/>
  <c r="I115" i="245"/>
  <c r="I117" i="245" s="1"/>
  <c r="I114" i="245"/>
  <c r="I38" i="245"/>
  <c r="I40" i="245" s="1"/>
  <c r="Z38" i="245"/>
  <c r="Z52" i="245"/>
  <c r="I66" i="245"/>
  <c r="I106" i="245"/>
  <c r="K11" i="245" s="1"/>
  <c r="L101" i="245"/>
  <c r="L102" i="245" s="1"/>
  <c r="L104" i="245" s="1"/>
  <c r="I107" i="245"/>
  <c r="I108" i="245" s="1"/>
  <c r="E101" i="245"/>
  <c r="J115" i="245"/>
  <c r="J117" i="245" s="1"/>
  <c r="P130" i="245"/>
  <c r="P131" i="245" s="1"/>
  <c r="Y37" i="245"/>
  <c r="I51" i="245"/>
  <c r="P51" i="245"/>
  <c r="P52" i="245" s="1"/>
  <c r="Z51" i="245"/>
  <c r="Y52" i="245"/>
  <c r="AA52" i="245" s="1"/>
  <c r="I65" i="245"/>
  <c r="P65" i="245"/>
  <c r="P66" i="245" s="1"/>
  <c r="J88" i="245"/>
  <c r="J95" i="245" s="1"/>
  <c r="Q88" i="245"/>
  <c r="Q89" i="245" s="1"/>
  <c r="Q90" i="245" s="1"/>
  <c r="J114" i="245"/>
  <c r="Q114" i="245"/>
  <c r="Q115" i="245" s="1"/>
  <c r="Q116" i="245" s="1"/>
  <c r="I37" i="245"/>
  <c r="P37" i="245"/>
  <c r="P38" i="245" s="1"/>
  <c r="J51" i="245"/>
  <c r="Q51" i="245"/>
  <c r="Q52" i="245" s="1"/>
  <c r="Q53" i="245" s="1"/>
  <c r="J65" i="245"/>
  <c r="J72" i="245" s="1"/>
  <c r="I130" i="245"/>
  <c r="P39" i="219"/>
  <c r="F8" i="219"/>
  <c r="F9" i="219"/>
  <c r="I57" i="219"/>
  <c r="I106" i="219"/>
  <c r="K11" i="219" s="1"/>
  <c r="L101" i="219"/>
  <c r="L102" i="219" s="1"/>
  <c r="I102" i="219"/>
  <c r="J115" i="219"/>
  <c r="J117" i="219" s="1"/>
  <c r="M114" i="219"/>
  <c r="M115" i="219" s="1"/>
  <c r="J120" i="219"/>
  <c r="M130" i="219"/>
  <c r="M131" i="219" s="1"/>
  <c r="J131" i="219"/>
  <c r="J133" i="219" s="1"/>
  <c r="Q130" i="219"/>
  <c r="Q131" i="219" s="1"/>
  <c r="Q132" i="219" s="1"/>
  <c r="L114" i="219"/>
  <c r="L115" i="219" s="1"/>
  <c r="F28" i="219"/>
  <c r="Z38" i="219"/>
  <c r="I52" i="219"/>
  <c r="I54" i="219" s="1"/>
  <c r="M88" i="219"/>
  <c r="M89" i="219" s="1"/>
  <c r="J89" i="219"/>
  <c r="J91" i="219" s="1"/>
  <c r="E13" i="219"/>
  <c r="J130" i="219"/>
  <c r="P130" i="219"/>
  <c r="P131" i="219" s="1"/>
  <c r="I42" i="219"/>
  <c r="K7" i="219" s="1"/>
  <c r="L65" i="219"/>
  <c r="L66" i="219" s="1"/>
  <c r="I71" i="219"/>
  <c r="I66" i="219"/>
  <c r="I68" i="219" s="1"/>
  <c r="M37" i="219"/>
  <c r="M38" i="219" s="1"/>
  <c r="Z37" i="219"/>
  <c r="Q37" i="219"/>
  <c r="Q38" i="219" s="1"/>
  <c r="Q39" i="219" s="1"/>
  <c r="J38" i="219"/>
  <c r="J40" i="219" s="1"/>
  <c r="Z51" i="219"/>
  <c r="M51" i="219"/>
  <c r="M52" i="219" s="1"/>
  <c r="J51" i="219"/>
  <c r="Z52" i="219"/>
  <c r="Q51" i="219"/>
  <c r="Q52" i="219" s="1"/>
  <c r="Q53" i="219" s="1"/>
  <c r="J65" i="219"/>
  <c r="J56" i="219"/>
  <c r="L8" i="219" s="1"/>
  <c r="P65" i="219"/>
  <c r="P66" i="219" s="1"/>
  <c r="I107" i="219"/>
  <c r="I115" i="219"/>
  <c r="J119" i="219"/>
  <c r="L12" i="219" s="1"/>
  <c r="Y37" i="219"/>
  <c r="L37" i="219"/>
  <c r="L38" i="219" s="1"/>
  <c r="I37" i="219"/>
  <c r="Y38" i="219"/>
  <c r="I38" i="219"/>
  <c r="I40" i="219" s="1"/>
  <c r="Y52" i="219"/>
  <c r="J71" i="219"/>
  <c r="M65" i="219"/>
  <c r="M66" i="219" s="1"/>
  <c r="M68" i="219" s="1"/>
  <c r="M70" i="219" s="1"/>
  <c r="S9" i="219" s="1"/>
  <c r="J70" i="219"/>
  <c r="L9" i="219" s="1"/>
  <c r="Q114" i="219"/>
  <c r="Q115" i="219" s="1"/>
  <c r="Q116" i="219" s="1"/>
  <c r="L130" i="219"/>
  <c r="L131" i="219" s="1"/>
  <c r="I130" i="219"/>
  <c r="Y51" i="219"/>
  <c r="AA51" i="219" s="1"/>
  <c r="I56" i="219"/>
  <c r="K8" i="219" s="1"/>
  <c r="I88" i="219"/>
  <c r="I95" i="219" s="1"/>
  <c r="P88" i="219"/>
  <c r="P89" i="219" s="1"/>
  <c r="J94" i="219"/>
  <c r="I101" i="219"/>
  <c r="P101" i="219"/>
  <c r="P102" i="219" s="1"/>
  <c r="I114" i="219"/>
  <c r="I121" i="219" s="1"/>
  <c r="P114" i="219"/>
  <c r="P115" i="219" s="1"/>
  <c r="I51" i="219"/>
  <c r="P51" i="219"/>
  <c r="P52" i="219" s="1"/>
  <c r="I65" i="219"/>
  <c r="J88" i="219"/>
  <c r="E101" i="219"/>
  <c r="J114" i="219"/>
  <c r="M54" i="219" l="1"/>
  <c r="M56" i="219" s="1"/>
  <c r="S8" i="219" s="1"/>
  <c r="L133" i="219"/>
  <c r="L117" i="246"/>
  <c r="E12" i="246"/>
  <c r="J107" i="246"/>
  <c r="J108" i="246" s="1"/>
  <c r="Q101" i="246"/>
  <c r="Q102" i="246" s="1"/>
  <c r="Q103" i="246" s="1"/>
  <c r="J101" i="246"/>
  <c r="J106" i="246"/>
  <c r="L11" i="246" s="1"/>
  <c r="M101" i="246"/>
  <c r="M102" i="246" s="1"/>
  <c r="J102" i="246"/>
  <c r="J104" i="246" s="1"/>
  <c r="F7" i="246"/>
  <c r="M40" i="246"/>
  <c r="M42" i="246" s="1"/>
  <c r="S7" i="246" s="1"/>
  <c r="P39" i="246"/>
  <c r="R38" i="246"/>
  <c r="I108" i="246"/>
  <c r="P103" i="246"/>
  <c r="R52" i="246"/>
  <c r="P53" i="246"/>
  <c r="P116" i="246"/>
  <c r="R115" i="246"/>
  <c r="F13" i="246"/>
  <c r="M133" i="246"/>
  <c r="M135" i="246" s="1"/>
  <c r="S13" i="246" s="1"/>
  <c r="I121" i="246"/>
  <c r="E7" i="246"/>
  <c r="L40" i="246"/>
  <c r="E13" i="246"/>
  <c r="L133" i="246"/>
  <c r="R131" i="246"/>
  <c r="P132" i="246"/>
  <c r="R66" i="246"/>
  <c r="P67" i="246"/>
  <c r="E10" i="246"/>
  <c r="L91" i="246"/>
  <c r="J95" i="246"/>
  <c r="F10" i="246"/>
  <c r="M91" i="246"/>
  <c r="M93" i="246" s="1"/>
  <c r="S10" i="246" s="1"/>
  <c r="L104" i="246"/>
  <c r="E11" i="246"/>
  <c r="E8" i="246"/>
  <c r="L54" i="246"/>
  <c r="J68" i="246"/>
  <c r="J70" i="246"/>
  <c r="L9" i="246" s="1"/>
  <c r="F12" i="246"/>
  <c r="M117" i="246"/>
  <c r="M119" i="246" s="1"/>
  <c r="S12" i="246" s="1"/>
  <c r="R89" i="246"/>
  <c r="P90" i="246"/>
  <c r="I119" i="246"/>
  <c r="K12" i="246" s="1"/>
  <c r="I68" i="246"/>
  <c r="Q8" i="246"/>
  <c r="H8" i="246"/>
  <c r="M68" i="237"/>
  <c r="M70" i="237" s="1"/>
  <c r="S9" i="237" s="1"/>
  <c r="F9" i="237"/>
  <c r="M54" i="237"/>
  <c r="M56" i="237" s="1"/>
  <c r="S8" i="237" s="1"/>
  <c r="F8" i="237"/>
  <c r="M40" i="237"/>
  <c r="M42" i="237" s="1"/>
  <c r="S7" i="237" s="1"/>
  <c r="F7" i="237"/>
  <c r="M117" i="237"/>
  <c r="M119" i="237" s="1"/>
  <c r="S12" i="237" s="1"/>
  <c r="F12" i="237"/>
  <c r="L40" i="237"/>
  <c r="E7" i="237"/>
  <c r="E11" i="237"/>
  <c r="L104" i="237"/>
  <c r="M133" i="237"/>
  <c r="M135" i="237" s="1"/>
  <c r="S13" i="237" s="1"/>
  <c r="F13" i="237"/>
  <c r="L93" i="237"/>
  <c r="R10" i="237" s="1"/>
  <c r="L117" i="237"/>
  <c r="E12" i="237"/>
  <c r="I68" i="237"/>
  <c r="J121" i="237"/>
  <c r="L133" i="237"/>
  <c r="E13" i="237"/>
  <c r="P67" i="237"/>
  <c r="R66" i="237"/>
  <c r="O28" i="241"/>
  <c r="M26" i="241"/>
  <c r="I42" i="237"/>
  <c r="K7" i="237" s="1"/>
  <c r="I95" i="237"/>
  <c r="I54" i="237"/>
  <c r="F28" i="237"/>
  <c r="F27" i="237"/>
  <c r="J70" i="237"/>
  <c r="L9" i="237" s="1"/>
  <c r="I58" i="237"/>
  <c r="J42" i="237"/>
  <c r="L7" i="237" s="1"/>
  <c r="R38" i="237"/>
  <c r="M91" i="237"/>
  <c r="M93" i="237" s="1"/>
  <c r="S10" i="237" s="1"/>
  <c r="F10" i="237"/>
  <c r="W89" i="237"/>
  <c r="R90" i="237"/>
  <c r="P132" i="237"/>
  <c r="R131" i="237"/>
  <c r="I121" i="237"/>
  <c r="P103" i="237"/>
  <c r="R102" i="237"/>
  <c r="R115" i="237"/>
  <c r="P116" i="237"/>
  <c r="M104" i="237"/>
  <c r="M106" i="237" s="1"/>
  <c r="S11" i="237" s="1"/>
  <c r="F11" i="237"/>
  <c r="I56" i="237"/>
  <c r="K8" i="237" s="1"/>
  <c r="I70" i="237"/>
  <c r="K9" i="237" s="1"/>
  <c r="G10" i="237"/>
  <c r="P10" i="237"/>
  <c r="R52" i="237"/>
  <c r="I93" i="219"/>
  <c r="K10" i="219" s="1"/>
  <c r="L91" i="219"/>
  <c r="I58" i="219"/>
  <c r="J72" i="219"/>
  <c r="G10" i="219"/>
  <c r="L106" i="245"/>
  <c r="R11" i="245" s="1"/>
  <c r="M91" i="245"/>
  <c r="M93" i="245" s="1"/>
  <c r="S10" i="245" s="1"/>
  <c r="F10" i="245"/>
  <c r="E13" i="245"/>
  <c r="L133" i="245"/>
  <c r="R52" i="245"/>
  <c r="P53" i="245"/>
  <c r="M117" i="245"/>
  <c r="M119" i="245" s="1"/>
  <c r="S12" i="245" s="1"/>
  <c r="F12" i="245"/>
  <c r="L40" i="245"/>
  <c r="E7" i="245"/>
  <c r="L117" i="245"/>
  <c r="E12" i="245"/>
  <c r="M40" i="245"/>
  <c r="M42" i="245" s="1"/>
  <c r="S7" i="245" s="1"/>
  <c r="F7" i="245"/>
  <c r="G11" i="245"/>
  <c r="P11" i="245"/>
  <c r="I119" i="245"/>
  <c r="K12" i="245" s="1"/>
  <c r="P90" i="245"/>
  <c r="R89" i="245"/>
  <c r="M133" i="245"/>
  <c r="M135" i="245" s="1"/>
  <c r="S13" i="245" s="1"/>
  <c r="F13" i="245"/>
  <c r="F28" i="245"/>
  <c r="J107" i="245"/>
  <c r="J108" i="245" s="1"/>
  <c r="Q101" i="245"/>
  <c r="Q102" i="245" s="1"/>
  <c r="J101" i="245"/>
  <c r="J102" i="245"/>
  <c r="J104" i="245" s="1"/>
  <c r="M101" i="245"/>
  <c r="M102" i="245" s="1"/>
  <c r="J106" i="245"/>
  <c r="L11" i="245" s="1"/>
  <c r="I68" i="245"/>
  <c r="F29" i="245"/>
  <c r="F32" i="245"/>
  <c r="J70" i="245"/>
  <c r="L9" i="245" s="1"/>
  <c r="J93" i="245"/>
  <c r="L10" i="245" s="1"/>
  <c r="Q8" i="245"/>
  <c r="H8" i="245"/>
  <c r="J119" i="245"/>
  <c r="L12" i="245" s="1"/>
  <c r="I95" i="245"/>
  <c r="I91" i="245"/>
  <c r="F30" i="245"/>
  <c r="I56" i="245"/>
  <c r="K8" i="245" s="1"/>
  <c r="I42" i="245"/>
  <c r="K7" i="245" s="1"/>
  <c r="R115" i="245"/>
  <c r="J42" i="245"/>
  <c r="L7" i="245" s="1"/>
  <c r="R131" i="245"/>
  <c r="P132" i="245"/>
  <c r="F9" i="245"/>
  <c r="M68" i="245"/>
  <c r="M70" i="245" s="1"/>
  <c r="S9" i="245" s="1"/>
  <c r="R66" i="245"/>
  <c r="P67" i="245"/>
  <c r="P39" i="245"/>
  <c r="R38" i="245"/>
  <c r="I135" i="245"/>
  <c r="K13" i="245" s="1"/>
  <c r="I121" i="245"/>
  <c r="L54" i="245"/>
  <c r="E8" i="245"/>
  <c r="F27" i="245"/>
  <c r="L135" i="219"/>
  <c r="R13" i="219" s="1"/>
  <c r="P116" i="219"/>
  <c r="R115" i="219"/>
  <c r="J95" i="219"/>
  <c r="M40" i="219"/>
  <c r="M42" i="219" s="1"/>
  <c r="S7" i="219" s="1"/>
  <c r="F7" i="219"/>
  <c r="L68" i="219"/>
  <c r="E9" i="219"/>
  <c r="J93" i="219"/>
  <c r="L10" i="219" s="1"/>
  <c r="I117" i="219"/>
  <c r="F32" i="219"/>
  <c r="I72" i="219"/>
  <c r="M133" i="219"/>
  <c r="M135" i="219" s="1"/>
  <c r="S13" i="219" s="1"/>
  <c r="F13" i="219"/>
  <c r="M117" i="219"/>
  <c r="M119" i="219" s="1"/>
  <c r="S12" i="219" s="1"/>
  <c r="F12" i="219"/>
  <c r="Q9" i="219"/>
  <c r="H9" i="219"/>
  <c r="R52" i="219"/>
  <c r="P53" i="219"/>
  <c r="P103" i="219"/>
  <c r="E7" i="219"/>
  <c r="L40" i="219"/>
  <c r="I108" i="219"/>
  <c r="F29" i="219"/>
  <c r="G13" i="219"/>
  <c r="P13" i="219"/>
  <c r="L54" i="219"/>
  <c r="E8" i="219"/>
  <c r="I104" i="219"/>
  <c r="F31" i="219"/>
  <c r="L93" i="219"/>
  <c r="R10" i="219" s="1"/>
  <c r="R131" i="219"/>
  <c r="P132" i="219"/>
  <c r="F10" i="219"/>
  <c r="M91" i="219"/>
  <c r="M93" i="219" s="1"/>
  <c r="S10" i="219" s="1"/>
  <c r="P90" i="219"/>
  <c r="R89" i="219"/>
  <c r="AA52" i="219"/>
  <c r="J42" i="219"/>
  <c r="L7" i="219" s="1"/>
  <c r="Q101" i="219"/>
  <c r="Q102" i="219" s="1"/>
  <c r="Q103" i="219" s="1"/>
  <c r="Q141" i="219" s="1"/>
  <c r="J101" i="219"/>
  <c r="J102" i="219"/>
  <c r="J104" i="219" s="1"/>
  <c r="J106" i="219"/>
  <c r="L11" i="219" s="1"/>
  <c r="M101" i="219"/>
  <c r="M102" i="219" s="1"/>
  <c r="J107" i="219"/>
  <c r="J108" i="219" s="1"/>
  <c r="I119" i="219"/>
  <c r="K12" i="219" s="1"/>
  <c r="R66" i="219"/>
  <c r="P67" i="219"/>
  <c r="J135" i="219"/>
  <c r="L13" i="219" s="1"/>
  <c r="J121" i="219"/>
  <c r="I70" i="219"/>
  <c r="K9" i="219" s="1"/>
  <c r="Q8" i="219"/>
  <c r="H8" i="219"/>
  <c r="R38" i="219"/>
  <c r="R102" i="246" l="1"/>
  <c r="P141" i="219"/>
  <c r="E9" i="246"/>
  <c r="L68" i="246"/>
  <c r="R132" i="246"/>
  <c r="W131" i="246"/>
  <c r="P7" i="246"/>
  <c r="G7" i="246"/>
  <c r="R103" i="246"/>
  <c r="W102" i="246"/>
  <c r="P11" i="246"/>
  <c r="G11" i="246"/>
  <c r="R67" i="246"/>
  <c r="W66" i="246"/>
  <c r="I14" i="221"/>
  <c r="K14" i="221" s="1"/>
  <c r="J8" i="246"/>
  <c r="R90" i="246"/>
  <c r="W89" i="246"/>
  <c r="F9" i="246"/>
  <c r="M68" i="246"/>
  <c r="M70" i="246" s="1"/>
  <c r="S9" i="246" s="1"/>
  <c r="L106" i="246"/>
  <c r="R11" i="246" s="1"/>
  <c r="N91" i="246"/>
  <c r="N93" i="246" s="1"/>
  <c r="U93" i="246" s="1"/>
  <c r="W93" i="246" s="1"/>
  <c r="L93" i="246"/>
  <c r="R10" i="246" s="1"/>
  <c r="C7" i="247" s="1"/>
  <c r="N40" i="246"/>
  <c r="N42" i="246" s="1"/>
  <c r="U42" i="246" s="1"/>
  <c r="W42" i="246" s="1"/>
  <c r="L42" i="246"/>
  <c r="R7" i="246" s="1"/>
  <c r="C4" i="247" s="1"/>
  <c r="Q13" i="246"/>
  <c r="H13" i="246"/>
  <c r="R53" i="246"/>
  <c r="W52" i="246"/>
  <c r="R140" i="246"/>
  <c r="R39" i="246"/>
  <c r="W38" i="246"/>
  <c r="F11" i="246"/>
  <c r="M104" i="246"/>
  <c r="M106" i="246" s="1"/>
  <c r="S11" i="246" s="1"/>
  <c r="N54" i="246"/>
  <c r="N56" i="246" s="1"/>
  <c r="U56" i="246" s="1"/>
  <c r="W56" i="246" s="1"/>
  <c r="L56" i="246"/>
  <c r="R8" i="246" s="1"/>
  <c r="C5" i="247" s="1"/>
  <c r="P10" i="246"/>
  <c r="G10" i="246"/>
  <c r="W115" i="246"/>
  <c r="R116" i="246"/>
  <c r="Q12" i="246"/>
  <c r="H12" i="246"/>
  <c r="P8" i="246"/>
  <c r="G8" i="246"/>
  <c r="Q10" i="246"/>
  <c r="H10" i="246"/>
  <c r="N133" i="246"/>
  <c r="N135" i="246" s="1"/>
  <c r="U135" i="246" s="1"/>
  <c r="W135" i="246" s="1"/>
  <c r="L135" i="246"/>
  <c r="R13" i="246" s="1"/>
  <c r="C10" i="247" s="1"/>
  <c r="P12" i="246"/>
  <c r="G12" i="246"/>
  <c r="P13" i="246"/>
  <c r="G13" i="246"/>
  <c r="Q7" i="246"/>
  <c r="H7" i="246"/>
  <c r="L119" i="246"/>
  <c r="R12" i="246" s="1"/>
  <c r="C9" i="247" s="1"/>
  <c r="N117" i="246"/>
  <c r="N119" i="246" s="1"/>
  <c r="U119" i="246" s="1"/>
  <c r="W119" i="246" s="1"/>
  <c r="W66" i="237"/>
  <c r="R67" i="237"/>
  <c r="N91" i="237"/>
  <c r="N93" i="237" s="1"/>
  <c r="U93" i="237" s="1"/>
  <c r="W93" i="237" s="1"/>
  <c r="L106" i="237"/>
  <c r="R11" i="237" s="1"/>
  <c r="C8" i="242" s="1"/>
  <c r="N104" i="237"/>
  <c r="N106" i="237" s="1"/>
  <c r="U106" i="237" s="1"/>
  <c r="W106" i="237" s="1"/>
  <c r="H12" i="237"/>
  <c r="Q12" i="237"/>
  <c r="H8" i="237"/>
  <c r="Q8" i="237"/>
  <c r="W38" i="237"/>
  <c r="R140" i="237"/>
  <c r="R39" i="237"/>
  <c r="L68" i="237"/>
  <c r="E9" i="237"/>
  <c r="C7" i="242"/>
  <c r="C7" i="249" s="1"/>
  <c r="G11" i="237"/>
  <c r="P11" i="237"/>
  <c r="G13" i="237"/>
  <c r="P13" i="237"/>
  <c r="G12" i="237"/>
  <c r="P12" i="237"/>
  <c r="H13" i="237"/>
  <c r="Q13" i="237"/>
  <c r="G7" i="237"/>
  <c r="P7" i="237"/>
  <c r="H7" i="237"/>
  <c r="Q7" i="237"/>
  <c r="H9" i="237"/>
  <c r="Q9" i="237"/>
  <c r="D16" i="221"/>
  <c r="F16" i="221" s="1"/>
  <c r="I10" i="237"/>
  <c r="H11" i="237"/>
  <c r="Q11" i="237"/>
  <c r="R103" i="237"/>
  <c r="R104" i="237" s="1"/>
  <c r="W102" i="237"/>
  <c r="W52" i="237"/>
  <c r="R53" i="237"/>
  <c r="R116" i="237"/>
  <c r="R117" i="237" s="1"/>
  <c r="W115" i="237"/>
  <c r="W131" i="237"/>
  <c r="R132" i="237"/>
  <c r="H10" i="237"/>
  <c r="Q10" i="237"/>
  <c r="L54" i="237"/>
  <c r="E8" i="237"/>
  <c r="L135" i="237"/>
  <c r="R13" i="237" s="1"/>
  <c r="C10" i="242" s="1"/>
  <c r="N133" i="237"/>
  <c r="N135" i="237" s="1"/>
  <c r="U135" i="237" s="1"/>
  <c r="W135" i="237" s="1"/>
  <c r="N117" i="237"/>
  <c r="N119" i="237" s="1"/>
  <c r="U119" i="237" s="1"/>
  <c r="W119" i="237" s="1"/>
  <c r="L119" i="237"/>
  <c r="R12" i="237" s="1"/>
  <c r="C9" i="242" s="1"/>
  <c r="L42" i="237"/>
  <c r="R7" i="237" s="1"/>
  <c r="C4" i="242" s="1"/>
  <c r="C4" i="249" s="1"/>
  <c r="N40" i="237"/>
  <c r="N42" i="237" s="1"/>
  <c r="U42" i="237" s="1"/>
  <c r="W42" i="237" s="1"/>
  <c r="N133" i="245"/>
  <c r="N135" i="245" s="1"/>
  <c r="U135" i="245" s="1"/>
  <c r="W135" i="245" s="1"/>
  <c r="L135" i="245"/>
  <c r="R13" i="245" s="1"/>
  <c r="B10" i="247" s="1"/>
  <c r="L68" i="245"/>
  <c r="E9" i="245"/>
  <c r="H13" i="245"/>
  <c r="Q13" i="245"/>
  <c r="L42" i="245"/>
  <c r="R7" i="245" s="1"/>
  <c r="B4" i="247" s="1"/>
  <c r="N40" i="245"/>
  <c r="N42" i="245" s="1"/>
  <c r="U42" i="245" s="1"/>
  <c r="W42" i="245" s="1"/>
  <c r="R53" i="245"/>
  <c r="W52" i="245"/>
  <c r="R67" i="245"/>
  <c r="W66" i="245"/>
  <c r="R132" i="245"/>
  <c r="R133" i="245" s="1"/>
  <c r="W131" i="245"/>
  <c r="Q103" i="245"/>
  <c r="Q141" i="245" s="1"/>
  <c r="R102" i="245"/>
  <c r="R140" i="245" s="1"/>
  <c r="H10" i="221"/>
  <c r="J10" i="221" s="1"/>
  <c r="I11" i="245"/>
  <c r="P12" i="245"/>
  <c r="G12" i="245"/>
  <c r="H12" i="245"/>
  <c r="Q12" i="245"/>
  <c r="P8" i="245"/>
  <c r="G8" i="245"/>
  <c r="R39" i="245"/>
  <c r="W38" i="245"/>
  <c r="W89" i="245"/>
  <c r="R90" i="245"/>
  <c r="L119" i="245"/>
  <c r="R12" i="245" s="1"/>
  <c r="B9" i="247" s="1"/>
  <c r="N117" i="245"/>
  <c r="N119" i="245" s="1"/>
  <c r="U119" i="245" s="1"/>
  <c r="W119" i="245" s="1"/>
  <c r="P13" i="245"/>
  <c r="G13" i="245"/>
  <c r="L56" i="245"/>
  <c r="R8" i="245" s="1"/>
  <c r="B5" i="247" s="1"/>
  <c r="N54" i="245"/>
  <c r="N56" i="245" s="1"/>
  <c r="U56" i="245" s="1"/>
  <c r="W56" i="245" s="1"/>
  <c r="P141" i="245"/>
  <c r="Q9" i="245"/>
  <c r="H9" i="245"/>
  <c r="W115" i="245"/>
  <c r="R116" i="245"/>
  <c r="L91" i="245"/>
  <c r="E10" i="245"/>
  <c r="I7" i="221"/>
  <c r="K7" i="221" s="1"/>
  <c r="J8" i="245"/>
  <c r="M104" i="245"/>
  <c r="F11" i="245"/>
  <c r="Q7" i="245"/>
  <c r="H7" i="245"/>
  <c r="P7" i="245"/>
  <c r="G7" i="245"/>
  <c r="H10" i="245"/>
  <c r="Q10" i="245"/>
  <c r="R90" i="219"/>
  <c r="W89" i="219"/>
  <c r="L56" i="219"/>
  <c r="R8" i="219" s="1"/>
  <c r="B5" i="242" s="1"/>
  <c r="N54" i="219"/>
  <c r="N56" i="219" s="1"/>
  <c r="U56" i="219" s="1"/>
  <c r="W56" i="219" s="1"/>
  <c r="L117" i="219"/>
  <c r="E12" i="219"/>
  <c r="W131" i="219"/>
  <c r="R132" i="219"/>
  <c r="D12" i="221"/>
  <c r="F12" i="221" s="1"/>
  <c r="I13" i="219"/>
  <c r="Q12" i="219"/>
  <c r="H12" i="219"/>
  <c r="N133" i="219"/>
  <c r="N135" i="219" s="1"/>
  <c r="U135" i="219" s="1"/>
  <c r="W135" i="219" s="1"/>
  <c r="R67" i="219"/>
  <c r="W66" i="219"/>
  <c r="B7" i="242"/>
  <c r="I10" i="219"/>
  <c r="L104" i="219"/>
  <c r="E11" i="219"/>
  <c r="G7" i="219"/>
  <c r="R53" i="219"/>
  <c r="W52" i="219"/>
  <c r="P9" i="219"/>
  <c r="G9" i="219"/>
  <c r="B10" i="242"/>
  <c r="R39" i="219"/>
  <c r="W38" i="219"/>
  <c r="F11" i="219"/>
  <c r="M104" i="219"/>
  <c r="M106" i="219" s="1"/>
  <c r="S11" i="219" s="1"/>
  <c r="Q10" i="219"/>
  <c r="H10" i="219"/>
  <c r="N91" i="219"/>
  <c r="N93" i="219" s="1"/>
  <c r="U93" i="219" s="1"/>
  <c r="W93" i="219" s="1"/>
  <c r="P8" i="219"/>
  <c r="G8" i="219"/>
  <c r="R102" i="219"/>
  <c r="R140" i="219" s="1"/>
  <c r="Q13" i="219"/>
  <c r="H13" i="219"/>
  <c r="N68" i="219"/>
  <c r="N70" i="219" s="1"/>
  <c r="U70" i="219" s="1"/>
  <c r="W70" i="219" s="1"/>
  <c r="L70" i="219"/>
  <c r="R9" i="219" s="1"/>
  <c r="B6" i="242" s="1"/>
  <c r="R116" i="219"/>
  <c r="W115" i="219"/>
  <c r="E8" i="221"/>
  <c r="G8" i="221" s="1"/>
  <c r="J9" i="219"/>
  <c r="Q7" i="219"/>
  <c r="H7" i="219"/>
  <c r="E7" i="221"/>
  <c r="G7" i="221" s="1"/>
  <c r="J8" i="219"/>
  <c r="L42" i="219"/>
  <c r="R7" i="219" s="1"/>
  <c r="B4" i="242" s="1"/>
  <c r="N40" i="219"/>
  <c r="N42" i="219" s="1"/>
  <c r="U42" i="219" s="1"/>
  <c r="W42" i="219" s="1"/>
  <c r="B4" i="249" l="1"/>
  <c r="J4" i="247"/>
  <c r="B10" i="249"/>
  <c r="J10" i="247"/>
  <c r="B5" i="249"/>
  <c r="J5" i="247"/>
  <c r="J9" i="247"/>
  <c r="K9" i="247"/>
  <c r="K7" i="247"/>
  <c r="K5" i="247"/>
  <c r="C10" i="249"/>
  <c r="K10" i="249" s="1"/>
  <c r="K10" i="247"/>
  <c r="C9" i="249"/>
  <c r="K9" i="249" s="1"/>
  <c r="K4" i="247"/>
  <c r="C8" i="247"/>
  <c r="C8" i="249" s="1"/>
  <c r="K8" i="249" s="1"/>
  <c r="K7" i="249"/>
  <c r="K4" i="249"/>
  <c r="N104" i="246"/>
  <c r="N106" i="246" s="1"/>
  <c r="U106" i="246" s="1"/>
  <c r="W106" i="246" s="1"/>
  <c r="R54" i="246"/>
  <c r="R91" i="246"/>
  <c r="R133" i="246"/>
  <c r="I13" i="221"/>
  <c r="K13" i="221" s="1"/>
  <c r="J7" i="246"/>
  <c r="I16" i="221"/>
  <c r="K16" i="221" s="1"/>
  <c r="J10" i="246"/>
  <c r="H16" i="221"/>
  <c r="J16" i="221" s="1"/>
  <c r="I10" i="246"/>
  <c r="Q11" i="246"/>
  <c r="H11" i="246"/>
  <c r="R104" i="246"/>
  <c r="H19" i="221"/>
  <c r="J19" i="221" s="1"/>
  <c r="I13" i="246"/>
  <c r="H14" i="221"/>
  <c r="J14" i="221" s="1"/>
  <c r="I8" i="246"/>
  <c r="R40" i="246"/>
  <c r="R141" i="246"/>
  <c r="W141" i="246" s="1"/>
  <c r="N68" i="246"/>
  <c r="N70" i="246" s="1"/>
  <c r="U70" i="246" s="1"/>
  <c r="W70" i="246" s="1"/>
  <c r="L70" i="246"/>
  <c r="R9" i="246" s="1"/>
  <c r="C6" i="247" s="1"/>
  <c r="H18" i="221"/>
  <c r="J18" i="221" s="1"/>
  <c r="I12" i="246"/>
  <c r="I18" i="221"/>
  <c r="K18" i="221" s="1"/>
  <c r="J12" i="246"/>
  <c r="R117" i="246"/>
  <c r="I19" i="221"/>
  <c r="K19" i="221" s="1"/>
  <c r="J13" i="246"/>
  <c r="Q9" i="246"/>
  <c r="H9" i="246"/>
  <c r="H17" i="221"/>
  <c r="J17" i="221" s="1"/>
  <c r="I11" i="246"/>
  <c r="H13" i="221"/>
  <c r="J13" i="221" s="1"/>
  <c r="I7" i="246"/>
  <c r="P9" i="246"/>
  <c r="G9" i="246"/>
  <c r="E16" i="221"/>
  <c r="G16" i="221" s="1"/>
  <c r="J10" i="237"/>
  <c r="Q26" i="237"/>
  <c r="E13" i="221"/>
  <c r="G13" i="221" s="1"/>
  <c r="J7" i="237"/>
  <c r="E19" i="221"/>
  <c r="G19" i="221" s="1"/>
  <c r="J13" i="237"/>
  <c r="D19" i="221"/>
  <c r="F19" i="221" s="1"/>
  <c r="I13" i="237"/>
  <c r="K7" i="242"/>
  <c r="K8" i="242"/>
  <c r="K4" i="242"/>
  <c r="K10" i="242"/>
  <c r="G9" i="237"/>
  <c r="P9" i="237"/>
  <c r="E18" i="221"/>
  <c r="G18" i="221" s="1"/>
  <c r="J12" i="237"/>
  <c r="K9" i="242"/>
  <c r="G8" i="237"/>
  <c r="P8" i="237"/>
  <c r="R133" i="237"/>
  <c r="E17" i="221"/>
  <c r="G17" i="221" s="1"/>
  <c r="J11" i="237"/>
  <c r="E15" i="221"/>
  <c r="G15" i="221" s="1"/>
  <c r="J9" i="237"/>
  <c r="D13" i="221"/>
  <c r="F13" i="221" s="1"/>
  <c r="I7" i="237"/>
  <c r="D18" i="221"/>
  <c r="F18" i="221" s="1"/>
  <c r="I12" i="237"/>
  <c r="D17" i="221"/>
  <c r="F17" i="221" s="1"/>
  <c r="I11" i="237"/>
  <c r="L70" i="237"/>
  <c r="R9" i="237" s="1"/>
  <c r="C6" i="242" s="1"/>
  <c r="N68" i="237"/>
  <c r="N70" i="237" s="1"/>
  <c r="U70" i="237" s="1"/>
  <c r="W70" i="237" s="1"/>
  <c r="R91" i="237"/>
  <c r="L56" i="237"/>
  <c r="R8" i="237" s="1"/>
  <c r="C5" i="242" s="1"/>
  <c r="N54" i="237"/>
  <c r="N56" i="237" s="1"/>
  <c r="U56" i="237" s="1"/>
  <c r="W56" i="237" s="1"/>
  <c r="R141" i="237"/>
  <c r="W141" i="237" s="1"/>
  <c r="R40" i="237"/>
  <c r="E14" i="221"/>
  <c r="G14" i="221" s="1"/>
  <c r="J8" i="237"/>
  <c r="R91" i="219"/>
  <c r="R133" i="219"/>
  <c r="H7" i="221"/>
  <c r="J7" i="221" s="1"/>
  <c r="I8" i="245"/>
  <c r="H11" i="221"/>
  <c r="J11" i="221" s="1"/>
  <c r="I12" i="245"/>
  <c r="N68" i="245"/>
  <c r="N70" i="245" s="1"/>
  <c r="U70" i="245" s="1"/>
  <c r="W70" i="245" s="1"/>
  <c r="L70" i="245"/>
  <c r="R9" i="245" s="1"/>
  <c r="B6" i="247" s="1"/>
  <c r="H11" i="245"/>
  <c r="Q11" i="245"/>
  <c r="Q28" i="245" s="1"/>
  <c r="P10" i="245"/>
  <c r="G10" i="245"/>
  <c r="R40" i="245"/>
  <c r="I11" i="221"/>
  <c r="K11" i="221" s="1"/>
  <c r="J12" i="245"/>
  <c r="I12" i="221"/>
  <c r="K12" i="221" s="1"/>
  <c r="J13" i="245"/>
  <c r="H6" i="221"/>
  <c r="J6" i="221" s="1"/>
  <c r="I7" i="245"/>
  <c r="M106" i="245"/>
  <c r="S11" i="245" s="1"/>
  <c r="B8" i="247" s="1"/>
  <c r="N104" i="245"/>
  <c r="N106" i="245" s="1"/>
  <c r="U106" i="245" s="1"/>
  <c r="W106" i="245" s="1"/>
  <c r="L93" i="245"/>
  <c r="R10" i="245" s="1"/>
  <c r="B7" i="247" s="1"/>
  <c r="N91" i="245"/>
  <c r="N93" i="245" s="1"/>
  <c r="U93" i="245" s="1"/>
  <c r="W93" i="245" s="1"/>
  <c r="I8" i="221"/>
  <c r="K8" i="221" s="1"/>
  <c r="J9" i="245"/>
  <c r="R54" i="245"/>
  <c r="I9" i="221"/>
  <c r="K9" i="221" s="1"/>
  <c r="J10" i="245"/>
  <c r="R117" i="245"/>
  <c r="H12" i="221"/>
  <c r="J12" i="221" s="1"/>
  <c r="I13" i="245"/>
  <c r="R103" i="245"/>
  <c r="W102" i="245"/>
  <c r="P9" i="245"/>
  <c r="P28" i="245" s="1"/>
  <c r="G9" i="245"/>
  <c r="I6" i="221"/>
  <c r="K6" i="221" s="1"/>
  <c r="J7" i="245"/>
  <c r="R144" i="246"/>
  <c r="R144" i="237"/>
  <c r="J10" i="219"/>
  <c r="E9" i="221"/>
  <c r="G9" i="221" s="1"/>
  <c r="D8" i="221"/>
  <c r="F8" i="221" s="1"/>
  <c r="I9" i="219"/>
  <c r="J7" i="242"/>
  <c r="D7" i="221"/>
  <c r="F7" i="221" s="1"/>
  <c r="I8" i="219"/>
  <c r="P11" i="219"/>
  <c r="G11" i="219"/>
  <c r="E11" i="221"/>
  <c r="G11" i="221" s="1"/>
  <c r="J12" i="219"/>
  <c r="J5" i="242"/>
  <c r="J4" i="242"/>
  <c r="E6" i="221"/>
  <c r="G6" i="221" s="1"/>
  <c r="J7" i="219"/>
  <c r="J13" i="219"/>
  <c r="E12" i="221"/>
  <c r="G12" i="221" s="1"/>
  <c r="Q11" i="219"/>
  <c r="H11" i="219"/>
  <c r="J10" i="242"/>
  <c r="R54" i="219"/>
  <c r="L106" i="219"/>
  <c r="R11" i="219" s="1"/>
  <c r="B8" i="242" s="1"/>
  <c r="N104" i="219"/>
  <c r="N106" i="219" s="1"/>
  <c r="U106" i="219" s="1"/>
  <c r="W106" i="219" s="1"/>
  <c r="R68" i="219"/>
  <c r="P12" i="219"/>
  <c r="G12" i="219"/>
  <c r="R40" i="219"/>
  <c r="I7" i="219"/>
  <c r="F6" i="221"/>
  <c r="J6" i="242"/>
  <c r="W102" i="219"/>
  <c r="R103" i="219"/>
  <c r="N117" i="219"/>
  <c r="N119" i="219" s="1"/>
  <c r="U119" i="219" s="1"/>
  <c r="W119" i="219" s="1"/>
  <c r="L119" i="219"/>
  <c r="R12" i="219" s="1"/>
  <c r="B9" i="242" s="1"/>
  <c r="B9" i="249" s="1"/>
  <c r="C6" i="249" l="1"/>
  <c r="J10" i="249"/>
  <c r="B7" i="249"/>
  <c r="J7" i="247"/>
  <c r="J5" i="249"/>
  <c r="J9" i="249"/>
  <c r="B8" i="249"/>
  <c r="J8" i="247"/>
  <c r="B12" i="247"/>
  <c r="B6" i="249"/>
  <c r="J6" i="247"/>
  <c r="J4" i="249"/>
  <c r="K8" i="247"/>
  <c r="K6" i="247"/>
  <c r="C12" i="247"/>
  <c r="F8" i="247" s="1"/>
  <c r="K6" i="249"/>
  <c r="C12" i="242"/>
  <c r="F7" i="242" s="1"/>
  <c r="C5" i="249"/>
  <c r="R68" i="237"/>
  <c r="R54" i="237"/>
  <c r="R104" i="245"/>
  <c r="R91" i="245"/>
  <c r="R104" i="219"/>
  <c r="I15" i="221"/>
  <c r="K15" i="221" s="1"/>
  <c r="J9" i="246"/>
  <c r="H15" i="221"/>
  <c r="J15" i="221" s="1"/>
  <c r="I9" i="246"/>
  <c r="R68" i="246"/>
  <c r="Q26" i="246"/>
  <c r="P26" i="246"/>
  <c r="S26" i="246" s="1"/>
  <c r="U26" i="246" s="1"/>
  <c r="I17" i="221"/>
  <c r="K17" i="221" s="1"/>
  <c r="J11" i="246"/>
  <c r="K6" i="242"/>
  <c r="D15" i="221"/>
  <c r="F15" i="221" s="1"/>
  <c r="I9" i="237"/>
  <c r="P26" i="237"/>
  <c r="S26" i="237" s="1"/>
  <c r="U26" i="237" s="1"/>
  <c r="D14" i="221"/>
  <c r="F14" i="221" s="1"/>
  <c r="I8" i="237"/>
  <c r="K5" i="242"/>
  <c r="R117" i="219"/>
  <c r="S28" i="245"/>
  <c r="U28" i="245" s="1"/>
  <c r="H9" i="221"/>
  <c r="J9" i="221" s="1"/>
  <c r="I10" i="245"/>
  <c r="R141" i="245"/>
  <c r="W141" i="245" s="1"/>
  <c r="I10" i="221"/>
  <c r="K10" i="221" s="1"/>
  <c r="J11" i="245"/>
  <c r="R68" i="245"/>
  <c r="H8" i="221"/>
  <c r="J8" i="221" s="1"/>
  <c r="I9" i="245"/>
  <c r="J8" i="242"/>
  <c r="D10" i="221"/>
  <c r="F10" i="221" s="1"/>
  <c r="I11" i="219"/>
  <c r="J9" i="242"/>
  <c r="P28" i="219"/>
  <c r="I12" i="219"/>
  <c r="D11" i="221"/>
  <c r="F11" i="221" s="1"/>
  <c r="E10" i="221"/>
  <c r="G10" i="221" s="1"/>
  <c r="J11" i="219"/>
  <c r="Q28" i="219"/>
  <c r="B12" i="242"/>
  <c r="E9" i="242" s="1"/>
  <c r="R141" i="219"/>
  <c r="K12" i="247" l="1"/>
  <c r="J12" i="247"/>
  <c r="F8" i="242"/>
  <c r="F6" i="242"/>
  <c r="F10" i="242"/>
  <c r="F9" i="242"/>
  <c r="F12" i="242"/>
  <c r="F5" i="242"/>
  <c r="K12" i="242"/>
  <c r="F4" i="242"/>
  <c r="B12" i="249"/>
  <c r="E12" i="249" s="1"/>
  <c r="J6" i="249"/>
  <c r="J8" i="249"/>
  <c r="J7" i="249"/>
  <c r="E12" i="247"/>
  <c r="E4" i="247"/>
  <c r="E10" i="247"/>
  <c r="E9" i="247"/>
  <c r="E5" i="247"/>
  <c r="E6" i="247"/>
  <c r="E8" i="247"/>
  <c r="E7" i="247"/>
  <c r="F12" i="247"/>
  <c r="F9" i="247"/>
  <c r="F5" i="247"/>
  <c r="F10" i="247"/>
  <c r="F4" i="247"/>
  <c r="F7" i="247"/>
  <c r="F6" i="247"/>
  <c r="K5" i="249"/>
  <c r="K12" i="249" s="1"/>
  <c r="C12" i="249"/>
  <c r="J12" i="242"/>
  <c r="W141" i="219"/>
  <c r="R145" i="246"/>
  <c r="R145" i="237"/>
  <c r="E12" i="242"/>
  <c r="E5" i="242"/>
  <c r="E10" i="242"/>
  <c r="E6" i="242"/>
  <c r="E4" i="242"/>
  <c r="E7" i="242"/>
  <c r="E8" i="242"/>
  <c r="S28" i="219"/>
  <c r="U28" i="219" s="1"/>
  <c r="E7" i="249" l="1"/>
  <c r="E10" i="249"/>
  <c r="E9" i="249"/>
  <c r="E5" i="249"/>
  <c r="E6" i="249"/>
  <c r="E8" i="249"/>
  <c r="E4" i="249"/>
  <c r="J12" i="249"/>
  <c r="F12" i="249"/>
  <c r="C13" i="249"/>
  <c r="C14" i="249" s="1"/>
  <c r="E15" i="249" s="1"/>
  <c r="F10" i="249"/>
  <c r="F7" i="249"/>
  <c r="F8" i="249"/>
  <c r="F4" i="249"/>
  <c r="F9" i="249"/>
  <c r="F6" i="249"/>
  <c r="F5" i="249"/>
</calcChain>
</file>

<file path=xl/comments1.xml><?xml version="1.0" encoding="utf-8"?>
<comments xmlns="http://schemas.openxmlformats.org/spreadsheetml/2006/main">
  <authors>
    <author>Maurizio Gargiulo</author>
  </authors>
  <commentList>
    <comment ref="F6" authorId="0">
      <text>
        <r>
          <rPr>
            <sz val="9"/>
            <color indexed="81"/>
            <rFont val="Tahoma"/>
            <family val="2"/>
          </rPr>
          <t>Service Level for Computer Demand - This is just an INDEX</t>
        </r>
      </text>
    </comment>
    <comment ref="F7" authorId="0">
      <text>
        <r>
          <rPr>
            <sz val="9"/>
            <color indexed="81"/>
            <rFont val="Tahoma"/>
            <family val="2"/>
          </rPr>
          <t>Service Level for Cooking Demand in thousand Number of appliances (sum of ovens, microwave, hobs)</t>
        </r>
      </text>
    </comment>
    <comment ref="F8" authorId="0">
      <text>
        <r>
          <rPr>
            <sz val="9"/>
            <color indexed="81"/>
            <rFont val="Tahoma"/>
            <family val="2"/>
          </rPr>
          <t>Service Level for Entertainment Demand - This is just an INDEX</t>
        </r>
      </text>
    </comment>
    <comment ref="F9" authorId="0">
      <text>
        <r>
          <rPr>
            <sz val="9"/>
            <color indexed="81"/>
            <rFont val="Tahoma"/>
            <family val="2"/>
          </rPr>
          <t>Service Level for Lighting Demand - This is just an INDEX related to the m2</t>
        </r>
      </text>
    </comment>
    <comment ref="F10" authorId="0">
      <text>
        <r>
          <rPr>
            <sz val="9"/>
            <color indexed="81"/>
            <rFont val="Tahoma"/>
            <family val="2"/>
          </rPr>
          <t>Service Level for Others Demand - This is just an INDEX</t>
        </r>
      </text>
    </comment>
    <comment ref="F11" authorId="0">
      <text>
        <r>
          <rPr>
            <sz val="9"/>
            <color indexed="81"/>
            <rFont val="Tahoma"/>
            <family val="2"/>
          </rPr>
          <t>Service Level for refrigeration Demand - This is just an INDEX</t>
        </r>
      </text>
    </comment>
    <comment ref="F12" authorId="0">
      <text>
        <r>
          <rPr>
            <sz val="9"/>
            <color indexed="81"/>
            <rFont val="Tahoma"/>
            <family val="2"/>
          </rPr>
          <t>Service Level for machines Demand - This is just an INDEX</t>
        </r>
      </text>
    </comment>
    <comment ref="F13" authorId="0">
      <text>
        <r>
          <rPr>
            <sz val="9"/>
            <color indexed="81"/>
            <rFont val="Tahoma"/>
            <family val="2"/>
          </rPr>
          <t>Service Level for Computer Demand - This is just an INDEX</t>
        </r>
      </text>
    </comment>
    <comment ref="F14" authorId="0">
      <text>
        <r>
          <rPr>
            <sz val="9"/>
            <color indexed="81"/>
            <rFont val="Tahoma"/>
            <family val="2"/>
          </rPr>
          <t>Service Level for Cooking Demand in thousand Number of appliances (sum of ovens, microwave, hobs)</t>
        </r>
      </text>
    </comment>
    <comment ref="F15" authorId="0">
      <text>
        <r>
          <rPr>
            <sz val="9"/>
            <color indexed="81"/>
            <rFont val="Tahoma"/>
            <family val="2"/>
          </rPr>
          <t>Service Level for Entertainment Demand - This is just an INDEX</t>
        </r>
      </text>
    </comment>
    <comment ref="F16" authorId="0">
      <text>
        <r>
          <rPr>
            <sz val="9"/>
            <color indexed="81"/>
            <rFont val="Tahoma"/>
            <family val="2"/>
          </rPr>
          <t>Service Level for Lighting Demand - This is just an INDEX related to the m2</t>
        </r>
      </text>
    </comment>
    <comment ref="F17" authorId="0">
      <text>
        <r>
          <rPr>
            <sz val="9"/>
            <color indexed="81"/>
            <rFont val="Tahoma"/>
            <family val="2"/>
          </rPr>
          <t>Service Level for Others Demand - This is just an INDEX</t>
        </r>
      </text>
    </comment>
    <comment ref="F18" authorId="0">
      <text>
        <r>
          <rPr>
            <sz val="9"/>
            <color indexed="81"/>
            <rFont val="Tahoma"/>
            <family val="2"/>
          </rPr>
          <t>Service Level for refrigeration Demand - This is just an INDEX</t>
        </r>
      </text>
    </comment>
    <comment ref="F19" authorId="0">
      <text>
        <r>
          <rPr>
            <sz val="9"/>
            <color indexed="81"/>
            <rFont val="Tahoma"/>
            <family val="2"/>
          </rPr>
          <t>Service Level for machines Demand - This is just an INDEX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kST/PJ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kST/PJ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D25" authorId="0">
      <text>
        <r>
          <rPr>
            <b/>
            <sz val="9"/>
            <color rgb="FF000000"/>
            <rFont val="Tahoma"/>
            <family val="2"/>
          </rPr>
          <t xml:space="preserve">Total DKE demand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 xml:space="preserve">Total DKE demand
</t>
        </r>
      </text>
    </comment>
    <comment ref="F25" authorId="0">
      <text>
        <r>
          <rPr>
            <b/>
            <sz val="9"/>
            <color rgb="FF000000"/>
            <rFont val="Tahoma"/>
            <family val="2"/>
          </rPr>
          <t xml:space="preserve">Total DKE demand
</t>
        </r>
      </text>
    </comment>
    <comment ref="G25" authorId="0">
      <text>
        <r>
          <rPr>
            <b/>
            <sz val="9"/>
            <color rgb="FF000000"/>
            <rFont val="Tahoma"/>
            <family val="2"/>
          </rPr>
          <t xml:space="preserve">Total DKE demand
</t>
        </r>
      </text>
    </comment>
  </commentList>
</comments>
</file>

<file path=xl/sharedStrings.xml><?xml version="1.0" encoding="utf-8"?>
<sst xmlns="http://schemas.openxmlformats.org/spreadsheetml/2006/main" count="2422" uniqueCount="352">
  <si>
    <t>CAPUNIT</t>
  </si>
  <si>
    <t>Region</t>
  </si>
  <si>
    <t>TechName</t>
  </si>
  <si>
    <t>TechDesc</t>
  </si>
  <si>
    <t>CommName</t>
  </si>
  <si>
    <t>CommDesc</t>
  </si>
  <si>
    <t>CSet</t>
  </si>
  <si>
    <t>Unit</t>
  </si>
  <si>
    <t>~FI_T</t>
  </si>
  <si>
    <t>~FI_Comm</t>
  </si>
  <si>
    <t>LimType</t>
  </si>
  <si>
    <t>CTSLvl</t>
  </si>
  <si>
    <t>PeakTS</t>
  </si>
  <si>
    <t>Ctype</t>
  </si>
  <si>
    <t>Comm-IN</t>
  </si>
  <si>
    <t>Comm-OUT</t>
  </si>
  <si>
    <t>DEM</t>
  </si>
  <si>
    <t>~FI_Process</t>
  </si>
  <si>
    <t>Sets</t>
  </si>
  <si>
    <t>Tact</t>
  </si>
  <si>
    <t>Tcap</t>
  </si>
  <si>
    <t>Tslvl</t>
  </si>
  <si>
    <t>PrimaryCG</t>
  </si>
  <si>
    <t>Vintage</t>
  </si>
  <si>
    <t>DMD</t>
  </si>
  <si>
    <t>*TechDesc</t>
  </si>
  <si>
    <t>*Unit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</si>
  <si>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</si>
  <si>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</si>
  <si>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</si>
  <si>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</si>
  <si>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</si>
  <si>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</si>
  <si>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</si>
  <si>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</si>
  <si>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</si>
  <si>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</si>
  <si>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</si>
  <si>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</si>
  <si>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</si>
  <si>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</si>
  <si>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</si>
  <si>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</si>
  <si>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PJ</t>
  </si>
  <si>
    <t>DKE</t>
  </si>
  <si>
    <t>Cooking</t>
  </si>
  <si>
    <t>Entertainment</t>
  </si>
  <si>
    <t>Lighting</t>
  </si>
  <si>
    <t>Refrigeration</t>
  </si>
  <si>
    <t>Energy Service Name/Description</t>
  </si>
  <si>
    <t>Detached Building</t>
  </si>
  <si>
    <t>Multi Storage Buildings</t>
  </si>
  <si>
    <t>Code for techs name</t>
  </si>
  <si>
    <t>L</t>
  </si>
  <si>
    <t>R</t>
  </si>
  <si>
    <t>C</t>
  </si>
  <si>
    <t>E</t>
  </si>
  <si>
    <t>O</t>
  </si>
  <si>
    <t>Others</t>
  </si>
  <si>
    <t>Computers (Desktops and Laptops)</t>
  </si>
  <si>
    <t>K</t>
  </si>
  <si>
    <t>Machines (Washing, Drying and Dshwashing)</t>
  </si>
  <si>
    <t>M</t>
  </si>
  <si>
    <t>Description</t>
  </si>
  <si>
    <t>~FI_T: COM_FR</t>
  </si>
  <si>
    <t>Lifespan</t>
  </si>
  <si>
    <t>Ownership level</t>
  </si>
  <si>
    <t>Consumption</t>
  </si>
  <si>
    <t>Year</t>
  </si>
  <si>
    <t>%</t>
  </si>
  <si>
    <t>kWh/y</t>
  </si>
  <si>
    <t>MWh</t>
  </si>
  <si>
    <t>kWh</t>
  </si>
  <si>
    <t>Total consumption</t>
  </si>
  <si>
    <t>ACT [kST]</t>
  </si>
  <si>
    <t>Cons [PJ]</t>
  </si>
  <si>
    <t>kSTK</t>
  </si>
  <si>
    <t>kSTC</t>
  </si>
  <si>
    <t>DKW</t>
  </si>
  <si>
    <t>Number of households in 1000</t>
  </si>
  <si>
    <t>Residential Appliance Computers Demand</t>
  </si>
  <si>
    <t>Residential Appliance Cooking Demand</t>
  </si>
  <si>
    <t>Residential Appliance Entertainment Demand</t>
  </si>
  <si>
    <t>Residential Appliance Lighting Demand</t>
  </si>
  <si>
    <t>Residential Appliance Others Demand</t>
  </si>
  <si>
    <t>Residential Appliance Refrigeration Demand</t>
  </si>
  <si>
    <t>Residential Appliance Machines(Washing) Demand</t>
  </si>
  <si>
    <t>should be Check and adjusted against total demand from statistic!</t>
  </si>
  <si>
    <t>Sum</t>
  </si>
  <si>
    <t>SUM</t>
  </si>
  <si>
    <t>Just for check of consumption</t>
  </si>
  <si>
    <t>Indata  max 8 different applianc</t>
  </si>
  <si>
    <t>Appliance</t>
  </si>
  <si>
    <t>Energy service (Appliance group ID )</t>
  </si>
  <si>
    <t>kSTE</t>
  </si>
  <si>
    <t>kSTL</t>
  </si>
  <si>
    <t>kSTO</t>
  </si>
  <si>
    <t>kSTR</t>
  </si>
  <si>
    <t>kSTM</t>
  </si>
  <si>
    <t>Consumption, specifik</t>
  </si>
  <si>
    <t>households in detached houses</t>
  </si>
  <si>
    <t xml:space="preserve">Total sum appliances </t>
  </si>
  <si>
    <t>households in multistorey buildings</t>
  </si>
  <si>
    <t xml:space="preserve">total </t>
  </si>
  <si>
    <t xml:space="preserve">Tjek fra elmodel </t>
  </si>
  <si>
    <t xml:space="preserve">tjek </t>
  </si>
  <si>
    <t>consumpt total all stocks</t>
  </si>
  <si>
    <t>cons</t>
  </si>
  <si>
    <t xml:space="preserve">Used for cons(PJ) and for check of consumption </t>
  </si>
  <si>
    <t xml:space="preserve">Sum </t>
  </si>
  <si>
    <t>Statistic 2010</t>
  </si>
  <si>
    <t>dif</t>
  </si>
  <si>
    <t xml:space="preserve">Total yearly consumption for the household type </t>
  </si>
  <si>
    <t>Average</t>
  </si>
  <si>
    <t>Numbers of households ( Parcel-, række-, kæde og dobbelthuse fritidshuse  minus fritidshuse)</t>
  </si>
  <si>
    <t>House+ Farm</t>
  </si>
  <si>
    <t>Lifespans are in years, ownershiplevels are in percent, consumptions are in kWh per year</t>
  </si>
  <si>
    <t>West</t>
  </si>
  <si>
    <t>East</t>
  </si>
  <si>
    <t xml:space="preserve"> East +West </t>
  </si>
  <si>
    <t>#1000 hh</t>
  </si>
  <si>
    <t>Appliance group ID</t>
  </si>
  <si>
    <t>West +East</t>
  </si>
  <si>
    <t>total pr. hh</t>
  </si>
  <si>
    <t>of hh</t>
  </si>
  <si>
    <t xml:space="preserve"> pr. hh</t>
  </si>
  <si>
    <t>total</t>
  </si>
  <si>
    <t>Desktop pc</t>
  </si>
  <si>
    <t>Computers</t>
  </si>
  <si>
    <t>Laptop pc</t>
  </si>
  <si>
    <t>Electric baking ovens</t>
  </si>
  <si>
    <t>Electric hobs</t>
  </si>
  <si>
    <t>Microwave ovens</t>
  </si>
  <si>
    <t>Videos</t>
  </si>
  <si>
    <t>Stereo systems</t>
  </si>
  <si>
    <t>Circulation pumps</t>
  </si>
  <si>
    <t>Heating</t>
  </si>
  <si>
    <t>Electric water heaters</t>
  </si>
  <si>
    <t>Electric radiators</t>
  </si>
  <si>
    <t>Central Heating - natural gas</t>
  </si>
  <si>
    <t>Central Heating - oil</t>
  </si>
  <si>
    <t>Electric radiators Partial</t>
  </si>
  <si>
    <t>Energy saving bulbs</t>
  </si>
  <si>
    <t>Incandescent light bulb</t>
  </si>
  <si>
    <t>Fluorescent tubes</t>
  </si>
  <si>
    <t>Halogen bulbs</t>
  </si>
  <si>
    <t xml:space="preserve">Miscellaneous  </t>
  </si>
  <si>
    <t>Combi fridges</t>
  </si>
  <si>
    <t>Chest freezer 1st</t>
  </si>
  <si>
    <t>Fridges with freezer compartment</t>
  </si>
  <si>
    <t>Fridges without freezer compartment</t>
  </si>
  <si>
    <t>Upright freezers</t>
  </si>
  <si>
    <t>Dishwashers</t>
  </si>
  <si>
    <t>Washing</t>
  </si>
  <si>
    <t>Tumble dryers</t>
  </si>
  <si>
    <t>Washing machines</t>
  </si>
  <si>
    <t>tab2011( data for 2010)</t>
  </si>
  <si>
    <t>MWh/year</t>
  </si>
  <si>
    <t>TJ/year</t>
  </si>
  <si>
    <t xml:space="preserve">Average yearly consumption </t>
  </si>
  <si>
    <t xml:space="preserve">appl room heating(RH) and water heating(WH) </t>
  </si>
  <si>
    <t xml:space="preserve">Average yearly consumption  excl. RH and WH </t>
  </si>
  <si>
    <t>Numbers of households</t>
  </si>
  <si>
    <t>Appartments sum</t>
  </si>
  <si>
    <t>-</t>
  </si>
  <si>
    <t>Detached Buildings</t>
  </si>
  <si>
    <t>without heating</t>
  </si>
  <si>
    <t>sum</t>
  </si>
  <si>
    <t>Elmodelbolig</t>
  </si>
  <si>
    <t xml:space="preserve">Adjustment of elmodelboligdata according to the statistik </t>
  </si>
  <si>
    <t xml:space="preserve">Average weighted consumption - used for weighting the efficiencies </t>
  </si>
  <si>
    <t>kST/PJ</t>
  </si>
  <si>
    <t>kST</t>
  </si>
  <si>
    <t>year</t>
  </si>
  <si>
    <t>units/hh</t>
  </si>
  <si>
    <t>AF~FX</t>
  </si>
  <si>
    <t>Farm</t>
  </si>
  <si>
    <t>Appartment</t>
  </si>
  <si>
    <t>House</t>
  </si>
  <si>
    <t>Weekend cottage</t>
  </si>
  <si>
    <t>Main appliance</t>
  </si>
  <si>
    <t>All-in-one printer</t>
  </si>
  <si>
    <t>Desktop pc standby</t>
  </si>
  <si>
    <t>External harddisc</t>
  </si>
  <si>
    <t>Laptop pc standby</t>
  </si>
  <si>
    <t>Laser printers</t>
  </si>
  <si>
    <t>Scanner</t>
  </si>
  <si>
    <t>Injet printer</t>
  </si>
  <si>
    <t>Coffee maker</t>
  </si>
  <si>
    <t>Cooker hoods</t>
  </si>
  <si>
    <t>Electric baking ovens standby</t>
  </si>
  <si>
    <t>Electric hobs standby</t>
  </si>
  <si>
    <t>Electric keddle</t>
  </si>
  <si>
    <t>Espresso machine</t>
  </si>
  <si>
    <t>Microwave ovens standby</t>
  </si>
  <si>
    <t>B/W TV</t>
  </si>
  <si>
    <t>Bluray player</t>
  </si>
  <si>
    <t>CRT TV</t>
  </si>
  <si>
    <t>Digital photo frame</t>
  </si>
  <si>
    <t>DVD player</t>
  </si>
  <si>
    <t>Gaming consol - PS2/3</t>
  </si>
  <si>
    <t>Gaming consol - Wii</t>
  </si>
  <si>
    <t>Gaming consol - Xbox</t>
  </si>
  <si>
    <t xml:space="preserve">LCD TV </t>
  </si>
  <si>
    <t>LED TV</t>
  </si>
  <si>
    <t>PC speakers</t>
  </si>
  <si>
    <t>Plasma TV</t>
  </si>
  <si>
    <t>Settop box</t>
  </si>
  <si>
    <t>Stereo systems standby</t>
  </si>
  <si>
    <t>Surround sound</t>
  </si>
  <si>
    <t>Videos standby</t>
  </si>
  <si>
    <t>Wireless network</t>
  </si>
  <si>
    <t>Heat pumps air/air</t>
  </si>
  <si>
    <t>Heat pumps air/water</t>
  </si>
  <si>
    <t>Heat pumps liquid/water</t>
  </si>
  <si>
    <t>Waterbed</t>
  </si>
  <si>
    <t>Halogen bulbs standby</t>
  </si>
  <si>
    <t>LED light</t>
  </si>
  <si>
    <t>Miscellaneous   standby</t>
  </si>
  <si>
    <t>Chest freezer 2nd standby</t>
  </si>
  <si>
    <t>Combi fridges standby</t>
  </si>
  <si>
    <t>Fridges with freezer compartment standby</t>
  </si>
  <si>
    <t>Fridges without freezer compartment standby</t>
  </si>
  <si>
    <t>Upright freezers standby</t>
  </si>
  <si>
    <t>Dishwashers standby</t>
  </si>
  <si>
    <t>Tumble dryers standby</t>
  </si>
  <si>
    <t>Washing machines standby</t>
  </si>
  <si>
    <t>This sheet is copied from the workbook "ELM-projection_all_years_Troels20140218rin .xlsx"</t>
  </si>
  <si>
    <t xml:space="preserve">The tabels below is updated with new data from troels 18 feb 2014( 2012 data !!) </t>
  </si>
  <si>
    <t xml:space="preserve">The number og households is not updated still 2010 from the "elværks ststistik" </t>
  </si>
  <si>
    <t>b</t>
  </si>
  <si>
    <t>total pr. totally</t>
  </si>
  <si>
    <t>tab2012( data for 2012)</t>
  </si>
  <si>
    <t>og shhet opvarmning(f) AP115</t>
  </si>
  <si>
    <t xml:space="preserve">Sheet :"Forbrug af el (f) " AP23 - </t>
  </si>
  <si>
    <t>og sheet opvarmning(f) AP145</t>
  </si>
  <si>
    <t>Multi storey + deached Buildings</t>
  </si>
  <si>
    <t>LINKED TO !</t>
  </si>
  <si>
    <t xml:space="preserve">Adjusted acc to the statistic with the factor : </t>
  </si>
  <si>
    <t>Number of appliances LINKED TO STOCK~DK</t>
  </si>
  <si>
    <t>Statistic 2012</t>
  </si>
  <si>
    <t>kwh/hh</t>
  </si>
  <si>
    <t>*Data is adjusted according to the statistic 2012</t>
  </si>
  <si>
    <t xml:space="preserve">Average weigthed by consumption </t>
  </si>
  <si>
    <t xml:space="preserve"> average pr. stock weighted by ownership</t>
  </si>
  <si>
    <t>2012 appartments</t>
  </si>
  <si>
    <t>2012 Detached house</t>
  </si>
  <si>
    <t xml:space="preserve">Multi storey </t>
  </si>
  <si>
    <t>Detached</t>
  </si>
  <si>
    <t xml:space="preserve">Relativ number </t>
  </si>
  <si>
    <t xml:space="preserve">Total final energy consumption for appliances </t>
  </si>
  <si>
    <t>If same number of house</t>
  </si>
  <si>
    <t>I think that we should consider wheather the standby should be counted as an appliance or the standby just should be added to the appliance consumption but not counted as a part of the activity [kst]</t>
  </si>
  <si>
    <t>Chech against "all year fil*</t>
  </si>
  <si>
    <t>*udv ELM-projection_all_years_...... .xlsx</t>
  </si>
  <si>
    <t>Sum(ACT [kST]/1000 per hh)</t>
  </si>
  <si>
    <t xml:space="preserve">kwh/([kST]/1000) </t>
  </si>
  <si>
    <t>PJ/([kST]/1000)</t>
  </si>
  <si>
    <t>PJ per y all hh</t>
  </si>
  <si>
    <t>PJper y all hh</t>
  </si>
  <si>
    <t>[kST] all hh</t>
  </si>
  <si>
    <t>kWh/y/app</t>
  </si>
  <si>
    <t xml:space="preserve">In addition 17 Marts 2014 Troels  suggested that all values for standby was set to zero </t>
  </si>
  <si>
    <t xml:space="preserve">Sheet :"Forbrug af el (f) " AP22 - </t>
  </si>
  <si>
    <t>FROM the Energy ststistic 2012</t>
  </si>
  <si>
    <t xml:space="preserve">The number of households is not updated still 2010 from the "elværks ststistik" </t>
  </si>
  <si>
    <t>I think that we should consider wheather the standby should be counted as an appliance or the standby just should be added to the appliance consumption but not counted as a part of the activity [kst] - Now ST.by is set to 0</t>
  </si>
  <si>
    <t>Numbers of households is copy from DOCUMENTATION\2_Residential\Projections of buildings\[Fremskriv.xlsx]Fremskriv_antal'!d16 og d18)/1000</t>
  </si>
  <si>
    <t>Numbers of households is copy from DOCUMENTATION\2_Residential\Projections of buildings\[Fremskriv.xlsx]Fremskriv_antal'!D17 og D19/1000</t>
  </si>
  <si>
    <t>RESELCA</t>
  </si>
  <si>
    <t>EFF</t>
  </si>
  <si>
    <t>LIFE</t>
  </si>
  <si>
    <t>*Fuel Tech</t>
  </si>
  <si>
    <t>ELCC</t>
  </si>
  <si>
    <t>NRG</t>
  </si>
  <si>
    <t>Appliances Electricity RES</t>
  </si>
  <si>
    <t>DAYNITE</t>
  </si>
  <si>
    <t>ELC</t>
  </si>
  <si>
    <t>Electricity in residential sector appliances Commodity set NRG = energy</t>
  </si>
  <si>
    <t>\I: Explanation</t>
  </si>
  <si>
    <t>Pja</t>
  </si>
  <si>
    <t>PRE</t>
  </si>
  <si>
    <t>DKE=SE1</t>
  </si>
  <si>
    <t>DKW=SE2</t>
  </si>
  <si>
    <t>STOCK~SE1</t>
  </si>
  <si>
    <t>STOCK~SE2</t>
  </si>
  <si>
    <t>STOCK~SE1~2012</t>
  </si>
  <si>
    <t>STOCK~SE2~2012</t>
  </si>
  <si>
    <t>EFF~SE1</t>
  </si>
  <si>
    <t>EFF~SE2</t>
  </si>
  <si>
    <t>LIFE~SE1</t>
  </si>
  <si>
    <t>LIFE~SE2</t>
  </si>
  <si>
    <t>SE1</t>
  </si>
  <si>
    <t>SE2</t>
  </si>
  <si>
    <t>STOCK~SE3</t>
  </si>
  <si>
    <t>STOCK~SE4</t>
  </si>
  <si>
    <t>STOCK~SE3~2012</t>
  </si>
  <si>
    <t>STOCK~SE4~2012</t>
  </si>
  <si>
    <t>EFF~SE3</t>
  </si>
  <si>
    <t>EFF~SE4</t>
  </si>
  <si>
    <t>LIFE~SE3</t>
  </si>
  <si>
    <t>LIFE~SE4</t>
  </si>
  <si>
    <t>SE3</t>
  </si>
  <si>
    <t>SE4</t>
  </si>
  <si>
    <t>DEMAND~SE1</t>
  </si>
  <si>
    <t>DEMAND~SE2</t>
  </si>
  <si>
    <t>DEMAND~SE1~2012</t>
  </si>
  <si>
    <t>DEMAND~SE2~2012</t>
  </si>
  <si>
    <t>DEMAND~SE3</t>
  </si>
  <si>
    <t>DEMAND~SE4</t>
  </si>
  <si>
    <t>DEMAND~SE3~2012</t>
  </si>
  <si>
    <t>DEMAND~SE4~2012</t>
  </si>
  <si>
    <t>Number of dwellings</t>
  </si>
  <si>
    <t>Electrictyprice area</t>
  </si>
  <si>
    <t>Single family pre 1981</t>
  </si>
  <si>
    <t>Single family after 1981</t>
  </si>
  <si>
    <t>Multifamily pre 1981</t>
  </si>
  <si>
    <t>Multifamily after 1981</t>
  </si>
  <si>
    <t>Centralized</t>
  </si>
  <si>
    <t>Decentrilized</t>
  </si>
  <si>
    <t>Individual</t>
  </si>
  <si>
    <t>Swedish data</t>
  </si>
  <si>
    <t>COPY TABLE FROM "SWE RES_Building area per buildingtype vinatge DH type electricity area.xlsx"</t>
  </si>
  <si>
    <t>Multifam</t>
  </si>
  <si>
    <t>DEMAND~DKE</t>
  </si>
  <si>
    <t>DEMAND~DKW</t>
  </si>
  <si>
    <t>DEMAND~DKE~2012</t>
  </si>
  <si>
    <t>DEMAND~DKW~2012</t>
  </si>
  <si>
    <t>RADBC</t>
  </si>
  <si>
    <t>RADBK</t>
  </si>
  <si>
    <t>RADBE</t>
  </si>
  <si>
    <t>RADBL</t>
  </si>
  <si>
    <t>RADBO</t>
  </si>
  <si>
    <t>RADBR</t>
  </si>
  <si>
    <t>RADBM</t>
  </si>
  <si>
    <t>RAMBC</t>
  </si>
  <si>
    <t>RAMBK</t>
  </si>
  <si>
    <t>RAMBE</t>
  </si>
  <si>
    <t>RAMBL</t>
  </si>
  <si>
    <t>RAMBO</t>
  </si>
  <si>
    <t>RAMBR</t>
  </si>
  <si>
    <t>RAMBM</t>
  </si>
  <si>
    <t>SE1 + SE2</t>
  </si>
  <si>
    <t>SE3 + SE4</t>
  </si>
  <si>
    <t>SE1 + SE2 + SE3 + SE4</t>
  </si>
  <si>
    <t>TWh</t>
  </si>
  <si>
    <t>Hushålllshel enligt Energimyndigheten</t>
  </si>
  <si>
    <t>PASTI~2009~SE1</t>
  </si>
  <si>
    <t>PASTI~2009~SE2</t>
  </si>
  <si>
    <t>PASTI~2009~SE3</t>
  </si>
  <si>
    <t>PASTI~2009~SE4</t>
  </si>
  <si>
    <t>TO FIT WITH SWEDISH STATISTICS (MH)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</si>
</sst>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3" formatCode="_-* #,##0.00\ _k_r_-;\-* #,##0.00\ _k_r_-;_-* &quot;-&quot;??\ _k_r_-;_-@_-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&quot;€&quot;\ * #,##0.00_-;\-&quot;€&quot;\ * #,##0.00_-;_-&quot;€&quot;\ * &quot;-&quot;??_-;_-@_-"/>
    <numFmt numFmtId="168" formatCode="0.00000"/>
    <numFmt numFmtId="169" formatCode="0.0"/>
    <numFmt numFmtId="170" formatCode="0.0000000"/>
    <numFmt numFmtId="171" formatCode="#,##0;\-\ #,##0;_-\ &quot;- &quot;"/>
    <numFmt numFmtId="172" formatCode="_-[$€-2]\ * #,##0.00_-;\-[$€-2]\ * #,##0.00_-;_-[$€-2]\ * &quot;-&quot;??_-"/>
    <numFmt numFmtId="173" formatCode="_ * #,##0_ ;_ * \-#,##0_ ;_ * &quot;-&quot;??_ ;_ @_ "/>
    <numFmt numFmtId="174" formatCode="_-* #,##0_-;\-* #,##0_-;_-* &quot;-&quot;??_-;_-@_-"/>
    <numFmt numFmtId="175" formatCode="_-* #,##0.000_-;\-* #,##0.000_-;_-* &quot;-&quot;??_-;_-@_-"/>
    <numFmt numFmtId="176" formatCode="_-* #,##0.0000000_-;\-* #,##0.0000000_-;_-* &quot;-&quot;??_-;_-@_-"/>
    <numFmt numFmtId="177" formatCode="_-* #,##0.00000_-;\-* #,##0.00000_-;_-* &quot;-&quot;?????_-;_-@_-"/>
    <numFmt numFmtId="178" formatCode="#,##0.0000_ ;\-#,##0.0000\ "/>
    <numFmt numFmtId="179" formatCode="#,##0.00_ ;\-#,##0.00\ "/>
    <numFmt numFmtId="180" formatCode="\Te\x\t"/>
    <numFmt numFmtId="181" formatCode="_(* #,##0_);_(* \(#,##0\);_(* &quot;-&quot;??_);_(@_)"/>
    <numFmt numFmtId="182" formatCode="0.000"/>
    <numFmt numFmtId="183" formatCode="_-* #,##0.00000000_-;\-* #,##0.00000000_-;_-* &quot;-&quot;??_-;_-@_-"/>
    <numFmt numFmtId="184" formatCode="_-* #,##0.0_-;\-* #,##0.0_-;_-* &quot;-&quot;??_-;_-@_-"/>
    <numFmt numFmtId="185" formatCode="_(* #,##0.00_);_(* \(#,##0.00\);_(* &quot;-&quot;??_);_(@_)"/>
    <numFmt numFmtId="186" formatCode="_([$€]* #,##0.00_);_([$€]* \(#,##0.00\);_([$€]* &quot;-&quot;??_);_(@_)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0"/>
      <color rgb="FFFF0000"/>
      <name val="Arial"/>
      <family val="2"/>
    </font>
    <font>
      <b/>
      <sz val="20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18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color rgb="FF000000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sz val="11"/>
      <color rgb="FF000000"/>
      <name val="Calibri"/>
      <family val="2"/>
    </font>
    <font>
      <b/>
      <sz val="9"/>
      <color rgb="FF000000"/>
      <name val="Tahoma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CD5B4"/>
        <bgColor rgb="FF000000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1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20" borderId="1" applyNumberFormat="0" applyAlignment="0" applyProtection="0"/>
    <xf numFmtId="0" fontId="8" fillId="0" borderId="2" applyNumberFormat="0" applyFill="0" applyAlignment="0" applyProtection="0"/>
    <xf numFmtId="0" fontId="9" fillId="21" borderId="3" applyNumberForma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16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3" fillId="0" borderId="25" applyNumberFormat="0" applyFill="0" applyAlignment="0" applyProtection="0"/>
    <xf numFmtId="0" fontId="33" fillId="0" borderId="0" applyNumberFormat="0" applyFill="0" applyBorder="0" applyAlignment="0" applyProtection="0"/>
    <xf numFmtId="0" fontId="10" fillId="7" borderId="1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23" borderId="7" applyNumberFormat="0" applyFon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3" fillId="20" borderId="8" applyNumberFormat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" fillId="0" borderId="0"/>
    <xf numFmtId="0" fontId="2" fillId="0" borderId="0" applyNumberFormat="0" applyFont="0" applyFill="0" applyBorder="0" applyProtection="0">
      <alignment horizontal="left" vertical="center" indent="5"/>
    </xf>
    <xf numFmtId="4" fontId="44" fillId="42" borderId="20">
      <alignment horizontal="right" vertical="center"/>
    </xf>
    <xf numFmtId="4" fontId="44" fillId="42" borderId="20">
      <alignment horizontal="right" vertical="center"/>
    </xf>
    <xf numFmtId="0" fontId="45" fillId="39" borderId="0" applyNumberFormat="0" applyBorder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185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46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46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7" fillId="0" borderId="0"/>
    <xf numFmtId="0" fontId="48" fillId="0" borderId="42">
      <alignment horizontal="left" vertical="center" wrapText="1" indent="2"/>
    </xf>
    <xf numFmtId="0" fontId="48" fillId="0" borderId="42">
      <alignment horizontal="left" vertical="center" wrapText="1" indent="2"/>
    </xf>
    <xf numFmtId="0" fontId="48" fillId="0" borderId="42">
      <alignment horizontal="left" vertical="center" wrapText="1" indent="2"/>
    </xf>
    <xf numFmtId="0" fontId="48" fillId="0" borderId="42">
      <alignment horizontal="left" vertical="center" wrapText="1" indent="2"/>
    </xf>
    <xf numFmtId="0" fontId="48" fillId="0" borderId="42">
      <alignment horizontal="left" vertical="center" wrapText="1" indent="2"/>
    </xf>
    <xf numFmtId="0" fontId="48" fillId="0" borderId="42">
      <alignment horizontal="left" vertical="center" wrapText="1" indent="2"/>
    </xf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8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6" fillId="0" borderId="0" applyFont="0" applyFill="0" applyBorder="0" applyAlignment="0" applyProtection="0"/>
    <xf numFmtId="0" fontId="47" fillId="0" borderId="0"/>
    <xf numFmtId="0" fontId="49" fillId="0" borderId="0" applyNumberFormat="0" applyFill="0" applyBorder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4" fontId="48" fillId="0" borderId="0" applyBorder="0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7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1" fillId="0" borderId="0"/>
    <xf numFmtId="0" fontId="1" fillId="0" borderId="0"/>
    <xf numFmtId="0" fontId="51" fillId="0" borderId="0"/>
    <xf numFmtId="0" fontId="46" fillId="0" borderId="0"/>
    <xf numFmtId="0" fontId="2" fillId="0" borderId="0"/>
    <xf numFmtId="4" fontId="48" fillId="0" borderId="20" applyFill="0" applyBorder="0" applyProtection="0">
      <alignment horizontal="right" vertical="center"/>
    </xf>
    <xf numFmtId="4" fontId="48" fillId="0" borderId="20" applyFill="0" applyBorder="0" applyProtection="0">
      <alignment horizontal="right" vertical="center"/>
    </xf>
    <xf numFmtId="0" fontId="52" fillId="0" borderId="0" applyNumberFormat="0" applyFill="0" applyBorder="0" applyProtection="0">
      <alignment horizontal="left" vertical="center"/>
    </xf>
    <xf numFmtId="0" fontId="2" fillId="43" borderId="0" applyNumberFormat="0" applyFont="0" applyBorder="0" applyAlignment="0" applyProtection="0"/>
    <xf numFmtId="0" fontId="53" fillId="0" borderId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46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46" fillId="0" borderId="0" applyFont="0" applyFill="0" applyBorder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47" fillId="0" borderId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9" fillId="0" borderId="6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4" fontId="48" fillId="0" borderId="0"/>
  </cellStyleXfs>
  <cellXfs count="314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 wrapText="1"/>
    </xf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25" fillId="24" borderId="10" xfId="0" applyFont="1" applyFill="1" applyBorder="1" applyAlignment="1">
      <alignment horizontal="left" vertical="top" wrapText="1"/>
    </xf>
    <xf numFmtId="0" fontId="24" fillId="25" borderId="11" xfId="0" applyFont="1" applyFill="1" applyBorder="1" applyAlignment="1">
      <alignment horizontal="left" vertical="center" wrapText="1"/>
    </xf>
    <xf numFmtId="173" fontId="0" fillId="0" borderId="0" xfId="28" applyNumberFormat="1" applyFont="1"/>
    <xf numFmtId="0" fontId="26" fillId="0" borderId="26" xfId="0" applyFont="1" applyBorder="1" applyAlignment="1">
      <alignment vertical="center" wrapText="1"/>
    </xf>
    <xf numFmtId="0" fontId="26" fillId="0" borderId="27" xfId="0" applyFont="1" applyBorder="1" applyAlignment="1">
      <alignment horizontal="center" vertical="center" wrapText="1"/>
    </xf>
    <xf numFmtId="0" fontId="25" fillId="0" borderId="28" xfId="0" applyFont="1" applyBorder="1" applyAlignment="1">
      <alignment vertical="center" wrapText="1"/>
    </xf>
    <xf numFmtId="0" fontId="26" fillId="0" borderId="29" xfId="0" applyFont="1" applyFill="1" applyBorder="1" applyAlignment="1">
      <alignment horizontal="center" vertical="center" wrapText="1"/>
    </xf>
    <xf numFmtId="2" fontId="0" fillId="26" borderId="0" xfId="0" applyNumberFormat="1" applyFill="1"/>
    <xf numFmtId="0" fontId="0" fillId="26" borderId="0" xfId="0" applyFill="1"/>
    <xf numFmtId="0" fontId="0" fillId="0" borderId="0" xfId="0" applyAlignment="1">
      <alignment horizontal="right"/>
    </xf>
    <xf numFmtId="170" fontId="0" fillId="27" borderId="0" xfId="0" applyNumberFormat="1" applyFill="1" applyAlignment="1">
      <alignment horizontal="right"/>
    </xf>
    <xf numFmtId="0" fontId="24" fillId="25" borderId="12" xfId="0" applyFont="1" applyFill="1" applyBorder="1" applyAlignment="1">
      <alignment horizontal="left" vertical="center" wrapText="1"/>
    </xf>
    <xf numFmtId="0" fontId="24" fillId="27" borderId="12" xfId="0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center"/>
    </xf>
    <xf numFmtId="0" fontId="33" fillId="0" borderId="25" xfId="73" applyAlignment="1">
      <alignment horizontal="center" vertical="center" wrapText="1"/>
    </xf>
    <xf numFmtId="0" fontId="33" fillId="28" borderId="25" xfId="73" applyFill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74" fontId="0" fillId="0" borderId="0" xfId="0" applyNumberFormat="1"/>
    <xf numFmtId="174" fontId="0" fillId="0" borderId="0" xfId="0" applyNumberFormat="1" applyAlignment="1">
      <alignment horizontal="left"/>
    </xf>
    <xf numFmtId="165" fontId="0" fillId="0" borderId="0" xfId="0" applyNumberFormat="1"/>
    <xf numFmtId="0" fontId="3" fillId="0" borderId="0" xfId="0" applyFont="1" applyFill="1" applyBorder="1" applyAlignment="1">
      <alignment horizontal="center"/>
    </xf>
    <xf numFmtId="173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74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174" fontId="0" fillId="0" borderId="0" xfId="0" applyNumberFormat="1" applyAlignment="1">
      <alignment horizontal="center"/>
    </xf>
    <xf numFmtId="165" fontId="3" fillId="0" borderId="0" xfId="0" applyNumberFormat="1" applyFo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8" fontId="0" fillId="0" borderId="0" xfId="0" applyNumberFormat="1" applyBorder="1"/>
    <xf numFmtId="168" fontId="0" fillId="0" borderId="14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Border="1" applyAlignment="1">
      <alignment horizontal="left"/>
    </xf>
    <xf numFmtId="174" fontId="0" fillId="29" borderId="0" xfId="0" applyNumberFormat="1" applyFill="1" applyBorder="1"/>
    <xf numFmtId="168" fontId="0" fillId="29" borderId="0" xfId="0" applyNumberFormat="1" applyFill="1"/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0" borderId="0" xfId="0" applyFill="1"/>
    <xf numFmtId="0" fontId="3" fillId="0" borderId="0" xfId="0" applyFont="1" applyAlignment="1">
      <alignment horizontal="center"/>
    </xf>
    <xf numFmtId="165" fontId="34" fillId="0" borderId="0" xfId="0" applyNumberFormat="1" applyFont="1"/>
    <xf numFmtId="0" fontId="34" fillId="0" borderId="0" xfId="0" applyFont="1"/>
    <xf numFmtId="178" fontId="34" fillId="0" borderId="0" xfId="0" applyNumberFormat="1" applyFont="1" applyBorder="1" applyAlignment="1">
      <alignment horizontal="center"/>
    </xf>
    <xf numFmtId="0" fontId="33" fillId="0" borderId="30" xfId="73" applyBorder="1" applyAlignment="1">
      <alignment horizontal="center" vertical="center" wrapText="1"/>
    </xf>
    <xf numFmtId="0" fontId="0" fillId="0" borderId="18" xfId="0" applyBorder="1"/>
    <xf numFmtId="0" fontId="33" fillId="28" borderId="0" xfId="74" applyFill="1" applyBorder="1" applyAlignment="1">
      <alignment horizontal="center" vertical="center" wrapText="1"/>
    </xf>
    <xf numFmtId="0" fontId="33" fillId="28" borderId="19" xfId="74" applyFill="1" applyBorder="1" applyAlignment="1">
      <alignment horizontal="center" vertical="center" wrapText="1"/>
    </xf>
    <xf numFmtId="0" fontId="33" fillId="0" borderId="0" xfId="74" applyBorder="1" applyAlignment="1">
      <alignment wrapText="1"/>
    </xf>
    <xf numFmtId="0" fontId="33" fillId="0" borderId="0" xfId="74" applyBorder="1" applyAlignment="1">
      <alignment horizontal="center" vertical="center" wrapText="1"/>
    </xf>
    <xf numFmtId="0" fontId="3" fillId="31" borderId="0" xfId="0" applyFont="1" applyFill="1" applyBorder="1"/>
    <xf numFmtId="0" fontId="33" fillId="0" borderId="11" xfId="73" applyBorder="1" applyAlignment="1">
      <alignment horizontal="center" vertical="center" wrapText="1"/>
    </xf>
    <xf numFmtId="0" fontId="3" fillId="31" borderId="20" xfId="0" applyFont="1" applyFill="1" applyBorder="1"/>
    <xf numFmtId="0" fontId="33" fillId="0" borderId="31" xfId="73" applyBorder="1" applyAlignment="1">
      <alignment horizontal="center" vertical="center" wrapText="1"/>
    </xf>
    <xf numFmtId="0" fontId="33" fillId="0" borderId="21" xfId="73" applyBorder="1" applyAlignment="1">
      <alignment horizontal="center" vertical="center" wrapText="1"/>
    </xf>
    <xf numFmtId="0" fontId="33" fillId="28" borderId="21" xfId="73" applyFill="1" applyBorder="1" applyAlignment="1">
      <alignment horizontal="center" vertical="center" wrapText="1"/>
    </xf>
    <xf numFmtId="0" fontId="33" fillId="28" borderId="22" xfId="73" applyFill="1" applyBorder="1" applyAlignment="1">
      <alignment horizontal="center" vertical="center" wrapText="1"/>
    </xf>
    <xf numFmtId="0" fontId="3" fillId="31" borderId="23" xfId="0" applyFont="1" applyFill="1" applyBorder="1"/>
    <xf numFmtId="176" fontId="0" fillId="26" borderId="0" xfId="0" applyNumberFormat="1" applyFill="1" applyBorder="1"/>
    <xf numFmtId="176" fontId="0" fillId="26" borderId="14" xfId="0" applyNumberFormat="1" applyFill="1" applyBorder="1"/>
    <xf numFmtId="0" fontId="0" fillId="26" borderId="13" xfId="0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0" fillId="0" borderId="0" xfId="0" applyFont="1" applyBorder="1"/>
    <xf numFmtId="175" fontId="0" fillId="0" borderId="0" xfId="0" applyNumberFormat="1"/>
    <xf numFmtId="179" fontId="0" fillId="0" borderId="0" xfId="0" applyNumberFormat="1" applyBorder="1" applyAlignment="1">
      <alignment horizontal="left"/>
    </xf>
    <xf numFmtId="1" fontId="29" fillId="26" borderId="0" xfId="0" applyNumberFormat="1" applyFont="1" applyFill="1" applyBorder="1" applyAlignment="1">
      <alignment horizontal="left"/>
    </xf>
    <xf numFmtId="173" fontId="31" fillId="32" borderId="0" xfId="28" applyNumberFormat="1" applyFont="1" applyFill="1"/>
    <xf numFmtId="0" fontId="0" fillId="0" borderId="0" xfId="0" applyAlignment="1"/>
    <xf numFmtId="0" fontId="35" fillId="0" borderId="0" xfId="74" applyFont="1" applyAlignment="1">
      <alignment horizontal="left"/>
    </xf>
    <xf numFmtId="0" fontId="33" fillId="0" borderId="0" xfId="74" applyAlignment="1">
      <alignment horizontal="left"/>
    </xf>
    <xf numFmtId="0" fontId="36" fillId="0" borderId="0" xfId="0" applyFont="1"/>
    <xf numFmtId="0" fontId="33" fillId="0" borderId="0" xfId="74" applyAlignment="1">
      <alignment wrapText="1"/>
    </xf>
    <xf numFmtId="0" fontId="33" fillId="32" borderId="0" xfId="74" applyFill="1" applyAlignment="1">
      <alignment horizontal="center" vertical="center" wrapText="1"/>
    </xf>
    <xf numFmtId="0" fontId="0" fillId="32" borderId="0" xfId="0" applyFill="1"/>
    <xf numFmtId="173" fontId="0" fillId="0" borderId="0" xfId="28" applyNumberFormat="1" applyFont="1" applyFill="1"/>
    <xf numFmtId="9" fontId="0" fillId="0" borderId="0" xfId="350" applyFont="1" applyAlignment="1">
      <alignment horizontal="center"/>
    </xf>
    <xf numFmtId="173" fontId="0" fillId="0" borderId="0" xfId="0" applyNumberFormat="1"/>
    <xf numFmtId="0" fontId="0" fillId="33" borderId="0" xfId="0" applyFill="1"/>
    <xf numFmtId="9" fontId="31" fillId="32" borderId="0" xfId="350" applyFont="1" applyFill="1" applyAlignment="1">
      <alignment horizontal="center"/>
    </xf>
    <xf numFmtId="0" fontId="0" fillId="34" borderId="0" xfId="0" applyFill="1"/>
    <xf numFmtId="0" fontId="0" fillId="32" borderId="0" xfId="0" applyFill="1" applyAlignment="1"/>
    <xf numFmtId="0" fontId="33" fillId="0" borderId="0" xfId="74" applyAlignment="1"/>
    <xf numFmtId="0" fontId="0" fillId="0" borderId="0" xfId="0" applyAlignment="1">
      <alignment horizontal="center" wrapText="1"/>
    </xf>
    <xf numFmtId="0" fontId="34" fillId="35" borderId="0" xfId="0" applyFont="1" applyFill="1"/>
    <xf numFmtId="173" fontId="34" fillId="35" borderId="0" xfId="0" applyNumberFormat="1" applyFont="1" applyFill="1"/>
    <xf numFmtId="0" fontId="3" fillId="29" borderId="0" xfId="0" applyFont="1" applyFill="1"/>
    <xf numFmtId="0" fontId="3" fillId="32" borderId="0" xfId="0" applyFont="1" applyFill="1"/>
    <xf numFmtId="0" fontId="34" fillId="35" borderId="0" xfId="0" applyFont="1" applyFill="1" applyAlignment="1">
      <alignment horizontal="right"/>
    </xf>
    <xf numFmtId="174" fontId="34" fillId="35" borderId="0" xfId="0" applyNumberFormat="1" applyFont="1" applyFill="1" applyBorder="1" applyAlignment="1">
      <alignment horizontal="left"/>
    </xf>
    <xf numFmtId="9" fontId="34" fillId="0" borderId="0" xfId="350" applyFont="1"/>
    <xf numFmtId="9" fontId="34" fillId="35" borderId="0" xfId="0" applyNumberFormat="1" applyFont="1" applyFill="1"/>
    <xf numFmtId="177" fontId="0" fillId="0" borderId="0" xfId="0" applyNumberFormat="1" applyBorder="1" applyAlignment="1">
      <alignment horizontal="center"/>
    </xf>
    <xf numFmtId="0" fontId="0" fillId="36" borderId="0" xfId="0" applyFill="1"/>
    <xf numFmtId="9" fontId="32" fillId="36" borderId="0" xfId="350" applyFont="1" applyFill="1"/>
    <xf numFmtId="9" fontId="0" fillId="36" borderId="0" xfId="0" applyNumberFormat="1" applyFill="1"/>
    <xf numFmtId="1" fontId="0" fillId="26" borderId="0" xfId="0" applyNumberFormat="1" applyFill="1"/>
    <xf numFmtId="180" fontId="4" fillId="0" borderId="0" xfId="0" applyNumberFormat="1" applyFont="1"/>
    <xf numFmtId="180" fontId="0" fillId="0" borderId="0" xfId="0" applyNumberFormat="1"/>
    <xf numFmtId="180" fontId="24" fillId="25" borderId="11" xfId="0" applyNumberFormat="1" applyFont="1" applyFill="1" applyBorder="1" applyAlignment="1">
      <alignment horizontal="left" vertical="center" wrapText="1"/>
    </xf>
    <xf numFmtId="180" fontId="25" fillId="24" borderId="10" xfId="0" quotePrefix="1" applyNumberFormat="1" applyFont="1" applyFill="1" applyBorder="1" applyAlignment="1">
      <alignment horizontal="left" vertical="top" wrapText="1"/>
    </xf>
    <xf numFmtId="180" fontId="0" fillId="0" borderId="0" xfId="0" applyNumberFormat="1" applyFill="1" applyBorder="1"/>
    <xf numFmtId="180" fontId="0" fillId="0" borderId="0" xfId="0" applyNumberFormat="1" applyFill="1" applyBorder="1" applyAlignment="1">
      <alignment wrapText="1"/>
    </xf>
    <xf numFmtId="180" fontId="3" fillId="0" borderId="0" xfId="0" applyNumberFormat="1" applyFont="1" applyFill="1" applyBorder="1"/>
    <xf numFmtId="180" fontId="0" fillId="0" borderId="16" xfId="0" applyNumberFormat="1" applyBorder="1"/>
    <xf numFmtId="180" fontId="3" fillId="0" borderId="16" xfId="0" applyNumberFormat="1" applyFont="1" applyFill="1" applyBorder="1"/>
    <xf numFmtId="180" fontId="0" fillId="0" borderId="16" xfId="0" applyNumberFormat="1" applyFill="1" applyBorder="1"/>
    <xf numFmtId="180" fontId="25" fillId="24" borderId="10" xfId="0" applyNumberFormat="1" applyFont="1" applyFill="1" applyBorder="1" applyAlignment="1">
      <alignment horizontal="left" vertical="top" wrapText="1"/>
    </xf>
    <xf numFmtId="180" fontId="3" fillId="0" borderId="0" xfId="0" applyNumberFormat="1" applyFont="1" applyFill="1" applyBorder="1" applyAlignment="1">
      <alignment horizontal="left"/>
    </xf>
    <xf numFmtId="180" fontId="4" fillId="0" borderId="0" xfId="0" applyNumberFormat="1" applyFont="1" applyFill="1" applyBorder="1" applyAlignment="1">
      <alignment horizontal="left" wrapText="1"/>
    </xf>
    <xf numFmtId="180" fontId="0" fillId="0" borderId="0" xfId="28" applyNumberFormat="1" applyFont="1"/>
    <xf numFmtId="180" fontId="3" fillId="0" borderId="0" xfId="0" applyNumberFormat="1" applyFont="1"/>
    <xf numFmtId="180" fontId="0" fillId="0" borderId="0" xfId="0" applyNumberFormat="1" applyFill="1"/>
    <xf numFmtId="180" fontId="0" fillId="0" borderId="16" xfId="28" applyNumberFormat="1" applyFont="1" applyBorder="1"/>
    <xf numFmtId="173" fontId="0" fillId="34" borderId="0" xfId="28" applyNumberFormat="1" applyFont="1" applyFill="1"/>
    <xf numFmtId="0" fontId="33" fillId="0" borderId="20" xfId="73" applyBorder="1" applyAlignment="1">
      <alignment horizontal="center" vertical="center" wrapText="1"/>
    </xf>
    <xf numFmtId="0" fontId="29" fillId="29" borderId="0" xfId="0" applyFont="1" applyFill="1"/>
    <xf numFmtId="0" fontId="29" fillId="0" borderId="0" xfId="0" applyFont="1" applyFill="1"/>
    <xf numFmtId="0" fontId="3" fillId="0" borderId="0" xfId="0" applyFont="1" applyAlignment="1">
      <alignment horizontal="left"/>
    </xf>
    <xf numFmtId="0" fontId="33" fillId="37" borderId="25" xfId="73" applyFill="1" applyAlignment="1">
      <alignment horizontal="center" vertical="center" wrapText="1"/>
    </xf>
    <xf numFmtId="0" fontId="33" fillId="38" borderId="25" xfId="73" applyFill="1" applyAlignment="1">
      <alignment horizontal="center" vertical="center" wrapText="1"/>
    </xf>
    <xf numFmtId="1" fontId="33" fillId="38" borderId="25" xfId="73" applyNumberFormat="1" applyFill="1" applyAlignment="1">
      <alignment horizontal="center" vertical="center" wrapText="1"/>
    </xf>
    <xf numFmtId="1" fontId="33" fillId="37" borderId="25" xfId="73" applyNumberFormat="1" applyFill="1" applyAlignment="1">
      <alignment horizontal="center" vertical="center" wrapText="1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0" fontId="37" fillId="35" borderId="0" xfId="0" applyFont="1" applyFill="1"/>
    <xf numFmtId="0" fontId="3" fillId="0" borderId="0" xfId="0" applyFont="1" applyFill="1"/>
    <xf numFmtId="0" fontId="38" fillId="0" borderId="0" xfId="0" applyFont="1"/>
    <xf numFmtId="0" fontId="39" fillId="0" borderId="0" xfId="0" applyFont="1"/>
    <xf numFmtId="0" fontId="33" fillId="0" borderId="32" xfId="74" applyBorder="1" applyAlignment="1">
      <alignment horizontal="left"/>
    </xf>
    <xf numFmtId="0" fontId="0" fillId="0" borderId="11" xfId="0" applyBorder="1" applyAlignment="1"/>
    <xf numFmtId="0" fontId="33" fillId="0" borderId="33" xfId="73" applyBorder="1" applyAlignment="1">
      <alignment horizontal="center" vertical="center" wrapText="1"/>
    </xf>
    <xf numFmtId="0" fontId="33" fillId="0" borderId="34" xfId="73" applyBorder="1" applyAlignment="1">
      <alignment horizontal="center" vertical="center" wrapText="1"/>
    </xf>
    <xf numFmtId="0" fontId="33" fillId="0" borderId="25" xfId="73" applyBorder="1" applyAlignment="1">
      <alignment horizontal="center" vertical="center" wrapText="1"/>
    </xf>
    <xf numFmtId="0" fontId="33" fillId="0" borderId="35" xfId="73" applyBorder="1" applyAlignment="1">
      <alignment horizontal="center" vertical="center" wrapText="1"/>
    </xf>
    <xf numFmtId="0" fontId="0" fillId="0" borderId="0" xfId="0" applyBorder="1" applyAlignment="1"/>
    <xf numFmtId="0" fontId="0" fillId="0" borderId="15" xfId="0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33" fillId="0" borderId="16" xfId="73" applyBorder="1" applyAlignment="1">
      <alignment horizontal="center" vertical="center" wrapText="1"/>
    </xf>
    <xf numFmtId="0" fontId="0" fillId="29" borderId="32" xfId="0" applyFill="1" applyBorder="1"/>
    <xf numFmtId="0" fontId="3" fillId="29" borderId="11" xfId="0" applyFont="1" applyFill="1" applyBorder="1"/>
    <xf numFmtId="0" fontId="0" fillId="29" borderId="11" xfId="0" applyFill="1" applyBorder="1"/>
    <xf numFmtId="0" fontId="0" fillId="0" borderId="11" xfId="0" applyBorder="1"/>
    <xf numFmtId="0" fontId="34" fillId="35" borderId="11" xfId="0" applyFont="1" applyFill="1" applyBorder="1"/>
    <xf numFmtId="0" fontId="0" fillId="0" borderId="24" xfId="0" applyBorder="1"/>
    <xf numFmtId="0" fontId="0" fillId="29" borderId="13" xfId="0" applyFill="1" applyBorder="1"/>
    <xf numFmtId="0" fontId="0" fillId="29" borderId="0" xfId="0" applyFill="1" applyBorder="1"/>
    <xf numFmtId="173" fontId="0" fillId="0" borderId="0" xfId="0" applyNumberFormat="1" applyBorder="1"/>
    <xf numFmtId="0" fontId="34" fillId="35" borderId="0" xfId="0" applyFont="1" applyFill="1" applyBorder="1"/>
    <xf numFmtId="173" fontId="0" fillId="29" borderId="0" xfId="0" applyNumberFormat="1" applyFill="1" applyBorder="1"/>
    <xf numFmtId="9" fontId="31" fillId="29" borderId="0" xfId="350" applyFont="1" applyFill="1" applyBorder="1"/>
    <xf numFmtId="173" fontId="34" fillId="35" borderId="0" xfId="0" applyNumberFormat="1" applyFont="1" applyFill="1" applyBorder="1"/>
    <xf numFmtId="9" fontId="0" fillId="0" borderId="14" xfId="350" applyFont="1" applyBorder="1"/>
    <xf numFmtId="0" fontId="0" fillId="29" borderId="15" xfId="0" applyFill="1" applyBorder="1"/>
    <xf numFmtId="173" fontId="0" fillId="29" borderId="16" xfId="0" applyNumberFormat="1" applyFill="1" applyBorder="1"/>
    <xf numFmtId="0" fontId="0" fillId="0" borderId="16" xfId="0" applyBorder="1"/>
    <xf numFmtId="9" fontId="31" fillId="29" borderId="16" xfId="350" applyFont="1" applyFill="1" applyBorder="1"/>
    <xf numFmtId="173" fontId="0" fillId="0" borderId="16" xfId="0" applyNumberFormat="1" applyBorder="1"/>
    <xf numFmtId="173" fontId="34" fillId="35" borderId="16" xfId="0" applyNumberFormat="1" applyFont="1" applyFill="1" applyBorder="1"/>
    <xf numFmtId="9" fontId="0" fillId="0" borderId="17" xfId="350" applyFont="1" applyBorder="1"/>
    <xf numFmtId="0" fontId="3" fillId="29" borderId="0" xfId="0" applyFont="1" applyFill="1" applyBorder="1"/>
    <xf numFmtId="0" fontId="34" fillId="35" borderId="0" xfId="0" applyFont="1" applyFill="1" applyAlignment="1">
      <alignment horizontal="left"/>
    </xf>
    <xf numFmtId="2" fontId="34" fillId="0" borderId="0" xfId="0" applyNumberFormat="1" applyFont="1"/>
    <xf numFmtId="181" fontId="0" fillId="0" borderId="0" xfId="28" applyNumberFormat="1" applyFont="1"/>
    <xf numFmtId="181" fontId="0" fillId="0" borderId="0" xfId="0" applyNumberFormat="1"/>
    <xf numFmtId="166" fontId="0" fillId="0" borderId="0" xfId="0" applyNumberFormat="1"/>
    <xf numFmtId="0" fontId="29" fillId="26" borderId="36" xfId="0" applyFont="1" applyFill="1" applyBorder="1"/>
    <xf numFmtId="0" fontId="23" fillId="0" borderId="37" xfId="0" applyFont="1" applyBorder="1" applyAlignment="1">
      <alignment horizontal="center" wrapText="1"/>
    </xf>
    <xf numFmtId="0" fontId="29" fillId="26" borderId="12" xfId="0" applyFont="1" applyFill="1" applyBorder="1" applyAlignment="1">
      <alignment horizontal="center"/>
    </xf>
    <xf numFmtId="0" fontId="3" fillId="26" borderId="37" xfId="0" applyFont="1" applyFill="1" applyBorder="1"/>
    <xf numFmtId="1" fontId="29" fillId="26" borderId="36" xfId="0" applyNumberFormat="1" applyFont="1" applyFill="1" applyBorder="1" applyAlignment="1">
      <alignment horizontal="left"/>
    </xf>
    <xf numFmtId="176" fontId="0" fillId="26" borderId="12" xfId="0" applyNumberFormat="1" applyFill="1" applyBorder="1"/>
    <xf numFmtId="0" fontId="0" fillId="26" borderId="37" xfId="0" applyFill="1" applyBorder="1"/>
    <xf numFmtId="2" fontId="34" fillId="35" borderId="0" xfId="0" applyNumberFormat="1" applyFont="1" applyFill="1"/>
    <xf numFmtId="173" fontId="34" fillId="0" borderId="0" xfId="0" applyNumberFormat="1" applyFont="1" applyFill="1"/>
    <xf numFmtId="0" fontId="2" fillId="0" borderId="0" xfId="0" applyFont="1"/>
    <xf numFmtId="9" fontId="0" fillId="0" borderId="0" xfId="350" applyFont="1"/>
    <xf numFmtId="0" fontId="34" fillId="0" borderId="0" xfId="0" applyFont="1" applyAlignment="1">
      <alignment horizontal="left"/>
    </xf>
    <xf numFmtId="0" fontId="0" fillId="0" borderId="38" xfId="0" applyBorder="1" applyAlignment="1">
      <alignment horizontal="left"/>
    </xf>
    <xf numFmtId="174" fontId="0" fillId="0" borderId="22" xfId="0" applyNumberFormat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4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6" borderId="13" xfId="0" applyFont="1" applyFill="1" applyBorder="1" applyAlignment="1">
      <alignment horizontal="right"/>
    </xf>
    <xf numFmtId="0" fontId="2" fillId="2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33" fillId="0" borderId="0" xfId="73" applyBorder="1" applyAlignment="1">
      <alignment horizontal="center" vertical="center" wrapText="1"/>
    </xf>
    <xf numFmtId="0" fontId="33" fillId="0" borderId="36" xfId="73" applyBorder="1" applyAlignment="1">
      <alignment horizontal="center" vertical="center"/>
    </xf>
    <xf numFmtId="0" fontId="0" fillId="29" borderId="0" xfId="0" applyFill="1"/>
    <xf numFmtId="1" fontId="0" fillId="29" borderId="0" xfId="0" applyNumberFormat="1" applyFill="1" applyAlignment="1">
      <alignment horizontal="center"/>
    </xf>
    <xf numFmtId="1" fontId="33" fillId="29" borderId="25" xfId="73" applyNumberFormat="1" applyFill="1" applyAlignment="1">
      <alignment horizontal="center" vertical="center" wrapText="1"/>
    </xf>
    <xf numFmtId="0" fontId="2" fillId="32" borderId="0" xfId="0" applyFont="1" applyFill="1"/>
    <xf numFmtId="0" fontId="24" fillId="0" borderId="11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top" wrapText="1"/>
    </xf>
    <xf numFmtId="174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left"/>
    </xf>
    <xf numFmtId="182" fontId="33" fillId="38" borderId="25" xfId="73" applyNumberFormat="1" applyFill="1" applyAlignment="1">
      <alignment horizontal="center" vertical="center" wrapText="1"/>
    </xf>
    <xf numFmtId="1" fontId="0" fillId="0" borderId="0" xfId="0" applyNumberFormat="1"/>
    <xf numFmtId="1" fontId="40" fillId="0" borderId="0" xfId="0" applyNumberFormat="1" applyFont="1"/>
    <xf numFmtId="182" fontId="0" fillId="0" borderId="0" xfId="0" applyNumberFormat="1"/>
    <xf numFmtId="168" fontId="0" fillId="0" borderId="0" xfId="0" applyNumberFormat="1"/>
    <xf numFmtId="2" fontId="0" fillId="0" borderId="18" xfId="0" applyNumberFormat="1" applyBorder="1" applyAlignment="1">
      <alignment horizontal="left"/>
    </xf>
    <xf numFmtId="1" fontId="3" fillId="31" borderId="20" xfId="0" applyNumberFormat="1" applyFont="1" applyFill="1" applyBorder="1"/>
    <xf numFmtId="183" fontId="0" fillId="26" borderId="0" xfId="0" applyNumberFormat="1" applyFill="1" applyBorder="1"/>
    <xf numFmtId="0" fontId="24" fillId="0" borderId="0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top" wrapText="1"/>
    </xf>
    <xf numFmtId="0" fontId="2" fillId="0" borderId="0" xfId="430"/>
    <xf numFmtId="0" fontId="41" fillId="0" borderId="0" xfId="430" applyFont="1"/>
    <xf numFmtId="0" fontId="42" fillId="0" borderId="0" xfId="430" applyFont="1"/>
    <xf numFmtId="0" fontId="2" fillId="0" borderId="0" xfId="430" applyFont="1"/>
    <xf numFmtId="0" fontId="24" fillId="0" borderId="0" xfId="430" applyFont="1" applyFill="1"/>
    <xf numFmtId="0" fontId="2" fillId="40" borderId="0" xfId="430" applyFill="1"/>
    <xf numFmtId="0" fontId="24" fillId="25" borderId="11" xfId="430" applyFont="1" applyFill="1" applyBorder="1" applyAlignment="1">
      <alignment horizontal="left" vertical="center" wrapText="1"/>
    </xf>
    <xf numFmtId="0" fontId="24" fillId="25" borderId="24" xfId="430" applyFont="1" applyFill="1" applyBorder="1" applyAlignment="1">
      <alignment horizontal="left" vertical="center" wrapText="1"/>
    </xf>
    <xf numFmtId="0" fontId="24" fillId="25" borderId="11" xfId="430" applyFont="1" applyFill="1" applyBorder="1" applyAlignment="1">
      <alignment horizontal="center" vertical="center" wrapText="1"/>
    </xf>
    <xf numFmtId="0" fontId="25" fillId="41" borderId="10" xfId="430" applyFont="1" applyFill="1" applyBorder="1" applyAlignment="1">
      <alignment horizontal="left" vertical="center" wrapText="1"/>
    </xf>
    <xf numFmtId="0" fontId="25" fillId="41" borderId="10" xfId="430" applyFont="1" applyFill="1" applyBorder="1" applyAlignment="1">
      <alignment horizontal="right" vertical="center" wrapText="1"/>
    </xf>
    <xf numFmtId="0" fontId="25" fillId="41" borderId="41" xfId="430" applyFont="1" applyFill="1" applyBorder="1" applyAlignment="1">
      <alignment horizontal="right" vertical="center" wrapText="1"/>
    </xf>
    <xf numFmtId="0" fontId="25" fillId="41" borderId="10" xfId="430" applyFont="1" applyFill="1" applyBorder="1" applyAlignment="1">
      <alignment horizontal="center" vertical="center" wrapText="1"/>
    </xf>
    <xf numFmtId="0" fontId="43" fillId="0" borderId="0" xfId="430" applyFont="1"/>
    <xf numFmtId="0" fontId="0" fillId="0" borderId="13" xfId="0" applyBorder="1"/>
    <xf numFmtId="184" fontId="0" fillId="0" borderId="0" xfId="0" applyNumberFormat="1"/>
    <xf numFmtId="180" fontId="2" fillId="0" borderId="0" xfId="0" applyNumberFormat="1" applyFont="1" applyBorder="1"/>
    <xf numFmtId="180" fontId="2" fillId="0" borderId="0" xfId="0" applyNumberFormat="1" applyFont="1" applyFill="1" applyBorder="1"/>
    <xf numFmtId="180" fontId="0" fillId="0" borderId="0" xfId="0" applyNumberFormat="1" applyBorder="1"/>
    <xf numFmtId="0" fontId="2" fillId="25" borderId="0" xfId="0" applyFont="1" applyFill="1" applyBorder="1"/>
    <xf numFmtId="180" fontId="0" fillId="0" borderId="0" xfId="0" applyNumberFormat="1" applyFont="1" applyFill="1"/>
    <xf numFmtId="180" fontId="46" fillId="0" borderId="0" xfId="0" applyNumberFormat="1" applyFont="1"/>
    <xf numFmtId="0" fontId="4" fillId="29" borderId="0" xfId="0" applyFont="1" applyFill="1" applyAlignment="1">
      <alignment horizontal="left"/>
    </xf>
    <xf numFmtId="0" fontId="43" fillId="0" borderId="0" xfId="0" applyFont="1" applyFill="1" applyBorder="1" applyProtection="1"/>
    <xf numFmtId="0" fontId="54" fillId="0" borderId="0" xfId="0" applyFont="1" applyFill="1" applyBorder="1" applyProtection="1"/>
    <xf numFmtId="0" fontId="43" fillId="44" borderId="20" xfId="0" applyFont="1" applyFill="1" applyBorder="1" applyAlignment="1" applyProtection="1">
      <alignment wrapText="1"/>
    </xf>
    <xf numFmtId="0" fontId="43" fillId="44" borderId="20" xfId="0" applyFont="1" applyFill="1" applyBorder="1" applyProtection="1"/>
    <xf numFmtId="0" fontId="54" fillId="44" borderId="20" xfId="0" applyFont="1" applyFill="1" applyBorder="1" applyProtection="1"/>
    <xf numFmtId="0" fontId="43" fillId="45" borderId="20" xfId="0" applyFont="1" applyFill="1" applyBorder="1" applyAlignment="1" applyProtection="1">
      <alignment wrapText="1"/>
    </xf>
    <xf numFmtId="0" fontId="43" fillId="45" borderId="20" xfId="0" applyFont="1" applyFill="1" applyBorder="1" applyProtection="1"/>
    <xf numFmtId="0" fontId="54" fillId="45" borderId="20" xfId="0" applyFont="1" applyFill="1" applyBorder="1" applyProtection="1"/>
    <xf numFmtId="0" fontId="43" fillId="46" borderId="20" xfId="0" applyFont="1" applyFill="1" applyBorder="1" applyAlignment="1" applyProtection="1">
      <alignment wrapText="1"/>
    </xf>
    <xf numFmtId="0" fontId="43" fillId="46" borderId="20" xfId="0" applyFont="1" applyFill="1" applyBorder="1" applyProtection="1"/>
    <xf numFmtId="0" fontId="54" fillId="46" borderId="20" xfId="0" applyFont="1" applyFill="1" applyBorder="1" applyProtection="1"/>
    <xf numFmtId="0" fontId="43" fillId="47" borderId="20" xfId="0" applyFont="1" applyFill="1" applyBorder="1" applyAlignment="1" applyProtection="1">
      <alignment wrapText="1"/>
    </xf>
    <xf numFmtId="0" fontId="43" fillId="47" borderId="20" xfId="0" applyFont="1" applyFill="1" applyBorder="1" applyProtection="1"/>
    <xf numFmtId="0" fontId="54" fillId="47" borderId="20" xfId="0" applyFont="1" applyFill="1" applyBorder="1" applyProtection="1"/>
    <xf numFmtId="1" fontId="54" fillId="44" borderId="20" xfId="0" applyNumberFormat="1" applyFont="1" applyFill="1" applyBorder="1" applyProtection="1"/>
    <xf numFmtId="1" fontId="54" fillId="45" borderId="20" xfId="0" applyNumberFormat="1" applyFont="1" applyFill="1" applyBorder="1" applyProtection="1"/>
    <xf numFmtId="1" fontId="54" fillId="46" borderId="20" xfId="0" applyNumberFormat="1" applyFont="1" applyFill="1" applyBorder="1" applyProtection="1"/>
    <xf numFmtId="1" fontId="54" fillId="47" borderId="20" xfId="0" applyNumberFormat="1" applyFont="1" applyFill="1" applyBorder="1" applyProtection="1"/>
    <xf numFmtId="0" fontId="37" fillId="0" borderId="0" xfId="0" applyFont="1"/>
    <xf numFmtId="0" fontId="0" fillId="48" borderId="38" xfId="0" applyFill="1" applyBorder="1"/>
    <xf numFmtId="0" fontId="0" fillId="48" borderId="18" xfId="0" applyFill="1" applyBorder="1"/>
    <xf numFmtId="0" fontId="0" fillId="48" borderId="0" xfId="0" applyFill="1" applyBorder="1"/>
    <xf numFmtId="0" fontId="0" fillId="48" borderId="19" xfId="0" applyFill="1" applyBorder="1"/>
    <xf numFmtId="1" fontId="0" fillId="48" borderId="0" xfId="0" applyNumberFormat="1" applyFill="1" applyBorder="1"/>
    <xf numFmtId="0" fontId="0" fillId="48" borderId="39" xfId="0" applyFill="1" applyBorder="1"/>
    <xf numFmtId="1" fontId="0" fillId="48" borderId="43" xfId="0" applyNumberFormat="1" applyFill="1" applyBorder="1"/>
    <xf numFmtId="0" fontId="0" fillId="48" borderId="43" xfId="0" applyFill="1" applyBorder="1"/>
    <xf numFmtId="0" fontId="0" fillId="48" borderId="40" xfId="0" applyFill="1" applyBorder="1"/>
    <xf numFmtId="0" fontId="29" fillId="48" borderId="21" xfId="0" applyFont="1" applyFill="1" applyBorder="1"/>
    <xf numFmtId="0" fontId="29" fillId="48" borderId="22" xfId="0" applyFont="1" applyFill="1" applyBorder="1"/>
    <xf numFmtId="0" fontId="29" fillId="48" borderId="0" xfId="0" applyFont="1" applyFill="1" applyBorder="1"/>
    <xf numFmtId="0" fontId="29" fillId="48" borderId="19" xfId="0" applyFont="1" applyFill="1" applyBorder="1"/>
    <xf numFmtId="0" fontId="29" fillId="29" borderId="38" xfId="0" applyFont="1" applyFill="1" applyBorder="1" applyAlignment="1">
      <alignment horizontal="center"/>
    </xf>
    <xf numFmtId="0" fontId="0" fillId="29" borderId="22" xfId="0" applyFill="1" applyBorder="1"/>
    <xf numFmtId="0" fontId="29" fillId="29" borderId="18" xfId="0" applyFont="1" applyFill="1" applyBorder="1" applyAlignment="1">
      <alignment horizontal="left"/>
    </xf>
    <xf numFmtId="0" fontId="29" fillId="29" borderId="19" xfId="0" applyFont="1" applyFill="1" applyBorder="1"/>
    <xf numFmtId="0" fontId="29" fillId="29" borderId="18" xfId="0" applyFont="1" applyFill="1" applyBorder="1"/>
    <xf numFmtId="1" fontId="29" fillId="29" borderId="39" xfId="0" applyNumberFormat="1" applyFont="1" applyFill="1" applyBorder="1"/>
    <xf numFmtId="1" fontId="29" fillId="29" borderId="40" xfId="0" applyNumberFormat="1" applyFont="1" applyFill="1" applyBorder="1"/>
    <xf numFmtId="0" fontId="24" fillId="49" borderId="12" xfId="0" applyFont="1" applyFill="1" applyBorder="1" applyAlignment="1">
      <alignment horizontal="left" vertical="center" wrapText="1"/>
    </xf>
    <xf numFmtId="0" fontId="24" fillId="50" borderId="12" xfId="0" applyFont="1" applyFill="1" applyBorder="1" applyAlignment="1">
      <alignment horizontal="right" vertical="center" wrapText="1"/>
    </xf>
    <xf numFmtId="0" fontId="25" fillId="51" borderId="1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wrapText="1"/>
    </xf>
    <xf numFmtId="170" fontId="2" fillId="50" borderId="0" xfId="0" applyNumberFormat="1" applyFont="1" applyFill="1" applyBorder="1" applyAlignment="1">
      <alignment horizontal="right"/>
    </xf>
    <xf numFmtId="1" fontId="2" fillId="52" borderId="0" xfId="0" applyNumberFormat="1" applyFont="1" applyFill="1" applyBorder="1"/>
    <xf numFmtId="1" fontId="0" fillId="0" borderId="0" xfId="0" applyNumberFormat="1" applyFill="1"/>
    <xf numFmtId="2" fontId="0" fillId="48" borderId="0" xfId="0" applyNumberFormat="1" applyFill="1"/>
    <xf numFmtId="0" fontId="2" fillId="48" borderId="0" xfId="0" applyFont="1" applyFill="1"/>
    <xf numFmtId="0" fontId="37" fillId="29" borderId="0" xfId="0" applyFont="1" applyFill="1"/>
    <xf numFmtId="0" fontId="33" fillId="0" borderId="0" xfId="74" applyAlignment="1">
      <alignment horizontal="center" vertical="center" wrapText="1"/>
    </xf>
    <xf numFmtId="0" fontId="33" fillId="0" borderId="0" xfId="74" applyAlignment="1">
      <alignment horizontal="center" wrapText="1"/>
    </xf>
    <xf numFmtId="2" fontId="0" fillId="0" borderId="19" xfId="0" applyNumberFormat="1" applyBorder="1" applyAlignment="1">
      <alignment horizontal="left"/>
    </xf>
    <xf numFmtId="9" fontId="0" fillId="0" borderId="0" xfId="0" applyNumberFormat="1"/>
    <xf numFmtId="9" fontId="37" fillId="29" borderId="44" xfId="0" applyNumberFormat="1" applyFont="1" applyFill="1" applyBorder="1" applyAlignment="1">
      <alignment horizontal="right"/>
    </xf>
  </cellXfs>
  <cellStyles count="1818">
    <cellStyle name="20% - Colore 1" xfId="1"/>
    <cellStyle name="20% - Colore 2" xfId="2"/>
    <cellStyle name="20% - Colore 3" xfId="3"/>
    <cellStyle name="20% - Colore 4" xfId="4"/>
    <cellStyle name="20% - Colore 5" xfId="5"/>
    <cellStyle name="20% - Colore 6" xfId="6"/>
    <cellStyle name="40% - Colore 1" xfId="7"/>
    <cellStyle name="40% - Colore 2" xfId="8"/>
    <cellStyle name="40% - Colore 3" xfId="9"/>
    <cellStyle name="40% - Colore 4" xfId="10"/>
    <cellStyle name="40% - Colore 5" xfId="11"/>
    <cellStyle name="40% - Colore 6" xfId="12"/>
    <cellStyle name="5x indented GHG Textfiels" xfId="431"/>
    <cellStyle name="60% - Colore 1" xfId="13"/>
    <cellStyle name="60% - Colore 2" xfId="14"/>
    <cellStyle name="60% - Colore 3" xfId="15"/>
    <cellStyle name="60% - Colore 4" xfId="16"/>
    <cellStyle name="60% - Colore 5" xfId="17"/>
    <cellStyle name="60% - Colore 6" xfId="18"/>
    <cellStyle name="AggOrange_CRFReport-template" xfId="432"/>
    <cellStyle name="AggOrange9_CRFReport-template" xfId="433"/>
    <cellStyle name="Bad 2" xfId="434"/>
    <cellStyle name="Calcolo" xfId="19"/>
    <cellStyle name="Calcolo 2" xfId="435"/>
    <cellStyle name="Calcolo 3" xfId="436"/>
    <cellStyle name="Calcolo 4" xfId="437"/>
    <cellStyle name="Calcolo 5" xfId="438"/>
    <cellStyle name="Calcolo 6" xfId="439"/>
    <cellStyle name="Calcolo 7" xfId="440"/>
    <cellStyle name="Cella collegata" xfId="20"/>
    <cellStyle name="Cella da controllare" xfId="21"/>
    <cellStyle name="Colore 1" xfId="22"/>
    <cellStyle name="Colore 2" xfId="23"/>
    <cellStyle name="Colore 3" xfId="24"/>
    <cellStyle name="Colore 4" xfId="25"/>
    <cellStyle name="Colore 5" xfId="26"/>
    <cellStyle name="Colore 6" xfId="27"/>
    <cellStyle name="Comma" xfId="28" builtinId="3"/>
    <cellStyle name="Comma 2" xfId="441"/>
    <cellStyle name="Comma 2 2" xfId="442"/>
    <cellStyle name="Comma 2 3" xfId="443"/>
    <cellStyle name="Comma 2 3 2" xfId="444"/>
    <cellStyle name="Comma 2 3 3" xfId="445"/>
    <cellStyle name="Comma 2 4" xfId="446"/>
    <cellStyle name="Comma 3" xfId="447"/>
    <cellStyle name="Comma 4" xfId="448"/>
    <cellStyle name="Comma 5" xfId="449"/>
    <cellStyle name="Comma 6" xfId="450"/>
    <cellStyle name="Comma 7" xfId="451"/>
    <cellStyle name="Comma0 - Type3" xfId="452"/>
    <cellStyle name="CustomizationCells" xfId="453"/>
    <cellStyle name="CustomizationCells 2" xfId="454"/>
    <cellStyle name="CustomizationCells 3" xfId="455"/>
    <cellStyle name="CustomizationCells 4" xfId="456"/>
    <cellStyle name="CustomizationCells 5" xfId="457"/>
    <cellStyle name="CustomizationCells 6" xfId="458"/>
    <cellStyle name="Euro" xfId="29"/>
    <cellStyle name="Euro 10" xfId="30"/>
    <cellStyle name="Euro 10 2" xfId="459"/>
    <cellStyle name="Euro 10 3" xfId="460"/>
    <cellStyle name="Euro 10 3 2" xfId="461"/>
    <cellStyle name="Euro 10 3 3" xfId="462"/>
    <cellStyle name="Euro 10 4" xfId="463"/>
    <cellStyle name="Euro 10 5" xfId="464"/>
    <cellStyle name="Euro 11" xfId="31"/>
    <cellStyle name="Euro 11 2" xfId="465"/>
    <cellStyle name="Euro 11 3" xfId="466"/>
    <cellStyle name="Euro 11 3 2" xfId="467"/>
    <cellStyle name="Euro 11 3 3" xfId="468"/>
    <cellStyle name="Euro 11 4" xfId="469"/>
    <cellStyle name="Euro 11 5" xfId="470"/>
    <cellStyle name="Euro 12" xfId="32"/>
    <cellStyle name="Euro 12 2" xfId="471"/>
    <cellStyle name="Euro 12 3" xfId="472"/>
    <cellStyle name="Euro 12 3 2" xfId="473"/>
    <cellStyle name="Euro 12 3 3" xfId="474"/>
    <cellStyle name="Euro 12 4" xfId="475"/>
    <cellStyle name="Euro 12 5" xfId="476"/>
    <cellStyle name="Euro 13" xfId="33"/>
    <cellStyle name="Euro 13 2" xfId="477"/>
    <cellStyle name="Euro 13 3" xfId="478"/>
    <cellStyle name="Euro 13 3 2" xfId="479"/>
    <cellStyle name="Euro 13 3 3" xfId="480"/>
    <cellStyle name="Euro 13 4" xfId="481"/>
    <cellStyle name="Euro 13 5" xfId="482"/>
    <cellStyle name="Euro 14" xfId="34"/>
    <cellStyle name="Euro 14 2" xfId="483"/>
    <cellStyle name="Euro 14 3" xfId="484"/>
    <cellStyle name="Euro 14 3 2" xfId="485"/>
    <cellStyle name="Euro 14 3 3" xfId="486"/>
    <cellStyle name="Euro 14 4" xfId="487"/>
    <cellStyle name="Euro 14 5" xfId="488"/>
    <cellStyle name="Euro 15" xfId="35"/>
    <cellStyle name="Euro 15 2" xfId="489"/>
    <cellStyle name="Euro 15 3" xfId="490"/>
    <cellStyle name="Euro 15 3 2" xfId="491"/>
    <cellStyle name="Euro 15 3 3" xfId="492"/>
    <cellStyle name="Euro 15 4" xfId="493"/>
    <cellStyle name="Euro 15 5" xfId="494"/>
    <cellStyle name="Euro 16" xfId="36"/>
    <cellStyle name="Euro 16 2" xfId="495"/>
    <cellStyle name="Euro 16 3" xfId="496"/>
    <cellStyle name="Euro 16 3 2" xfId="497"/>
    <cellStyle name="Euro 16 3 3" xfId="498"/>
    <cellStyle name="Euro 16 4" xfId="499"/>
    <cellStyle name="Euro 16 5" xfId="500"/>
    <cellStyle name="Euro 17" xfId="37"/>
    <cellStyle name="Euro 17 2" xfId="501"/>
    <cellStyle name="Euro 17 3" xfId="502"/>
    <cellStyle name="Euro 17 3 2" xfId="503"/>
    <cellStyle name="Euro 17 3 3" xfId="504"/>
    <cellStyle name="Euro 17 4" xfId="505"/>
    <cellStyle name="Euro 17 5" xfId="506"/>
    <cellStyle name="Euro 18" xfId="38"/>
    <cellStyle name="Euro 18 2" xfId="507"/>
    <cellStyle name="Euro 18 3" xfId="508"/>
    <cellStyle name="Euro 18 3 2" xfId="509"/>
    <cellStyle name="Euro 18 3 3" xfId="510"/>
    <cellStyle name="Euro 18 4" xfId="511"/>
    <cellStyle name="Euro 18 5" xfId="512"/>
    <cellStyle name="Euro 19" xfId="39"/>
    <cellStyle name="Euro 19 2" xfId="513"/>
    <cellStyle name="Euro 19 3" xfId="514"/>
    <cellStyle name="Euro 19 3 2" xfId="515"/>
    <cellStyle name="Euro 19 3 3" xfId="516"/>
    <cellStyle name="Euro 19 4" xfId="517"/>
    <cellStyle name="Euro 19 5" xfId="518"/>
    <cellStyle name="Euro 2" xfId="40"/>
    <cellStyle name="Euro 2 2" xfId="519"/>
    <cellStyle name="Euro 2 3" xfId="520"/>
    <cellStyle name="Euro 2 3 2" xfId="521"/>
    <cellStyle name="Euro 2 3 3" xfId="522"/>
    <cellStyle name="Euro 2 4" xfId="523"/>
    <cellStyle name="Euro 2 5" xfId="524"/>
    <cellStyle name="Euro 20" xfId="41"/>
    <cellStyle name="Euro 20 2" xfId="525"/>
    <cellStyle name="Euro 20 3" xfId="526"/>
    <cellStyle name="Euro 20 3 2" xfId="527"/>
    <cellStyle name="Euro 20 3 3" xfId="528"/>
    <cellStyle name="Euro 20 4" xfId="529"/>
    <cellStyle name="Euro 20 5" xfId="530"/>
    <cellStyle name="Euro 21" xfId="42"/>
    <cellStyle name="Euro 21 2" xfId="531"/>
    <cellStyle name="Euro 21 3" xfId="532"/>
    <cellStyle name="Euro 21 3 2" xfId="533"/>
    <cellStyle name="Euro 21 3 3" xfId="534"/>
    <cellStyle name="Euro 21 4" xfId="535"/>
    <cellStyle name="Euro 21 5" xfId="536"/>
    <cellStyle name="Euro 22" xfId="43"/>
    <cellStyle name="Euro 22 2" xfId="537"/>
    <cellStyle name="Euro 22 3" xfId="538"/>
    <cellStyle name="Euro 22 3 2" xfId="539"/>
    <cellStyle name="Euro 22 3 3" xfId="540"/>
    <cellStyle name="Euro 22 4" xfId="541"/>
    <cellStyle name="Euro 22 5" xfId="542"/>
    <cellStyle name="Euro 23" xfId="44"/>
    <cellStyle name="Euro 23 2" xfId="543"/>
    <cellStyle name="Euro 23 3" xfId="544"/>
    <cellStyle name="Euro 23 3 2" xfId="545"/>
    <cellStyle name="Euro 23 3 3" xfId="546"/>
    <cellStyle name="Euro 23 4" xfId="547"/>
    <cellStyle name="Euro 23 5" xfId="548"/>
    <cellStyle name="Euro 24" xfId="45"/>
    <cellStyle name="Euro 24 2" xfId="549"/>
    <cellStyle name="Euro 24 3" xfId="550"/>
    <cellStyle name="Euro 24 3 2" xfId="551"/>
    <cellStyle name="Euro 24 3 3" xfId="552"/>
    <cellStyle name="Euro 24 4" xfId="553"/>
    <cellStyle name="Euro 24 5" xfId="554"/>
    <cellStyle name="Euro 25" xfId="46"/>
    <cellStyle name="Euro 25 2" xfId="555"/>
    <cellStyle name="Euro 25 3" xfId="556"/>
    <cellStyle name="Euro 25 3 2" xfId="557"/>
    <cellStyle name="Euro 25 3 3" xfId="558"/>
    <cellStyle name="Euro 25 4" xfId="559"/>
    <cellStyle name="Euro 25 5" xfId="560"/>
    <cellStyle name="Euro 26" xfId="47"/>
    <cellStyle name="Euro 26 2" xfId="561"/>
    <cellStyle name="Euro 26 3" xfId="562"/>
    <cellStyle name="Euro 26 3 2" xfId="563"/>
    <cellStyle name="Euro 26 3 3" xfId="564"/>
    <cellStyle name="Euro 26 4" xfId="565"/>
    <cellStyle name="Euro 26 5" xfId="566"/>
    <cellStyle name="Euro 27" xfId="48"/>
    <cellStyle name="Euro 27 2" xfId="567"/>
    <cellStyle name="Euro 27 3" xfId="568"/>
    <cellStyle name="Euro 27 3 2" xfId="569"/>
    <cellStyle name="Euro 27 3 3" xfId="570"/>
    <cellStyle name="Euro 27 4" xfId="571"/>
    <cellStyle name="Euro 27 5" xfId="572"/>
    <cellStyle name="Euro 28" xfId="49"/>
    <cellStyle name="Euro 28 2" xfId="573"/>
    <cellStyle name="Euro 28 3" xfId="574"/>
    <cellStyle name="Euro 28 3 2" xfId="575"/>
    <cellStyle name="Euro 28 3 3" xfId="576"/>
    <cellStyle name="Euro 28 4" xfId="577"/>
    <cellStyle name="Euro 28 5" xfId="578"/>
    <cellStyle name="Euro 29" xfId="50"/>
    <cellStyle name="Euro 29 2" xfId="579"/>
    <cellStyle name="Euro 29 3" xfId="580"/>
    <cellStyle name="Euro 29 3 2" xfId="581"/>
    <cellStyle name="Euro 29 3 3" xfId="582"/>
    <cellStyle name="Euro 29 4" xfId="583"/>
    <cellStyle name="Euro 29 5" xfId="584"/>
    <cellStyle name="Euro 3" xfId="51"/>
    <cellStyle name="Euro 3 2" xfId="585"/>
    <cellStyle name="Euro 3 3" xfId="586"/>
    <cellStyle name="Euro 3 3 2" xfId="587"/>
    <cellStyle name="Euro 3 3 3" xfId="588"/>
    <cellStyle name="Euro 3 4" xfId="589"/>
    <cellStyle name="Euro 3 5" xfId="590"/>
    <cellStyle name="Euro 30" xfId="52"/>
    <cellStyle name="Euro 30 2" xfId="591"/>
    <cellStyle name="Euro 30 3" xfId="592"/>
    <cellStyle name="Euro 30 3 2" xfId="593"/>
    <cellStyle name="Euro 30 3 3" xfId="594"/>
    <cellStyle name="Euro 30 4" xfId="595"/>
    <cellStyle name="Euro 30 5" xfId="596"/>
    <cellStyle name="Euro 31" xfId="53"/>
    <cellStyle name="Euro 31 2" xfId="597"/>
    <cellStyle name="Euro 31 3" xfId="598"/>
    <cellStyle name="Euro 31 3 2" xfId="599"/>
    <cellStyle name="Euro 31 3 3" xfId="600"/>
    <cellStyle name="Euro 31 4" xfId="601"/>
    <cellStyle name="Euro 31 5" xfId="602"/>
    <cellStyle name="Euro 32" xfId="54"/>
    <cellStyle name="Euro 32 2" xfId="603"/>
    <cellStyle name="Euro 32 3" xfId="604"/>
    <cellStyle name="Euro 32 3 2" xfId="605"/>
    <cellStyle name="Euro 32 3 3" xfId="606"/>
    <cellStyle name="Euro 32 4" xfId="607"/>
    <cellStyle name="Euro 32 5" xfId="608"/>
    <cellStyle name="Euro 33" xfId="55"/>
    <cellStyle name="Euro 33 2" xfId="609"/>
    <cellStyle name="Euro 33 3" xfId="610"/>
    <cellStyle name="Euro 33 3 2" xfId="611"/>
    <cellStyle name="Euro 33 3 3" xfId="612"/>
    <cellStyle name="Euro 33 4" xfId="613"/>
    <cellStyle name="Euro 33 5" xfId="614"/>
    <cellStyle name="Euro 34" xfId="56"/>
    <cellStyle name="Euro 34 2" xfId="615"/>
    <cellStyle name="Euro 34 3" xfId="616"/>
    <cellStyle name="Euro 34 3 2" xfId="617"/>
    <cellStyle name="Euro 34 3 3" xfId="618"/>
    <cellStyle name="Euro 34 4" xfId="619"/>
    <cellStyle name="Euro 34 5" xfId="620"/>
    <cellStyle name="Euro 35" xfId="57"/>
    <cellStyle name="Euro 35 2" xfId="621"/>
    <cellStyle name="Euro 35 3" xfId="622"/>
    <cellStyle name="Euro 35 3 2" xfId="623"/>
    <cellStyle name="Euro 35 3 3" xfId="624"/>
    <cellStyle name="Euro 35 4" xfId="625"/>
    <cellStyle name="Euro 35 5" xfId="626"/>
    <cellStyle name="Euro 36" xfId="58"/>
    <cellStyle name="Euro 36 2" xfId="627"/>
    <cellStyle name="Euro 36 3" xfId="628"/>
    <cellStyle name="Euro 36 3 2" xfId="629"/>
    <cellStyle name="Euro 36 3 3" xfId="630"/>
    <cellStyle name="Euro 36 4" xfId="631"/>
    <cellStyle name="Euro 36 5" xfId="632"/>
    <cellStyle name="Euro 37" xfId="59"/>
    <cellStyle name="Euro 37 2" xfId="633"/>
    <cellStyle name="Euro 37 3" xfId="634"/>
    <cellStyle name="Euro 37 3 2" xfId="635"/>
    <cellStyle name="Euro 37 3 3" xfId="636"/>
    <cellStyle name="Euro 37 4" xfId="637"/>
    <cellStyle name="Euro 37 5" xfId="638"/>
    <cellStyle name="Euro 38" xfId="60"/>
    <cellStyle name="Euro 38 2" xfId="639"/>
    <cellStyle name="Euro 38 3" xfId="640"/>
    <cellStyle name="Euro 38 3 2" xfId="641"/>
    <cellStyle name="Euro 38 3 3" xfId="642"/>
    <cellStyle name="Euro 38 4" xfId="643"/>
    <cellStyle name="Euro 38 5" xfId="644"/>
    <cellStyle name="Euro 39" xfId="61"/>
    <cellStyle name="Euro 39 2" xfId="645"/>
    <cellStyle name="Euro 39 3" xfId="646"/>
    <cellStyle name="Euro 39 3 2" xfId="647"/>
    <cellStyle name="Euro 39 3 3" xfId="648"/>
    <cellStyle name="Euro 39 4" xfId="649"/>
    <cellStyle name="Euro 39 5" xfId="650"/>
    <cellStyle name="Euro 4" xfId="62"/>
    <cellStyle name="Euro 4 2" xfId="651"/>
    <cellStyle name="Euro 4 3" xfId="652"/>
    <cellStyle name="Euro 4 3 2" xfId="653"/>
    <cellStyle name="Euro 4 3 3" xfId="654"/>
    <cellStyle name="Euro 4 4" xfId="655"/>
    <cellStyle name="Euro 4 5" xfId="656"/>
    <cellStyle name="Euro 40" xfId="63"/>
    <cellStyle name="Euro 40 2" xfId="657"/>
    <cellStyle name="Euro 40 3" xfId="658"/>
    <cellStyle name="Euro 40 3 2" xfId="659"/>
    <cellStyle name="Euro 40 3 3" xfId="660"/>
    <cellStyle name="Euro 40 4" xfId="661"/>
    <cellStyle name="Euro 40 5" xfId="662"/>
    <cellStyle name="Euro 41" xfId="64"/>
    <cellStyle name="Euro 41 2" xfId="663"/>
    <cellStyle name="Euro 41 3" xfId="664"/>
    <cellStyle name="Euro 41 3 2" xfId="665"/>
    <cellStyle name="Euro 41 3 3" xfId="666"/>
    <cellStyle name="Euro 41 4" xfId="667"/>
    <cellStyle name="Euro 41 5" xfId="668"/>
    <cellStyle name="Euro 42" xfId="65"/>
    <cellStyle name="Euro 42 2" xfId="669"/>
    <cellStyle name="Euro 42 3" xfId="670"/>
    <cellStyle name="Euro 42 3 2" xfId="671"/>
    <cellStyle name="Euro 42 3 3" xfId="672"/>
    <cellStyle name="Euro 42 4" xfId="673"/>
    <cellStyle name="Euro 42 5" xfId="674"/>
    <cellStyle name="Euro 43" xfId="66"/>
    <cellStyle name="Euro 43 2" xfId="675"/>
    <cellStyle name="Euro 43 3" xfId="676"/>
    <cellStyle name="Euro 43 3 2" xfId="677"/>
    <cellStyle name="Euro 43 3 3" xfId="678"/>
    <cellStyle name="Euro 43 4" xfId="679"/>
    <cellStyle name="Euro 43 5" xfId="680"/>
    <cellStyle name="Euro 44" xfId="67"/>
    <cellStyle name="Euro 44 2" xfId="681"/>
    <cellStyle name="Euro 44 3" xfId="682"/>
    <cellStyle name="Euro 44 3 2" xfId="683"/>
    <cellStyle name="Euro 44 3 3" xfId="684"/>
    <cellStyle name="Euro 44 4" xfId="685"/>
    <cellStyle name="Euro 44 5" xfId="686"/>
    <cellStyle name="Euro 45" xfId="687"/>
    <cellStyle name="Euro 46" xfId="688"/>
    <cellStyle name="Euro 47" xfId="689"/>
    <cellStyle name="Euro 47 2" xfId="690"/>
    <cellStyle name="Euro 47 3" xfId="691"/>
    <cellStyle name="Euro 48" xfId="692"/>
    <cellStyle name="Euro 49" xfId="693"/>
    <cellStyle name="Euro 5" xfId="68"/>
    <cellStyle name="Euro 5 2" xfId="694"/>
    <cellStyle name="Euro 5 3" xfId="695"/>
    <cellStyle name="Euro 5 3 2" xfId="696"/>
    <cellStyle name="Euro 5 3 3" xfId="697"/>
    <cellStyle name="Euro 5 4" xfId="698"/>
    <cellStyle name="Euro 5 5" xfId="699"/>
    <cellStyle name="Euro 50" xfId="700"/>
    <cellStyle name="Euro 6" xfId="69"/>
    <cellStyle name="Euro 6 2" xfId="701"/>
    <cellStyle name="Euro 6 3" xfId="702"/>
    <cellStyle name="Euro 6 3 2" xfId="703"/>
    <cellStyle name="Euro 6 3 3" xfId="704"/>
    <cellStyle name="Euro 6 4" xfId="705"/>
    <cellStyle name="Euro 6 5" xfId="706"/>
    <cellStyle name="Euro 7" xfId="70"/>
    <cellStyle name="Euro 7 2" xfId="707"/>
    <cellStyle name="Euro 7 3" xfId="708"/>
    <cellStyle name="Euro 7 3 2" xfId="709"/>
    <cellStyle name="Euro 7 3 3" xfId="710"/>
    <cellStyle name="Euro 7 4" xfId="711"/>
    <cellStyle name="Euro 7 5" xfId="712"/>
    <cellStyle name="Euro 8" xfId="71"/>
    <cellStyle name="Euro 8 2" xfId="713"/>
    <cellStyle name="Euro 8 3" xfId="714"/>
    <cellStyle name="Euro 8 3 2" xfId="715"/>
    <cellStyle name="Euro 8 3 3" xfId="716"/>
    <cellStyle name="Euro 8 4" xfId="717"/>
    <cellStyle name="Euro 8 5" xfId="718"/>
    <cellStyle name="Euro 9" xfId="72"/>
    <cellStyle name="Euro 9 2" xfId="719"/>
    <cellStyle name="Euro 9 3" xfId="720"/>
    <cellStyle name="Euro 9 3 2" xfId="721"/>
    <cellStyle name="Euro 9 3 3" xfId="722"/>
    <cellStyle name="Euro 9 4" xfId="723"/>
    <cellStyle name="Euro 9 5" xfId="724"/>
    <cellStyle name="Fixed2 - Type2" xfId="725"/>
    <cellStyle name="Heading 3" xfId="73" builtinId="18"/>
    <cellStyle name="Heading 4" xfId="74" builtinId="19"/>
    <cellStyle name="Hyperlink 2" xfId="726"/>
    <cellStyle name="Input" xfId="75" builtinId="20" customBuiltin="1"/>
    <cellStyle name="Input 2" xfId="727"/>
    <cellStyle name="Input 2 2" xfId="728"/>
    <cellStyle name="Input 2 3" xfId="729"/>
    <cellStyle name="Input 2 4" xfId="730"/>
    <cellStyle name="Input 2 5" xfId="731"/>
    <cellStyle name="Input 2 6" xfId="732"/>
    <cellStyle name="Input 2 7" xfId="733"/>
    <cellStyle name="Input 3" xfId="734"/>
    <cellStyle name="Input 3 2" xfId="735"/>
    <cellStyle name="Input 3 3" xfId="736"/>
    <cellStyle name="Input 3 4" xfId="737"/>
    <cellStyle name="Input 3 5" xfId="738"/>
    <cellStyle name="Input 3 6" xfId="739"/>
    <cellStyle name="InputCells" xfId="740"/>
    <cellStyle name="Migliaia [0] 10" xfId="76"/>
    <cellStyle name="Migliaia [0] 11" xfId="77"/>
    <cellStyle name="Migliaia [0] 12" xfId="78"/>
    <cellStyle name="Migliaia [0] 13" xfId="79"/>
    <cellStyle name="Migliaia [0] 14" xfId="80"/>
    <cellStyle name="Migliaia [0] 15" xfId="81"/>
    <cellStyle name="Migliaia [0] 16" xfId="82"/>
    <cellStyle name="Migliaia [0] 17" xfId="83"/>
    <cellStyle name="Migliaia [0] 18" xfId="84"/>
    <cellStyle name="Migliaia [0] 19" xfId="85"/>
    <cellStyle name="Migliaia [0] 2" xfId="86"/>
    <cellStyle name="Migliaia [0] 20" xfId="87"/>
    <cellStyle name="Migliaia [0] 21" xfId="88"/>
    <cellStyle name="Migliaia [0] 22" xfId="89"/>
    <cellStyle name="Migliaia [0] 23" xfId="90"/>
    <cellStyle name="Migliaia [0] 24" xfId="91"/>
    <cellStyle name="Migliaia [0] 25" xfId="92"/>
    <cellStyle name="Migliaia [0] 26" xfId="93"/>
    <cellStyle name="Migliaia [0] 27" xfId="94"/>
    <cellStyle name="Migliaia [0] 28" xfId="95"/>
    <cellStyle name="Migliaia [0] 29" xfId="96"/>
    <cellStyle name="Migliaia [0] 3" xfId="97"/>
    <cellStyle name="Migliaia [0] 30" xfId="98"/>
    <cellStyle name="Migliaia [0] 31" xfId="99"/>
    <cellStyle name="Migliaia [0] 32" xfId="100"/>
    <cellStyle name="Migliaia [0] 33" xfId="101"/>
    <cellStyle name="Migliaia [0] 34" xfId="102"/>
    <cellStyle name="Migliaia [0] 35" xfId="103"/>
    <cellStyle name="Migliaia [0] 36" xfId="104"/>
    <cellStyle name="Migliaia [0] 37" xfId="105"/>
    <cellStyle name="Migliaia [0] 38" xfId="106"/>
    <cellStyle name="Migliaia [0] 39" xfId="107"/>
    <cellStyle name="Migliaia [0] 4" xfId="108"/>
    <cellStyle name="Migliaia [0] 40" xfId="109"/>
    <cellStyle name="Migliaia [0] 41" xfId="110"/>
    <cellStyle name="Migliaia [0] 42" xfId="111"/>
    <cellStyle name="Migliaia [0] 43" xfId="112"/>
    <cellStyle name="Migliaia [0] 44" xfId="113"/>
    <cellStyle name="Migliaia [0] 45" xfId="114"/>
    <cellStyle name="Migliaia [0] 46" xfId="115"/>
    <cellStyle name="Migliaia [0] 47" xfId="116"/>
    <cellStyle name="Migliaia [0] 48" xfId="117"/>
    <cellStyle name="Migliaia [0] 49" xfId="118"/>
    <cellStyle name="Migliaia [0] 5" xfId="119"/>
    <cellStyle name="Migliaia [0] 50" xfId="120"/>
    <cellStyle name="Migliaia [0] 51" xfId="121"/>
    <cellStyle name="Migliaia [0] 52" xfId="122"/>
    <cellStyle name="Migliaia [0] 53" xfId="123"/>
    <cellStyle name="Migliaia [0] 54" xfId="124"/>
    <cellStyle name="Migliaia [0] 55" xfId="125"/>
    <cellStyle name="Migliaia [0] 56" xfId="126"/>
    <cellStyle name="Migliaia [0] 57" xfId="127"/>
    <cellStyle name="Migliaia [0] 58" xfId="128"/>
    <cellStyle name="Migliaia [0] 59" xfId="129"/>
    <cellStyle name="Migliaia [0] 6" xfId="130"/>
    <cellStyle name="Migliaia [0] 7" xfId="131"/>
    <cellStyle name="Migliaia [0] 8" xfId="132"/>
    <cellStyle name="Migliaia [0] 9" xfId="133"/>
    <cellStyle name="Migliaia 10" xfId="134"/>
    <cellStyle name="Migliaia 10 2" xfId="741"/>
    <cellStyle name="Migliaia 10 3" xfId="742"/>
    <cellStyle name="Migliaia 10 3 2" xfId="743"/>
    <cellStyle name="Migliaia 10 3 3" xfId="744"/>
    <cellStyle name="Migliaia 10 4" xfId="745"/>
    <cellStyle name="Migliaia 10 5" xfId="746"/>
    <cellStyle name="Migliaia 11" xfId="135"/>
    <cellStyle name="Migliaia 11 2" xfId="747"/>
    <cellStyle name="Migliaia 11 3" xfId="748"/>
    <cellStyle name="Migliaia 11 3 2" xfId="749"/>
    <cellStyle name="Migliaia 11 3 3" xfId="750"/>
    <cellStyle name="Migliaia 11 4" xfId="751"/>
    <cellStyle name="Migliaia 11 5" xfId="752"/>
    <cellStyle name="Migliaia 12" xfId="136"/>
    <cellStyle name="Migliaia 12 2" xfId="753"/>
    <cellStyle name="Migliaia 12 3" xfId="754"/>
    <cellStyle name="Migliaia 12 3 2" xfId="755"/>
    <cellStyle name="Migliaia 12 3 3" xfId="756"/>
    <cellStyle name="Migliaia 12 4" xfId="757"/>
    <cellStyle name="Migliaia 12 5" xfId="758"/>
    <cellStyle name="Migliaia 13" xfId="137"/>
    <cellStyle name="Migliaia 13 2" xfId="759"/>
    <cellStyle name="Migliaia 13 3" xfId="760"/>
    <cellStyle name="Migliaia 13 3 2" xfId="761"/>
    <cellStyle name="Migliaia 13 3 3" xfId="762"/>
    <cellStyle name="Migliaia 13 4" xfId="763"/>
    <cellStyle name="Migliaia 13 5" xfId="764"/>
    <cellStyle name="Migliaia 14" xfId="138"/>
    <cellStyle name="Migliaia 14 2" xfId="765"/>
    <cellStyle name="Migliaia 14 3" xfId="766"/>
    <cellStyle name="Migliaia 14 3 2" xfId="767"/>
    <cellStyle name="Migliaia 14 3 3" xfId="768"/>
    <cellStyle name="Migliaia 14 4" xfId="769"/>
    <cellStyle name="Migliaia 14 5" xfId="770"/>
    <cellStyle name="Migliaia 15" xfId="139"/>
    <cellStyle name="Migliaia 15 2" xfId="771"/>
    <cellStyle name="Migliaia 15 3" xfId="772"/>
    <cellStyle name="Migliaia 15 3 2" xfId="773"/>
    <cellStyle name="Migliaia 15 3 3" xfId="774"/>
    <cellStyle name="Migliaia 15 4" xfId="775"/>
    <cellStyle name="Migliaia 15 5" xfId="776"/>
    <cellStyle name="Migliaia 16" xfId="140"/>
    <cellStyle name="Migliaia 16 2" xfId="777"/>
    <cellStyle name="Migliaia 16 3" xfId="778"/>
    <cellStyle name="Migliaia 16 3 2" xfId="779"/>
    <cellStyle name="Migliaia 16 3 3" xfId="780"/>
    <cellStyle name="Migliaia 16 4" xfId="781"/>
    <cellStyle name="Migliaia 16 5" xfId="782"/>
    <cellStyle name="Migliaia 17" xfId="141"/>
    <cellStyle name="Migliaia 17 2" xfId="783"/>
    <cellStyle name="Migliaia 17 3" xfId="784"/>
    <cellStyle name="Migliaia 17 3 2" xfId="785"/>
    <cellStyle name="Migliaia 17 3 3" xfId="786"/>
    <cellStyle name="Migliaia 17 4" xfId="787"/>
    <cellStyle name="Migliaia 17 5" xfId="788"/>
    <cellStyle name="Migliaia 18" xfId="142"/>
    <cellStyle name="Migliaia 18 2" xfId="789"/>
    <cellStyle name="Migliaia 18 3" xfId="790"/>
    <cellStyle name="Migliaia 18 3 2" xfId="791"/>
    <cellStyle name="Migliaia 18 3 3" xfId="792"/>
    <cellStyle name="Migliaia 18 4" xfId="793"/>
    <cellStyle name="Migliaia 18 5" xfId="794"/>
    <cellStyle name="Migliaia 19" xfId="143"/>
    <cellStyle name="Migliaia 19 2" xfId="795"/>
    <cellStyle name="Migliaia 19 3" xfId="796"/>
    <cellStyle name="Migliaia 19 3 2" xfId="797"/>
    <cellStyle name="Migliaia 19 3 3" xfId="798"/>
    <cellStyle name="Migliaia 19 4" xfId="799"/>
    <cellStyle name="Migliaia 19 5" xfId="800"/>
    <cellStyle name="Migliaia 2" xfId="144"/>
    <cellStyle name="Migliaia 2 2" xfId="145"/>
    <cellStyle name="Migliaia 2 3" xfId="146"/>
    <cellStyle name="Migliaia 2 4" xfId="801"/>
    <cellStyle name="Migliaia 2 4 2" xfId="802"/>
    <cellStyle name="Migliaia 2 4 3" xfId="803"/>
    <cellStyle name="Migliaia 2 5" xfId="804"/>
    <cellStyle name="Migliaia 2 6" xfId="805"/>
    <cellStyle name="Migliaia 2_Domestico_reg&amp;naz" xfId="147"/>
    <cellStyle name="Migliaia 20" xfId="148"/>
    <cellStyle name="Migliaia 20 2" xfId="806"/>
    <cellStyle name="Migliaia 20 3" xfId="807"/>
    <cellStyle name="Migliaia 20 3 2" xfId="808"/>
    <cellStyle name="Migliaia 20 3 3" xfId="809"/>
    <cellStyle name="Migliaia 20 4" xfId="810"/>
    <cellStyle name="Migliaia 20 5" xfId="811"/>
    <cellStyle name="Migliaia 21" xfId="149"/>
    <cellStyle name="Migliaia 21 2" xfId="812"/>
    <cellStyle name="Migliaia 21 3" xfId="813"/>
    <cellStyle name="Migliaia 21 3 2" xfId="814"/>
    <cellStyle name="Migliaia 21 3 3" xfId="815"/>
    <cellStyle name="Migliaia 21 4" xfId="816"/>
    <cellStyle name="Migliaia 21 5" xfId="817"/>
    <cellStyle name="Migliaia 22" xfId="150"/>
    <cellStyle name="Migliaia 22 2" xfId="818"/>
    <cellStyle name="Migliaia 22 3" xfId="819"/>
    <cellStyle name="Migliaia 22 3 2" xfId="820"/>
    <cellStyle name="Migliaia 22 3 3" xfId="821"/>
    <cellStyle name="Migliaia 22 4" xfId="822"/>
    <cellStyle name="Migliaia 22 5" xfId="823"/>
    <cellStyle name="Migliaia 23" xfId="151"/>
    <cellStyle name="Migliaia 23 2" xfId="824"/>
    <cellStyle name="Migliaia 23 3" xfId="825"/>
    <cellStyle name="Migliaia 23 3 2" xfId="826"/>
    <cellStyle name="Migliaia 23 3 3" xfId="827"/>
    <cellStyle name="Migliaia 23 4" xfId="828"/>
    <cellStyle name="Migliaia 23 5" xfId="829"/>
    <cellStyle name="Migliaia 24" xfId="152"/>
    <cellStyle name="Migliaia 24 2" xfId="830"/>
    <cellStyle name="Migliaia 24 3" xfId="831"/>
    <cellStyle name="Migliaia 24 3 2" xfId="832"/>
    <cellStyle name="Migliaia 24 3 3" xfId="833"/>
    <cellStyle name="Migliaia 24 4" xfId="834"/>
    <cellStyle name="Migliaia 24 5" xfId="835"/>
    <cellStyle name="Migliaia 25" xfId="153"/>
    <cellStyle name="Migliaia 25 2" xfId="836"/>
    <cellStyle name="Migliaia 25 3" xfId="837"/>
    <cellStyle name="Migliaia 25 3 2" xfId="838"/>
    <cellStyle name="Migliaia 25 3 3" xfId="839"/>
    <cellStyle name="Migliaia 25 4" xfId="840"/>
    <cellStyle name="Migliaia 25 5" xfId="841"/>
    <cellStyle name="Migliaia 26" xfId="154"/>
    <cellStyle name="Migliaia 26 2" xfId="842"/>
    <cellStyle name="Migliaia 26 3" xfId="843"/>
    <cellStyle name="Migliaia 26 3 2" xfId="844"/>
    <cellStyle name="Migliaia 26 3 3" xfId="845"/>
    <cellStyle name="Migliaia 26 4" xfId="846"/>
    <cellStyle name="Migliaia 26 5" xfId="847"/>
    <cellStyle name="Migliaia 27" xfId="155"/>
    <cellStyle name="Migliaia 27 2" xfId="848"/>
    <cellStyle name="Migliaia 27 3" xfId="849"/>
    <cellStyle name="Migliaia 27 3 2" xfId="850"/>
    <cellStyle name="Migliaia 27 3 3" xfId="851"/>
    <cellStyle name="Migliaia 27 4" xfId="852"/>
    <cellStyle name="Migliaia 27 5" xfId="853"/>
    <cellStyle name="Migliaia 28" xfId="156"/>
    <cellStyle name="Migliaia 28 2" xfId="854"/>
    <cellStyle name="Migliaia 28 3" xfId="855"/>
    <cellStyle name="Migliaia 28 3 2" xfId="856"/>
    <cellStyle name="Migliaia 28 3 3" xfId="857"/>
    <cellStyle name="Migliaia 28 4" xfId="858"/>
    <cellStyle name="Migliaia 28 5" xfId="859"/>
    <cellStyle name="Migliaia 29" xfId="157"/>
    <cellStyle name="Migliaia 29 2" xfId="860"/>
    <cellStyle name="Migliaia 29 3" xfId="861"/>
    <cellStyle name="Migliaia 29 3 2" xfId="862"/>
    <cellStyle name="Migliaia 29 3 3" xfId="863"/>
    <cellStyle name="Migliaia 29 4" xfId="864"/>
    <cellStyle name="Migliaia 29 5" xfId="865"/>
    <cellStyle name="Migliaia 3" xfId="158"/>
    <cellStyle name="Migliaia 3 2" xfId="866"/>
    <cellStyle name="Migliaia 3 3" xfId="867"/>
    <cellStyle name="Migliaia 3 3 2" xfId="868"/>
    <cellStyle name="Migliaia 3 3 3" xfId="869"/>
    <cellStyle name="Migliaia 3 4" xfId="870"/>
    <cellStyle name="Migliaia 3 5" xfId="871"/>
    <cellStyle name="Migliaia 30" xfId="159"/>
    <cellStyle name="Migliaia 30 2" xfId="872"/>
    <cellStyle name="Migliaia 30 3" xfId="873"/>
    <cellStyle name="Migliaia 30 3 2" xfId="874"/>
    <cellStyle name="Migliaia 30 3 3" xfId="875"/>
    <cellStyle name="Migliaia 30 4" xfId="876"/>
    <cellStyle name="Migliaia 30 5" xfId="877"/>
    <cellStyle name="Migliaia 31" xfId="160"/>
    <cellStyle name="Migliaia 31 2" xfId="878"/>
    <cellStyle name="Migliaia 31 3" xfId="879"/>
    <cellStyle name="Migliaia 31 3 2" xfId="880"/>
    <cellStyle name="Migliaia 31 3 3" xfId="881"/>
    <cellStyle name="Migliaia 31 4" xfId="882"/>
    <cellStyle name="Migliaia 31 5" xfId="883"/>
    <cellStyle name="Migliaia 32" xfId="161"/>
    <cellStyle name="Migliaia 32 2" xfId="884"/>
    <cellStyle name="Migliaia 32 3" xfId="885"/>
    <cellStyle name="Migliaia 32 3 2" xfId="886"/>
    <cellStyle name="Migliaia 32 3 3" xfId="887"/>
    <cellStyle name="Migliaia 32 4" xfId="888"/>
    <cellStyle name="Migliaia 32 5" xfId="889"/>
    <cellStyle name="Migliaia 33" xfId="162"/>
    <cellStyle name="Migliaia 33 2" xfId="890"/>
    <cellStyle name="Migliaia 33 3" xfId="891"/>
    <cellStyle name="Migliaia 33 3 2" xfId="892"/>
    <cellStyle name="Migliaia 33 3 3" xfId="893"/>
    <cellStyle name="Migliaia 33 4" xfId="894"/>
    <cellStyle name="Migliaia 33 5" xfId="895"/>
    <cellStyle name="Migliaia 34" xfId="163"/>
    <cellStyle name="Migliaia 34 2" xfId="896"/>
    <cellStyle name="Migliaia 34 3" xfId="897"/>
    <cellStyle name="Migliaia 34 3 2" xfId="898"/>
    <cellStyle name="Migliaia 34 3 3" xfId="899"/>
    <cellStyle name="Migliaia 34 4" xfId="900"/>
    <cellStyle name="Migliaia 34 5" xfId="901"/>
    <cellStyle name="Migliaia 35" xfId="164"/>
    <cellStyle name="Migliaia 35 2" xfId="902"/>
    <cellStyle name="Migliaia 35 3" xfId="903"/>
    <cellStyle name="Migliaia 35 3 2" xfId="904"/>
    <cellStyle name="Migliaia 35 3 3" xfId="905"/>
    <cellStyle name="Migliaia 35 4" xfId="906"/>
    <cellStyle name="Migliaia 35 5" xfId="907"/>
    <cellStyle name="Migliaia 36" xfId="165"/>
    <cellStyle name="Migliaia 36 2" xfId="908"/>
    <cellStyle name="Migliaia 36 3" xfId="909"/>
    <cellStyle name="Migliaia 36 3 2" xfId="910"/>
    <cellStyle name="Migliaia 36 3 3" xfId="911"/>
    <cellStyle name="Migliaia 36 4" xfId="912"/>
    <cellStyle name="Migliaia 36 5" xfId="913"/>
    <cellStyle name="Migliaia 37" xfId="166"/>
    <cellStyle name="Migliaia 37 2" xfId="914"/>
    <cellStyle name="Migliaia 37 3" xfId="915"/>
    <cellStyle name="Migliaia 37 3 2" xfId="916"/>
    <cellStyle name="Migliaia 37 3 3" xfId="917"/>
    <cellStyle name="Migliaia 37 4" xfId="918"/>
    <cellStyle name="Migliaia 37 5" xfId="919"/>
    <cellStyle name="Migliaia 38" xfId="167"/>
    <cellStyle name="Migliaia 38 2" xfId="920"/>
    <cellStyle name="Migliaia 38 3" xfId="921"/>
    <cellStyle name="Migliaia 38 3 2" xfId="922"/>
    <cellStyle name="Migliaia 38 3 3" xfId="923"/>
    <cellStyle name="Migliaia 38 4" xfId="924"/>
    <cellStyle name="Migliaia 38 5" xfId="925"/>
    <cellStyle name="Migliaia 39" xfId="168"/>
    <cellStyle name="Migliaia 39 2" xfId="926"/>
    <cellStyle name="Migliaia 39 3" xfId="927"/>
    <cellStyle name="Migliaia 39 3 2" xfId="928"/>
    <cellStyle name="Migliaia 39 3 3" xfId="929"/>
    <cellStyle name="Migliaia 39 4" xfId="930"/>
    <cellStyle name="Migliaia 39 5" xfId="931"/>
    <cellStyle name="Migliaia 4" xfId="169"/>
    <cellStyle name="Migliaia 4 2" xfId="932"/>
    <cellStyle name="Migliaia 4 3" xfId="933"/>
    <cellStyle name="Migliaia 4 3 2" xfId="934"/>
    <cellStyle name="Migliaia 4 3 3" xfId="935"/>
    <cellStyle name="Migliaia 4 4" xfId="936"/>
    <cellStyle name="Migliaia 4 5" xfId="937"/>
    <cellStyle name="Migliaia 40" xfId="170"/>
    <cellStyle name="Migliaia 40 2" xfId="938"/>
    <cellStyle name="Migliaia 40 3" xfId="939"/>
    <cellStyle name="Migliaia 40 3 2" xfId="940"/>
    <cellStyle name="Migliaia 40 3 3" xfId="941"/>
    <cellStyle name="Migliaia 40 4" xfId="942"/>
    <cellStyle name="Migliaia 40 5" xfId="943"/>
    <cellStyle name="Migliaia 41" xfId="171"/>
    <cellStyle name="Migliaia 41 2" xfId="944"/>
    <cellStyle name="Migliaia 41 3" xfId="945"/>
    <cellStyle name="Migliaia 41 3 2" xfId="946"/>
    <cellStyle name="Migliaia 41 3 3" xfId="947"/>
    <cellStyle name="Migliaia 41 4" xfId="948"/>
    <cellStyle name="Migliaia 41 5" xfId="949"/>
    <cellStyle name="Migliaia 42" xfId="172"/>
    <cellStyle name="Migliaia 42 2" xfId="950"/>
    <cellStyle name="Migliaia 42 3" xfId="951"/>
    <cellStyle name="Migliaia 42 3 2" xfId="952"/>
    <cellStyle name="Migliaia 42 3 3" xfId="953"/>
    <cellStyle name="Migliaia 42 4" xfId="954"/>
    <cellStyle name="Migliaia 42 5" xfId="955"/>
    <cellStyle name="Migliaia 43" xfId="173"/>
    <cellStyle name="Migliaia 43 2" xfId="956"/>
    <cellStyle name="Migliaia 43 3" xfId="957"/>
    <cellStyle name="Migliaia 43 3 2" xfId="958"/>
    <cellStyle name="Migliaia 43 3 3" xfId="959"/>
    <cellStyle name="Migliaia 43 4" xfId="960"/>
    <cellStyle name="Migliaia 43 5" xfId="961"/>
    <cellStyle name="Migliaia 44" xfId="174"/>
    <cellStyle name="Migliaia 44 2" xfId="962"/>
    <cellStyle name="Migliaia 44 3" xfId="963"/>
    <cellStyle name="Migliaia 44 3 2" xfId="964"/>
    <cellStyle name="Migliaia 44 3 3" xfId="965"/>
    <cellStyle name="Migliaia 44 4" xfId="966"/>
    <cellStyle name="Migliaia 44 5" xfId="967"/>
    <cellStyle name="Migliaia 45" xfId="175"/>
    <cellStyle name="Migliaia 45 2" xfId="968"/>
    <cellStyle name="Migliaia 45 3" xfId="969"/>
    <cellStyle name="Migliaia 45 3 2" xfId="970"/>
    <cellStyle name="Migliaia 45 3 3" xfId="971"/>
    <cellStyle name="Migliaia 45 4" xfId="972"/>
    <cellStyle name="Migliaia 45 5" xfId="973"/>
    <cellStyle name="Migliaia 46" xfId="176"/>
    <cellStyle name="Migliaia 46 2" xfId="974"/>
    <cellStyle name="Migliaia 46 3" xfId="975"/>
    <cellStyle name="Migliaia 46 3 2" xfId="976"/>
    <cellStyle name="Migliaia 46 3 3" xfId="977"/>
    <cellStyle name="Migliaia 46 4" xfId="978"/>
    <cellStyle name="Migliaia 46 5" xfId="979"/>
    <cellStyle name="Migliaia 47" xfId="177"/>
    <cellStyle name="Migliaia 47 2" xfId="980"/>
    <cellStyle name="Migliaia 47 3" xfId="981"/>
    <cellStyle name="Migliaia 47 3 2" xfId="982"/>
    <cellStyle name="Migliaia 47 3 3" xfId="983"/>
    <cellStyle name="Migliaia 47 4" xfId="984"/>
    <cellStyle name="Migliaia 47 5" xfId="985"/>
    <cellStyle name="Migliaia 48" xfId="178"/>
    <cellStyle name="Migliaia 48 2" xfId="986"/>
    <cellStyle name="Migliaia 48 3" xfId="987"/>
    <cellStyle name="Migliaia 48 3 2" xfId="988"/>
    <cellStyle name="Migliaia 48 3 3" xfId="989"/>
    <cellStyle name="Migliaia 48 4" xfId="990"/>
    <cellStyle name="Migliaia 48 5" xfId="991"/>
    <cellStyle name="Migliaia 49" xfId="179"/>
    <cellStyle name="Migliaia 49 2" xfId="992"/>
    <cellStyle name="Migliaia 49 3" xfId="993"/>
    <cellStyle name="Migliaia 49 3 2" xfId="994"/>
    <cellStyle name="Migliaia 49 3 3" xfId="995"/>
    <cellStyle name="Migliaia 49 4" xfId="996"/>
    <cellStyle name="Migliaia 49 5" xfId="997"/>
    <cellStyle name="Migliaia 5" xfId="180"/>
    <cellStyle name="Migliaia 5 2" xfId="998"/>
    <cellStyle name="Migliaia 5 3" xfId="999"/>
    <cellStyle name="Migliaia 5 3 2" xfId="1000"/>
    <cellStyle name="Migliaia 5 3 3" xfId="1001"/>
    <cellStyle name="Migliaia 5 4" xfId="1002"/>
    <cellStyle name="Migliaia 5 5" xfId="1003"/>
    <cellStyle name="Migliaia 50" xfId="181"/>
    <cellStyle name="Migliaia 50 2" xfId="1004"/>
    <cellStyle name="Migliaia 50 3" xfId="1005"/>
    <cellStyle name="Migliaia 50 3 2" xfId="1006"/>
    <cellStyle name="Migliaia 50 3 3" xfId="1007"/>
    <cellStyle name="Migliaia 50 4" xfId="1008"/>
    <cellStyle name="Migliaia 50 5" xfId="1009"/>
    <cellStyle name="Migliaia 51" xfId="182"/>
    <cellStyle name="Migliaia 51 2" xfId="1010"/>
    <cellStyle name="Migliaia 51 3" xfId="1011"/>
    <cellStyle name="Migliaia 51 3 2" xfId="1012"/>
    <cellStyle name="Migliaia 51 3 3" xfId="1013"/>
    <cellStyle name="Migliaia 51 4" xfId="1014"/>
    <cellStyle name="Migliaia 51 5" xfId="1015"/>
    <cellStyle name="Migliaia 52" xfId="183"/>
    <cellStyle name="Migliaia 52 2" xfId="1016"/>
    <cellStyle name="Migliaia 52 3" xfId="1017"/>
    <cellStyle name="Migliaia 52 3 2" xfId="1018"/>
    <cellStyle name="Migliaia 52 3 3" xfId="1019"/>
    <cellStyle name="Migliaia 52 4" xfId="1020"/>
    <cellStyle name="Migliaia 52 5" xfId="1021"/>
    <cellStyle name="Migliaia 53" xfId="184"/>
    <cellStyle name="Migliaia 53 2" xfId="1022"/>
    <cellStyle name="Migliaia 53 3" xfId="1023"/>
    <cellStyle name="Migliaia 53 3 2" xfId="1024"/>
    <cellStyle name="Migliaia 53 3 3" xfId="1025"/>
    <cellStyle name="Migliaia 53 4" xfId="1026"/>
    <cellStyle name="Migliaia 53 5" xfId="1027"/>
    <cellStyle name="Migliaia 54" xfId="185"/>
    <cellStyle name="Migliaia 54 2" xfId="1028"/>
    <cellStyle name="Migliaia 54 3" xfId="1029"/>
    <cellStyle name="Migliaia 54 3 2" xfId="1030"/>
    <cellStyle name="Migliaia 54 3 3" xfId="1031"/>
    <cellStyle name="Migliaia 54 4" xfId="1032"/>
    <cellStyle name="Migliaia 54 5" xfId="1033"/>
    <cellStyle name="Migliaia 55" xfId="186"/>
    <cellStyle name="Migliaia 55 2" xfId="1034"/>
    <cellStyle name="Migliaia 55 3" xfId="1035"/>
    <cellStyle name="Migliaia 55 3 2" xfId="1036"/>
    <cellStyle name="Migliaia 55 3 3" xfId="1037"/>
    <cellStyle name="Migliaia 55 4" xfId="1038"/>
    <cellStyle name="Migliaia 55 5" xfId="1039"/>
    <cellStyle name="Migliaia 56" xfId="187"/>
    <cellStyle name="Migliaia 56 2" xfId="1040"/>
    <cellStyle name="Migliaia 56 3" xfId="1041"/>
    <cellStyle name="Migliaia 56 3 2" xfId="1042"/>
    <cellStyle name="Migliaia 56 3 3" xfId="1043"/>
    <cellStyle name="Migliaia 56 4" xfId="1044"/>
    <cellStyle name="Migliaia 56 5" xfId="1045"/>
    <cellStyle name="Migliaia 57" xfId="188"/>
    <cellStyle name="Migliaia 57 2" xfId="1046"/>
    <cellStyle name="Migliaia 57 3" xfId="1047"/>
    <cellStyle name="Migliaia 57 3 2" xfId="1048"/>
    <cellStyle name="Migliaia 57 3 3" xfId="1049"/>
    <cellStyle name="Migliaia 57 4" xfId="1050"/>
    <cellStyle name="Migliaia 57 5" xfId="1051"/>
    <cellStyle name="Migliaia 58" xfId="189"/>
    <cellStyle name="Migliaia 58 2" xfId="1052"/>
    <cellStyle name="Migliaia 58 3" xfId="1053"/>
    <cellStyle name="Migliaia 58 3 2" xfId="1054"/>
    <cellStyle name="Migliaia 58 3 3" xfId="1055"/>
    <cellStyle name="Migliaia 58 4" xfId="1056"/>
    <cellStyle name="Migliaia 58 5" xfId="1057"/>
    <cellStyle name="Migliaia 59" xfId="190"/>
    <cellStyle name="Migliaia 59 2" xfId="1058"/>
    <cellStyle name="Migliaia 59 3" xfId="1059"/>
    <cellStyle name="Migliaia 59 3 2" xfId="1060"/>
    <cellStyle name="Migliaia 59 3 3" xfId="1061"/>
    <cellStyle name="Migliaia 59 4" xfId="1062"/>
    <cellStyle name="Migliaia 59 5" xfId="1063"/>
    <cellStyle name="Migliaia 6" xfId="191"/>
    <cellStyle name="Migliaia 6 2" xfId="1064"/>
    <cellStyle name="Migliaia 6 3" xfId="1065"/>
    <cellStyle name="Migliaia 6 3 2" xfId="1066"/>
    <cellStyle name="Migliaia 6 3 3" xfId="1067"/>
    <cellStyle name="Migliaia 6 4" xfId="1068"/>
    <cellStyle name="Migliaia 6 5" xfId="1069"/>
    <cellStyle name="Migliaia 60" xfId="192"/>
    <cellStyle name="Migliaia 60 2" xfId="1070"/>
    <cellStyle name="Migliaia 60 3" xfId="1071"/>
    <cellStyle name="Migliaia 60 3 2" xfId="1072"/>
    <cellStyle name="Migliaia 60 3 3" xfId="1073"/>
    <cellStyle name="Migliaia 60 4" xfId="1074"/>
    <cellStyle name="Migliaia 60 5" xfId="1075"/>
    <cellStyle name="Migliaia 61" xfId="193"/>
    <cellStyle name="Migliaia 61 2" xfId="1076"/>
    <cellStyle name="Migliaia 61 3" xfId="1077"/>
    <cellStyle name="Migliaia 61 3 2" xfId="1078"/>
    <cellStyle name="Migliaia 61 3 3" xfId="1079"/>
    <cellStyle name="Migliaia 61 4" xfId="1080"/>
    <cellStyle name="Migliaia 61 5" xfId="1081"/>
    <cellStyle name="Migliaia 7" xfId="194"/>
    <cellStyle name="Migliaia 7 2" xfId="1082"/>
    <cellStyle name="Migliaia 7 3" xfId="1083"/>
    <cellStyle name="Migliaia 7 3 2" xfId="1084"/>
    <cellStyle name="Migliaia 7 3 3" xfId="1085"/>
    <cellStyle name="Migliaia 7 4" xfId="1086"/>
    <cellStyle name="Migliaia 7 5" xfId="1087"/>
    <cellStyle name="Migliaia 8" xfId="195"/>
    <cellStyle name="Migliaia 8 2" xfId="1088"/>
    <cellStyle name="Migliaia 8 3" xfId="1089"/>
    <cellStyle name="Migliaia 8 3 2" xfId="1090"/>
    <cellStyle name="Migliaia 8 3 3" xfId="1091"/>
    <cellStyle name="Migliaia 8 4" xfId="1092"/>
    <cellStyle name="Migliaia 8 5" xfId="1093"/>
    <cellStyle name="Migliaia 9" xfId="196"/>
    <cellStyle name="Migliaia 9 2" xfId="1094"/>
    <cellStyle name="Migliaia 9 3" xfId="1095"/>
    <cellStyle name="Migliaia 9 3 2" xfId="1096"/>
    <cellStyle name="Migliaia 9 3 3" xfId="1097"/>
    <cellStyle name="Migliaia 9 4" xfId="1098"/>
    <cellStyle name="Migliaia 9 5" xfId="1099"/>
    <cellStyle name="Neutrale" xfId="197"/>
    <cellStyle name="Normal" xfId="0" builtinId="0"/>
    <cellStyle name="Normal 10" xfId="198"/>
    <cellStyle name="Normal 2" xfId="430"/>
    <cellStyle name="Normal 2 2" xfId="1100"/>
    <cellStyle name="Normal 2 3" xfId="1101"/>
    <cellStyle name="Normal 2 4" xfId="1102"/>
    <cellStyle name="Normal 3" xfId="1103"/>
    <cellStyle name="Normal 3 2" xfId="1104"/>
    <cellStyle name="Normal 3 3" xfId="1105"/>
    <cellStyle name="Normal 4" xfId="1106"/>
    <cellStyle name="Normal 5" xfId="1107"/>
    <cellStyle name="Normal 6" xfId="1108"/>
    <cellStyle name="Normal 7" xfId="1109"/>
    <cellStyle name="Normal 8" xfId="1110"/>
    <cellStyle name="Normal 9" xfId="1111"/>
    <cellStyle name="Normal GHG Numbers (0.00)" xfId="1112"/>
    <cellStyle name="Normal GHG Numbers (0.00) 2" xfId="1113"/>
    <cellStyle name="Normal GHG Textfiels Bold" xfId="1114"/>
    <cellStyle name="Normal GHG-Shade" xfId="1115"/>
    <cellStyle name="Normale 10" xfId="199"/>
    <cellStyle name="Normale 10 2" xfId="200"/>
    <cellStyle name="Normale 10 3" xfId="201"/>
    <cellStyle name="Normale 10_EDEN industria 2008 rev" xfId="202"/>
    <cellStyle name="Normale 11" xfId="203"/>
    <cellStyle name="Normale 11 2" xfId="204"/>
    <cellStyle name="Normale 11 3" xfId="205"/>
    <cellStyle name="Normale 11_EDEN industria 2008 rev" xfId="206"/>
    <cellStyle name="Normale 12" xfId="207"/>
    <cellStyle name="Normale 12 2" xfId="208"/>
    <cellStyle name="Normale 12 3" xfId="209"/>
    <cellStyle name="Normale 12_EDEN industria 2008 rev" xfId="210"/>
    <cellStyle name="Normale 13" xfId="211"/>
    <cellStyle name="Normale 13 2" xfId="212"/>
    <cellStyle name="Normale 13 3" xfId="213"/>
    <cellStyle name="Normale 13_EDEN industria 2008 rev" xfId="214"/>
    <cellStyle name="Normale 14" xfId="215"/>
    <cellStyle name="Normale 14 2" xfId="216"/>
    <cellStyle name="Normale 14 3" xfId="217"/>
    <cellStyle name="Normale 14_EDEN industria 2008 rev" xfId="218"/>
    <cellStyle name="Normale 15" xfId="219"/>
    <cellStyle name="Normale 15 2" xfId="220"/>
    <cellStyle name="Normale 15 3" xfId="221"/>
    <cellStyle name="Normale 15_EDEN industria 2008 rev" xfId="222"/>
    <cellStyle name="Normale 16" xfId="223"/>
    <cellStyle name="Normale 17" xfId="224"/>
    <cellStyle name="Normale 18" xfId="225"/>
    <cellStyle name="Normale 19" xfId="226"/>
    <cellStyle name="Normale 2" xfId="227"/>
    <cellStyle name="Normale 2 2" xfId="228"/>
    <cellStyle name="Normale 2_EDEN industria 2008 rev" xfId="229"/>
    <cellStyle name="Normale 20" xfId="230"/>
    <cellStyle name="Normale 21" xfId="231"/>
    <cellStyle name="Normale 22" xfId="232"/>
    <cellStyle name="Normale 23" xfId="233"/>
    <cellStyle name="Normale 24" xfId="234"/>
    <cellStyle name="Normale 25" xfId="235"/>
    <cellStyle name="Normale 26" xfId="236"/>
    <cellStyle name="Normale 27" xfId="237"/>
    <cellStyle name="Normale 28" xfId="238"/>
    <cellStyle name="Normale 29" xfId="239"/>
    <cellStyle name="Normale 3" xfId="240"/>
    <cellStyle name="Normale 3 2" xfId="241"/>
    <cellStyle name="Normale 3 3" xfId="242"/>
    <cellStyle name="Normale 3_EDEN industria 2008 rev" xfId="243"/>
    <cellStyle name="Normale 30" xfId="244"/>
    <cellStyle name="Normale 31" xfId="245"/>
    <cellStyle name="Normale 32" xfId="246"/>
    <cellStyle name="Normale 33" xfId="247"/>
    <cellStyle name="Normale 34" xfId="248"/>
    <cellStyle name="Normale 35" xfId="249"/>
    <cellStyle name="Normale 36" xfId="250"/>
    <cellStyle name="Normale 37" xfId="251"/>
    <cellStyle name="Normale 38" xfId="252"/>
    <cellStyle name="Normale 39" xfId="253"/>
    <cellStyle name="Normale 4" xfId="254"/>
    <cellStyle name="Normale 4 2" xfId="255"/>
    <cellStyle name="Normale 4 3" xfId="256"/>
    <cellStyle name="Normale 4_EDEN industria 2008 rev" xfId="257"/>
    <cellStyle name="Normale 40" xfId="258"/>
    <cellStyle name="Normale 41" xfId="259"/>
    <cellStyle name="Normale 42" xfId="260"/>
    <cellStyle name="Normale 43" xfId="261"/>
    <cellStyle name="Normale 44" xfId="262"/>
    <cellStyle name="Normale 45" xfId="263"/>
    <cellStyle name="Normale 46" xfId="264"/>
    <cellStyle name="Normale 47" xfId="265"/>
    <cellStyle name="Normale 48" xfId="266"/>
    <cellStyle name="Normale 49" xfId="267"/>
    <cellStyle name="Normale 5" xfId="268"/>
    <cellStyle name="Normale 5 2" xfId="269"/>
    <cellStyle name="Normale 5 3" xfId="270"/>
    <cellStyle name="Normale 5_EDEN industria 2008 rev" xfId="271"/>
    <cellStyle name="Normale 50" xfId="272"/>
    <cellStyle name="Normale 51" xfId="273"/>
    <cellStyle name="Normale 52" xfId="274"/>
    <cellStyle name="Normale 53" xfId="275"/>
    <cellStyle name="Normale 54" xfId="276"/>
    <cellStyle name="Normale 55" xfId="277"/>
    <cellStyle name="Normale 56" xfId="278"/>
    <cellStyle name="Normale 57" xfId="279"/>
    <cellStyle name="Normale 58" xfId="280"/>
    <cellStyle name="Normale 59" xfId="281"/>
    <cellStyle name="Normale 6" xfId="282"/>
    <cellStyle name="Normale 6 2" xfId="283"/>
    <cellStyle name="Normale 6 3" xfId="284"/>
    <cellStyle name="Normale 6_EDEN industria 2008 rev" xfId="285"/>
    <cellStyle name="Normale 60" xfId="286"/>
    <cellStyle name="Normale 61" xfId="287"/>
    <cellStyle name="Normale 62" xfId="288"/>
    <cellStyle name="Normale 63" xfId="289"/>
    <cellStyle name="Normale 64" xfId="290"/>
    <cellStyle name="Normale 65" xfId="291"/>
    <cellStyle name="Normale 7" xfId="292"/>
    <cellStyle name="Normale 7 2" xfId="293"/>
    <cellStyle name="Normale 7 3" xfId="294"/>
    <cellStyle name="Normale 7_EDEN industria 2008 rev" xfId="295"/>
    <cellStyle name="Normale 8" xfId="296"/>
    <cellStyle name="Normale 8 2" xfId="297"/>
    <cellStyle name="Normale 8 3" xfId="298"/>
    <cellStyle name="Normale 8_EDEN industria 2008 rev" xfId="299"/>
    <cellStyle name="Normale 9" xfId="300"/>
    <cellStyle name="Normale 9 2" xfId="301"/>
    <cellStyle name="Normale 9 3" xfId="302"/>
    <cellStyle name="Normale 9_EDEN industria 2008 rev" xfId="303"/>
    <cellStyle name="Normale_B2020" xfId="1116"/>
    <cellStyle name="Nota" xfId="304"/>
    <cellStyle name="Nota 10" xfId="1117"/>
    <cellStyle name="Nota 2" xfId="1118"/>
    <cellStyle name="Nota 2 2" xfId="1119"/>
    <cellStyle name="Nota 2 3" xfId="1120"/>
    <cellStyle name="Nota 2 4" xfId="1121"/>
    <cellStyle name="Nota 2 5" xfId="1122"/>
    <cellStyle name="Nota 2 6" xfId="1123"/>
    <cellStyle name="Nota 3" xfId="1124"/>
    <cellStyle name="Nota 3 2" xfId="1125"/>
    <cellStyle name="Nota 3 2 2" xfId="1126"/>
    <cellStyle name="Nota 3 2 3" xfId="1127"/>
    <cellStyle name="Nota 3 2 4" xfId="1128"/>
    <cellStyle name="Nota 3 2 5" xfId="1129"/>
    <cellStyle name="Nota 3 2 6" xfId="1130"/>
    <cellStyle name="Nota 3 3" xfId="1131"/>
    <cellStyle name="Nota 3 4" xfId="1132"/>
    <cellStyle name="Nota 3 5" xfId="1133"/>
    <cellStyle name="Nota 3 6" xfId="1134"/>
    <cellStyle name="Nota 3 7" xfId="1135"/>
    <cellStyle name="Nota 4" xfId="1136"/>
    <cellStyle name="Nota 4 2" xfId="1137"/>
    <cellStyle name="Nota 4 3" xfId="1138"/>
    <cellStyle name="Nota 4 4" xfId="1139"/>
    <cellStyle name="Nota 4 5" xfId="1140"/>
    <cellStyle name="Nota 4 6" xfId="1141"/>
    <cellStyle name="Nota 5" xfId="1142"/>
    <cellStyle name="Nota 5 2" xfId="1143"/>
    <cellStyle name="Nota 5 3" xfId="1144"/>
    <cellStyle name="Nota 5 4" xfId="1145"/>
    <cellStyle name="Nota 5 5" xfId="1146"/>
    <cellStyle name="Nota 5 6" xfId="1147"/>
    <cellStyle name="Nota 6" xfId="1148"/>
    <cellStyle name="Nota 7" xfId="1149"/>
    <cellStyle name="Nota 8" xfId="1150"/>
    <cellStyle name="Nota 9" xfId="1151"/>
    <cellStyle name="Nuovo" xfId="305"/>
    <cellStyle name="Nuovo 10" xfId="306"/>
    <cellStyle name="Nuovo 10 2" xfId="1152"/>
    <cellStyle name="Nuovo 10 3" xfId="1153"/>
    <cellStyle name="Nuovo 10 3 2" xfId="1154"/>
    <cellStyle name="Nuovo 10 3 3" xfId="1155"/>
    <cellStyle name="Nuovo 10 4" xfId="1156"/>
    <cellStyle name="Nuovo 10 5" xfId="1157"/>
    <cellStyle name="Nuovo 11" xfId="307"/>
    <cellStyle name="Nuovo 11 2" xfId="1158"/>
    <cellStyle name="Nuovo 11 3" xfId="1159"/>
    <cellStyle name="Nuovo 11 3 2" xfId="1160"/>
    <cellStyle name="Nuovo 11 3 3" xfId="1161"/>
    <cellStyle name="Nuovo 11 4" xfId="1162"/>
    <cellStyle name="Nuovo 11 5" xfId="1163"/>
    <cellStyle name="Nuovo 12" xfId="308"/>
    <cellStyle name="Nuovo 12 2" xfId="1164"/>
    <cellStyle name="Nuovo 12 3" xfId="1165"/>
    <cellStyle name="Nuovo 12 3 2" xfId="1166"/>
    <cellStyle name="Nuovo 12 3 3" xfId="1167"/>
    <cellStyle name="Nuovo 12 4" xfId="1168"/>
    <cellStyle name="Nuovo 12 5" xfId="1169"/>
    <cellStyle name="Nuovo 13" xfId="309"/>
    <cellStyle name="Nuovo 13 2" xfId="1170"/>
    <cellStyle name="Nuovo 13 3" xfId="1171"/>
    <cellStyle name="Nuovo 13 3 2" xfId="1172"/>
    <cellStyle name="Nuovo 13 3 3" xfId="1173"/>
    <cellStyle name="Nuovo 13 4" xfId="1174"/>
    <cellStyle name="Nuovo 13 5" xfId="1175"/>
    <cellStyle name="Nuovo 14" xfId="310"/>
    <cellStyle name="Nuovo 14 2" xfId="1176"/>
    <cellStyle name="Nuovo 14 3" xfId="1177"/>
    <cellStyle name="Nuovo 14 3 2" xfId="1178"/>
    <cellStyle name="Nuovo 14 3 3" xfId="1179"/>
    <cellStyle name="Nuovo 14 4" xfId="1180"/>
    <cellStyle name="Nuovo 14 5" xfId="1181"/>
    <cellStyle name="Nuovo 15" xfId="311"/>
    <cellStyle name="Nuovo 15 2" xfId="1182"/>
    <cellStyle name="Nuovo 15 3" xfId="1183"/>
    <cellStyle name="Nuovo 15 3 2" xfId="1184"/>
    <cellStyle name="Nuovo 15 3 3" xfId="1185"/>
    <cellStyle name="Nuovo 15 4" xfId="1186"/>
    <cellStyle name="Nuovo 15 5" xfId="1187"/>
    <cellStyle name="Nuovo 16" xfId="312"/>
    <cellStyle name="Nuovo 16 2" xfId="1188"/>
    <cellStyle name="Nuovo 16 3" xfId="1189"/>
    <cellStyle name="Nuovo 16 3 2" xfId="1190"/>
    <cellStyle name="Nuovo 16 3 3" xfId="1191"/>
    <cellStyle name="Nuovo 16 4" xfId="1192"/>
    <cellStyle name="Nuovo 16 5" xfId="1193"/>
    <cellStyle name="Nuovo 17" xfId="313"/>
    <cellStyle name="Nuovo 17 2" xfId="1194"/>
    <cellStyle name="Nuovo 17 3" xfId="1195"/>
    <cellStyle name="Nuovo 17 3 2" xfId="1196"/>
    <cellStyle name="Nuovo 17 3 3" xfId="1197"/>
    <cellStyle name="Nuovo 17 4" xfId="1198"/>
    <cellStyle name="Nuovo 17 5" xfId="1199"/>
    <cellStyle name="Nuovo 18" xfId="314"/>
    <cellStyle name="Nuovo 18 2" xfId="1200"/>
    <cellStyle name="Nuovo 18 3" xfId="1201"/>
    <cellStyle name="Nuovo 18 3 2" xfId="1202"/>
    <cellStyle name="Nuovo 18 3 3" xfId="1203"/>
    <cellStyle name="Nuovo 18 4" xfId="1204"/>
    <cellStyle name="Nuovo 18 5" xfId="1205"/>
    <cellStyle name="Nuovo 19" xfId="315"/>
    <cellStyle name="Nuovo 19 2" xfId="1206"/>
    <cellStyle name="Nuovo 19 3" xfId="1207"/>
    <cellStyle name="Nuovo 19 3 2" xfId="1208"/>
    <cellStyle name="Nuovo 19 3 3" xfId="1209"/>
    <cellStyle name="Nuovo 19 4" xfId="1210"/>
    <cellStyle name="Nuovo 19 5" xfId="1211"/>
    <cellStyle name="Nuovo 2" xfId="316"/>
    <cellStyle name="Nuovo 2 2" xfId="1212"/>
    <cellStyle name="Nuovo 2 3" xfId="1213"/>
    <cellStyle name="Nuovo 2 3 2" xfId="1214"/>
    <cellStyle name="Nuovo 2 3 3" xfId="1215"/>
    <cellStyle name="Nuovo 2 4" xfId="1216"/>
    <cellStyle name="Nuovo 2 5" xfId="1217"/>
    <cellStyle name="Nuovo 20" xfId="317"/>
    <cellStyle name="Nuovo 20 2" xfId="1218"/>
    <cellStyle name="Nuovo 20 3" xfId="1219"/>
    <cellStyle name="Nuovo 20 3 2" xfId="1220"/>
    <cellStyle name="Nuovo 20 3 3" xfId="1221"/>
    <cellStyle name="Nuovo 20 4" xfId="1222"/>
    <cellStyle name="Nuovo 20 5" xfId="1223"/>
    <cellStyle name="Nuovo 21" xfId="318"/>
    <cellStyle name="Nuovo 21 2" xfId="1224"/>
    <cellStyle name="Nuovo 21 3" xfId="1225"/>
    <cellStyle name="Nuovo 21 3 2" xfId="1226"/>
    <cellStyle name="Nuovo 21 3 3" xfId="1227"/>
    <cellStyle name="Nuovo 21 4" xfId="1228"/>
    <cellStyle name="Nuovo 21 5" xfId="1229"/>
    <cellStyle name="Nuovo 22" xfId="319"/>
    <cellStyle name="Nuovo 22 2" xfId="1230"/>
    <cellStyle name="Nuovo 22 3" xfId="1231"/>
    <cellStyle name="Nuovo 22 3 2" xfId="1232"/>
    <cellStyle name="Nuovo 22 3 3" xfId="1233"/>
    <cellStyle name="Nuovo 22 4" xfId="1234"/>
    <cellStyle name="Nuovo 22 5" xfId="1235"/>
    <cellStyle name="Nuovo 23" xfId="320"/>
    <cellStyle name="Nuovo 23 2" xfId="1236"/>
    <cellStyle name="Nuovo 23 3" xfId="1237"/>
    <cellStyle name="Nuovo 23 3 2" xfId="1238"/>
    <cellStyle name="Nuovo 23 3 3" xfId="1239"/>
    <cellStyle name="Nuovo 23 4" xfId="1240"/>
    <cellStyle name="Nuovo 23 5" xfId="1241"/>
    <cellStyle name="Nuovo 24" xfId="321"/>
    <cellStyle name="Nuovo 24 2" xfId="1242"/>
    <cellStyle name="Nuovo 24 3" xfId="1243"/>
    <cellStyle name="Nuovo 24 3 2" xfId="1244"/>
    <cellStyle name="Nuovo 24 3 3" xfId="1245"/>
    <cellStyle name="Nuovo 24 4" xfId="1246"/>
    <cellStyle name="Nuovo 24 5" xfId="1247"/>
    <cellStyle name="Nuovo 25" xfId="322"/>
    <cellStyle name="Nuovo 25 2" xfId="1248"/>
    <cellStyle name="Nuovo 25 3" xfId="1249"/>
    <cellStyle name="Nuovo 25 3 2" xfId="1250"/>
    <cellStyle name="Nuovo 25 3 3" xfId="1251"/>
    <cellStyle name="Nuovo 25 4" xfId="1252"/>
    <cellStyle name="Nuovo 25 5" xfId="1253"/>
    <cellStyle name="Nuovo 26" xfId="323"/>
    <cellStyle name="Nuovo 26 2" xfId="1254"/>
    <cellStyle name="Nuovo 26 3" xfId="1255"/>
    <cellStyle name="Nuovo 26 3 2" xfId="1256"/>
    <cellStyle name="Nuovo 26 3 3" xfId="1257"/>
    <cellStyle name="Nuovo 26 4" xfId="1258"/>
    <cellStyle name="Nuovo 26 5" xfId="1259"/>
    <cellStyle name="Nuovo 27" xfId="324"/>
    <cellStyle name="Nuovo 27 2" xfId="1260"/>
    <cellStyle name="Nuovo 27 3" xfId="1261"/>
    <cellStyle name="Nuovo 27 3 2" xfId="1262"/>
    <cellStyle name="Nuovo 27 3 3" xfId="1263"/>
    <cellStyle name="Nuovo 27 4" xfId="1264"/>
    <cellStyle name="Nuovo 27 5" xfId="1265"/>
    <cellStyle name="Nuovo 28" xfId="325"/>
    <cellStyle name="Nuovo 28 2" xfId="1266"/>
    <cellStyle name="Nuovo 28 3" xfId="1267"/>
    <cellStyle name="Nuovo 28 3 2" xfId="1268"/>
    <cellStyle name="Nuovo 28 3 3" xfId="1269"/>
    <cellStyle name="Nuovo 28 4" xfId="1270"/>
    <cellStyle name="Nuovo 28 5" xfId="1271"/>
    <cellStyle name="Nuovo 29" xfId="326"/>
    <cellStyle name="Nuovo 29 2" xfId="1272"/>
    <cellStyle name="Nuovo 29 3" xfId="1273"/>
    <cellStyle name="Nuovo 29 3 2" xfId="1274"/>
    <cellStyle name="Nuovo 29 3 3" xfId="1275"/>
    <cellStyle name="Nuovo 29 4" xfId="1276"/>
    <cellStyle name="Nuovo 29 5" xfId="1277"/>
    <cellStyle name="Nuovo 3" xfId="327"/>
    <cellStyle name="Nuovo 3 2" xfId="1278"/>
    <cellStyle name="Nuovo 3 3" xfId="1279"/>
    <cellStyle name="Nuovo 3 3 2" xfId="1280"/>
    <cellStyle name="Nuovo 3 3 3" xfId="1281"/>
    <cellStyle name="Nuovo 3 4" xfId="1282"/>
    <cellStyle name="Nuovo 3 5" xfId="1283"/>
    <cellStyle name="Nuovo 30" xfId="328"/>
    <cellStyle name="Nuovo 30 2" xfId="1284"/>
    <cellStyle name="Nuovo 30 3" xfId="1285"/>
    <cellStyle name="Nuovo 30 3 2" xfId="1286"/>
    <cellStyle name="Nuovo 30 3 3" xfId="1287"/>
    <cellStyle name="Nuovo 30 4" xfId="1288"/>
    <cellStyle name="Nuovo 30 5" xfId="1289"/>
    <cellStyle name="Nuovo 31" xfId="329"/>
    <cellStyle name="Nuovo 31 2" xfId="1290"/>
    <cellStyle name="Nuovo 31 3" xfId="1291"/>
    <cellStyle name="Nuovo 31 3 2" xfId="1292"/>
    <cellStyle name="Nuovo 31 3 3" xfId="1293"/>
    <cellStyle name="Nuovo 31 4" xfId="1294"/>
    <cellStyle name="Nuovo 31 5" xfId="1295"/>
    <cellStyle name="Nuovo 32" xfId="330"/>
    <cellStyle name="Nuovo 32 2" xfId="1296"/>
    <cellStyle name="Nuovo 32 3" xfId="1297"/>
    <cellStyle name="Nuovo 32 3 2" xfId="1298"/>
    <cellStyle name="Nuovo 32 3 3" xfId="1299"/>
    <cellStyle name="Nuovo 32 4" xfId="1300"/>
    <cellStyle name="Nuovo 32 5" xfId="1301"/>
    <cellStyle name="Nuovo 33" xfId="331"/>
    <cellStyle name="Nuovo 33 2" xfId="1302"/>
    <cellStyle name="Nuovo 33 3" xfId="1303"/>
    <cellStyle name="Nuovo 33 3 2" xfId="1304"/>
    <cellStyle name="Nuovo 33 3 3" xfId="1305"/>
    <cellStyle name="Nuovo 33 4" xfId="1306"/>
    <cellStyle name="Nuovo 33 5" xfId="1307"/>
    <cellStyle name="Nuovo 34" xfId="332"/>
    <cellStyle name="Nuovo 34 2" xfId="1308"/>
    <cellStyle name="Nuovo 34 3" xfId="1309"/>
    <cellStyle name="Nuovo 34 3 2" xfId="1310"/>
    <cellStyle name="Nuovo 34 3 3" xfId="1311"/>
    <cellStyle name="Nuovo 34 4" xfId="1312"/>
    <cellStyle name="Nuovo 34 5" xfId="1313"/>
    <cellStyle name="Nuovo 35" xfId="333"/>
    <cellStyle name="Nuovo 35 2" xfId="1314"/>
    <cellStyle name="Nuovo 35 3" xfId="1315"/>
    <cellStyle name="Nuovo 35 3 2" xfId="1316"/>
    <cellStyle name="Nuovo 35 3 3" xfId="1317"/>
    <cellStyle name="Nuovo 35 4" xfId="1318"/>
    <cellStyle name="Nuovo 35 5" xfId="1319"/>
    <cellStyle name="Nuovo 36" xfId="334"/>
    <cellStyle name="Nuovo 36 2" xfId="1320"/>
    <cellStyle name="Nuovo 36 3" xfId="1321"/>
    <cellStyle name="Nuovo 36 3 2" xfId="1322"/>
    <cellStyle name="Nuovo 36 3 3" xfId="1323"/>
    <cellStyle name="Nuovo 36 4" xfId="1324"/>
    <cellStyle name="Nuovo 36 5" xfId="1325"/>
    <cellStyle name="Nuovo 37" xfId="335"/>
    <cellStyle name="Nuovo 37 2" xfId="1326"/>
    <cellStyle name="Nuovo 37 3" xfId="1327"/>
    <cellStyle name="Nuovo 37 3 2" xfId="1328"/>
    <cellStyle name="Nuovo 37 3 3" xfId="1329"/>
    <cellStyle name="Nuovo 37 4" xfId="1330"/>
    <cellStyle name="Nuovo 37 5" xfId="1331"/>
    <cellStyle name="Nuovo 38" xfId="336"/>
    <cellStyle name="Nuovo 38 2" xfId="1332"/>
    <cellStyle name="Nuovo 38 3" xfId="1333"/>
    <cellStyle name="Nuovo 38 3 2" xfId="1334"/>
    <cellStyle name="Nuovo 38 3 3" xfId="1335"/>
    <cellStyle name="Nuovo 38 4" xfId="1336"/>
    <cellStyle name="Nuovo 38 5" xfId="1337"/>
    <cellStyle name="Nuovo 39" xfId="337"/>
    <cellStyle name="Nuovo 39 2" xfId="1338"/>
    <cellStyle name="Nuovo 39 3" xfId="1339"/>
    <cellStyle name="Nuovo 39 3 2" xfId="1340"/>
    <cellStyle name="Nuovo 39 3 3" xfId="1341"/>
    <cellStyle name="Nuovo 39 4" xfId="1342"/>
    <cellStyle name="Nuovo 39 5" xfId="1343"/>
    <cellStyle name="Nuovo 4" xfId="338"/>
    <cellStyle name="Nuovo 4 2" xfId="1344"/>
    <cellStyle name="Nuovo 4 3" xfId="1345"/>
    <cellStyle name="Nuovo 4 3 2" xfId="1346"/>
    <cellStyle name="Nuovo 4 3 3" xfId="1347"/>
    <cellStyle name="Nuovo 4 4" xfId="1348"/>
    <cellStyle name="Nuovo 4 5" xfId="1349"/>
    <cellStyle name="Nuovo 40" xfId="339"/>
    <cellStyle name="Nuovo 40 2" xfId="1350"/>
    <cellStyle name="Nuovo 40 3" xfId="1351"/>
    <cellStyle name="Nuovo 40 3 2" xfId="1352"/>
    <cellStyle name="Nuovo 40 3 3" xfId="1353"/>
    <cellStyle name="Nuovo 40 4" xfId="1354"/>
    <cellStyle name="Nuovo 40 5" xfId="1355"/>
    <cellStyle name="Nuovo 41" xfId="340"/>
    <cellStyle name="Nuovo 41 2" xfId="1356"/>
    <cellStyle name="Nuovo 41 3" xfId="1357"/>
    <cellStyle name="Nuovo 41 3 2" xfId="1358"/>
    <cellStyle name="Nuovo 41 3 3" xfId="1359"/>
    <cellStyle name="Nuovo 41 4" xfId="1360"/>
    <cellStyle name="Nuovo 41 5" xfId="1361"/>
    <cellStyle name="Nuovo 42" xfId="341"/>
    <cellStyle name="Nuovo 42 2" xfId="1362"/>
    <cellStyle name="Nuovo 42 3" xfId="1363"/>
    <cellStyle name="Nuovo 42 3 2" xfId="1364"/>
    <cellStyle name="Nuovo 42 3 3" xfId="1365"/>
    <cellStyle name="Nuovo 42 4" xfId="1366"/>
    <cellStyle name="Nuovo 42 5" xfId="1367"/>
    <cellStyle name="Nuovo 43" xfId="342"/>
    <cellStyle name="Nuovo 43 2" xfId="1368"/>
    <cellStyle name="Nuovo 43 3" xfId="1369"/>
    <cellStyle name="Nuovo 43 3 2" xfId="1370"/>
    <cellStyle name="Nuovo 43 3 3" xfId="1371"/>
    <cellStyle name="Nuovo 43 4" xfId="1372"/>
    <cellStyle name="Nuovo 43 5" xfId="1373"/>
    <cellStyle name="Nuovo 44" xfId="343"/>
    <cellStyle name="Nuovo 44 2" xfId="1374"/>
    <cellStyle name="Nuovo 44 3" xfId="1375"/>
    <cellStyle name="Nuovo 44 3 2" xfId="1376"/>
    <cellStyle name="Nuovo 44 3 3" xfId="1377"/>
    <cellStyle name="Nuovo 44 4" xfId="1378"/>
    <cellStyle name="Nuovo 44 5" xfId="1379"/>
    <cellStyle name="Nuovo 45" xfId="1380"/>
    <cellStyle name="Nuovo 46" xfId="1381"/>
    <cellStyle name="Nuovo 46 2" xfId="1382"/>
    <cellStyle name="Nuovo 46 3" xfId="1383"/>
    <cellStyle name="Nuovo 47" xfId="1384"/>
    <cellStyle name="Nuovo 48" xfId="1385"/>
    <cellStyle name="Nuovo 5" xfId="344"/>
    <cellStyle name="Nuovo 5 2" xfId="1386"/>
    <cellStyle name="Nuovo 5 3" xfId="1387"/>
    <cellStyle name="Nuovo 5 3 2" xfId="1388"/>
    <cellStyle name="Nuovo 5 3 3" xfId="1389"/>
    <cellStyle name="Nuovo 5 4" xfId="1390"/>
    <cellStyle name="Nuovo 5 5" xfId="1391"/>
    <cellStyle name="Nuovo 6" xfId="345"/>
    <cellStyle name="Nuovo 6 2" xfId="1392"/>
    <cellStyle name="Nuovo 6 3" xfId="1393"/>
    <cellStyle name="Nuovo 6 3 2" xfId="1394"/>
    <cellStyle name="Nuovo 6 3 3" xfId="1395"/>
    <cellStyle name="Nuovo 6 4" xfId="1396"/>
    <cellStyle name="Nuovo 6 5" xfId="1397"/>
    <cellStyle name="Nuovo 7" xfId="346"/>
    <cellStyle name="Nuovo 7 2" xfId="1398"/>
    <cellStyle name="Nuovo 7 3" xfId="1399"/>
    <cellStyle name="Nuovo 7 3 2" xfId="1400"/>
    <cellStyle name="Nuovo 7 3 3" xfId="1401"/>
    <cellStyle name="Nuovo 7 4" xfId="1402"/>
    <cellStyle name="Nuovo 7 5" xfId="1403"/>
    <cellStyle name="Nuovo 8" xfId="347"/>
    <cellStyle name="Nuovo 8 2" xfId="1404"/>
    <cellStyle name="Nuovo 8 3" xfId="1405"/>
    <cellStyle name="Nuovo 8 3 2" xfId="1406"/>
    <cellStyle name="Nuovo 8 3 3" xfId="1407"/>
    <cellStyle name="Nuovo 8 4" xfId="1408"/>
    <cellStyle name="Nuovo 8 5" xfId="1409"/>
    <cellStyle name="Nuovo 9" xfId="348"/>
    <cellStyle name="Nuovo 9 2" xfId="1410"/>
    <cellStyle name="Nuovo 9 3" xfId="1411"/>
    <cellStyle name="Nuovo 9 3 2" xfId="1412"/>
    <cellStyle name="Nuovo 9 3 3" xfId="1413"/>
    <cellStyle name="Nuovo 9 4" xfId="1414"/>
    <cellStyle name="Nuovo 9 5" xfId="1415"/>
    <cellStyle name="Output" xfId="349" builtinId="21" customBuiltin="1"/>
    <cellStyle name="Output 2" xfId="1416"/>
    <cellStyle name="Output 2 2" xfId="1417"/>
    <cellStyle name="Output 2 3" xfId="1418"/>
    <cellStyle name="Output 2 4" xfId="1419"/>
    <cellStyle name="Output 2 5" xfId="1420"/>
    <cellStyle name="Output 2 6" xfId="1421"/>
    <cellStyle name="Output 3" xfId="1422"/>
    <cellStyle name="Output 3 2" xfId="1423"/>
    <cellStyle name="Output 3 3" xfId="1424"/>
    <cellStyle name="Output 3 4" xfId="1425"/>
    <cellStyle name="Output 3 5" xfId="1426"/>
    <cellStyle name="Percen - Type1" xfId="1427"/>
    <cellStyle name="Percent" xfId="350" builtinId="5"/>
    <cellStyle name="Percent 2" xfId="351"/>
    <cellStyle name="Percent 3" xfId="1428"/>
    <cellStyle name="Percent 3 2" xfId="1429"/>
    <cellStyle name="Percent 3 3" xfId="1430"/>
    <cellStyle name="Percent 3 3 2" xfId="1431"/>
    <cellStyle name="Percent 3 3 3" xfId="1432"/>
    <cellStyle name="Percent 3 4" xfId="1433"/>
    <cellStyle name="Percent 4" xfId="1434"/>
    <cellStyle name="Percent 5" xfId="1435"/>
    <cellStyle name="Percent 6" xfId="1436"/>
    <cellStyle name="Percentuale 10" xfId="352"/>
    <cellStyle name="Percentuale 10 2" xfId="1437"/>
    <cellStyle name="Percentuale 10 3" xfId="1438"/>
    <cellStyle name="Percentuale 10 3 2" xfId="1439"/>
    <cellStyle name="Percentuale 10 3 3" xfId="1440"/>
    <cellStyle name="Percentuale 10 4" xfId="1441"/>
    <cellStyle name="Percentuale 10 5" xfId="1442"/>
    <cellStyle name="Percentuale 11" xfId="353"/>
    <cellStyle name="Percentuale 11 2" xfId="1443"/>
    <cellStyle name="Percentuale 11 3" xfId="1444"/>
    <cellStyle name="Percentuale 11 3 2" xfId="1445"/>
    <cellStyle name="Percentuale 11 3 3" xfId="1446"/>
    <cellStyle name="Percentuale 11 4" xfId="1447"/>
    <cellStyle name="Percentuale 11 5" xfId="1448"/>
    <cellStyle name="Percentuale 12" xfId="354"/>
    <cellStyle name="Percentuale 12 2" xfId="1449"/>
    <cellStyle name="Percentuale 12 3" xfId="1450"/>
    <cellStyle name="Percentuale 12 3 2" xfId="1451"/>
    <cellStyle name="Percentuale 12 3 3" xfId="1452"/>
    <cellStyle name="Percentuale 12 4" xfId="1453"/>
    <cellStyle name="Percentuale 12 5" xfId="1454"/>
    <cellStyle name="Percentuale 13" xfId="355"/>
    <cellStyle name="Percentuale 13 2" xfId="1455"/>
    <cellStyle name="Percentuale 13 3" xfId="1456"/>
    <cellStyle name="Percentuale 13 3 2" xfId="1457"/>
    <cellStyle name="Percentuale 13 3 3" xfId="1458"/>
    <cellStyle name="Percentuale 13 4" xfId="1459"/>
    <cellStyle name="Percentuale 13 5" xfId="1460"/>
    <cellStyle name="Percentuale 14" xfId="356"/>
    <cellStyle name="Percentuale 14 2" xfId="1461"/>
    <cellStyle name="Percentuale 14 3" xfId="1462"/>
    <cellStyle name="Percentuale 14 3 2" xfId="1463"/>
    <cellStyle name="Percentuale 14 3 3" xfId="1464"/>
    <cellStyle name="Percentuale 14 4" xfId="1465"/>
    <cellStyle name="Percentuale 14 5" xfId="1466"/>
    <cellStyle name="Percentuale 15" xfId="357"/>
    <cellStyle name="Percentuale 15 2" xfId="1467"/>
    <cellStyle name="Percentuale 15 3" xfId="1468"/>
    <cellStyle name="Percentuale 15 3 2" xfId="1469"/>
    <cellStyle name="Percentuale 15 3 3" xfId="1470"/>
    <cellStyle name="Percentuale 15 4" xfId="1471"/>
    <cellStyle name="Percentuale 15 5" xfId="1472"/>
    <cellStyle name="Percentuale 16" xfId="358"/>
    <cellStyle name="Percentuale 16 2" xfId="1473"/>
    <cellStyle name="Percentuale 16 3" xfId="1474"/>
    <cellStyle name="Percentuale 16 3 2" xfId="1475"/>
    <cellStyle name="Percentuale 16 3 3" xfId="1476"/>
    <cellStyle name="Percentuale 16 4" xfId="1477"/>
    <cellStyle name="Percentuale 16 5" xfId="1478"/>
    <cellStyle name="Percentuale 17" xfId="359"/>
    <cellStyle name="Percentuale 17 2" xfId="1479"/>
    <cellStyle name="Percentuale 17 3" xfId="1480"/>
    <cellStyle name="Percentuale 17 3 2" xfId="1481"/>
    <cellStyle name="Percentuale 17 3 3" xfId="1482"/>
    <cellStyle name="Percentuale 17 4" xfId="1483"/>
    <cellStyle name="Percentuale 17 5" xfId="1484"/>
    <cellStyle name="Percentuale 18" xfId="360"/>
    <cellStyle name="Percentuale 18 2" xfId="1485"/>
    <cellStyle name="Percentuale 18 3" xfId="1486"/>
    <cellStyle name="Percentuale 18 3 2" xfId="1487"/>
    <cellStyle name="Percentuale 18 3 3" xfId="1488"/>
    <cellStyle name="Percentuale 18 4" xfId="1489"/>
    <cellStyle name="Percentuale 18 5" xfId="1490"/>
    <cellStyle name="Percentuale 19" xfId="361"/>
    <cellStyle name="Percentuale 19 2" xfId="1491"/>
    <cellStyle name="Percentuale 19 3" xfId="1492"/>
    <cellStyle name="Percentuale 19 3 2" xfId="1493"/>
    <cellStyle name="Percentuale 19 3 3" xfId="1494"/>
    <cellStyle name="Percentuale 19 4" xfId="1495"/>
    <cellStyle name="Percentuale 19 5" xfId="1496"/>
    <cellStyle name="Percentuale 2" xfId="362"/>
    <cellStyle name="Percentuale 2 2" xfId="1497"/>
    <cellStyle name="Percentuale 2 3" xfId="1498"/>
    <cellStyle name="Percentuale 2 3 2" xfId="1499"/>
    <cellStyle name="Percentuale 2 3 3" xfId="1500"/>
    <cellStyle name="Percentuale 2 4" xfId="1501"/>
    <cellStyle name="Percentuale 2 5" xfId="1502"/>
    <cellStyle name="Percentuale 20" xfId="363"/>
    <cellStyle name="Percentuale 20 2" xfId="1503"/>
    <cellStyle name="Percentuale 20 3" xfId="1504"/>
    <cellStyle name="Percentuale 20 3 2" xfId="1505"/>
    <cellStyle name="Percentuale 20 3 3" xfId="1506"/>
    <cellStyle name="Percentuale 20 4" xfId="1507"/>
    <cellStyle name="Percentuale 20 5" xfId="1508"/>
    <cellStyle name="Percentuale 21" xfId="364"/>
    <cellStyle name="Percentuale 21 2" xfId="1509"/>
    <cellStyle name="Percentuale 21 3" xfId="1510"/>
    <cellStyle name="Percentuale 21 3 2" xfId="1511"/>
    <cellStyle name="Percentuale 21 3 3" xfId="1512"/>
    <cellStyle name="Percentuale 21 4" xfId="1513"/>
    <cellStyle name="Percentuale 21 5" xfId="1514"/>
    <cellStyle name="Percentuale 22" xfId="365"/>
    <cellStyle name="Percentuale 22 2" xfId="1515"/>
    <cellStyle name="Percentuale 22 3" xfId="1516"/>
    <cellStyle name="Percentuale 22 3 2" xfId="1517"/>
    <cellStyle name="Percentuale 22 3 3" xfId="1518"/>
    <cellStyle name="Percentuale 22 4" xfId="1519"/>
    <cellStyle name="Percentuale 22 5" xfId="1520"/>
    <cellStyle name="Percentuale 23" xfId="366"/>
    <cellStyle name="Percentuale 23 2" xfId="1521"/>
    <cellStyle name="Percentuale 23 3" xfId="1522"/>
    <cellStyle name="Percentuale 23 3 2" xfId="1523"/>
    <cellStyle name="Percentuale 23 3 3" xfId="1524"/>
    <cellStyle name="Percentuale 23 4" xfId="1525"/>
    <cellStyle name="Percentuale 23 5" xfId="1526"/>
    <cellStyle name="Percentuale 24" xfId="367"/>
    <cellStyle name="Percentuale 24 2" xfId="1527"/>
    <cellStyle name="Percentuale 24 3" xfId="1528"/>
    <cellStyle name="Percentuale 24 3 2" xfId="1529"/>
    <cellStyle name="Percentuale 24 3 3" xfId="1530"/>
    <cellStyle name="Percentuale 24 4" xfId="1531"/>
    <cellStyle name="Percentuale 24 5" xfId="1532"/>
    <cellStyle name="Percentuale 25" xfId="368"/>
    <cellStyle name="Percentuale 25 2" xfId="1533"/>
    <cellStyle name="Percentuale 25 3" xfId="1534"/>
    <cellStyle name="Percentuale 25 3 2" xfId="1535"/>
    <cellStyle name="Percentuale 25 3 3" xfId="1536"/>
    <cellStyle name="Percentuale 25 4" xfId="1537"/>
    <cellStyle name="Percentuale 25 5" xfId="1538"/>
    <cellStyle name="Percentuale 26" xfId="369"/>
    <cellStyle name="Percentuale 26 2" xfId="1539"/>
    <cellStyle name="Percentuale 26 3" xfId="1540"/>
    <cellStyle name="Percentuale 26 3 2" xfId="1541"/>
    <cellStyle name="Percentuale 26 3 3" xfId="1542"/>
    <cellStyle name="Percentuale 26 4" xfId="1543"/>
    <cellStyle name="Percentuale 26 5" xfId="1544"/>
    <cellStyle name="Percentuale 27" xfId="370"/>
    <cellStyle name="Percentuale 27 2" xfId="1545"/>
    <cellStyle name="Percentuale 27 3" xfId="1546"/>
    <cellStyle name="Percentuale 27 3 2" xfId="1547"/>
    <cellStyle name="Percentuale 27 3 3" xfId="1548"/>
    <cellStyle name="Percentuale 27 4" xfId="1549"/>
    <cellStyle name="Percentuale 27 5" xfId="1550"/>
    <cellStyle name="Percentuale 28" xfId="371"/>
    <cellStyle name="Percentuale 28 2" xfId="1551"/>
    <cellStyle name="Percentuale 28 3" xfId="1552"/>
    <cellStyle name="Percentuale 28 3 2" xfId="1553"/>
    <cellStyle name="Percentuale 28 3 3" xfId="1554"/>
    <cellStyle name="Percentuale 28 4" xfId="1555"/>
    <cellStyle name="Percentuale 28 5" xfId="1556"/>
    <cellStyle name="Percentuale 29" xfId="372"/>
    <cellStyle name="Percentuale 29 2" xfId="1557"/>
    <cellStyle name="Percentuale 29 3" xfId="1558"/>
    <cellStyle name="Percentuale 29 3 2" xfId="1559"/>
    <cellStyle name="Percentuale 29 3 3" xfId="1560"/>
    <cellStyle name="Percentuale 29 4" xfId="1561"/>
    <cellStyle name="Percentuale 29 5" xfId="1562"/>
    <cellStyle name="Percentuale 3" xfId="373"/>
    <cellStyle name="Percentuale 3 2" xfId="1563"/>
    <cellStyle name="Percentuale 3 3" xfId="1564"/>
    <cellStyle name="Percentuale 3 3 2" xfId="1565"/>
    <cellStyle name="Percentuale 3 3 3" xfId="1566"/>
    <cellStyle name="Percentuale 3 4" xfId="1567"/>
    <cellStyle name="Percentuale 3 5" xfId="1568"/>
    <cellStyle name="Percentuale 30" xfId="374"/>
    <cellStyle name="Percentuale 30 2" xfId="1569"/>
    <cellStyle name="Percentuale 30 3" xfId="1570"/>
    <cellStyle name="Percentuale 30 3 2" xfId="1571"/>
    <cellStyle name="Percentuale 30 3 3" xfId="1572"/>
    <cellStyle name="Percentuale 30 4" xfId="1573"/>
    <cellStyle name="Percentuale 30 5" xfId="1574"/>
    <cellStyle name="Percentuale 31" xfId="375"/>
    <cellStyle name="Percentuale 31 2" xfId="1575"/>
    <cellStyle name="Percentuale 31 3" xfId="1576"/>
    <cellStyle name="Percentuale 31 3 2" xfId="1577"/>
    <cellStyle name="Percentuale 31 3 3" xfId="1578"/>
    <cellStyle name="Percentuale 31 4" xfId="1579"/>
    <cellStyle name="Percentuale 31 5" xfId="1580"/>
    <cellStyle name="Percentuale 32" xfId="376"/>
    <cellStyle name="Percentuale 32 2" xfId="1581"/>
    <cellStyle name="Percentuale 32 3" xfId="1582"/>
    <cellStyle name="Percentuale 32 3 2" xfId="1583"/>
    <cellStyle name="Percentuale 32 3 3" xfId="1584"/>
    <cellStyle name="Percentuale 32 4" xfId="1585"/>
    <cellStyle name="Percentuale 32 5" xfId="1586"/>
    <cellStyle name="Percentuale 33" xfId="377"/>
    <cellStyle name="Percentuale 33 2" xfId="1587"/>
    <cellStyle name="Percentuale 33 3" xfId="1588"/>
    <cellStyle name="Percentuale 33 3 2" xfId="1589"/>
    <cellStyle name="Percentuale 33 3 3" xfId="1590"/>
    <cellStyle name="Percentuale 33 4" xfId="1591"/>
    <cellStyle name="Percentuale 33 5" xfId="1592"/>
    <cellStyle name="Percentuale 34" xfId="378"/>
    <cellStyle name="Percentuale 34 2" xfId="1593"/>
    <cellStyle name="Percentuale 34 3" xfId="1594"/>
    <cellStyle name="Percentuale 34 3 2" xfId="1595"/>
    <cellStyle name="Percentuale 34 3 3" xfId="1596"/>
    <cellStyle name="Percentuale 34 4" xfId="1597"/>
    <cellStyle name="Percentuale 34 5" xfId="1598"/>
    <cellStyle name="Percentuale 35" xfId="379"/>
    <cellStyle name="Percentuale 35 2" xfId="1599"/>
    <cellStyle name="Percentuale 35 3" xfId="1600"/>
    <cellStyle name="Percentuale 35 3 2" xfId="1601"/>
    <cellStyle name="Percentuale 35 3 3" xfId="1602"/>
    <cellStyle name="Percentuale 35 4" xfId="1603"/>
    <cellStyle name="Percentuale 35 5" xfId="1604"/>
    <cellStyle name="Percentuale 36" xfId="380"/>
    <cellStyle name="Percentuale 36 2" xfId="1605"/>
    <cellStyle name="Percentuale 36 3" xfId="1606"/>
    <cellStyle name="Percentuale 36 3 2" xfId="1607"/>
    <cellStyle name="Percentuale 36 3 3" xfId="1608"/>
    <cellStyle name="Percentuale 36 4" xfId="1609"/>
    <cellStyle name="Percentuale 36 5" xfId="1610"/>
    <cellStyle name="Percentuale 37" xfId="381"/>
    <cellStyle name="Percentuale 37 2" xfId="1611"/>
    <cellStyle name="Percentuale 37 3" xfId="1612"/>
    <cellStyle name="Percentuale 37 3 2" xfId="1613"/>
    <cellStyle name="Percentuale 37 3 3" xfId="1614"/>
    <cellStyle name="Percentuale 37 4" xfId="1615"/>
    <cellStyle name="Percentuale 37 5" xfId="1616"/>
    <cellStyle name="Percentuale 38" xfId="382"/>
    <cellStyle name="Percentuale 38 2" xfId="1617"/>
    <cellStyle name="Percentuale 38 3" xfId="1618"/>
    <cellStyle name="Percentuale 38 3 2" xfId="1619"/>
    <cellStyle name="Percentuale 38 3 3" xfId="1620"/>
    <cellStyle name="Percentuale 38 4" xfId="1621"/>
    <cellStyle name="Percentuale 38 5" xfId="1622"/>
    <cellStyle name="Percentuale 39" xfId="383"/>
    <cellStyle name="Percentuale 39 2" xfId="1623"/>
    <cellStyle name="Percentuale 39 3" xfId="1624"/>
    <cellStyle name="Percentuale 39 3 2" xfId="1625"/>
    <cellStyle name="Percentuale 39 3 3" xfId="1626"/>
    <cellStyle name="Percentuale 39 4" xfId="1627"/>
    <cellStyle name="Percentuale 39 5" xfId="1628"/>
    <cellStyle name="Percentuale 4" xfId="384"/>
    <cellStyle name="Percentuale 4 2" xfId="1629"/>
    <cellStyle name="Percentuale 4 3" xfId="1630"/>
    <cellStyle name="Percentuale 4 3 2" xfId="1631"/>
    <cellStyle name="Percentuale 4 3 3" xfId="1632"/>
    <cellStyle name="Percentuale 4 4" xfId="1633"/>
    <cellStyle name="Percentuale 4 5" xfId="1634"/>
    <cellStyle name="Percentuale 40" xfId="385"/>
    <cellStyle name="Percentuale 40 2" xfId="1635"/>
    <cellStyle name="Percentuale 40 3" xfId="1636"/>
    <cellStyle name="Percentuale 40 3 2" xfId="1637"/>
    <cellStyle name="Percentuale 40 3 3" xfId="1638"/>
    <cellStyle name="Percentuale 40 4" xfId="1639"/>
    <cellStyle name="Percentuale 40 5" xfId="1640"/>
    <cellStyle name="Percentuale 41" xfId="386"/>
    <cellStyle name="Percentuale 41 2" xfId="1641"/>
    <cellStyle name="Percentuale 41 3" xfId="1642"/>
    <cellStyle name="Percentuale 41 3 2" xfId="1643"/>
    <cellStyle name="Percentuale 41 3 3" xfId="1644"/>
    <cellStyle name="Percentuale 41 4" xfId="1645"/>
    <cellStyle name="Percentuale 41 5" xfId="1646"/>
    <cellStyle name="Percentuale 42" xfId="387"/>
    <cellStyle name="Percentuale 42 2" xfId="1647"/>
    <cellStyle name="Percentuale 42 3" xfId="1648"/>
    <cellStyle name="Percentuale 42 3 2" xfId="1649"/>
    <cellStyle name="Percentuale 42 3 3" xfId="1650"/>
    <cellStyle name="Percentuale 42 4" xfId="1651"/>
    <cellStyle name="Percentuale 42 5" xfId="1652"/>
    <cellStyle name="Percentuale 43" xfId="388"/>
    <cellStyle name="Percentuale 43 2" xfId="1653"/>
    <cellStyle name="Percentuale 43 3" xfId="1654"/>
    <cellStyle name="Percentuale 43 3 2" xfId="1655"/>
    <cellStyle name="Percentuale 43 3 3" xfId="1656"/>
    <cellStyle name="Percentuale 43 4" xfId="1657"/>
    <cellStyle name="Percentuale 43 5" xfId="1658"/>
    <cellStyle name="Percentuale 44" xfId="389"/>
    <cellStyle name="Percentuale 44 2" xfId="1659"/>
    <cellStyle name="Percentuale 44 3" xfId="1660"/>
    <cellStyle name="Percentuale 44 3 2" xfId="1661"/>
    <cellStyle name="Percentuale 44 3 3" xfId="1662"/>
    <cellStyle name="Percentuale 44 4" xfId="1663"/>
    <cellStyle name="Percentuale 44 5" xfId="1664"/>
    <cellStyle name="Percentuale 45" xfId="390"/>
    <cellStyle name="Percentuale 45 2" xfId="1665"/>
    <cellStyle name="Percentuale 45 3" xfId="1666"/>
    <cellStyle name="Percentuale 45 3 2" xfId="1667"/>
    <cellStyle name="Percentuale 45 3 3" xfId="1668"/>
    <cellStyle name="Percentuale 45 4" xfId="1669"/>
    <cellStyle name="Percentuale 45 5" xfId="1670"/>
    <cellStyle name="Percentuale 46" xfId="391"/>
    <cellStyle name="Percentuale 46 2" xfId="1671"/>
    <cellStyle name="Percentuale 46 3" xfId="1672"/>
    <cellStyle name="Percentuale 46 3 2" xfId="1673"/>
    <cellStyle name="Percentuale 46 3 3" xfId="1674"/>
    <cellStyle name="Percentuale 46 4" xfId="1675"/>
    <cellStyle name="Percentuale 46 5" xfId="1676"/>
    <cellStyle name="Percentuale 47" xfId="392"/>
    <cellStyle name="Percentuale 47 2" xfId="1677"/>
    <cellStyle name="Percentuale 47 3" xfId="1678"/>
    <cellStyle name="Percentuale 47 3 2" xfId="1679"/>
    <cellStyle name="Percentuale 47 3 3" xfId="1680"/>
    <cellStyle name="Percentuale 47 4" xfId="1681"/>
    <cellStyle name="Percentuale 47 5" xfId="1682"/>
    <cellStyle name="Percentuale 48" xfId="393"/>
    <cellStyle name="Percentuale 48 2" xfId="1683"/>
    <cellStyle name="Percentuale 48 3" xfId="1684"/>
    <cellStyle name="Percentuale 48 3 2" xfId="1685"/>
    <cellStyle name="Percentuale 48 3 3" xfId="1686"/>
    <cellStyle name="Percentuale 48 4" xfId="1687"/>
    <cellStyle name="Percentuale 48 5" xfId="1688"/>
    <cellStyle name="Percentuale 49" xfId="394"/>
    <cellStyle name="Percentuale 49 2" xfId="1689"/>
    <cellStyle name="Percentuale 49 3" xfId="1690"/>
    <cellStyle name="Percentuale 49 3 2" xfId="1691"/>
    <cellStyle name="Percentuale 49 3 3" xfId="1692"/>
    <cellStyle name="Percentuale 49 4" xfId="1693"/>
    <cellStyle name="Percentuale 49 5" xfId="1694"/>
    <cellStyle name="Percentuale 5" xfId="395"/>
    <cellStyle name="Percentuale 5 2" xfId="1695"/>
    <cellStyle name="Percentuale 5 3" xfId="1696"/>
    <cellStyle name="Percentuale 5 3 2" xfId="1697"/>
    <cellStyle name="Percentuale 5 3 3" xfId="1698"/>
    <cellStyle name="Percentuale 5 4" xfId="1699"/>
    <cellStyle name="Percentuale 5 5" xfId="1700"/>
    <cellStyle name="Percentuale 50" xfId="396"/>
    <cellStyle name="Percentuale 50 2" xfId="1701"/>
    <cellStyle name="Percentuale 50 3" xfId="1702"/>
    <cellStyle name="Percentuale 50 3 2" xfId="1703"/>
    <cellStyle name="Percentuale 50 3 3" xfId="1704"/>
    <cellStyle name="Percentuale 50 4" xfId="1705"/>
    <cellStyle name="Percentuale 50 5" xfId="1706"/>
    <cellStyle name="Percentuale 51" xfId="397"/>
    <cellStyle name="Percentuale 51 2" xfId="1707"/>
    <cellStyle name="Percentuale 51 3" xfId="1708"/>
    <cellStyle name="Percentuale 51 3 2" xfId="1709"/>
    <cellStyle name="Percentuale 51 3 3" xfId="1710"/>
    <cellStyle name="Percentuale 51 4" xfId="1711"/>
    <cellStyle name="Percentuale 51 5" xfId="1712"/>
    <cellStyle name="Percentuale 52" xfId="398"/>
    <cellStyle name="Percentuale 52 2" xfId="1713"/>
    <cellStyle name="Percentuale 52 3" xfId="1714"/>
    <cellStyle name="Percentuale 52 3 2" xfId="1715"/>
    <cellStyle name="Percentuale 52 3 3" xfId="1716"/>
    <cellStyle name="Percentuale 52 4" xfId="1717"/>
    <cellStyle name="Percentuale 52 5" xfId="1718"/>
    <cellStyle name="Percentuale 53" xfId="399"/>
    <cellStyle name="Percentuale 53 2" xfId="1719"/>
    <cellStyle name="Percentuale 53 3" xfId="1720"/>
    <cellStyle name="Percentuale 53 3 2" xfId="1721"/>
    <cellStyle name="Percentuale 53 3 3" xfId="1722"/>
    <cellStyle name="Percentuale 53 4" xfId="1723"/>
    <cellStyle name="Percentuale 53 5" xfId="1724"/>
    <cellStyle name="Percentuale 54" xfId="400"/>
    <cellStyle name="Percentuale 54 2" xfId="1725"/>
    <cellStyle name="Percentuale 54 3" xfId="1726"/>
    <cellStyle name="Percentuale 54 3 2" xfId="1727"/>
    <cellStyle name="Percentuale 54 3 3" xfId="1728"/>
    <cellStyle name="Percentuale 54 4" xfId="1729"/>
    <cellStyle name="Percentuale 54 5" xfId="1730"/>
    <cellStyle name="Percentuale 55" xfId="401"/>
    <cellStyle name="Percentuale 55 2" xfId="1731"/>
    <cellStyle name="Percentuale 55 3" xfId="1732"/>
    <cellStyle name="Percentuale 55 3 2" xfId="1733"/>
    <cellStyle name="Percentuale 55 3 3" xfId="1734"/>
    <cellStyle name="Percentuale 55 4" xfId="1735"/>
    <cellStyle name="Percentuale 55 5" xfId="1736"/>
    <cellStyle name="Percentuale 56" xfId="402"/>
    <cellStyle name="Percentuale 56 2" xfId="1737"/>
    <cellStyle name="Percentuale 56 3" xfId="1738"/>
    <cellStyle name="Percentuale 56 3 2" xfId="1739"/>
    <cellStyle name="Percentuale 56 3 3" xfId="1740"/>
    <cellStyle name="Percentuale 56 4" xfId="1741"/>
    <cellStyle name="Percentuale 56 5" xfId="1742"/>
    <cellStyle name="Percentuale 57" xfId="403"/>
    <cellStyle name="Percentuale 57 2" xfId="1743"/>
    <cellStyle name="Percentuale 57 3" xfId="1744"/>
    <cellStyle name="Percentuale 57 3 2" xfId="1745"/>
    <cellStyle name="Percentuale 57 3 3" xfId="1746"/>
    <cellStyle name="Percentuale 57 4" xfId="1747"/>
    <cellStyle name="Percentuale 57 5" xfId="1748"/>
    <cellStyle name="Percentuale 58" xfId="404"/>
    <cellStyle name="Percentuale 58 2" xfId="1749"/>
    <cellStyle name="Percentuale 58 3" xfId="1750"/>
    <cellStyle name="Percentuale 58 3 2" xfId="1751"/>
    <cellStyle name="Percentuale 58 3 3" xfId="1752"/>
    <cellStyle name="Percentuale 58 4" xfId="1753"/>
    <cellStyle name="Percentuale 58 5" xfId="1754"/>
    <cellStyle name="Percentuale 59" xfId="405"/>
    <cellStyle name="Percentuale 59 2" xfId="1755"/>
    <cellStyle name="Percentuale 59 3" xfId="1756"/>
    <cellStyle name="Percentuale 59 3 2" xfId="1757"/>
    <cellStyle name="Percentuale 59 3 3" xfId="1758"/>
    <cellStyle name="Percentuale 59 4" xfId="1759"/>
    <cellStyle name="Percentuale 59 5" xfId="1760"/>
    <cellStyle name="Percentuale 6" xfId="406"/>
    <cellStyle name="Percentuale 6 2" xfId="1761"/>
    <cellStyle name="Percentuale 6 3" xfId="1762"/>
    <cellStyle name="Percentuale 6 3 2" xfId="1763"/>
    <cellStyle name="Percentuale 6 3 3" xfId="1764"/>
    <cellStyle name="Percentuale 6 4" xfId="1765"/>
    <cellStyle name="Percentuale 6 5" xfId="1766"/>
    <cellStyle name="Percentuale 60" xfId="407"/>
    <cellStyle name="Percentuale 60 2" xfId="1767"/>
    <cellStyle name="Percentuale 60 3" xfId="1768"/>
    <cellStyle name="Percentuale 60 3 2" xfId="1769"/>
    <cellStyle name="Percentuale 60 3 3" xfId="1770"/>
    <cellStyle name="Percentuale 60 4" xfId="1771"/>
    <cellStyle name="Percentuale 60 5" xfId="1772"/>
    <cellStyle name="Percentuale 61" xfId="408"/>
    <cellStyle name="Percentuale 61 2" xfId="1773"/>
    <cellStyle name="Percentuale 61 3" xfId="1774"/>
    <cellStyle name="Percentuale 61 3 2" xfId="1775"/>
    <cellStyle name="Percentuale 61 3 3" xfId="1776"/>
    <cellStyle name="Percentuale 61 4" xfId="1777"/>
    <cellStyle name="Percentuale 61 5" xfId="1778"/>
    <cellStyle name="Percentuale 62" xfId="409"/>
    <cellStyle name="Percentuale 63" xfId="410"/>
    <cellStyle name="Percentuale 64" xfId="411"/>
    <cellStyle name="Percentuale 65" xfId="412"/>
    <cellStyle name="Percentuale 66" xfId="413"/>
    <cellStyle name="Percentuale 67" xfId="414"/>
    <cellStyle name="Percentuale 68" xfId="415"/>
    <cellStyle name="Percentuale 68 2" xfId="1779"/>
    <cellStyle name="Percentuale 68 3" xfId="1780"/>
    <cellStyle name="Percentuale 68 3 2" xfId="1781"/>
    <cellStyle name="Percentuale 68 3 3" xfId="1782"/>
    <cellStyle name="Percentuale 68 4" xfId="1783"/>
    <cellStyle name="Percentuale 68 5" xfId="1784"/>
    <cellStyle name="Percentuale 69" xfId="416"/>
    <cellStyle name="Percentuale 69 2" xfId="1785"/>
    <cellStyle name="Percentuale 69 3" xfId="1786"/>
    <cellStyle name="Percentuale 69 3 2" xfId="1787"/>
    <cellStyle name="Percentuale 69 3 3" xfId="1788"/>
    <cellStyle name="Percentuale 69 4" xfId="1789"/>
    <cellStyle name="Percentuale 69 5" xfId="1790"/>
    <cellStyle name="Percentuale 7" xfId="417"/>
    <cellStyle name="Percentuale 7 2" xfId="1791"/>
    <cellStyle name="Percentuale 7 3" xfId="1792"/>
    <cellStyle name="Percentuale 7 3 2" xfId="1793"/>
    <cellStyle name="Percentuale 7 3 3" xfId="1794"/>
    <cellStyle name="Percentuale 7 4" xfId="1795"/>
    <cellStyle name="Percentuale 7 5" xfId="1796"/>
    <cellStyle name="Percentuale 8" xfId="418"/>
    <cellStyle name="Percentuale 8 2" xfId="1797"/>
    <cellStyle name="Percentuale 8 3" xfId="1798"/>
    <cellStyle name="Percentuale 8 3 2" xfId="1799"/>
    <cellStyle name="Percentuale 8 3 3" xfId="1800"/>
    <cellStyle name="Percentuale 8 4" xfId="1801"/>
    <cellStyle name="Percentuale 8 5" xfId="1802"/>
    <cellStyle name="Percentuale 9" xfId="419"/>
    <cellStyle name="Percentuale 9 2" xfId="1803"/>
    <cellStyle name="Percentuale 9 3" xfId="1804"/>
    <cellStyle name="Percentuale 9 3 2" xfId="1805"/>
    <cellStyle name="Percentuale 9 3 3" xfId="1806"/>
    <cellStyle name="Percentuale 9 4" xfId="1807"/>
    <cellStyle name="Percentuale 9 5" xfId="1808"/>
    <cellStyle name="Procent 2" xfId="1809"/>
    <cellStyle name="Standard_Sce_D_Extraction" xfId="1810"/>
    <cellStyle name="Testo avviso" xfId="420"/>
    <cellStyle name="Testo descrittivo" xfId="421"/>
    <cellStyle name="Titolo" xfId="422"/>
    <cellStyle name="Titolo 1" xfId="423"/>
    <cellStyle name="Titolo 2" xfId="424"/>
    <cellStyle name="Titolo 3" xfId="425"/>
    <cellStyle name="Titolo 3 2" xfId="1811"/>
    <cellStyle name="Titolo 4" xfId="426"/>
    <cellStyle name="Totale" xfId="427"/>
    <cellStyle name="Totale 2" xfId="1812"/>
    <cellStyle name="Totale 3" xfId="1813"/>
    <cellStyle name="Totale 4" xfId="1814"/>
    <cellStyle name="Totale 5" xfId="1815"/>
    <cellStyle name="Totale 6" xfId="1816"/>
    <cellStyle name="Valore non valido" xfId="428"/>
    <cellStyle name="Valore valido" xfId="429"/>
    <cellStyle name="Обычный_CRF2002 (1)" xfId="18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20472440944882"/>
          <c:y val="7.4548702245552642E-2"/>
          <c:w val="0.57264960629921258"/>
          <c:h val="0.48636628754738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Overview!$B$2</c:f>
              <c:strCache>
                <c:ptCount val="1"/>
                <c:pt idx="0">
                  <c:v>Detached</c:v>
                </c:pt>
              </c:strCache>
            </c:strRef>
          </c:tx>
          <c:invertIfNegative val="0"/>
          <c:cat>
            <c:strRef>
              <c:f>Overview!$A$4:$A$11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Overview!$B$4:$B$11</c:f>
              <c:numCache>
                <c:formatCode>0.00</c:formatCode>
                <c:ptCount val="8"/>
                <c:pt idx="0">
                  <c:v>6.235242972007808</c:v>
                </c:pt>
                <c:pt idx="1">
                  <c:v>4.5364280811512385</c:v>
                </c:pt>
                <c:pt idx="2">
                  <c:v>10.702204860296749</c:v>
                </c:pt>
                <c:pt idx="3">
                  <c:v>5.4295655093326438</c:v>
                </c:pt>
                <c:pt idx="4">
                  <c:v>2.4793198624649699</c:v>
                </c:pt>
                <c:pt idx="5">
                  <c:v>5.4486182850336231</c:v>
                </c:pt>
                <c:pt idx="6">
                  <c:v>9.0245839495697471</c:v>
                </c:pt>
                <c:pt idx="7" formatCode="General">
                  <c:v>1.3664809656453114</c:v>
                </c:pt>
              </c:numCache>
            </c:numRef>
          </c:val>
        </c:ser>
        <c:ser>
          <c:idx val="1"/>
          <c:order val="1"/>
          <c:tx>
            <c:strRef>
              <c:f>Overview!$C$2</c:f>
              <c:strCache>
                <c:ptCount val="1"/>
                <c:pt idx="0">
                  <c:v>Multi storey </c:v>
                </c:pt>
              </c:strCache>
            </c:strRef>
          </c:tx>
          <c:invertIfNegative val="0"/>
          <c:cat>
            <c:strRef>
              <c:f>Overview!$A$4:$A$11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Overview!$C$4:$C$11</c:f>
              <c:numCache>
                <c:formatCode>0.00</c:formatCode>
                <c:ptCount val="8"/>
                <c:pt idx="0">
                  <c:v>5.3552854244178816</c:v>
                </c:pt>
                <c:pt idx="1">
                  <c:v>3.7472179804283177</c:v>
                </c:pt>
                <c:pt idx="2">
                  <c:v>7.9419471705174161</c:v>
                </c:pt>
                <c:pt idx="3">
                  <c:v>3.4854905014437501</c:v>
                </c:pt>
                <c:pt idx="4">
                  <c:v>1.691203801532319</c:v>
                </c:pt>
                <c:pt idx="5">
                  <c:v>4.8405512796516197</c:v>
                </c:pt>
                <c:pt idx="6">
                  <c:v>3.8392349296664325</c:v>
                </c:pt>
                <c:pt idx="7" 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6240"/>
        <c:axId val="179851264"/>
      </c:barChart>
      <c:catAx>
        <c:axId val="17738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1264"/>
        <c:crosses val="autoZero"/>
        <c:auto val="1"/>
        <c:lblAlgn val="ctr"/>
        <c:lblOffset val="100"/>
        <c:noMultiLvlLbl val="0"/>
      </c:catAx>
      <c:valAx>
        <c:axId val="179851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73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Overview12!$C$2:$C$3</c:f>
              <c:strCache>
                <c:ptCount val="1"/>
                <c:pt idx="0">
                  <c:v>Multi storey  Cons [PJ]</c:v>
                </c:pt>
              </c:strCache>
            </c:strRef>
          </c:tx>
          <c:cat>
            <c:strRef>
              <c:f>Overview12!$A$4:$A$10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Overview12!$C$4:$C$10</c:f>
              <c:numCache>
                <c:formatCode>0.00</c:formatCode>
                <c:ptCount val="7"/>
                <c:pt idx="0">
                  <c:v>0.55872546643392995</c:v>
                </c:pt>
                <c:pt idx="1">
                  <c:v>0.3909532262086669</c:v>
                </c:pt>
                <c:pt idx="2">
                  <c:v>0.8285960104028095</c:v>
                </c:pt>
                <c:pt idx="3">
                  <c:v>0.36364678104563902</c:v>
                </c:pt>
                <c:pt idx="4">
                  <c:v>0.176445988954677</c:v>
                </c:pt>
                <c:pt idx="5">
                  <c:v>0.505022432453204</c:v>
                </c:pt>
                <c:pt idx="6">
                  <c:v>0.40055350122827177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3990594925634289E-2"/>
          <c:y val="0.11360673665791773"/>
          <c:w val="0.53304702537182858"/>
          <c:h val="0.88639326334208224"/>
        </c:manualLayout>
      </c:layout>
      <c:pieChart>
        <c:varyColors val="1"/>
        <c:ser>
          <c:idx val="0"/>
          <c:order val="0"/>
          <c:tx>
            <c:strRef>
              <c:f>Overview12!$E$2:$E$3</c:f>
              <c:strCache>
                <c:ptCount val="1"/>
                <c:pt idx="0">
                  <c:v>Detached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Overview12!$A$4:$A$10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Overview12!$E$4:$E$10</c:f>
              <c:numCache>
                <c:formatCode>0%</c:formatCode>
                <c:ptCount val="7"/>
                <c:pt idx="0">
                  <c:v>0.14217548701637031</c:v>
                </c:pt>
                <c:pt idx="1">
                  <c:v>0.10343925243136587</c:v>
                </c:pt>
                <c:pt idx="2">
                  <c:v>0.2440307771473561</c:v>
                </c:pt>
                <c:pt idx="3">
                  <c:v>0.12380449712099667</c:v>
                </c:pt>
                <c:pt idx="4">
                  <c:v>5.6533243451427122E-2</c:v>
                </c:pt>
                <c:pt idx="5">
                  <c:v>0.12423893691371389</c:v>
                </c:pt>
                <c:pt idx="6">
                  <c:v>0.20577780591877007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2.8115339749198023E-2"/>
          <c:w val="0.33897200349956258"/>
          <c:h val="0.957542286380869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787948381452319"/>
          <c:y val="0.12749562554680663"/>
          <c:w val="0.46082480314960628"/>
          <c:h val="0.7680413385826772"/>
        </c:manualLayout>
      </c:layout>
      <c:pieChart>
        <c:varyColors val="1"/>
        <c:ser>
          <c:idx val="0"/>
          <c:order val="0"/>
          <c:tx>
            <c:strRef>
              <c:f>Overview12!$F$2:$F$3</c:f>
              <c:strCache>
                <c:ptCount val="1"/>
                <c:pt idx="0">
                  <c:v>Multi storey 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Overview12!$A$4:$A$10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Overview12!$F$4:$F$10</c:f>
              <c:numCache>
                <c:formatCode>0%</c:formatCode>
                <c:ptCount val="7"/>
                <c:pt idx="0">
                  <c:v>0.17330498583445136</c:v>
                </c:pt>
                <c:pt idx="1">
                  <c:v>0.1212655362972221</c:v>
                </c:pt>
                <c:pt idx="2">
                  <c:v>0.25701319963428354</c:v>
                </c:pt>
                <c:pt idx="3">
                  <c:v>0.11279564656341064</c:v>
                </c:pt>
                <c:pt idx="4">
                  <c:v>5.4729865476701098E-2</c:v>
                </c:pt>
                <c:pt idx="5">
                  <c:v>0.15664742482743518</c:v>
                </c:pt>
                <c:pt idx="6">
                  <c:v>0.12424334136649615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809972717907305"/>
          <c:y val="4.7536953490307815E-2"/>
          <c:w val="0.33612118011875736"/>
          <c:h val="0.9135178886988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20472440944882"/>
          <c:y val="7.4548702245552642E-2"/>
          <c:w val="0.57264960629921258"/>
          <c:h val="0.48636628754738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Overview34!$B$2</c:f>
              <c:strCache>
                <c:ptCount val="1"/>
                <c:pt idx="0">
                  <c:v>Detached</c:v>
                </c:pt>
              </c:strCache>
            </c:strRef>
          </c:tx>
          <c:invertIfNegative val="0"/>
          <c:cat>
            <c:strRef>
              <c:f>Overview34!$A$4:$A$11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Overview34!$B$4:$B$11</c:f>
              <c:numCache>
                <c:formatCode>0.00</c:formatCode>
                <c:ptCount val="8"/>
                <c:pt idx="0">
                  <c:v>5.3581063072710222</c:v>
                </c:pt>
                <c:pt idx="1">
                  <c:v>3.898270528224637</c:v>
                </c:pt>
                <c:pt idx="2">
                  <c:v>9.1966827309052608</c:v>
                </c:pt>
                <c:pt idx="3">
                  <c:v>4.6657667282416222</c:v>
                </c:pt>
                <c:pt idx="4">
                  <c:v>2.1305439824004413</c:v>
                </c:pt>
                <c:pt idx="5">
                  <c:v>4.6821392734836831</c:v>
                </c:pt>
                <c:pt idx="6">
                  <c:v>7.7550594897051504</c:v>
                </c:pt>
                <c:pt idx="7" formatCode="General">
                  <c:v>1.3664809656453114</c:v>
                </c:pt>
              </c:numCache>
            </c:numRef>
          </c:val>
        </c:ser>
        <c:ser>
          <c:idx val="1"/>
          <c:order val="1"/>
          <c:tx>
            <c:strRef>
              <c:f>Overview34!$C$2</c:f>
              <c:strCache>
                <c:ptCount val="1"/>
                <c:pt idx="0">
                  <c:v>Multi storey </c:v>
                </c:pt>
              </c:strCache>
            </c:strRef>
          </c:tx>
          <c:invertIfNegative val="0"/>
          <c:cat>
            <c:strRef>
              <c:f>Overview34!$A$4:$A$11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Overview34!$C$4:$C$11</c:f>
              <c:numCache>
                <c:formatCode>0.00</c:formatCode>
                <c:ptCount val="8"/>
                <c:pt idx="0">
                  <c:v>4.796559957983952</c:v>
                </c:pt>
                <c:pt idx="1">
                  <c:v>3.3562647542196506</c:v>
                </c:pt>
                <c:pt idx="2">
                  <c:v>7.1133511601146067</c:v>
                </c:pt>
                <c:pt idx="3">
                  <c:v>3.1218437203981111</c:v>
                </c:pt>
                <c:pt idx="4">
                  <c:v>1.514757812577642</c:v>
                </c:pt>
                <c:pt idx="5">
                  <c:v>4.3355288471984155</c:v>
                </c:pt>
                <c:pt idx="6">
                  <c:v>3.4386814284381608</c:v>
                </c:pt>
                <c:pt idx="7" 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7488"/>
        <c:axId val="207089024"/>
      </c:barChart>
      <c:catAx>
        <c:axId val="20708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89024"/>
        <c:crosses val="autoZero"/>
        <c:auto val="1"/>
        <c:lblAlgn val="ctr"/>
        <c:lblOffset val="100"/>
        <c:noMultiLvlLbl val="0"/>
      </c:catAx>
      <c:valAx>
        <c:axId val="207089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08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Overview34!$J$2:$J$3</c:f>
              <c:strCache>
                <c:ptCount val="1"/>
                <c:pt idx="0">
                  <c:v>Detached Cons [PJ]</c:v>
                </c:pt>
              </c:strCache>
            </c:strRef>
          </c:tx>
          <c:invertIfNegative val="0"/>
          <c:cat>
            <c:strRef>
              <c:f>Overview34!$I$4:$I$11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Overview34!$J$4:$J$11</c:f>
              <c:numCache>
                <c:formatCode>General</c:formatCode>
                <c:ptCount val="8"/>
                <c:pt idx="0">
                  <c:v>3.9210983848140852</c:v>
                </c:pt>
                <c:pt idx="1">
                  <c:v>2.8527807018400035</c:v>
                </c:pt>
                <c:pt idx="2">
                  <c:v>6.7301945377352475</c:v>
                </c:pt>
                <c:pt idx="3">
                  <c:v>3.4144396047538397</c:v>
                </c:pt>
                <c:pt idx="4">
                  <c:v>1.5591464762147684</c:v>
                </c:pt>
                <c:pt idx="5">
                  <c:v>3.426421143943688</c:v>
                </c:pt>
                <c:pt idx="6">
                  <c:v>5.6752049129662598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Overview34!$K$2:$K$3</c:f>
              <c:strCache>
                <c:ptCount val="1"/>
                <c:pt idx="0">
                  <c:v>Multi storey  Cons [PJ]</c:v>
                </c:pt>
              </c:strCache>
            </c:strRef>
          </c:tx>
          <c:invertIfNegative val="0"/>
          <c:cat>
            <c:strRef>
              <c:f>Overview34!$I$4:$I$11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Overview34!$K$4:$K$11</c:f>
              <c:numCache>
                <c:formatCode>General</c:formatCode>
                <c:ptCount val="8"/>
                <c:pt idx="0">
                  <c:v>4.796559957983952</c:v>
                </c:pt>
                <c:pt idx="1">
                  <c:v>3.3562647542196506</c:v>
                </c:pt>
                <c:pt idx="2">
                  <c:v>7.1133511601146067</c:v>
                </c:pt>
                <c:pt idx="3">
                  <c:v>3.1218437203981111</c:v>
                </c:pt>
                <c:pt idx="4">
                  <c:v>1.514757812577642</c:v>
                </c:pt>
                <c:pt idx="5">
                  <c:v>4.3355288471984155</c:v>
                </c:pt>
                <c:pt idx="6">
                  <c:v>3.4386814284381608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43680"/>
        <c:axId val="207145216"/>
      </c:barChart>
      <c:catAx>
        <c:axId val="20714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45216"/>
        <c:crosses val="autoZero"/>
        <c:auto val="1"/>
        <c:lblAlgn val="ctr"/>
        <c:lblOffset val="100"/>
        <c:noMultiLvlLbl val="0"/>
      </c:catAx>
      <c:valAx>
        <c:axId val="2071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4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Overview34!$B$2:$B$3</c:f>
              <c:strCache>
                <c:ptCount val="1"/>
                <c:pt idx="0">
                  <c:v>Detached Cons [PJ]</c:v>
                </c:pt>
              </c:strCache>
            </c:strRef>
          </c:tx>
          <c:cat>
            <c:strRef>
              <c:f>Overview34!$A$4:$A$10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Overview34!$B$4:$B$10</c:f>
              <c:numCache>
                <c:formatCode>0.00</c:formatCode>
                <c:ptCount val="7"/>
                <c:pt idx="0">
                  <c:v>5.3581063072710222</c:v>
                </c:pt>
                <c:pt idx="1">
                  <c:v>3.898270528224637</c:v>
                </c:pt>
                <c:pt idx="2">
                  <c:v>9.1966827309052608</c:v>
                </c:pt>
                <c:pt idx="3">
                  <c:v>4.6657667282416222</c:v>
                </c:pt>
                <c:pt idx="4">
                  <c:v>2.1305439824004413</c:v>
                </c:pt>
                <c:pt idx="5">
                  <c:v>4.6821392734836831</c:v>
                </c:pt>
                <c:pt idx="6">
                  <c:v>7.7550594897051504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0.13922645086030913"/>
          <c:w val="0.33897200349956258"/>
          <c:h val="0.823283027121609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Overview34!$C$2:$C$3</c:f>
              <c:strCache>
                <c:ptCount val="1"/>
                <c:pt idx="0">
                  <c:v>Multi storey  Cons [PJ]</c:v>
                </c:pt>
              </c:strCache>
            </c:strRef>
          </c:tx>
          <c:cat>
            <c:strRef>
              <c:f>Overview34!$A$4:$A$10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Overview34!$C$4:$C$10</c:f>
              <c:numCache>
                <c:formatCode>0.00</c:formatCode>
                <c:ptCount val="7"/>
                <c:pt idx="0">
                  <c:v>4.796559957983952</c:v>
                </c:pt>
                <c:pt idx="1">
                  <c:v>3.3562647542196506</c:v>
                </c:pt>
                <c:pt idx="2">
                  <c:v>7.1133511601146067</c:v>
                </c:pt>
                <c:pt idx="3">
                  <c:v>3.1218437203981111</c:v>
                </c:pt>
                <c:pt idx="4">
                  <c:v>1.514757812577642</c:v>
                </c:pt>
                <c:pt idx="5">
                  <c:v>4.3355288471984155</c:v>
                </c:pt>
                <c:pt idx="6">
                  <c:v>3.4386814284381608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3990594925634289E-2"/>
          <c:y val="0.11360673665791773"/>
          <c:w val="0.53304702537182858"/>
          <c:h val="0.88639326334208224"/>
        </c:manualLayout>
      </c:layout>
      <c:pieChart>
        <c:varyColors val="1"/>
        <c:ser>
          <c:idx val="0"/>
          <c:order val="0"/>
          <c:tx>
            <c:strRef>
              <c:f>Overview34!$E$2:$E$3</c:f>
              <c:strCache>
                <c:ptCount val="1"/>
                <c:pt idx="0">
                  <c:v>Detached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Overview34!$A$4:$A$10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Overview34!$E$4:$E$10</c:f>
              <c:numCache>
                <c:formatCode>0%</c:formatCode>
                <c:ptCount val="7"/>
                <c:pt idx="0">
                  <c:v>0.14217548701637031</c:v>
                </c:pt>
                <c:pt idx="1">
                  <c:v>0.10343925243136588</c:v>
                </c:pt>
                <c:pt idx="2">
                  <c:v>0.2440307771473561</c:v>
                </c:pt>
                <c:pt idx="3">
                  <c:v>0.12380449712099667</c:v>
                </c:pt>
                <c:pt idx="4">
                  <c:v>5.6533243451427115E-2</c:v>
                </c:pt>
                <c:pt idx="5">
                  <c:v>0.12423893691371388</c:v>
                </c:pt>
                <c:pt idx="6">
                  <c:v>0.20577780591877004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2.8115339749198023E-2"/>
          <c:w val="0.33897200349956258"/>
          <c:h val="0.957542286380869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787948381452319"/>
          <c:y val="0.12749562554680663"/>
          <c:w val="0.46082480314960628"/>
          <c:h val="0.7680413385826772"/>
        </c:manualLayout>
      </c:layout>
      <c:pieChart>
        <c:varyColors val="1"/>
        <c:ser>
          <c:idx val="0"/>
          <c:order val="0"/>
          <c:tx>
            <c:strRef>
              <c:f>Overview34!$F$2:$F$3</c:f>
              <c:strCache>
                <c:ptCount val="1"/>
                <c:pt idx="0">
                  <c:v>Multi storey 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Overview34!$A$4:$A$10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Overview34!$F$4:$F$10</c:f>
              <c:numCache>
                <c:formatCode>0%</c:formatCode>
                <c:ptCount val="7"/>
                <c:pt idx="0">
                  <c:v>0.17330498583445136</c:v>
                </c:pt>
                <c:pt idx="1">
                  <c:v>0.12126553629722207</c:v>
                </c:pt>
                <c:pt idx="2">
                  <c:v>0.25701319963428354</c:v>
                </c:pt>
                <c:pt idx="3">
                  <c:v>0.11279564656341062</c:v>
                </c:pt>
                <c:pt idx="4">
                  <c:v>5.4729865476701098E-2</c:v>
                </c:pt>
                <c:pt idx="5">
                  <c:v>0.15664742482743516</c:v>
                </c:pt>
                <c:pt idx="6">
                  <c:v>0.12424334136649612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809972717907305"/>
          <c:y val="4.7536953490307815E-2"/>
          <c:w val="0.33612118011875736"/>
          <c:h val="0.9135178886988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Overview!$J$2:$J$3</c:f>
              <c:strCache>
                <c:ptCount val="1"/>
                <c:pt idx="0">
                  <c:v>Detached Cons [PJ]</c:v>
                </c:pt>
              </c:strCache>
            </c:strRef>
          </c:tx>
          <c:invertIfNegative val="0"/>
          <c:cat>
            <c:strRef>
              <c:f>Overview!$I$4:$I$11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Overview!$J$4:$J$11</c:f>
              <c:numCache>
                <c:formatCode>General</c:formatCode>
                <c:ptCount val="8"/>
                <c:pt idx="0">
                  <c:v>4.5629929203318662</c:v>
                </c:pt>
                <c:pt idx="1">
                  <c:v>3.319788709247729</c:v>
                </c:pt>
                <c:pt idx="2">
                  <c:v>7.8319458004617761</c:v>
                </c:pt>
                <c:pt idx="3">
                  <c:v>3.9733927115249412</c:v>
                </c:pt>
                <c:pt idx="4">
                  <c:v>1.8143830209110361</c:v>
                </c:pt>
                <c:pt idx="5">
                  <c:v>3.9873356614671538</c:v>
                </c:pt>
                <c:pt idx="6">
                  <c:v>6.6042514871825881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Overview!$K$2:$K$3</c:f>
              <c:strCache>
                <c:ptCount val="1"/>
                <c:pt idx="0">
                  <c:v>Multi storey  Cons [PJ]</c:v>
                </c:pt>
              </c:strCache>
            </c:strRef>
          </c:tx>
          <c:invertIfNegative val="0"/>
          <c:cat>
            <c:strRef>
              <c:f>Overview!$I$4:$I$11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Overview!$K$4:$K$11</c:f>
              <c:numCache>
                <c:formatCode>General</c:formatCode>
                <c:ptCount val="8"/>
                <c:pt idx="0">
                  <c:v>5.3552854244178816</c:v>
                </c:pt>
                <c:pt idx="1">
                  <c:v>3.7472179804283177</c:v>
                </c:pt>
                <c:pt idx="2">
                  <c:v>7.9419471705174161</c:v>
                </c:pt>
                <c:pt idx="3">
                  <c:v>3.4854905014437501</c:v>
                </c:pt>
                <c:pt idx="4">
                  <c:v>1.691203801532319</c:v>
                </c:pt>
                <c:pt idx="5">
                  <c:v>4.8405512796516197</c:v>
                </c:pt>
                <c:pt idx="6">
                  <c:v>3.8392349296664325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00352"/>
        <c:axId val="215665664"/>
      </c:barChart>
      <c:catAx>
        <c:axId val="1969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665664"/>
        <c:crosses val="autoZero"/>
        <c:auto val="1"/>
        <c:lblAlgn val="ctr"/>
        <c:lblOffset val="100"/>
        <c:noMultiLvlLbl val="0"/>
      </c:catAx>
      <c:valAx>
        <c:axId val="2156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Overview!$B$2:$B$3</c:f>
              <c:strCache>
                <c:ptCount val="1"/>
                <c:pt idx="0">
                  <c:v>Detached Cons [PJ]</c:v>
                </c:pt>
              </c:strCache>
            </c:strRef>
          </c:tx>
          <c:cat>
            <c:strRef>
              <c:f>Overview!$A$4:$A$10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Overview!$B$4:$B$10</c:f>
              <c:numCache>
                <c:formatCode>0.00</c:formatCode>
                <c:ptCount val="7"/>
                <c:pt idx="0">
                  <c:v>6.235242972007808</c:v>
                </c:pt>
                <c:pt idx="1">
                  <c:v>4.5364280811512385</c:v>
                </c:pt>
                <c:pt idx="2">
                  <c:v>10.702204860296749</c:v>
                </c:pt>
                <c:pt idx="3">
                  <c:v>5.4295655093326438</c:v>
                </c:pt>
                <c:pt idx="4">
                  <c:v>2.4793198624649699</c:v>
                </c:pt>
                <c:pt idx="5">
                  <c:v>5.4486182850336231</c:v>
                </c:pt>
                <c:pt idx="6">
                  <c:v>9.0245839495697471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0.13922645086030913"/>
          <c:w val="0.33897200349956258"/>
          <c:h val="0.823283027121609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Overview!$C$2:$C$3</c:f>
              <c:strCache>
                <c:ptCount val="1"/>
                <c:pt idx="0">
                  <c:v>Multi storey  Cons [PJ]</c:v>
                </c:pt>
              </c:strCache>
            </c:strRef>
          </c:tx>
          <c:cat>
            <c:strRef>
              <c:f>Overview!$A$4:$A$10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Overview!$C$4:$C$10</c:f>
              <c:numCache>
                <c:formatCode>0.00</c:formatCode>
                <c:ptCount val="7"/>
                <c:pt idx="0">
                  <c:v>5.3552854244178816</c:v>
                </c:pt>
                <c:pt idx="1">
                  <c:v>3.7472179804283177</c:v>
                </c:pt>
                <c:pt idx="2">
                  <c:v>7.9419471705174161</c:v>
                </c:pt>
                <c:pt idx="3">
                  <c:v>3.4854905014437501</c:v>
                </c:pt>
                <c:pt idx="4">
                  <c:v>1.691203801532319</c:v>
                </c:pt>
                <c:pt idx="5">
                  <c:v>4.8405512796516197</c:v>
                </c:pt>
                <c:pt idx="6">
                  <c:v>3.8392349296664325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3990594925634289E-2"/>
          <c:y val="0.11360673665791773"/>
          <c:w val="0.53304702537182858"/>
          <c:h val="0.88639326334208224"/>
        </c:manualLayout>
      </c:layout>
      <c:pieChart>
        <c:varyColors val="1"/>
        <c:ser>
          <c:idx val="0"/>
          <c:order val="0"/>
          <c:tx>
            <c:strRef>
              <c:f>Overview!$E$2:$E$3</c:f>
              <c:strCache>
                <c:ptCount val="1"/>
                <c:pt idx="0">
                  <c:v>Detached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Overview!$A$4:$A$10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Overview!$E$4:$E$10</c:f>
              <c:numCache>
                <c:formatCode>0%</c:formatCode>
                <c:ptCount val="7"/>
                <c:pt idx="0">
                  <c:v>0.14217548701637031</c:v>
                </c:pt>
                <c:pt idx="1">
                  <c:v>0.10343925243136588</c:v>
                </c:pt>
                <c:pt idx="2">
                  <c:v>0.24403077714735613</c:v>
                </c:pt>
                <c:pt idx="3">
                  <c:v>0.12380449712099667</c:v>
                </c:pt>
                <c:pt idx="4">
                  <c:v>5.6533243451427122E-2</c:v>
                </c:pt>
                <c:pt idx="5">
                  <c:v>0.12423893691371386</c:v>
                </c:pt>
                <c:pt idx="6">
                  <c:v>0.20577780591877004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2.8115339749198023E-2"/>
          <c:w val="0.33897200349956258"/>
          <c:h val="0.957542286380869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787948381452319"/>
          <c:y val="0.12749562554680663"/>
          <c:w val="0.46082480314960628"/>
          <c:h val="0.7680413385826772"/>
        </c:manualLayout>
      </c:layout>
      <c:pieChart>
        <c:varyColors val="1"/>
        <c:ser>
          <c:idx val="0"/>
          <c:order val="0"/>
          <c:tx>
            <c:strRef>
              <c:f>Overview!$F$2:$F$3</c:f>
              <c:strCache>
                <c:ptCount val="1"/>
                <c:pt idx="0">
                  <c:v>Multi storey 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Overview!$A$4:$A$10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Overview!$F$4:$F$10</c:f>
              <c:numCache>
                <c:formatCode>0%</c:formatCode>
                <c:ptCount val="7"/>
                <c:pt idx="0">
                  <c:v>0.17330498583445136</c:v>
                </c:pt>
                <c:pt idx="1">
                  <c:v>0.12126553629722209</c:v>
                </c:pt>
                <c:pt idx="2">
                  <c:v>0.25701319963428354</c:v>
                </c:pt>
                <c:pt idx="3">
                  <c:v>0.11279564656341064</c:v>
                </c:pt>
                <c:pt idx="4">
                  <c:v>5.4729865476701105E-2</c:v>
                </c:pt>
                <c:pt idx="5">
                  <c:v>0.15664742482743518</c:v>
                </c:pt>
                <c:pt idx="6">
                  <c:v>0.12424334136649613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809972717907305"/>
          <c:y val="4.7536953490307815E-2"/>
          <c:w val="0.33612118011875736"/>
          <c:h val="0.9135178886988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20472440944882"/>
          <c:y val="7.4548702245552642E-2"/>
          <c:w val="0.57264960629921258"/>
          <c:h val="0.48636628754738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Overview12!$B$2</c:f>
              <c:strCache>
                <c:ptCount val="1"/>
                <c:pt idx="0">
                  <c:v>Detached</c:v>
                </c:pt>
              </c:strCache>
            </c:strRef>
          </c:tx>
          <c:invertIfNegative val="0"/>
          <c:cat>
            <c:strRef>
              <c:f>Overview12!$A$4:$A$11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Overview12!$B$4:$B$11</c:f>
              <c:numCache>
                <c:formatCode>0.00</c:formatCode>
                <c:ptCount val="8"/>
                <c:pt idx="0">
                  <c:v>0.87713666473678553</c:v>
                </c:pt>
                <c:pt idx="1">
                  <c:v>0.63815755292660159</c:v>
                </c:pt>
                <c:pt idx="2">
                  <c:v>1.5055221293914882</c:v>
                </c:pt>
                <c:pt idx="3">
                  <c:v>0.76379878109102139</c:v>
                </c:pt>
                <c:pt idx="4">
                  <c:v>0.34877588006452853</c:v>
                </c:pt>
                <c:pt idx="5">
                  <c:v>0.76647901154994047</c:v>
                </c:pt>
                <c:pt idx="6">
                  <c:v>1.2695244598645969</c:v>
                </c:pt>
                <c:pt idx="7" formatCode="General">
                  <c:v>1.3664809656453114</c:v>
                </c:pt>
              </c:numCache>
            </c:numRef>
          </c:val>
        </c:ser>
        <c:ser>
          <c:idx val="1"/>
          <c:order val="1"/>
          <c:tx>
            <c:strRef>
              <c:f>Overview12!$C$2</c:f>
              <c:strCache>
                <c:ptCount val="1"/>
                <c:pt idx="0">
                  <c:v>Multi storey </c:v>
                </c:pt>
              </c:strCache>
            </c:strRef>
          </c:tx>
          <c:invertIfNegative val="0"/>
          <c:cat>
            <c:strRef>
              <c:f>Overview12!$A$4:$A$11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Overview12!$C$4:$C$11</c:f>
              <c:numCache>
                <c:formatCode>0.00</c:formatCode>
                <c:ptCount val="8"/>
                <c:pt idx="0">
                  <c:v>0.55872546643392995</c:v>
                </c:pt>
                <c:pt idx="1">
                  <c:v>0.3909532262086669</c:v>
                </c:pt>
                <c:pt idx="2">
                  <c:v>0.8285960104028095</c:v>
                </c:pt>
                <c:pt idx="3">
                  <c:v>0.36364678104563902</c:v>
                </c:pt>
                <c:pt idx="4">
                  <c:v>0.176445988954677</c:v>
                </c:pt>
                <c:pt idx="5">
                  <c:v>0.505022432453204</c:v>
                </c:pt>
                <c:pt idx="6">
                  <c:v>0.40055350122827177</c:v>
                </c:pt>
                <c:pt idx="7" 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07424"/>
        <c:axId val="201613312"/>
      </c:barChart>
      <c:catAx>
        <c:axId val="20160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613312"/>
        <c:crosses val="autoZero"/>
        <c:auto val="1"/>
        <c:lblAlgn val="ctr"/>
        <c:lblOffset val="100"/>
        <c:noMultiLvlLbl val="0"/>
      </c:catAx>
      <c:valAx>
        <c:axId val="201613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16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Overview12!$J$2:$J$3</c:f>
              <c:strCache>
                <c:ptCount val="1"/>
                <c:pt idx="0">
                  <c:v>Detached Cons [PJ]</c:v>
                </c:pt>
              </c:strCache>
            </c:strRef>
          </c:tx>
          <c:invertIfNegative val="0"/>
          <c:cat>
            <c:strRef>
              <c:f>Overview12!$I$4:$I$11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Overview12!$J$4:$J$11</c:f>
              <c:numCache>
                <c:formatCode>General</c:formatCode>
                <c:ptCount val="8"/>
                <c:pt idx="0">
                  <c:v>0.64189453551778064</c:v>
                </c:pt>
                <c:pt idx="1">
                  <c:v>0.46700800740772558</c:v>
                </c:pt>
                <c:pt idx="2">
                  <c:v>1.1017512627265287</c:v>
                </c:pt>
                <c:pt idx="3">
                  <c:v>0.55895310677110133</c:v>
                </c:pt>
                <c:pt idx="4">
                  <c:v>0.25523654469626766</c:v>
                </c:pt>
                <c:pt idx="5">
                  <c:v>0.56091451752346655</c:v>
                </c:pt>
                <c:pt idx="6">
                  <c:v>0.92904657421632841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Overview12!$K$2:$K$3</c:f>
              <c:strCache>
                <c:ptCount val="1"/>
                <c:pt idx="0">
                  <c:v>Multi storey  Cons [PJ]</c:v>
                </c:pt>
              </c:strCache>
            </c:strRef>
          </c:tx>
          <c:invertIfNegative val="0"/>
          <c:cat>
            <c:strRef>
              <c:f>Overview12!$I$4:$I$11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Overview12!$K$4:$K$11</c:f>
              <c:numCache>
                <c:formatCode>General</c:formatCode>
                <c:ptCount val="8"/>
                <c:pt idx="0">
                  <c:v>0.55872546643392995</c:v>
                </c:pt>
                <c:pt idx="1">
                  <c:v>0.3909532262086669</c:v>
                </c:pt>
                <c:pt idx="2">
                  <c:v>0.8285960104028095</c:v>
                </c:pt>
                <c:pt idx="3">
                  <c:v>0.36364678104563902</c:v>
                </c:pt>
                <c:pt idx="4">
                  <c:v>0.176445988954677</c:v>
                </c:pt>
                <c:pt idx="5">
                  <c:v>0.505022432453204</c:v>
                </c:pt>
                <c:pt idx="6">
                  <c:v>0.40055350122827177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18816"/>
        <c:axId val="204020352"/>
      </c:barChart>
      <c:catAx>
        <c:axId val="20401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020352"/>
        <c:crosses val="autoZero"/>
        <c:auto val="1"/>
        <c:lblAlgn val="ctr"/>
        <c:lblOffset val="100"/>
        <c:noMultiLvlLbl val="0"/>
      </c:catAx>
      <c:valAx>
        <c:axId val="204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1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Overview12!$B$2:$B$3</c:f>
              <c:strCache>
                <c:ptCount val="1"/>
                <c:pt idx="0">
                  <c:v>Detached Cons [PJ]</c:v>
                </c:pt>
              </c:strCache>
            </c:strRef>
          </c:tx>
          <c:cat>
            <c:strRef>
              <c:f>Overview12!$A$4:$A$10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Overview12!$B$4:$B$10</c:f>
              <c:numCache>
                <c:formatCode>0.00</c:formatCode>
                <c:ptCount val="7"/>
                <c:pt idx="0">
                  <c:v>0.87713666473678553</c:v>
                </c:pt>
                <c:pt idx="1">
                  <c:v>0.63815755292660159</c:v>
                </c:pt>
                <c:pt idx="2">
                  <c:v>1.5055221293914882</c:v>
                </c:pt>
                <c:pt idx="3">
                  <c:v>0.76379878109102139</c:v>
                </c:pt>
                <c:pt idx="4">
                  <c:v>0.34877588006452853</c:v>
                </c:pt>
                <c:pt idx="5">
                  <c:v>0.76647901154994047</c:v>
                </c:pt>
                <c:pt idx="6">
                  <c:v>1.2695244598645969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0.13922645086030913"/>
          <c:w val="0.33897200349956258"/>
          <c:h val="0.823283027121609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104775</xdr:rowOff>
    </xdr:from>
    <xdr:to>
      <xdr:col>19</xdr:col>
      <xdr:colOff>133350</xdr:colOff>
      <xdr:row>52</xdr:row>
      <xdr:rowOff>152400</xdr:rowOff>
    </xdr:to>
    <xdr:sp macro="" textlink="">
      <xdr:nvSpPr>
        <xdr:cNvPr id="2" name="Tekstboks 1"/>
        <xdr:cNvSpPr txBox="1"/>
      </xdr:nvSpPr>
      <xdr:spPr>
        <a:xfrm>
          <a:off x="171450" y="104775"/>
          <a:ext cx="11544300" cy="846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Appliances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Data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New Data  now from 2012 </a:t>
          </a:r>
        </a:p>
        <a:p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Energy consumption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and the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Demand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( in Kst) is calculated from data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Elmodelbolig surveys  it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data for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owner ship level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and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specific energy consumption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(yearly electricity consumption if the HH has the specific appliance) . </a:t>
          </a:r>
        </a:p>
        <a:p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Lifespan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is also taken from the Elmodelbolig surveys.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number of household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is derived from the Power plant statistic (elværksstatistikken)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Households is divided in 2 types of buildings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Multi storey buildings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detached housed </a:t>
          </a:r>
          <a:endParaRPr lang="da-DK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and after geography;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East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and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west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Detached houses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are the sum of detached, semidetached, doublet- and row houses.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Farm houses is not a separate group in the power plant statistic, it is assumed that these is included in the detached houses group.  Weekend cottages is not included.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ELMODEL(ELM) boligdata: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only data for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Detached houses( houses) and  Multi storey buildings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appartments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 are used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In the ELmodel bolig data there is also the household type Farmhouses and weekend cottage,  data for  these hh-types is not included in the TIMES sheets .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Since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2012 ELM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data is not divided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 east and west , same data is used for east and west   - it is only the number of households that makes the difference between east and west. </a:t>
          </a:r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consumption for appliances for the 2 groups (Detached and multi storey ) is further separated in eight  appliances groups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Computers, Cooking, Entertainment, Ligthning, Others, Refrigiation and Machines(Washing – dish and clothes).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Definitions	</a:t>
          </a:r>
          <a:endParaRPr lang="da-DK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Ownership level:  percent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Consumption: The yearly consumption in a HH if the household has the specific appliance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Definition numbers of households in ....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Detached buildings (DB)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: sum of households in detached, semidetached and row housed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Multi-storey buildings (MD)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: Households in  multi(family) houses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OBS  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holiday cottages/ houses in not included.  Account for 8 % of total number of households. And using Elmodelbolig data the electricity consumption for appliances (minus for heating purposes) is assumed to be app 3 % for weekend cottages( 2010 data).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Results :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Checking the result for the energy consumption calculated using Elmodelbolig-data with the data in the Energy Statistics 2012 shows that for households in Multi storey the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 Statistics 2012 data for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energy consumption is approximately 9 % higher than in consumption calculated using EML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data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. And the energy consumption for households in detached houses the 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tatistic data is gives at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approximately 7 % lower energyconsumption  than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calculated energy consumption using EML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. In average the calculated energy consumption is 4% lower than in the statistic data– (weekend cottages ?) 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Creating “Veda” data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energy service for the different appliances groups called activity is measured in the unit kST (1000 ST (numbers)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It is the sum of all the appliances in the group for example for e.g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15</xdr:row>
      <xdr:rowOff>100012</xdr:rowOff>
    </xdr:from>
    <xdr:to>
      <xdr:col>5</xdr:col>
      <xdr:colOff>533400</xdr:colOff>
      <xdr:row>32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2028825</xdr:colOff>
      <xdr:row>16</xdr:row>
      <xdr:rowOff>33337</xdr:rowOff>
    </xdr:from>
    <xdr:to>
      <xdr:col>14</xdr:col>
      <xdr:colOff>504825</xdr:colOff>
      <xdr:row>33</xdr:row>
      <xdr:rowOff>23812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32</xdr:row>
      <xdr:rowOff>147637</xdr:rowOff>
    </xdr:from>
    <xdr:to>
      <xdr:col>5</xdr:col>
      <xdr:colOff>257175</xdr:colOff>
      <xdr:row>49</xdr:row>
      <xdr:rowOff>138112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34</xdr:row>
      <xdr:rowOff>33337</xdr:rowOff>
    </xdr:from>
    <xdr:to>
      <xdr:col>15</xdr:col>
      <xdr:colOff>219075</xdr:colOff>
      <xdr:row>51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1076325</xdr:colOff>
      <xdr:row>53</xdr:row>
      <xdr:rowOff>109537</xdr:rowOff>
    </xdr:from>
    <xdr:to>
      <xdr:col>5</xdr:col>
      <xdr:colOff>571500</xdr:colOff>
      <xdr:row>70</xdr:row>
      <xdr:rowOff>100012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1285874</xdr:colOff>
      <xdr:row>52</xdr:row>
      <xdr:rowOff>119061</xdr:rowOff>
    </xdr:from>
    <xdr:to>
      <xdr:col>15</xdr:col>
      <xdr:colOff>409574</xdr:colOff>
      <xdr:row>70</xdr:row>
      <xdr:rowOff>123824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0.23333</cdr:x>
      <cdr:y>0.03993</cdr:y>
    </cdr:from>
    <cdr:to>
      <cdr:x>0.86875</cdr:x>
      <cdr:y>0.09549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800" y="109538"/>
          <a:ext cx="2905125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0.2125</cdr:x>
      <cdr:y>0.03993</cdr:y>
    </cdr:from>
    <cdr:to>
      <cdr:x>0.88542</cdr:x>
      <cdr:y>0.12326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71549" y="109538"/>
          <a:ext cx="30765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Total final energy consumption for appliances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15</xdr:row>
      <xdr:rowOff>100012</xdr:rowOff>
    </xdr:from>
    <xdr:to>
      <xdr:col>5</xdr:col>
      <xdr:colOff>533400</xdr:colOff>
      <xdr:row>32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2028825</xdr:colOff>
      <xdr:row>16</xdr:row>
      <xdr:rowOff>33337</xdr:rowOff>
    </xdr:from>
    <xdr:to>
      <xdr:col>14</xdr:col>
      <xdr:colOff>504825</xdr:colOff>
      <xdr:row>33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32</xdr:row>
      <xdr:rowOff>147637</xdr:rowOff>
    </xdr:from>
    <xdr:to>
      <xdr:col>5</xdr:col>
      <xdr:colOff>257175</xdr:colOff>
      <xdr:row>49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34</xdr:row>
      <xdr:rowOff>33337</xdr:rowOff>
    </xdr:from>
    <xdr:to>
      <xdr:col>15</xdr:col>
      <xdr:colOff>219075</xdr:colOff>
      <xdr:row>51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1076325</xdr:colOff>
      <xdr:row>53</xdr:row>
      <xdr:rowOff>109537</xdr:rowOff>
    </xdr:from>
    <xdr:to>
      <xdr:col>5</xdr:col>
      <xdr:colOff>571500</xdr:colOff>
      <xdr:row>70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1285874</xdr:colOff>
      <xdr:row>52</xdr:row>
      <xdr:rowOff>119061</xdr:rowOff>
    </xdr:from>
    <xdr:to>
      <xdr:col>15</xdr:col>
      <xdr:colOff>409574</xdr:colOff>
      <xdr:row>70</xdr:row>
      <xdr:rowOff>123824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0.23333</cdr:x>
      <cdr:y>0.03993</cdr:y>
    </cdr:from>
    <cdr:to>
      <cdr:x>0.86875</cdr:x>
      <cdr:y>0.09549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800" y="109538"/>
          <a:ext cx="2905125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0.2125</cdr:x>
      <cdr:y>0.03993</cdr:y>
    </cdr:from>
    <cdr:to>
      <cdr:x>0.88542</cdr:x>
      <cdr:y>0.12326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71549" y="109538"/>
          <a:ext cx="30765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Total final energy consumption for appliances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15</xdr:row>
      <xdr:rowOff>100012</xdr:rowOff>
    </xdr:from>
    <xdr:to>
      <xdr:col>5</xdr:col>
      <xdr:colOff>533400</xdr:colOff>
      <xdr:row>32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2028825</xdr:colOff>
      <xdr:row>16</xdr:row>
      <xdr:rowOff>33337</xdr:rowOff>
    </xdr:from>
    <xdr:to>
      <xdr:col>14</xdr:col>
      <xdr:colOff>504825</xdr:colOff>
      <xdr:row>33</xdr:row>
      <xdr:rowOff>23812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32</xdr:row>
      <xdr:rowOff>147637</xdr:rowOff>
    </xdr:from>
    <xdr:to>
      <xdr:col>5</xdr:col>
      <xdr:colOff>257175</xdr:colOff>
      <xdr:row>49</xdr:row>
      <xdr:rowOff>138112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34</xdr:row>
      <xdr:rowOff>33337</xdr:rowOff>
    </xdr:from>
    <xdr:to>
      <xdr:col>15</xdr:col>
      <xdr:colOff>219075</xdr:colOff>
      <xdr:row>51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1076325</xdr:colOff>
      <xdr:row>53</xdr:row>
      <xdr:rowOff>109537</xdr:rowOff>
    </xdr:from>
    <xdr:to>
      <xdr:col>5</xdr:col>
      <xdr:colOff>571500</xdr:colOff>
      <xdr:row>70</xdr:row>
      <xdr:rowOff>100012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1285874</xdr:colOff>
      <xdr:row>52</xdr:row>
      <xdr:rowOff>119061</xdr:rowOff>
    </xdr:from>
    <xdr:to>
      <xdr:col>15</xdr:col>
      <xdr:colOff>409574</xdr:colOff>
      <xdr:row>70</xdr:row>
      <xdr:rowOff>123824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0.23333</cdr:x>
      <cdr:y>0.03993</cdr:y>
    </cdr:from>
    <cdr:to>
      <cdr:x>0.86875</cdr:x>
      <cdr:y>0.09549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800" y="109538"/>
          <a:ext cx="2905125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0.2125</cdr:x>
      <cdr:y>0.03993</cdr:y>
    </cdr:from>
    <cdr:to>
      <cdr:x>0.88542</cdr:x>
      <cdr:y>0.12326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71549" y="109538"/>
          <a:ext cx="30765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Total final energy consumption for appliances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15</xdr:row>
      <xdr:rowOff>95249</xdr:rowOff>
    </xdr:from>
    <xdr:to>
      <xdr:col>4</xdr:col>
      <xdr:colOff>361949</xdr:colOff>
      <xdr:row>28</xdr:row>
      <xdr:rowOff>0</xdr:rowOff>
    </xdr:to>
    <xdr:sp macro="" textlink="">
      <xdr:nvSpPr>
        <xdr:cNvPr id="2" name="TextBox 1"/>
        <xdr:cNvSpPr txBox="1"/>
      </xdr:nvSpPr>
      <xdr:spPr>
        <a:xfrm>
          <a:off x="990599" y="2724149"/>
          <a:ext cx="4943475" cy="20097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FT processes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are converting "general" commodities (such as NGA, DSL WPE,etc.) to residential comodities with efficiency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1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(converting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commodities in column D into commodities in column E)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The only purpose of these processes is to be able to track the use of commodities in a specific sector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(in this case 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residential sector).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da-DK" sz="11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LIFE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specifies the lifetime of new capacity. Any number greater than 40 could be chosen - the only idea is that the new buildings live until the end of analysed period (2050).</a:t>
          </a:r>
        </a:p>
        <a:p>
          <a:endParaRPr lang="da-DK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b="1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PASTI </a:t>
          </a:r>
          <a:r>
            <a:rPr lang="da-DK" b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denotes</a:t>
          </a:r>
          <a:r>
            <a:rPr lang="da-DK" b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past investments.</a:t>
          </a:r>
          <a:endParaRPr lang="da-DK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da-DK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b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AppData/Local/Microsoft/Windows/Temporary%20Internet%20Files/Content.Outlook/DT1IHSF5/SubRES_TMPL/ad_beregningsmodel_version_2_1_maj_2013_(4)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t\Office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Desktop/VT_DK_HOU_v1p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AppData/Local/Microsoft/Windows/Temporary%20Internet%20Files/Content.Outlook/DT1IHSF5/Supply-Use_OilProdu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dv%20ELM-projection_all_years_Troels20140218rin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vedmenu"/>
      <sheetName val="Bruttoenergiforbrug (k)"/>
      <sheetName val="Forbrug i alt (k)"/>
      <sheetName val="Produktionserhverv (k)"/>
      <sheetName val="Handel &amp; service (k)"/>
      <sheetName val="Husholdninger (k)"/>
      <sheetName val="Opvarmning (k)"/>
      <sheetName val="Netto opvarmning (k)"/>
      <sheetName val="Forbrug af el (k)"/>
      <sheetName val="Emissioner (k)"/>
      <sheetName val="Bruttoenergiforbrug (f)"/>
      <sheetName val="Brændselsforbrug"/>
      <sheetName val="Energisektor"/>
      <sheetName val="Forbrug i alt (f)"/>
      <sheetName val="Transport (f)"/>
      <sheetName val="Produktionserhverv (f)"/>
      <sheetName val="Handel &amp; service (f)"/>
      <sheetName val="Husholdninger (f)"/>
      <sheetName val="Opvarmning (f)"/>
      <sheetName val="Netto opvarmning (f)"/>
      <sheetName val="Forbrug af el (f)"/>
      <sheetName val="Emissioner (f)"/>
      <sheetName val="Produktion af primær energi"/>
      <sheetName val="Vedvarende energi"/>
      <sheetName val="El produktion"/>
      <sheetName val="Brændselsforbrug ved el prod."/>
      <sheetName val="Fjv produktion"/>
      <sheetName val="Brændselsforbrug ved fjv prod."/>
      <sheetName val="Produktion af bygas"/>
      <sheetName val="Oversigt energibalance"/>
      <sheetName val="Detaljeret opgørel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5">
          <cell r="AP115">
            <v>4810.01</v>
          </cell>
        </row>
        <row r="145">
          <cell r="AP145">
            <v>516.78</v>
          </cell>
        </row>
      </sheetData>
      <sheetData sheetId="19"/>
      <sheetData sheetId="20">
        <row r="22">
          <cell r="AP22">
            <v>26714.37</v>
          </cell>
        </row>
        <row r="23">
          <cell r="AP23">
            <v>9266.59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RES"/>
      <sheetName val="Legend"/>
      <sheetName val="Heat demand in new buildings"/>
      <sheetName val="Buildings_stock_eff"/>
      <sheetName val="Commodities"/>
      <sheetName val="Processes"/>
      <sheetName val="Boilers"/>
      <sheetName val="Buildings"/>
      <sheetName val="Dem"/>
      <sheetName val="RES_Fuel"/>
      <sheetName val="Em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"/>
      <sheetName val="2015"/>
      <sheetName val="2020"/>
      <sheetName val="2025"/>
      <sheetName val="2030"/>
      <sheetName val="2035"/>
      <sheetName val="2040"/>
      <sheetName val="2045"/>
      <sheetName val="2050"/>
      <sheetName val="udv ownership MB"/>
      <sheetName val="udv ownership DB "/>
      <sheetName val="Comments "/>
      <sheetName val="udv_divergrpMar_April 14_TF"/>
      <sheetName val="RES_EFF_copy to SubRes_ "/>
      <sheetName val="APP_PROJ_Copy to Scen_Dem"/>
      <sheetName val="w"/>
      <sheetName val="Sheet1"/>
    </sheetNames>
    <sheetDataSet>
      <sheetData sheetId="0">
        <row r="58">
          <cell r="C58">
            <v>5</v>
          </cell>
          <cell r="D58">
            <v>353.68421052631578</v>
          </cell>
          <cell r="E58">
            <v>37.109375</v>
          </cell>
          <cell r="F58">
            <v>576</v>
          </cell>
          <cell r="G58">
            <v>37.109375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O5">
            <v>4.8600000000000003</v>
          </cell>
        </row>
        <row r="6">
          <cell r="O6">
            <v>4.5095999999999998</v>
          </cell>
        </row>
        <row r="7">
          <cell r="O7">
            <v>4.7077999999999998</v>
          </cell>
        </row>
        <row r="8">
          <cell r="O8">
            <v>15.76</v>
          </cell>
        </row>
        <row r="9">
          <cell r="O9">
            <v>3.5368421052631578</v>
          </cell>
        </row>
        <row r="10">
          <cell r="O10">
            <v>1.6344000000000001</v>
          </cell>
        </row>
      </sheetData>
      <sheetData sheetId="10">
        <row r="5">
          <cell r="N5" t="str">
            <v>Computers</v>
          </cell>
          <cell r="O5">
            <v>5.99</v>
          </cell>
        </row>
        <row r="6">
          <cell r="N6" t="str">
            <v>Cooking</v>
          </cell>
          <cell r="O6">
            <v>5.2046000000000001</v>
          </cell>
        </row>
        <row r="7">
          <cell r="N7" t="str">
            <v>Entertainment</v>
          </cell>
          <cell r="O7">
            <v>6.4372999999999987</v>
          </cell>
        </row>
        <row r="8">
          <cell r="N8" t="str">
            <v>Lighting</v>
          </cell>
          <cell r="O8">
            <v>27.95</v>
          </cell>
        </row>
        <row r="9">
          <cell r="N9" t="str">
            <v xml:space="preserve">Miscellaneous  </v>
          </cell>
          <cell r="O9">
            <v>5.76</v>
          </cell>
        </row>
        <row r="10">
          <cell r="N10" t="str">
            <v>Refrigeration</v>
          </cell>
          <cell r="O10">
            <v>2.2145999999999999</v>
          </cell>
        </row>
      </sheetData>
      <sheetData sheetId="11"/>
      <sheetData sheetId="12">
        <row r="26">
          <cell r="B26">
            <v>37.109375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zoomScale="130" zoomScaleNormal="130" workbookViewId="0">
      <selection activeCell="C19" sqref="C19"/>
    </sheetView>
  </sheetViews>
  <sheetFormatPr defaultRowHeight="12.75" x14ac:dyDescent="0.2"/>
  <cols>
    <col min="1" max="1" width="3.7109375" customWidth="1"/>
    <col min="2" max="2" width="22.7109375" customWidth="1"/>
    <col min="6" max="6" width="23.7109375" customWidth="1"/>
  </cols>
  <sheetData>
    <row r="2" spans="2:6" ht="13.5" thickBot="1" x14ac:dyDescent="0.25"/>
    <row r="3" spans="2:6" ht="34.5" thickBot="1" x14ac:dyDescent="0.25">
      <c r="B3" s="19" t="s">
        <v>49</v>
      </c>
      <c r="C3" s="20" t="s">
        <v>50</v>
      </c>
      <c r="D3" s="20" t="s">
        <v>51</v>
      </c>
      <c r="E3" s="20" t="s">
        <v>52</v>
      </c>
      <c r="F3" s="22" t="s">
        <v>63</v>
      </c>
    </row>
    <row r="4" spans="2:6" ht="23.25" thickBot="1" x14ac:dyDescent="0.25">
      <c r="B4" s="21" t="s">
        <v>59</v>
      </c>
      <c r="C4" s="21" t="str">
        <f t="shared" ref="C4:C10" si="0">"RADB"&amp;E4</f>
        <v>RADBC</v>
      </c>
      <c r="D4" s="21" t="str">
        <f t="shared" ref="D4:D10" si="1">"RAMB"&amp;E4</f>
        <v>RAMBC</v>
      </c>
      <c r="E4" s="21" t="s">
        <v>55</v>
      </c>
      <c r="F4" s="21" t="s">
        <v>80</v>
      </c>
    </row>
    <row r="5" spans="2:6" ht="23.25" thickBot="1" x14ac:dyDescent="0.25">
      <c r="B5" s="21" t="s">
        <v>45</v>
      </c>
      <c r="C5" s="21" t="str">
        <f t="shared" si="0"/>
        <v>RADBK</v>
      </c>
      <c r="D5" s="21" t="str">
        <f t="shared" si="1"/>
        <v>RAMBK</v>
      </c>
      <c r="E5" s="21" t="s">
        <v>60</v>
      </c>
      <c r="F5" s="21" t="s">
        <v>81</v>
      </c>
    </row>
    <row r="6" spans="2:6" ht="23.25" thickBot="1" x14ac:dyDescent="0.25">
      <c r="B6" s="21" t="s">
        <v>46</v>
      </c>
      <c r="C6" s="21" t="str">
        <f t="shared" si="0"/>
        <v>RADBE</v>
      </c>
      <c r="D6" s="21" t="str">
        <f t="shared" si="1"/>
        <v>RAMBE</v>
      </c>
      <c r="E6" s="21" t="s">
        <v>56</v>
      </c>
      <c r="F6" s="21" t="s">
        <v>82</v>
      </c>
    </row>
    <row r="7" spans="2:6" ht="23.25" thickBot="1" x14ac:dyDescent="0.25">
      <c r="B7" s="21" t="s">
        <v>47</v>
      </c>
      <c r="C7" s="21" t="str">
        <f t="shared" si="0"/>
        <v>RADBL</v>
      </c>
      <c r="D7" s="21" t="str">
        <f t="shared" si="1"/>
        <v>RAMBL</v>
      </c>
      <c r="E7" s="21" t="s">
        <v>53</v>
      </c>
      <c r="F7" s="21" t="s">
        <v>83</v>
      </c>
    </row>
    <row r="8" spans="2:6" ht="23.25" thickBot="1" x14ac:dyDescent="0.25">
      <c r="B8" s="21" t="s">
        <v>58</v>
      </c>
      <c r="C8" s="21" t="str">
        <f t="shared" si="0"/>
        <v>RADBO</v>
      </c>
      <c r="D8" s="21" t="str">
        <f t="shared" si="1"/>
        <v>RAMBO</v>
      </c>
      <c r="E8" s="21" t="s">
        <v>57</v>
      </c>
      <c r="F8" s="21" t="s">
        <v>84</v>
      </c>
    </row>
    <row r="9" spans="2:6" ht="23.25" thickBot="1" x14ac:dyDescent="0.25">
      <c r="B9" s="21" t="s">
        <v>48</v>
      </c>
      <c r="C9" s="21" t="str">
        <f t="shared" si="0"/>
        <v>RADBR</v>
      </c>
      <c r="D9" s="21" t="str">
        <f t="shared" si="1"/>
        <v>RAMBR</v>
      </c>
      <c r="E9" s="21" t="s">
        <v>54</v>
      </c>
      <c r="F9" s="21" t="s">
        <v>85</v>
      </c>
    </row>
    <row r="10" spans="2:6" ht="23.25" thickBot="1" x14ac:dyDescent="0.25">
      <c r="B10" s="21" t="s">
        <v>61</v>
      </c>
      <c r="C10" s="21" t="str">
        <f t="shared" si="0"/>
        <v>RADBM</v>
      </c>
      <c r="D10" s="21" t="str">
        <f t="shared" si="1"/>
        <v>RAMBM</v>
      </c>
      <c r="E10" s="21" t="s">
        <v>62</v>
      </c>
      <c r="F10" s="21" t="s">
        <v>86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70" zoomScaleNormal="70" workbookViewId="0">
      <selection activeCell="O15" sqref="O15"/>
    </sheetView>
  </sheetViews>
  <sheetFormatPr defaultRowHeight="12.75" x14ac:dyDescent="0.2"/>
  <cols>
    <col min="3" max="22" width="14.42578125" customWidth="1"/>
  </cols>
  <sheetData>
    <row r="1" spans="1:25" x14ac:dyDescent="0.2">
      <c r="A1" s="278" t="s">
        <v>321</v>
      </c>
    </row>
    <row r="2" spans="1:25" x14ac:dyDescent="0.2">
      <c r="A2" s="278" t="s">
        <v>322</v>
      </c>
    </row>
    <row r="4" spans="1:25" ht="15" x14ac:dyDescent="0.25">
      <c r="B4" s="260" t="s">
        <v>312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</row>
    <row r="5" spans="1:25" ht="30" x14ac:dyDescent="0.25">
      <c r="B5" s="261"/>
      <c r="C5" s="262" t="s">
        <v>313</v>
      </c>
      <c r="D5" s="263">
        <v>4</v>
      </c>
      <c r="E5" s="264"/>
      <c r="F5" s="264"/>
      <c r="G5" s="264"/>
      <c r="H5" s="265" t="s">
        <v>313</v>
      </c>
      <c r="I5" s="266">
        <v>3</v>
      </c>
      <c r="J5" s="267"/>
      <c r="K5" s="267"/>
      <c r="L5" s="267"/>
      <c r="M5" s="268" t="s">
        <v>313</v>
      </c>
      <c r="N5" s="269">
        <v>2</v>
      </c>
      <c r="O5" s="270"/>
      <c r="P5" s="270"/>
      <c r="Q5" s="270"/>
      <c r="R5" s="271" t="s">
        <v>313</v>
      </c>
      <c r="S5" s="272">
        <v>1</v>
      </c>
      <c r="T5" s="273"/>
      <c r="U5" s="273"/>
      <c r="V5" s="273"/>
    </row>
    <row r="6" spans="1:25" ht="30" x14ac:dyDescent="0.25">
      <c r="B6" s="261"/>
      <c r="C6" s="264"/>
      <c r="D6" s="262" t="s">
        <v>314</v>
      </c>
      <c r="E6" s="262" t="s">
        <v>315</v>
      </c>
      <c r="F6" s="262" t="s">
        <v>316</v>
      </c>
      <c r="G6" s="262" t="s">
        <v>317</v>
      </c>
      <c r="H6" s="267"/>
      <c r="I6" s="265" t="s">
        <v>314</v>
      </c>
      <c r="J6" s="265" t="s">
        <v>315</v>
      </c>
      <c r="K6" s="265" t="s">
        <v>316</v>
      </c>
      <c r="L6" s="265" t="s">
        <v>317</v>
      </c>
      <c r="M6" s="270"/>
      <c r="N6" s="268" t="s">
        <v>314</v>
      </c>
      <c r="O6" s="268" t="s">
        <v>315</v>
      </c>
      <c r="P6" s="268" t="s">
        <v>316</v>
      </c>
      <c r="Q6" s="268" t="s">
        <v>317</v>
      </c>
      <c r="R6" s="273"/>
      <c r="S6" s="271" t="s">
        <v>314</v>
      </c>
      <c r="T6" s="271" t="s">
        <v>315</v>
      </c>
      <c r="U6" s="271" t="s">
        <v>316</v>
      </c>
      <c r="V6" s="271" t="s">
        <v>317</v>
      </c>
    </row>
    <row r="7" spans="1:25" ht="15" x14ac:dyDescent="0.25">
      <c r="B7" s="261"/>
      <c r="C7" s="264" t="s">
        <v>318</v>
      </c>
      <c r="D7" s="274">
        <v>136715.26940735435</v>
      </c>
      <c r="E7" s="274">
        <v>41349.161965987594</v>
      </c>
      <c r="F7" s="274">
        <v>265751.65778336284</v>
      </c>
      <c r="G7" s="274">
        <v>58033.281110661941</v>
      </c>
      <c r="H7" s="267" t="s">
        <v>318</v>
      </c>
      <c r="I7" s="275">
        <v>412144.63796783338</v>
      </c>
      <c r="J7" s="275">
        <v>130533.87692886588</v>
      </c>
      <c r="K7" s="275">
        <v>1108447.2861210001</v>
      </c>
      <c r="L7" s="275">
        <v>267226.18497514899</v>
      </c>
      <c r="M7" s="270" t="s">
        <v>318</v>
      </c>
      <c r="N7" s="276">
        <v>76752.691625459134</v>
      </c>
      <c r="O7" s="276">
        <v>17800.93508512621</v>
      </c>
      <c r="P7" s="276">
        <v>108307.21020072256</v>
      </c>
      <c r="Q7" s="276">
        <v>31066.563392515378</v>
      </c>
      <c r="R7" s="273" t="s">
        <v>318</v>
      </c>
      <c r="S7" s="277">
        <v>35336.331769558958</v>
      </c>
      <c r="T7" s="277">
        <v>7764.5611940564604</v>
      </c>
      <c r="U7" s="277">
        <v>41062.393950347148</v>
      </c>
      <c r="V7" s="277">
        <v>10892.496967169041</v>
      </c>
      <c r="Y7" s="228">
        <f>SUM(D7:X7)</f>
        <v>2749184.5404451699</v>
      </c>
    </row>
    <row r="8" spans="1:25" ht="15" x14ac:dyDescent="0.25">
      <c r="B8" s="261"/>
      <c r="C8" s="264" t="s">
        <v>319</v>
      </c>
      <c r="D8" s="274">
        <v>82908.038752893335</v>
      </c>
      <c r="E8" s="274">
        <v>18033.035954592448</v>
      </c>
      <c r="F8" s="274">
        <v>44466.789597965566</v>
      </c>
      <c r="G8" s="274">
        <v>13171.705698100173</v>
      </c>
      <c r="H8" s="267" t="s">
        <v>319</v>
      </c>
      <c r="I8" s="275">
        <v>222020.55417910049</v>
      </c>
      <c r="J8" s="275">
        <v>55434.498802931419</v>
      </c>
      <c r="K8" s="275">
        <v>223647.47224699234</v>
      </c>
      <c r="L8" s="275">
        <v>80030.082221229124</v>
      </c>
      <c r="M8" s="270" t="s">
        <v>319</v>
      </c>
      <c r="N8" s="276">
        <v>53990.472304958959</v>
      </c>
      <c r="O8" s="276">
        <v>8643.1302747532154</v>
      </c>
      <c r="P8" s="276">
        <v>27358.855314108732</v>
      </c>
      <c r="Q8" s="276">
        <v>7038.1857882722188</v>
      </c>
      <c r="R8" s="273" t="s">
        <v>319</v>
      </c>
      <c r="S8" s="277">
        <v>21507.170366412869</v>
      </c>
      <c r="T8" s="277">
        <v>4734.2324498109247</v>
      </c>
      <c r="U8" s="277">
        <v>12383.002299100381</v>
      </c>
      <c r="V8" s="277">
        <v>4817.9544287773342</v>
      </c>
      <c r="Y8" s="228">
        <f t="shared" ref="Y8:Y9" si="0">SUM(D8:X8)</f>
        <v>880185.18067999941</v>
      </c>
    </row>
    <row r="9" spans="1:25" ht="15" x14ac:dyDescent="0.25">
      <c r="B9" s="261"/>
      <c r="C9" s="264" t="s">
        <v>320</v>
      </c>
      <c r="D9" s="274">
        <v>149617.71761983988</v>
      </c>
      <c r="E9" s="274">
        <v>44163.023284641917</v>
      </c>
      <c r="F9" s="274">
        <v>14373.489503999164</v>
      </c>
      <c r="G9" s="274">
        <v>5174.0499643618577</v>
      </c>
      <c r="H9" s="267" t="s">
        <v>320</v>
      </c>
      <c r="I9" s="275">
        <v>415584.18636811065</v>
      </c>
      <c r="J9" s="275">
        <v>137321.41128718236</v>
      </c>
      <c r="K9" s="275">
        <v>41401.150166908221</v>
      </c>
      <c r="L9" s="275">
        <v>15501.277527577495</v>
      </c>
      <c r="M9" s="270" t="s">
        <v>320</v>
      </c>
      <c r="N9" s="276">
        <v>46128.913828145014</v>
      </c>
      <c r="O9" s="276">
        <v>9291.5351636368523</v>
      </c>
      <c r="P9" s="276">
        <v>3903.7673928476333</v>
      </c>
      <c r="Q9" s="276">
        <v>865.12997894707962</v>
      </c>
      <c r="R9" s="273" t="s">
        <v>320</v>
      </c>
      <c r="S9" s="277">
        <v>16612.073349458875</v>
      </c>
      <c r="T9" s="277">
        <v>3604.6236430115405</v>
      </c>
      <c r="U9" s="277">
        <v>798.41350827434542</v>
      </c>
      <c r="V9" s="277">
        <v>459.80308181335238</v>
      </c>
      <c r="Y9" s="228">
        <f t="shared" si="0"/>
        <v>904800.56566875638</v>
      </c>
    </row>
    <row r="10" spans="1:25" x14ac:dyDescent="0.2">
      <c r="Y10" s="228">
        <f>SUM(Y7:Y9)</f>
        <v>4534170.2867939258</v>
      </c>
    </row>
    <row r="12" spans="1:25" ht="13.5" thickBot="1" x14ac:dyDescent="0.25"/>
    <row r="13" spans="1:25" x14ac:dyDescent="0.2">
      <c r="C13" s="279"/>
      <c r="D13" s="288" t="s">
        <v>303</v>
      </c>
      <c r="E13" s="288"/>
      <c r="F13" s="288"/>
      <c r="G13" s="288"/>
      <c r="H13" s="288"/>
      <c r="I13" s="288" t="s">
        <v>302</v>
      </c>
      <c r="J13" s="288"/>
      <c r="K13" s="288"/>
      <c r="L13" s="288"/>
      <c r="M13" s="288"/>
      <c r="N13" s="288" t="s">
        <v>293</v>
      </c>
      <c r="O13" s="288"/>
      <c r="P13" s="288"/>
      <c r="Q13" s="288"/>
      <c r="R13" s="288"/>
      <c r="S13" s="288" t="s">
        <v>292</v>
      </c>
      <c r="T13" s="288"/>
      <c r="U13" s="288"/>
      <c r="V13" s="289"/>
    </row>
    <row r="14" spans="1:25" x14ac:dyDescent="0.2">
      <c r="C14" s="280"/>
      <c r="D14" s="290" t="s">
        <v>248</v>
      </c>
      <c r="E14" s="290" t="s">
        <v>323</v>
      </c>
      <c r="F14" s="290"/>
      <c r="G14" s="290"/>
      <c r="H14" s="290"/>
      <c r="I14" s="290" t="s">
        <v>248</v>
      </c>
      <c r="J14" s="290" t="s">
        <v>323</v>
      </c>
      <c r="K14" s="290"/>
      <c r="L14" s="290"/>
      <c r="M14" s="290"/>
      <c r="N14" s="290" t="s">
        <v>248</v>
      </c>
      <c r="O14" s="290" t="s">
        <v>323</v>
      </c>
      <c r="P14" s="290"/>
      <c r="Q14" s="290"/>
      <c r="R14" s="290"/>
      <c r="S14" s="290" t="s">
        <v>248</v>
      </c>
      <c r="T14" s="290" t="s">
        <v>323</v>
      </c>
      <c r="U14" s="290"/>
      <c r="V14" s="291"/>
    </row>
    <row r="15" spans="1:25" x14ac:dyDescent="0.2">
      <c r="C15" s="280"/>
      <c r="D15" s="283">
        <f>D7+D8+D9+E7+E8+E9</f>
        <v>472786.24698530952</v>
      </c>
      <c r="E15" s="283">
        <f>G7+G8+G9+F7+F8+F9</f>
        <v>400970.97365845152</v>
      </c>
      <c r="F15" s="281"/>
      <c r="G15" s="281"/>
      <c r="H15" s="281"/>
      <c r="I15" s="283">
        <f>I7+I8+I9+J7+J8+J9</f>
        <v>1373039.1655340241</v>
      </c>
      <c r="J15" s="283">
        <f>L7+L8+L9+K7+K8+K9</f>
        <v>1736253.4532588562</v>
      </c>
      <c r="K15" s="281"/>
      <c r="L15" s="281"/>
      <c r="M15" s="281"/>
      <c r="N15" s="283">
        <f>N7+N8+N9+O7+O8+O9</f>
        <v>212607.67828207935</v>
      </c>
      <c r="O15" s="283">
        <f>Q7+Q8+Q9+P7+P8+P9</f>
        <v>178539.71206741361</v>
      </c>
      <c r="P15" s="281"/>
      <c r="Q15" s="281"/>
      <c r="R15" s="281"/>
      <c r="S15" s="283">
        <f>S7+S8+S9+T7+T8+T9</f>
        <v>89558.992772309619</v>
      </c>
      <c r="T15" s="283">
        <f>V7+V8+V9+U7+U8+U9</f>
        <v>70414.064235481608</v>
      </c>
      <c r="U15" s="281"/>
      <c r="V15" s="282"/>
    </row>
    <row r="16" spans="1:25" ht="13.5" thickBot="1" x14ac:dyDescent="0.25">
      <c r="C16" s="284">
        <v>1000</v>
      </c>
      <c r="D16" s="285">
        <f>D15/1000</f>
        <v>472.7862469853095</v>
      </c>
      <c r="E16" s="285">
        <f>E15/1000</f>
        <v>400.9709736584515</v>
      </c>
      <c r="F16" s="286"/>
      <c r="G16" s="286"/>
      <c r="H16" s="286">
        <v>1000</v>
      </c>
      <c r="I16" s="285">
        <f>I15/1000</f>
        <v>1373.0391655340241</v>
      </c>
      <c r="J16" s="285">
        <f>J15/1000</f>
        <v>1736.2534532588561</v>
      </c>
      <c r="K16" s="286"/>
      <c r="L16" s="286"/>
      <c r="M16" s="286">
        <v>1000</v>
      </c>
      <c r="N16" s="285">
        <f>N15/1000</f>
        <v>212.60767828207935</v>
      </c>
      <c r="O16" s="285">
        <f>O15/1000</f>
        <v>178.5397120674136</v>
      </c>
      <c r="P16" s="286"/>
      <c r="Q16" s="286"/>
      <c r="R16" s="286">
        <v>1000</v>
      </c>
      <c r="S16" s="285">
        <f>S15/1000</f>
        <v>89.558992772309622</v>
      </c>
      <c r="T16" s="285">
        <f>T15/1000</f>
        <v>70.414064235481604</v>
      </c>
      <c r="U16" s="286"/>
      <c r="V16" s="287"/>
    </row>
    <row r="17" spans="5:23" x14ac:dyDescent="0.2">
      <c r="E17" s="228"/>
      <c r="J17" s="228"/>
      <c r="O17" s="228"/>
      <c r="T17" s="228"/>
      <c r="W17" s="2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M85" sqref="M85"/>
    </sheetView>
  </sheetViews>
  <sheetFormatPr defaultRowHeight="12.75" x14ac:dyDescent="0.2"/>
  <cols>
    <col min="1" max="1" width="41.42578125" bestFit="1" customWidth="1"/>
    <col min="7" max="7" width="11.28515625" bestFit="1" customWidth="1"/>
    <col min="9" max="9" width="10.28515625" bestFit="1" customWidth="1"/>
  </cols>
  <sheetData>
    <row r="1" spans="1:13" ht="26.25" x14ac:dyDescent="0.4">
      <c r="F1" s="89"/>
      <c r="G1" s="90" t="s">
        <v>112</v>
      </c>
      <c r="H1" s="91"/>
      <c r="I1" s="89"/>
      <c r="J1" s="89"/>
    </row>
    <row r="2" spans="1:13" ht="30.75" thickBot="1" x14ac:dyDescent="0.5">
      <c r="B2" s="92" t="s">
        <v>246</v>
      </c>
      <c r="C2" s="92"/>
      <c r="D2" t="s">
        <v>113</v>
      </c>
      <c r="E2" t="s">
        <v>113</v>
      </c>
      <c r="F2" t="s">
        <v>113</v>
      </c>
      <c r="J2" s="150" t="s">
        <v>114</v>
      </c>
      <c r="K2" s="151"/>
      <c r="L2" s="151"/>
      <c r="M2" s="152" t="s">
        <v>115</v>
      </c>
    </row>
    <row r="3" spans="1:13" ht="48.75" customHeight="1" thickBot="1" x14ac:dyDescent="0.3">
      <c r="A3" s="14" t="s">
        <v>116</v>
      </c>
      <c r="B3" s="93"/>
      <c r="C3" s="93"/>
      <c r="D3" s="30" t="s">
        <v>119</v>
      </c>
      <c r="E3" s="30" t="s">
        <v>119</v>
      </c>
      <c r="F3" s="30" t="s">
        <v>119</v>
      </c>
      <c r="G3" s="30" t="s">
        <v>119</v>
      </c>
      <c r="I3" s="30" t="s">
        <v>119</v>
      </c>
      <c r="J3" s="153" t="s">
        <v>120</v>
      </c>
      <c r="K3" s="154" t="s">
        <v>120</v>
      </c>
      <c r="L3" s="154"/>
      <c r="M3" s="155" t="s">
        <v>120</v>
      </c>
    </row>
    <row r="4" spans="1:13" ht="45.75" thickBot="1" x14ac:dyDescent="0.25">
      <c r="A4" s="30" t="s">
        <v>92</v>
      </c>
      <c r="B4" s="30" t="s">
        <v>121</v>
      </c>
      <c r="C4" s="30" t="s">
        <v>65</v>
      </c>
      <c r="D4" s="30" t="s">
        <v>66</v>
      </c>
      <c r="E4" s="30" t="s">
        <v>66</v>
      </c>
      <c r="F4" s="30" t="s">
        <v>67</v>
      </c>
      <c r="G4" s="30" t="s">
        <v>67</v>
      </c>
      <c r="H4" s="89"/>
      <c r="I4" s="30" t="s">
        <v>67</v>
      </c>
      <c r="J4" s="153" t="s">
        <v>118</v>
      </c>
      <c r="K4" s="153" t="s">
        <v>117</v>
      </c>
      <c r="L4" s="156"/>
      <c r="M4" s="155" t="s">
        <v>122</v>
      </c>
    </row>
    <row r="5" spans="1:13" ht="30.75" thickBot="1" x14ac:dyDescent="0.25">
      <c r="A5" s="30" t="s">
        <v>92</v>
      </c>
      <c r="B5" s="30"/>
      <c r="C5" s="94"/>
      <c r="D5" s="94" t="s">
        <v>124</v>
      </c>
      <c r="E5" s="94" t="s">
        <v>125</v>
      </c>
      <c r="F5" s="94" t="s">
        <v>123</v>
      </c>
      <c r="G5" s="94" t="s">
        <v>231</v>
      </c>
      <c r="H5" s="89"/>
      <c r="I5" s="94" t="s">
        <v>231</v>
      </c>
      <c r="J5" s="162">
        <v>545.40000000000009</v>
      </c>
      <c r="K5" s="157">
        <v>926.30000000000007</v>
      </c>
      <c r="L5" s="158"/>
      <c r="M5" s="159">
        <f>SUM(J5:L5)</f>
        <v>1471.7000000000003</v>
      </c>
    </row>
    <row r="6" spans="1:13" ht="15.75" thickBot="1" x14ac:dyDescent="0.3">
      <c r="A6" s="30"/>
      <c r="B6" s="30"/>
      <c r="C6" s="93" t="s">
        <v>68</v>
      </c>
      <c r="D6" s="93" t="s">
        <v>69</v>
      </c>
      <c r="E6" s="94" t="s">
        <v>70</v>
      </c>
      <c r="F6" s="94" t="s">
        <v>70</v>
      </c>
      <c r="G6" s="94" t="s">
        <v>70</v>
      </c>
      <c r="H6" s="89"/>
      <c r="I6" s="94" t="s">
        <v>70</v>
      </c>
      <c r="J6" s="94" t="s">
        <v>241</v>
      </c>
    </row>
    <row r="7" spans="1:13" x14ac:dyDescent="0.2">
      <c r="A7" s="95" t="str">
        <f>'2012'!A5</f>
        <v>All-in-one printer</v>
      </c>
      <c r="B7" s="95" t="str">
        <f>'2012'!B5</f>
        <v>Computers</v>
      </c>
      <c r="C7" s="95">
        <f>'2012'!C5</f>
        <v>4</v>
      </c>
      <c r="D7" s="96">
        <f>'2012'!H5</f>
        <v>81</v>
      </c>
      <c r="E7" s="96">
        <f>'2012'!I5</f>
        <v>129</v>
      </c>
      <c r="F7" s="96">
        <f>D7*E7/100</f>
        <v>104.49</v>
      </c>
      <c r="G7" s="190">
        <f>F7*M$5</f>
        <v>153777.93300000002</v>
      </c>
      <c r="H7" t="str">
        <f>B7</f>
        <v>Computers</v>
      </c>
      <c r="I7" s="98">
        <f>SUM(G7:G16)</f>
        <v>678542.00200000021</v>
      </c>
      <c r="J7" s="188">
        <f>I7/$M$5</f>
        <v>461.06000000000006</v>
      </c>
    </row>
    <row r="8" spans="1:13" x14ac:dyDescent="0.2">
      <c r="A8" s="95" t="str">
        <f>'2012'!A6</f>
        <v>Desktop pc</v>
      </c>
      <c r="B8" s="95" t="str">
        <f>'2012'!B6</f>
        <v>Computers</v>
      </c>
      <c r="C8" s="95">
        <f>'2012'!C6</f>
        <v>3</v>
      </c>
      <c r="D8" s="96">
        <f>'2012'!H6</f>
        <v>90</v>
      </c>
      <c r="E8" s="96">
        <f>'2012'!I6</f>
        <v>236</v>
      </c>
      <c r="F8" s="96">
        <f t="shared" ref="F8:F71" si="0">D8*E8/100</f>
        <v>212.4</v>
      </c>
      <c r="G8" s="98">
        <f t="shared" ref="G8:G45" si="1">F8*M$5</f>
        <v>312589.08000000007</v>
      </c>
      <c r="H8" t="str">
        <f t="shared" ref="H8:H71" si="2">B8</f>
        <v>Computers</v>
      </c>
      <c r="L8" s="95"/>
      <c r="M8" s="95"/>
    </row>
    <row r="9" spans="1:13" x14ac:dyDescent="0.2">
      <c r="A9" s="95" t="str">
        <f>'2012'!A7</f>
        <v>Desktop pc standby</v>
      </c>
      <c r="B9" s="95" t="str">
        <f>'2012'!B7</f>
        <v>Computers</v>
      </c>
      <c r="C9" s="95">
        <f>'2012'!C7</f>
        <v>0</v>
      </c>
      <c r="D9" s="96">
        <f>'2012'!H7</f>
        <v>0</v>
      </c>
      <c r="E9" s="96">
        <f>'2012'!I7</f>
        <v>0</v>
      </c>
      <c r="F9" s="96">
        <f t="shared" si="0"/>
        <v>0</v>
      </c>
      <c r="G9" s="98">
        <f t="shared" si="1"/>
        <v>0</v>
      </c>
      <c r="H9" t="str">
        <f t="shared" si="2"/>
        <v>Computers</v>
      </c>
      <c r="L9" s="95"/>
      <c r="M9" s="95"/>
    </row>
    <row r="10" spans="1:13" x14ac:dyDescent="0.2">
      <c r="A10" s="95" t="str">
        <f>'2012'!A8</f>
        <v>External harddisc</v>
      </c>
      <c r="B10" s="95" t="str">
        <f>'2012'!B8</f>
        <v>Computers</v>
      </c>
      <c r="C10" s="95">
        <f>'2012'!C8</f>
        <v>4</v>
      </c>
      <c r="D10" s="96">
        <f>'2012'!H8</f>
        <v>56</v>
      </c>
      <c r="E10" s="96">
        <f>'2012'!I8</f>
        <v>22</v>
      </c>
      <c r="F10" s="96">
        <f t="shared" si="0"/>
        <v>12.32</v>
      </c>
      <c r="G10" s="98">
        <f t="shared" si="1"/>
        <v>18131.344000000005</v>
      </c>
      <c r="H10" t="str">
        <f t="shared" si="2"/>
        <v>Computers</v>
      </c>
      <c r="K10" s="95"/>
      <c r="L10" s="95"/>
      <c r="M10" s="95"/>
    </row>
    <row r="11" spans="1:13" x14ac:dyDescent="0.2">
      <c r="A11" s="95" t="str">
        <f>'2012'!A9</f>
        <v>Injet printer</v>
      </c>
      <c r="B11" s="95" t="str">
        <f>'2012'!B9</f>
        <v>Computers</v>
      </c>
      <c r="C11" s="95">
        <f>'2012'!C9</f>
        <v>4</v>
      </c>
      <c r="D11" s="96">
        <f>'2012'!H9</f>
        <v>22</v>
      </c>
      <c r="E11" s="96">
        <f>'2012'!I9</f>
        <v>73</v>
      </c>
      <c r="F11" s="96">
        <f t="shared" si="0"/>
        <v>16.059999999999999</v>
      </c>
      <c r="G11" s="98">
        <f t="shared" si="1"/>
        <v>23635.502000000004</v>
      </c>
      <c r="H11" t="str">
        <f t="shared" si="2"/>
        <v>Computers</v>
      </c>
      <c r="K11" s="95"/>
      <c r="L11" s="95"/>
      <c r="M11" s="95"/>
    </row>
    <row r="12" spans="1:13" x14ac:dyDescent="0.2">
      <c r="A12" s="95" t="str">
        <f>'2012'!A10</f>
        <v>Laptop pc</v>
      </c>
      <c r="B12" s="95" t="str">
        <f>'2012'!B10</f>
        <v>Computers</v>
      </c>
      <c r="C12" s="95">
        <f>'2012'!C10</f>
        <v>4</v>
      </c>
      <c r="D12" s="96">
        <f>'2012'!H10</f>
        <v>162</v>
      </c>
      <c r="E12" s="96">
        <f>'2012'!I10</f>
        <v>50</v>
      </c>
      <c r="F12" s="96">
        <f t="shared" si="0"/>
        <v>81</v>
      </c>
      <c r="G12" s="98">
        <f t="shared" si="1"/>
        <v>119207.70000000003</v>
      </c>
      <c r="H12" t="str">
        <f t="shared" si="2"/>
        <v>Computers</v>
      </c>
      <c r="K12" s="95"/>
      <c r="L12" s="95"/>
      <c r="M12" s="95"/>
    </row>
    <row r="13" spans="1:13" x14ac:dyDescent="0.2">
      <c r="A13" s="95" t="str">
        <f>'2012'!A11</f>
        <v>Laptop pc standby</v>
      </c>
      <c r="B13" s="95" t="str">
        <f>'2012'!B11</f>
        <v>Computers</v>
      </c>
      <c r="C13" s="95">
        <f>'2012'!C11</f>
        <v>0</v>
      </c>
      <c r="D13" s="96">
        <f>'2012'!H11</f>
        <v>0</v>
      </c>
      <c r="E13" s="96">
        <f>'2012'!I11</f>
        <v>0</v>
      </c>
      <c r="F13" s="96">
        <f t="shared" si="0"/>
        <v>0</v>
      </c>
      <c r="G13" s="98">
        <f t="shared" si="1"/>
        <v>0</v>
      </c>
      <c r="H13" t="str">
        <f t="shared" si="2"/>
        <v>Computers</v>
      </c>
      <c r="K13" s="95"/>
      <c r="L13" s="95"/>
      <c r="M13" s="95"/>
    </row>
    <row r="14" spans="1:13" x14ac:dyDescent="0.2">
      <c r="A14" s="95" t="str">
        <f>'2012'!A12</f>
        <v>Laser printers</v>
      </c>
      <c r="B14" s="95" t="str">
        <f>'2012'!B12</f>
        <v>Computers</v>
      </c>
      <c r="C14" s="95">
        <f>'2012'!C12</f>
        <v>4</v>
      </c>
      <c r="D14" s="96">
        <f>'2012'!H12</f>
        <v>19</v>
      </c>
      <c r="E14" s="96">
        <f>'2012'!I12</f>
        <v>100</v>
      </c>
      <c r="F14" s="96">
        <f t="shared" si="0"/>
        <v>19</v>
      </c>
      <c r="G14" s="98">
        <f t="shared" si="1"/>
        <v>27962.300000000007</v>
      </c>
      <c r="H14" t="str">
        <f t="shared" si="2"/>
        <v>Computers</v>
      </c>
      <c r="K14" s="95"/>
      <c r="L14" s="95"/>
      <c r="M14" s="95"/>
    </row>
    <row r="15" spans="1:13" x14ac:dyDescent="0.2">
      <c r="A15" s="95" t="str">
        <f>'2012'!A13</f>
        <v>PC speakers</v>
      </c>
      <c r="B15" s="95" t="str">
        <f>'2012'!B13</f>
        <v>Computers</v>
      </c>
      <c r="C15" s="95">
        <f>'2012'!C13</f>
        <v>4</v>
      </c>
      <c r="D15" s="96">
        <f>'2012'!H13</f>
        <v>73</v>
      </c>
      <c r="E15" s="96">
        <f>'2012'!I13</f>
        <v>15</v>
      </c>
      <c r="F15" s="96">
        <f t="shared" si="0"/>
        <v>10.95</v>
      </c>
      <c r="G15" s="98">
        <f t="shared" si="1"/>
        <v>16115.115000000002</v>
      </c>
      <c r="H15" t="str">
        <f t="shared" si="2"/>
        <v>Computers</v>
      </c>
      <c r="K15" s="95"/>
      <c r="L15" s="95"/>
      <c r="M15" s="95"/>
    </row>
    <row r="16" spans="1:13" x14ac:dyDescent="0.2">
      <c r="A16" s="95" t="str">
        <f>'2012'!A14</f>
        <v>Scanner</v>
      </c>
      <c r="B16" s="95" t="str">
        <f>'2012'!B14</f>
        <v>Computers</v>
      </c>
      <c r="C16" s="95">
        <f>'2012'!C14</f>
        <v>4</v>
      </c>
      <c r="D16" s="96">
        <f>'2012'!H14</f>
        <v>11</v>
      </c>
      <c r="E16" s="96">
        <f>'2012'!I14</f>
        <v>44</v>
      </c>
      <c r="F16" s="96">
        <f t="shared" si="0"/>
        <v>4.84</v>
      </c>
      <c r="G16" s="98">
        <f t="shared" si="1"/>
        <v>7123.0280000000012</v>
      </c>
      <c r="H16" t="str">
        <f t="shared" si="2"/>
        <v>Computers</v>
      </c>
      <c r="K16" s="95"/>
      <c r="L16" s="95"/>
      <c r="M16" s="95"/>
    </row>
    <row r="17" spans="1:13" x14ac:dyDescent="0.2">
      <c r="A17" s="95" t="str">
        <f>'2012'!A15</f>
        <v>Wireless network</v>
      </c>
      <c r="B17" s="95" t="str">
        <f>'2012'!B15</f>
        <v>Computers</v>
      </c>
      <c r="C17" s="95">
        <f>'2012'!C15</f>
        <v>4</v>
      </c>
      <c r="D17" s="96">
        <f>'2012'!H15</f>
        <v>85</v>
      </c>
      <c r="E17" s="96">
        <f>'2012'!I15</f>
        <v>90</v>
      </c>
      <c r="F17" s="96">
        <f t="shared" si="0"/>
        <v>76.5</v>
      </c>
      <c r="G17" s="98">
        <f t="shared" si="1"/>
        <v>112585.05000000002</v>
      </c>
      <c r="H17" t="str">
        <f t="shared" si="2"/>
        <v>Computers</v>
      </c>
      <c r="I17" s="98">
        <f>SUM(G17:G26)</f>
        <v>688166.62566000025</v>
      </c>
      <c r="J17" s="188">
        <f>I17/$M$5</f>
        <v>467.59980000000007</v>
      </c>
      <c r="K17" s="95"/>
      <c r="L17" s="95"/>
      <c r="M17" s="95"/>
    </row>
    <row r="18" spans="1:13" x14ac:dyDescent="0.2">
      <c r="A18" s="95" t="str">
        <f>'2012'!A16</f>
        <v>Coffee maker</v>
      </c>
      <c r="B18" s="95" t="str">
        <f>'2012'!B16</f>
        <v>Cooking</v>
      </c>
      <c r="C18" s="95">
        <f>'2012'!C16</f>
        <v>4</v>
      </c>
      <c r="D18" s="96">
        <f>'2012'!H16</f>
        <v>69</v>
      </c>
      <c r="E18" s="96">
        <f>'2012'!I16</f>
        <v>37</v>
      </c>
      <c r="F18" s="96">
        <f t="shared" si="0"/>
        <v>25.53</v>
      </c>
      <c r="G18" s="98">
        <f t="shared" si="1"/>
        <v>37572.501000000011</v>
      </c>
      <c r="H18" t="str">
        <f t="shared" si="2"/>
        <v>Cooking</v>
      </c>
      <c r="K18" s="95"/>
      <c r="L18" s="95"/>
      <c r="M18" s="95"/>
    </row>
    <row r="19" spans="1:13" x14ac:dyDescent="0.2">
      <c r="A19" s="95" t="str">
        <f>'2012'!A17</f>
        <v>Cooker hoods</v>
      </c>
      <c r="B19" s="95" t="str">
        <f>'2012'!B17</f>
        <v>Cooking</v>
      </c>
      <c r="C19" s="95">
        <f>'2012'!C17</f>
        <v>15</v>
      </c>
      <c r="D19" s="96">
        <f>'2012'!H17</f>
        <v>94</v>
      </c>
      <c r="E19" s="96">
        <f>'2012'!I17</f>
        <v>54</v>
      </c>
      <c r="F19" s="96">
        <f t="shared" si="0"/>
        <v>50.76</v>
      </c>
      <c r="G19" s="98">
        <f t="shared" si="1"/>
        <v>74703.492000000013</v>
      </c>
      <c r="H19" t="str">
        <f t="shared" si="2"/>
        <v>Cooking</v>
      </c>
      <c r="K19" s="95"/>
      <c r="L19" s="95"/>
      <c r="M19" s="95"/>
    </row>
    <row r="20" spans="1:13" x14ac:dyDescent="0.2">
      <c r="A20" s="95" t="str">
        <f>'2012'!A18</f>
        <v>Electric baking ovens</v>
      </c>
      <c r="B20" s="95" t="str">
        <f>'2012'!B18</f>
        <v>Cooking</v>
      </c>
      <c r="C20" s="95">
        <f>'2012'!C18</f>
        <v>14</v>
      </c>
      <c r="D20" s="96">
        <f>'2012'!H18</f>
        <v>83.09</v>
      </c>
      <c r="E20" s="96">
        <f>'2012'!I18</f>
        <v>110</v>
      </c>
      <c r="F20" s="96">
        <f t="shared" si="0"/>
        <v>91.399000000000001</v>
      </c>
      <c r="G20" s="98">
        <f t="shared" si="1"/>
        <v>134511.90830000004</v>
      </c>
      <c r="H20" t="str">
        <f t="shared" si="2"/>
        <v>Cooking</v>
      </c>
      <c r="K20" s="95"/>
      <c r="L20" s="95"/>
      <c r="M20" s="95"/>
    </row>
    <row r="21" spans="1:13" x14ac:dyDescent="0.2">
      <c r="A21" s="95" t="str">
        <f>'2012'!A19</f>
        <v>Electric baking ovens standby</v>
      </c>
      <c r="B21" s="95" t="str">
        <f>'2012'!B19</f>
        <v>Cooking</v>
      </c>
      <c r="C21" s="95">
        <f>'2012'!C19</f>
        <v>0</v>
      </c>
      <c r="D21" s="96">
        <f>'2012'!H19</f>
        <v>0</v>
      </c>
      <c r="E21" s="96">
        <f>'2012'!I19</f>
        <v>0</v>
      </c>
      <c r="F21" s="96">
        <f t="shared" si="0"/>
        <v>0</v>
      </c>
      <c r="G21" s="98">
        <f t="shared" si="1"/>
        <v>0</v>
      </c>
      <c r="H21" t="str">
        <f t="shared" si="2"/>
        <v>Cooking</v>
      </c>
      <c r="K21" s="95"/>
      <c r="L21" s="95"/>
      <c r="M21" s="95"/>
    </row>
    <row r="22" spans="1:13" x14ac:dyDescent="0.2">
      <c r="A22" s="95" t="str">
        <f>'2012'!A20</f>
        <v>Electric hobs</v>
      </c>
      <c r="B22" s="95" t="str">
        <f>'2012'!B20</f>
        <v>Cooking</v>
      </c>
      <c r="C22" s="95">
        <f>'2012'!C20</f>
        <v>19</v>
      </c>
      <c r="D22" s="96">
        <f>'2012'!H20</f>
        <v>97.37</v>
      </c>
      <c r="E22" s="96">
        <f>'2012'!I20</f>
        <v>184</v>
      </c>
      <c r="F22" s="96">
        <f t="shared" si="0"/>
        <v>179.16080000000002</v>
      </c>
      <c r="G22" s="98">
        <f t="shared" si="1"/>
        <v>263670.94936000009</v>
      </c>
      <c r="H22" t="str">
        <f t="shared" si="2"/>
        <v>Cooking</v>
      </c>
      <c r="K22" s="95"/>
      <c r="L22" s="95"/>
      <c r="M22" s="95"/>
    </row>
    <row r="23" spans="1:13" x14ac:dyDescent="0.2">
      <c r="A23" s="95" t="str">
        <f>'2012'!A21</f>
        <v>Electric hobs standby</v>
      </c>
      <c r="B23" s="95" t="str">
        <f>'2012'!B21</f>
        <v>Cooking</v>
      </c>
      <c r="C23" s="95">
        <f>'2012'!C21</f>
        <v>0</v>
      </c>
      <c r="D23" s="96">
        <f>'2012'!H21</f>
        <v>0</v>
      </c>
      <c r="E23" s="96">
        <f>'2012'!I21</f>
        <v>0</v>
      </c>
      <c r="F23" s="96">
        <f t="shared" si="0"/>
        <v>0</v>
      </c>
      <c r="G23" s="98">
        <f t="shared" si="1"/>
        <v>0</v>
      </c>
      <c r="H23" t="str">
        <f t="shared" si="2"/>
        <v>Cooking</v>
      </c>
      <c r="J23" s="101"/>
      <c r="K23" s="95"/>
      <c r="L23" s="95"/>
      <c r="M23" s="95"/>
    </row>
    <row r="24" spans="1:13" x14ac:dyDescent="0.2">
      <c r="A24" s="95" t="str">
        <f>'2012'!A22</f>
        <v>Electric keddle</v>
      </c>
      <c r="B24" s="95" t="str">
        <f>'2012'!B22</f>
        <v>Cooking</v>
      </c>
      <c r="C24" s="95">
        <f>'2012'!C22</f>
        <v>4</v>
      </c>
      <c r="D24" s="96">
        <f>'2012'!H22</f>
        <v>86</v>
      </c>
      <c r="E24" s="96">
        <f>'2012'!I22</f>
        <v>25</v>
      </c>
      <c r="F24" s="96">
        <f t="shared" si="0"/>
        <v>21.5</v>
      </c>
      <c r="G24" s="98">
        <f t="shared" si="1"/>
        <v>31641.550000000007</v>
      </c>
      <c r="H24" t="str">
        <f t="shared" si="2"/>
        <v>Cooking</v>
      </c>
      <c r="J24" s="101"/>
      <c r="K24" s="95"/>
      <c r="L24" s="95"/>
      <c r="M24" s="95"/>
    </row>
    <row r="25" spans="1:13" x14ac:dyDescent="0.2">
      <c r="A25" s="95" t="str">
        <f>'2012'!A23</f>
        <v>Espresso machine</v>
      </c>
      <c r="B25" s="95" t="str">
        <f>'2012'!B23</f>
        <v>Cooking</v>
      </c>
      <c r="C25" s="95">
        <f>'2012'!C23</f>
        <v>4</v>
      </c>
      <c r="D25" s="96">
        <f>'2012'!H23</f>
        <v>13</v>
      </c>
      <c r="E25" s="96">
        <f>'2012'!I23</f>
        <v>25</v>
      </c>
      <c r="F25" s="96">
        <f t="shared" si="0"/>
        <v>3.25</v>
      </c>
      <c r="G25" s="98">
        <f t="shared" si="1"/>
        <v>4783.0250000000005</v>
      </c>
      <c r="H25" t="str">
        <f t="shared" si="2"/>
        <v>Cooking</v>
      </c>
      <c r="J25" s="101"/>
      <c r="K25" s="95"/>
      <c r="L25" s="95"/>
      <c r="M25" s="95"/>
    </row>
    <row r="26" spans="1:13" x14ac:dyDescent="0.2">
      <c r="A26" s="95" t="str">
        <f>'2012'!A24</f>
        <v>Microwave ovens</v>
      </c>
      <c r="B26" s="95" t="str">
        <f>'2012'!B24</f>
        <v>Cooking</v>
      </c>
      <c r="C26" s="95">
        <f>'2012'!C24</f>
        <v>10</v>
      </c>
      <c r="D26" s="96">
        <f>'2012'!H24</f>
        <v>78</v>
      </c>
      <c r="E26" s="96">
        <f>'2012'!I24</f>
        <v>25</v>
      </c>
      <c r="F26" s="96">
        <f t="shared" si="0"/>
        <v>19.5</v>
      </c>
      <c r="G26" s="98">
        <f t="shared" si="1"/>
        <v>28698.150000000005</v>
      </c>
      <c r="H26" t="str">
        <f t="shared" si="2"/>
        <v>Cooking</v>
      </c>
      <c r="K26" s="95"/>
      <c r="L26" s="95"/>
      <c r="M26" s="95"/>
    </row>
    <row r="27" spans="1:13" x14ac:dyDescent="0.2">
      <c r="A27" s="95" t="str">
        <f>'2012'!A25</f>
        <v>Microwave ovens standby</v>
      </c>
      <c r="B27" s="95" t="str">
        <f>'2012'!B25</f>
        <v>Cooking</v>
      </c>
      <c r="C27" s="95">
        <f>'2012'!C25</f>
        <v>0</v>
      </c>
      <c r="D27" s="96">
        <f>'2012'!H25</f>
        <v>0</v>
      </c>
      <c r="E27" s="96">
        <f>'2012'!I25</f>
        <v>0</v>
      </c>
      <c r="F27" s="96">
        <f t="shared" si="0"/>
        <v>0</v>
      </c>
      <c r="G27" s="98">
        <f t="shared" si="1"/>
        <v>0</v>
      </c>
      <c r="H27" t="str">
        <f t="shared" si="2"/>
        <v>Cooking</v>
      </c>
      <c r="I27" s="98">
        <f>SUM(G27:G44)</f>
        <v>1357894.7635300001</v>
      </c>
      <c r="J27" s="188">
        <f>I27/$M$5</f>
        <v>922.67089999999996</v>
      </c>
      <c r="K27" s="95"/>
      <c r="L27" s="95"/>
      <c r="M27" s="95"/>
    </row>
    <row r="28" spans="1:13" x14ac:dyDescent="0.2">
      <c r="A28" s="95" t="str">
        <f>'2012'!A26</f>
        <v>B/W TV</v>
      </c>
      <c r="B28" s="95" t="str">
        <f>'2012'!B26</f>
        <v>Entertainment</v>
      </c>
      <c r="C28" s="95">
        <f>'2012'!C26</f>
        <v>14</v>
      </c>
      <c r="D28" s="96">
        <f>'2012'!H26</f>
        <v>0.01</v>
      </c>
      <c r="E28" s="96">
        <f>'2012'!I26</f>
        <v>50</v>
      </c>
      <c r="F28" s="96">
        <f t="shared" si="0"/>
        <v>5.0000000000000001E-3</v>
      </c>
      <c r="G28" s="98">
        <f t="shared" si="1"/>
        <v>7.3585000000000012</v>
      </c>
      <c r="H28" t="str">
        <f t="shared" si="2"/>
        <v>Entertainment</v>
      </c>
      <c r="J28" s="101"/>
      <c r="K28" s="95"/>
      <c r="L28" s="95"/>
      <c r="M28" s="95"/>
    </row>
    <row r="29" spans="1:13" x14ac:dyDescent="0.2">
      <c r="A29" s="95" t="str">
        <f>'2012'!A27</f>
        <v>Bluray player</v>
      </c>
      <c r="B29" s="95" t="str">
        <f>'2012'!B27</f>
        <v>Entertainment</v>
      </c>
      <c r="C29" s="95">
        <f>'2012'!C27</f>
        <v>4</v>
      </c>
      <c r="D29" s="96">
        <f>'2012'!H27</f>
        <v>25</v>
      </c>
      <c r="E29" s="96">
        <f>'2012'!I27</f>
        <v>11</v>
      </c>
      <c r="F29" s="96">
        <f t="shared" si="0"/>
        <v>2.75</v>
      </c>
      <c r="G29" s="98">
        <f t="shared" si="1"/>
        <v>4047.1750000000006</v>
      </c>
      <c r="H29" t="str">
        <f t="shared" si="2"/>
        <v>Entertainment</v>
      </c>
      <c r="K29" s="95"/>
      <c r="L29" s="95"/>
      <c r="M29" s="95"/>
    </row>
    <row r="30" spans="1:13" x14ac:dyDescent="0.2">
      <c r="A30" s="95" t="str">
        <f>'2012'!A28</f>
        <v>CRT TV</v>
      </c>
      <c r="B30" s="95" t="str">
        <f>'2012'!B28</f>
        <v>Entertainment</v>
      </c>
      <c r="C30" s="95">
        <f>'2012'!C28</f>
        <v>3</v>
      </c>
      <c r="D30" s="96">
        <f>'2012'!H28</f>
        <v>42</v>
      </c>
      <c r="E30" s="96">
        <f>'2012'!I28</f>
        <v>150</v>
      </c>
      <c r="F30" s="96">
        <f t="shared" si="0"/>
        <v>63</v>
      </c>
      <c r="G30" s="98">
        <f t="shared" si="1"/>
        <v>92717.10000000002</v>
      </c>
      <c r="H30" t="str">
        <f t="shared" si="2"/>
        <v>Entertainment</v>
      </c>
      <c r="K30" s="95"/>
      <c r="L30" s="95"/>
      <c r="M30" s="95"/>
    </row>
    <row r="31" spans="1:13" x14ac:dyDescent="0.2">
      <c r="A31" s="95" t="str">
        <f>'2012'!A29</f>
        <v>Digital photo frame</v>
      </c>
      <c r="B31" s="95" t="str">
        <f>'2012'!B29</f>
        <v>Entertainment</v>
      </c>
      <c r="C31" s="95">
        <f>'2012'!C29</f>
        <v>4</v>
      </c>
      <c r="D31" s="96">
        <f>'2012'!H29</f>
        <v>14</v>
      </c>
      <c r="E31" s="96">
        <f>'2012'!I29</f>
        <v>18</v>
      </c>
      <c r="F31" s="96">
        <f t="shared" si="0"/>
        <v>2.52</v>
      </c>
      <c r="G31" s="98">
        <f t="shared" si="1"/>
        <v>3708.6840000000007</v>
      </c>
      <c r="H31" t="str">
        <f t="shared" si="2"/>
        <v>Entertainment</v>
      </c>
      <c r="K31" s="95"/>
      <c r="L31" s="95"/>
      <c r="M31" s="95"/>
    </row>
    <row r="32" spans="1:13" x14ac:dyDescent="0.2">
      <c r="A32" s="95" t="str">
        <f>'2012'!A30</f>
        <v>DVD player</v>
      </c>
      <c r="B32" s="95" t="str">
        <f>'2012'!B30</f>
        <v>Entertainment</v>
      </c>
      <c r="C32" s="95">
        <f>'2012'!C30</f>
        <v>4</v>
      </c>
      <c r="D32" s="96">
        <f>'2012'!H30</f>
        <v>95</v>
      </c>
      <c r="E32" s="96">
        <f>'2012'!I30</f>
        <v>20</v>
      </c>
      <c r="F32" s="96">
        <f t="shared" si="0"/>
        <v>19</v>
      </c>
      <c r="G32" s="98">
        <f t="shared" si="1"/>
        <v>27962.300000000007</v>
      </c>
      <c r="H32" t="str">
        <f t="shared" si="2"/>
        <v>Entertainment</v>
      </c>
      <c r="K32" s="95"/>
      <c r="L32" s="95"/>
      <c r="M32" s="95"/>
    </row>
    <row r="33" spans="1:13" x14ac:dyDescent="0.2">
      <c r="A33" s="95" t="str">
        <f>'2012'!A31</f>
        <v>Gaming consol - PS2/3</v>
      </c>
      <c r="B33" s="95" t="str">
        <f>'2012'!B31</f>
        <v>Entertainment</v>
      </c>
      <c r="C33" s="95">
        <f>'2012'!C31</f>
        <v>4</v>
      </c>
      <c r="D33" s="96">
        <f>'2012'!H31</f>
        <v>16.84</v>
      </c>
      <c r="E33" s="96">
        <f>'2012'!I31</f>
        <v>125</v>
      </c>
      <c r="F33" s="96">
        <f t="shared" si="0"/>
        <v>21.05</v>
      </c>
      <c r="G33" s="98">
        <f t="shared" si="1"/>
        <v>30979.285000000007</v>
      </c>
      <c r="H33" t="str">
        <f t="shared" si="2"/>
        <v>Entertainment</v>
      </c>
      <c r="K33" s="95"/>
      <c r="L33" s="95"/>
      <c r="M33" s="95"/>
    </row>
    <row r="34" spans="1:13" x14ac:dyDescent="0.2">
      <c r="A34" s="95" t="str">
        <f>'2012'!A32</f>
        <v>Gaming consol - Wii</v>
      </c>
      <c r="B34" s="95" t="str">
        <f>'2012'!B32</f>
        <v>Entertainment</v>
      </c>
      <c r="C34" s="95">
        <f>'2012'!C32</f>
        <v>4</v>
      </c>
      <c r="D34" s="96">
        <f>'2012'!H32</f>
        <v>24.41</v>
      </c>
      <c r="E34" s="96">
        <f>'2012'!I32</f>
        <v>26</v>
      </c>
      <c r="F34" s="96">
        <f t="shared" si="0"/>
        <v>6.3465999999999996</v>
      </c>
      <c r="G34" s="98">
        <f t="shared" si="1"/>
        <v>9340.291220000001</v>
      </c>
      <c r="H34" t="str">
        <f t="shared" si="2"/>
        <v>Entertainment</v>
      </c>
      <c r="K34" s="95"/>
      <c r="L34" s="95"/>
      <c r="M34" s="95"/>
    </row>
    <row r="35" spans="1:13" x14ac:dyDescent="0.2">
      <c r="A35" s="95" t="str">
        <f>'2012'!A33</f>
        <v>Gaming consol - Xbox</v>
      </c>
      <c r="B35" s="95" t="str">
        <f>'2012'!B33</f>
        <v>Entertainment</v>
      </c>
      <c r="C35" s="95">
        <f>'2012'!C33</f>
        <v>4</v>
      </c>
      <c r="D35" s="96">
        <f>'2012'!H33</f>
        <v>13</v>
      </c>
      <c r="E35" s="96">
        <f>'2012'!I33</f>
        <v>125</v>
      </c>
      <c r="F35" s="96">
        <f t="shared" si="0"/>
        <v>16.25</v>
      </c>
      <c r="G35" s="98">
        <f t="shared" si="1"/>
        <v>23915.125000000004</v>
      </c>
      <c r="H35" t="str">
        <f t="shared" si="2"/>
        <v>Entertainment</v>
      </c>
      <c r="K35" s="95"/>
      <c r="L35" s="95"/>
      <c r="M35" s="95"/>
    </row>
    <row r="36" spans="1:13" x14ac:dyDescent="0.2">
      <c r="A36" s="95" t="str">
        <f>'2012'!A34</f>
        <v xml:space="preserve">LCD TV </v>
      </c>
      <c r="B36" s="95" t="str">
        <f>'2012'!B34</f>
        <v>Entertainment</v>
      </c>
      <c r="C36" s="95">
        <f>'2012'!C34</f>
        <v>7</v>
      </c>
      <c r="D36" s="96">
        <f>'2012'!H34</f>
        <v>105.71</v>
      </c>
      <c r="E36" s="96">
        <f>'2012'!I34</f>
        <v>305</v>
      </c>
      <c r="F36" s="96">
        <f t="shared" si="0"/>
        <v>322.41550000000001</v>
      </c>
      <c r="G36" s="98">
        <f t="shared" si="1"/>
        <v>474498.89135000011</v>
      </c>
      <c r="H36" t="str">
        <f t="shared" si="2"/>
        <v>Entertainment</v>
      </c>
      <c r="K36" s="95"/>
      <c r="L36" s="95"/>
      <c r="M36" s="95"/>
    </row>
    <row r="37" spans="1:13" x14ac:dyDescent="0.2">
      <c r="A37" s="95" t="str">
        <f>'2012'!A35</f>
        <v>LED TV</v>
      </c>
      <c r="B37" s="95" t="str">
        <f>'2012'!B35</f>
        <v>Entertainment</v>
      </c>
      <c r="C37" s="95">
        <f>'2012'!C35</f>
        <v>7</v>
      </c>
      <c r="D37" s="96">
        <f>'2012'!H35</f>
        <v>36</v>
      </c>
      <c r="E37" s="96">
        <f>'2012'!I35</f>
        <v>199</v>
      </c>
      <c r="F37" s="96">
        <f t="shared" si="0"/>
        <v>71.64</v>
      </c>
      <c r="G37" s="98">
        <f t="shared" si="1"/>
        <v>105432.58800000002</v>
      </c>
      <c r="H37" t="str">
        <f t="shared" si="2"/>
        <v>Entertainment</v>
      </c>
      <c r="K37" s="95"/>
      <c r="L37" s="95"/>
      <c r="M37" s="95"/>
    </row>
    <row r="38" spans="1:13" x14ac:dyDescent="0.2">
      <c r="A38" s="95" t="str">
        <f>'2012'!A36</f>
        <v>Plasma TV</v>
      </c>
      <c r="B38" s="95" t="str">
        <f>'2012'!B36</f>
        <v>Entertainment</v>
      </c>
      <c r="C38" s="95">
        <f>'2012'!C36</f>
        <v>7</v>
      </c>
      <c r="D38" s="96">
        <f>'2012'!H36</f>
        <v>45.14</v>
      </c>
      <c r="E38" s="96">
        <f>'2012'!I36</f>
        <v>437</v>
      </c>
      <c r="F38" s="96">
        <f t="shared" si="0"/>
        <v>197.26179999999999</v>
      </c>
      <c r="G38" s="98">
        <f t="shared" si="1"/>
        <v>290310.19106000004</v>
      </c>
      <c r="H38" t="str">
        <f t="shared" si="2"/>
        <v>Entertainment</v>
      </c>
      <c r="K38" s="95"/>
      <c r="L38" s="95"/>
      <c r="M38" s="95"/>
    </row>
    <row r="39" spans="1:13" x14ac:dyDescent="0.2">
      <c r="A39" s="95" t="str">
        <f>'2012'!A37</f>
        <v>Settop box</v>
      </c>
      <c r="B39" s="95" t="str">
        <f>'2012'!B37</f>
        <v>Entertainment</v>
      </c>
      <c r="C39" s="95">
        <f>'2012'!C37</f>
        <v>4</v>
      </c>
      <c r="D39" s="96">
        <f>'2012'!H37</f>
        <v>33.92</v>
      </c>
      <c r="E39" s="96">
        <f>'2012'!I37</f>
        <v>197</v>
      </c>
      <c r="F39" s="96">
        <f t="shared" si="0"/>
        <v>66.822400000000002</v>
      </c>
      <c r="G39" s="98">
        <f t="shared" si="1"/>
        <v>98342.526080000025</v>
      </c>
      <c r="H39" t="str">
        <f t="shared" si="2"/>
        <v>Entertainment</v>
      </c>
      <c r="K39" s="95"/>
      <c r="L39" s="95"/>
      <c r="M39" s="95"/>
    </row>
    <row r="40" spans="1:13" x14ac:dyDescent="0.2">
      <c r="A40" s="95" t="str">
        <f>'2012'!A38</f>
        <v>Stereo systems</v>
      </c>
      <c r="B40" s="95" t="str">
        <f>'2012'!B38</f>
        <v>Entertainment</v>
      </c>
      <c r="C40" s="95">
        <f>'2012'!C38</f>
        <v>10</v>
      </c>
      <c r="D40" s="96">
        <f>'2012'!H38</f>
        <v>87.78</v>
      </c>
      <c r="E40" s="96">
        <f>'2012'!I38</f>
        <v>100</v>
      </c>
      <c r="F40" s="96">
        <f t="shared" si="0"/>
        <v>87.78</v>
      </c>
      <c r="G40" s="98">
        <f t="shared" si="1"/>
        <v>129185.82600000003</v>
      </c>
      <c r="H40" t="str">
        <f t="shared" si="2"/>
        <v>Entertainment</v>
      </c>
      <c r="K40" s="95"/>
      <c r="L40" s="95"/>
      <c r="M40" s="95"/>
    </row>
    <row r="41" spans="1:13" x14ac:dyDescent="0.2">
      <c r="A41" s="95" t="str">
        <f>'2012'!A39</f>
        <v>Stereo systems standby</v>
      </c>
      <c r="B41" s="95" t="str">
        <f>'2012'!B39</f>
        <v>Entertainment</v>
      </c>
      <c r="C41" s="95">
        <f>'2012'!C39</f>
        <v>0</v>
      </c>
      <c r="D41" s="96">
        <f>'2012'!H39</f>
        <v>0</v>
      </c>
      <c r="E41" s="96">
        <f>'2012'!I39</f>
        <v>0</v>
      </c>
      <c r="F41" s="96">
        <f t="shared" si="0"/>
        <v>0</v>
      </c>
      <c r="G41" s="98">
        <f t="shared" si="1"/>
        <v>0</v>
      </c>
      <c r="H41" t="str">
        <f t="shared" si="2"/>
        <v>Entertainment</v>
      </c>
      <c r="I41" s="11"/>
      <c r="K41" s="95"/>
      <c r="L41" s="95"/>
      <c r="M41" s="95"/>
    </row>
    <row r="42" spans="1:13" x14ac:dyDescent="0.2">
      <c r="A42" s="95" t="str">
        <f>'2012'!A40</f>
        <v>Surround sound</v>
      </c>
      <c r="B42" s="95" t="str">
        <f>'2012'!B40</f>
        <v>Entertainment</v>
      </c>
      <c r="C42" s="95">
        <f>'2012'!C40</f>
        <v>4</v>
      </c>
      <c r="D42" s="96">
        <f>'2012'!H40</f>
        <v>37</v>
      </c>
      <c r="E42" s="96">
        <f>'2012'!I40</f>
        <v>100</v>
      </c>
      <c r="F42" s="96">
        <f t="shared" si="0"/>
        <v>37</v>
      </c>
      <c r="G42" s="98">
        <f t="shared" si="1"/>
        <v>54452.900000000009</v>
      </c>
      <c r="H42" t="str">
        <f t="shared" si="2"/>
        <v>Entertainment</v>
      </c>
      <c r="I42" s="11"/>
      <c r="K42" s="95"/>
      <c r="L42" s="95"/>
      <c r="M42" s="95"/>
    </row>
    <row r="43" spans="1:13" x14ac:dyDescent="0.2">
      <c r="A43" s="95" t="str">
        <f>'2012'!A41</f>
        <v>Videos</v>
      </c>
      <c r="B43" s="95" t="str">
        <f>'2012'!B41</f>
        <v>Entertainment</v>
      </c>
      <c r="C43" s="95">
        <f>'2012'!C41</f>
        <v>10</v>
      </c>
      <c r="D43" s="96">
        <f>'2012'!H41</f>
        <v>67.92</v>
      </c>
      <c r="E43" s="96">
        <f>'2012'!I41</f>
        <v>13</v>
      </c>
      <c r="F43" s="96">
        <f t="shared" si="0"/>
        <v>8.829600000000001</v>
      </c>
      <c r="G43" s="98">
        <f t="shared" si="1"/>
        <v>12994.522320000004</v>
      </c>
      <c r="H43" t="str">
        <f t="shared" si="2"/>
        <v>Entertainment</v>
      </c>
      <c r="I43" s="11"/>
      <c r="K43" s="95"/>
      <c r="L43" s="95"/>
      <c r="M43" s="95"/>
    </row>
    <row r="44" spans="1:13" x14ac:dyDescent="0.2">
      <c r="A44" s="95" t="str">
        <f>'2012'!A42</f>
        <v>Videos standby</v>
      </c>
      <c r="B44" s="95" t="str">
        <f>'2012'!B42</f>
        <v>Entertainment</v>
      </c>
      <c r="C44" s="95">
        <f>'2012'!C42</f>
        <v>0</v>
      </c>
      <c r="D44" s="96">
        <f>'2012'!H42</f>
        <v>0</v>
      </c>
      <c r="E44" s="96">
        <f>'2012'!I42</f>
        <v>0</v>
      </c>
      <c r="F44" s="96">
        <f t="shared" si="0"/>
        <v>0</v>
      </c>
      <c r="G44" s="98">
        <f t="shared" si="1"/>
        <v>0</v>
      </c>
      <c r="H44" t="str">
        <f t="shared" si="2"/>
        <v>Entertainment</v>
      </c>
      <c r="I44" s="11"/>
      <c r="K44" s="95"/>
      <c r="L44" s="95"/>
      <c r="M44" s="95"/>
    </row>
    <row r="45" spans="1:13" x14ac:dyDescent="0.2">
      <c r="A45" s="99" t="str">
        <f>'2012'!A43</f>
        <v>Central Heating - natural gas</v>
      </c>
      <c r="B45" s="99" t="str">
        <f>'2012'!B43</f>
        <v>Heating</v>
      </c>
      <c r="C45" s="99">
        <f>'2012'!C43</f>
        <v>13</v>
      </c>
      <c r="D45" s="99">
        <f>'2012'!H43</f>
        <v>22.29</v>
      </c>
      <c r="E45" s="99">
        <f>'2012'!I43</f>
        <v>363</v>
      </c>
      <c r="F45" s="99">
        <f t="shared" si="0"/>
        <v>80.912700000000001</v>
      </c>
      <c r="G45" s="99">
        <f t="shared" si="1"/>
        <v>119079.22059000003</v>
      </c>
      <c r="H45" s="99" t="str">
        <f t="shared" si="2"/>
        <v>Heating</v>
      </c>
      <c r="I45" s="11"/>
      <c r="K45" s="95"/>
      <c r="L45" s="95"/>
      <c r="M45" s="95"/>
    </row>
    <row r="46" spans="1:13" x14ac:dyDescent="0.2">
      <c r="A46" s="99" t="str">
        <f>'2012'!A44</f>
        <v>Central Heating - oil</v>
      </c>
      <c r="B46" s="99" t="str">
        <f>'2012'!B44</f>
        <v>Heating</v>
      </c>
      <c r="C46" s="99">
        <f>'2012'!C44</f>
        <v>15</v>
      </c>
      <c r="D46" s="99">
        <f>'2012'!H44</f>
        <v>9.8699999999999992</v>
      </c>
      <c r="E46" s="99">
        <f>'2012'!I44</f>
        <v>312</v>
      </c>
      <c r="F46" s="99">
        <f t="shared" si="0"/>
        <v>30.794399999999996</v>
      </c>
      <c r="G46" s="99"/>
      <c r="H46" s="99" t="str">
        <f t="shared" si="2"/>
        <v>Heating</v>
      </c>
      <c r="I46" s="11"/>
      <c r="K46" s="95"/>
      <c r="L46" s="95"/>
      <c r="M46" s="95"/>
    </row>
    <row r="47" spans="1:13" x14ac:dyDescent="0.2">
      <c r="A47" s="99" t="str">
        <f>'2012'!A45</f>
        <v>Circulation pumps</v>
      </c>
      <c r="B47" s="99" t="str">
        <f>'2012'!B45</f>
        <v>Heating</v>
      </c>
      <c r="C47" s="99">
        <f>'2012'!C45</f>
        <v>10</v>
      </c>
      <c r="D47" s="99">
        <f>'2012'!H45</f>
        <v>56</v>
      </c>
      <c r="E47" s="99">
        <f>'2012'!I45</f>
        <v>175</v>
      </c>
      <c r="F47" s="99">
        <f t="shared" si="0"/>
        <v>98</v>
      </c>
      <c r="G47" s="99"/>
      <c r="H47" s="99" t="str">
        <f t="shared" si="2"/>
        <v>Heating</v>
      </c>
      <c r="I47" s="11"/>
      <c r="K47" s="95"/>
      <c r="L47" s="95"/>
      <c r="M47" s="95"/>
    </row>
    <row r="48" spans="1:13" x14ac:dyDescent="0.2">
      <c r="A48" s="99" t="str">
        <f>'2012'!A46</f>
        <v>Electric radiators</v>
      </c>
      <c r="B48" s="99" t="str">
        <f>'2012'!B46</f>
        <v>Heating</v>
      </c>
      <c r="C48" s="99">
        <f>'2012'!C46</f>
        <v>25</v>
      </c>
      <c r="D48" s="99">
        <f>'2012'!H46</f>
        <v>3</v>
      </c>
      <c r="E48" s="99">
        <f>'2012'!I46</f>
        <v>6800</v>
      </c>
      <c r="F48" s="99">
        <f t="shared" si="0"/>
        <v>204</v>
      </c>
      <c r="G48" s="99">
        <f t="shared" ref="G48:G78" si="3">F48*M$5</f>
        <v>300226.80000000005</v>
      </c>
      <c r="H48" s="99" t="str">
        <f t="shared" si="2"/>
        <v>Heating</v>
      </c>
      <c r="I48" s="11"/>
      <c r="K48" s="95"/>
      <c r="L48" s="95"/>
      <c r="M48" s="95"/>
    </row>
    <row r="49" spans="1:13" x14ac:dyDescent="0.2">
      <c r="A49" s="99" t="str">
        <f>'2012'!A47</f>
        <v>Electric radiators Partial</v>
      </c>
      <c r="B49" s="99" t="str">
        <f>'2012'!B47</f>
        <v>Heating</v>
      </c>
      <c r="C49" s="99">
        <f>'2012'!C47</f>
        <v>25</v>
      </c>
      <c r="D49" s="99">
        <f>'2012'!H47</f>
        <v>15.54</v>
      </c>
      <c r="E49" s="99">
        <f>'2012'!I47</f>
        <v>484</v>
      </c>
      <c r="F49" s="99">
        <f t="shared" si="0"/>
        <v>75.2136</v>
      </c>
      <c r="G49" s="99">
        <f t="shared" si="3"/>
        <v>110691.85512000002</v>
      </c>
      <c r="H49" s="99" t="str">
        <f t="shared" si="2"/>
        <v>Heating</v>
      </c>
      <c r="I49" s="11"/>
      <c r="K49" s="95"/>
      <c r="L49" s="95"/>
      <c r="M49" s="95"/>
    </row>
    <row r="50" spans="1:13" x14ac:dyDescent="0.2">
      <c r="A50" s="99" t="str">
        <f>'2012'!A48</f>
        <v>Electric water heaters</v>
      </c>
      <c r="B50" s="99" t="str">
        <f>'2012'!B48</f>
        <v>Heating</v>
      </c>
      <c r="C50" s="99">
        <f>'2012'!C48</f>
        <v>12</v>
      </c>
      <c r="D50" s="99">
        <f>'2012'!H48</f>
        <v>11.83</v>
      </c>
      <c r="E50" s="99">
        <f>'2012'!I48</f>
        <v>2313</v>
      </c>
      <c r="F50" s="99">
        <f t="shared" si="0"/>
        <v>273.62790000000001</v>
      </c>
      <c r="G50" s="99">
        <f t="shared" si="3"/>
        <v>402698.18043000007</v>
      </c>
      <c r="H50" s="99" t="str">
        <f t="shared" si="2"/>
        <v>Heating</v>
      </c>
      <c r="I50" s="11"/>
      <c r="K50" s="95"/>
      <c r="L50" s="95"/>
      <c r="M50" s="95"/>
    </row>
    <row r="51" spans="1:13" x14ac:dyDescent="0.2">
      <c r="A51" s="99" t="str">
        <f>'2012'!A49</f>
        <v>Heat pumps air/air</v>
      </c>
      <c r="B51" s="99" t="str">
        <f>'2012'!B49</f>
        <v>Heating</v>
      </c>
      <c r="C51" s="99">
        <f>'2012'!C49</f>
        <v>15</v>
      </c>
      <c r="D51" s="99">
        <f>'2012'!H49</f>
        <v>5</v>
      </c>
      <c r="E51" s="99">
        <f>'2012'!I49</f>
        <v>3064</v>
      </c>
      <c r="F51" s="99">
        <f t="shared" si="0"/>
        <v>153.19999999999999</v>
      </c>
      <c r="G51" s="99">
        <f t="shared" si="3"/>
        <v>225464.44000000003</v>
      </c>
      <c r="H51" s="99" t="str">
        <f t="shared" si="2"/>
        <v>Heating</v>
      </c>
      <c r="I51" s="11"/>
      <c r="K51" s="95"/>
      <c r="L51" s="95"/>
      <c r="M51" s="95"/>
    </row>
    <row r="52" spans="1:13" x14ac:dyDescent="0.2">
      <c r="A52" s="99" t="str">
        <f>'2012'!A50</f>
        <v>Heat pumps air/water</v>
      </c>
      <c r="B52" s="99" t="str">
        <f>'2012'!B50</f>
        <v>Heating</v>
      </c>
      <c r="C52" s="99">
        <f>'2012'!C50</f>
        <v>20</v>
      </c>
      <c r="D52" s="99">
        <f>'2012'!H50</f>
        <v>2</v>
      </c>
      <c r="E52" s="99">
        <f>'2012'!I50</f>
        <v>2390</v>
      </c>
      <c r="F52" s="99">
        <f t="shared" si="0"/>
        <v>47.8</v>
      </c>
      <c r="G52" s="99">
        <f t="shared" si="3"/>
        <v>70347.260000000009</v>
      </c>
      <c r="H52" s="99" t="str">
        <f t="shared" si="2"/>
        <v>Heating</v>
      </c>
      <c r="I52" s="11"/>
      <c r="K52" s="95"/>
      <c r="L52" s="95"/>
      <c r="M52" s="95"/>
    </row>
    <row r="53" spans="1:13" x14ac:dyDescent="0.2">
      <c r="A53" s="99" t="str">
        <f>'2012'!A51</f>
        <v>Heat pumps liquid/water</v>
      </c>
      <c r="B53" s="99" t="str">
        <f>'2012'!B51</f>
        <v>Heating</v>
      </c>
      <c r="C53" s="99">
        <f>'2012'!C51</f>
        <v>20</v>
      </c>
      <c r="D53" s="99">
        <f>'2012'!H51</f>
        <v>5</v>
      </c>
      <c r="E53" s="99">
        <f>'2012'!I51</f>
        <v>2986</v>
      </c>
      <c r="F53" s="99">
        <f t="shared" si="0"/>
        <v>149.30000000000001</v>
      </c>
      <c r="G53" s="99">
        <f t="shared" si="3"/>
        <v>219724.81000000006</v>
      </c>
      <c r="H53" s="99" t="str">
        <f t="shared" si="2"/>
        <v>Heating</v>
      </c>
      <c r="I53" s="11"/>
      <c r="K53" s="95"/>
      <c r="L53" s="95"/>
      <c r="M53" s="95"/>
    </row>
    <row r="54" spans="1:13" x14ac:dyDescent="0.2">
      <c r="A54" s="99" t="str">
        <f>'2012'!A52</f>
        <v>Waterbed</v>
      </c>
      <c r="B54" s="99" t="str">
        <f>'2012'!B52</f>
        <v>Heating</v>
      </c>
      <c r="C54" s="99">
        <f>'2012'!C52</f>
        <v>6</v>
      </c>
      <c r="D54" s="99">
        <f>'2012'!H52</f>
        <v>0.01</v>
      </c>
      <c r="E54" s="99">
        <f>'2012'!I52</f>
        <v>500</v>
      </c>
      <c r="F54" s="99">
        <f t="shared" si="0"/>
        <v>0.05</v>
      </c>
      <c r="G54" s="99">
        <f t="shared" si="3"/>
        <v>73.585000000000022</v>
      </c>
      <c r="H54" s="99" t="str">
        <f t="shared" si="2"/>
        <v>Heating</v>
      </c>
      <c r="I54" s="11"/>
      <c r="K54" s="95"/>
      <c r="L54" s="95"/>
      <c r="M54" s="95"/>
    </row>
    <row r="55" spans="1:13" x14ac:dyDescent="0.2">
      <c r="A55" s="95" t="str">
        <f>'2012'!A53</f>
        <v>Energy saving bulbs</v>
      </c>
      <c r="B55" s="95" t="str">
        <f>'2012'!B53</f>
        <v>Lighting</v>
      </c>
      <c r="C55" s="95">
        <f>'2012'!C53</f>
        <v>5</v>
      </c>
      <c r="D55" s="96">
        <f>'2012'!H53</f>
        <v>1119</v>
      </c>
      <c r="E55" s="96">
        <f>'2012'!I53</f>
        <v>8</v>
      </c>
      <c r="F55" s="96">
        <f t="shared" si="0"/>
        <v>89.52</v>
      </c>
      <c r="G55" s="98">
        <f t="shared" si="3"/>
        <v>131746.58400000003</v>
      </c>
      <c r="H55" t="str">
        <f t="shared" si="2"/>
        <v>Lighting</v>
      </c>
      <c r="I55" s="98">
        <f>SUM(G55:G60)</f>
        <v>688902.77000000014</v>
      </c>
      <c r="J55" s="188">
        <f>I55/$M$5</f>
        <v>468.1</v>
      </c>
      <c r="K55" s="95"/>
      <c r="L55" s="95"/>
      <c r="M55" s="95"/>
    </row>
    <row r="56" spans="1:13" x14ac:dyDescent="0.2">
      <c r="A56" s="95" t="str">
        <f>'2012'!A54</f>
        <v>Fluorescent tubes</v>
      </c>
      <c r="B56" s="95" t="str">
        <f>'2012'!B54</f>
        <v>Lighting</v>
      </c>
      <c r="C56" s="95">
        <f>'2012'!C54</f>
        <v>5</v>
      </c>
      <c r="D56" s="96">
        <f>'2012'!H54</f>
        <v>244</v>
      </c>
      <c r="E56" s="96">
        <f>'2012'!I54</f>
        <v>28</v>
      </c>
      <c r="F56" s="96">
        <f t="shared" si="0"/>
        <v>68.319999999999993</v>
      </c>
      <c r="G56" s="98">
        <f t="shared" si="3"/>
        <v>100546.54400000001</v>
      </c>
      <c r="H56" t="str">
        <f t="shared" si="2"/>
        <v>Lighting</v>
      </c>
      <c r="K56" s="95"/>
      <c r="L56" s="95"/>
      <c r="M56" s="95"/>
    </row>
    <row r="57" spans="1:13" x14ac:dyDescent="0.2">
      <c r="A57" s="95" t="str">
        <f>'2012'!A55</f>
        <v>Halogen bulbs</v>
      </c>
      <c r="B57" s="95" t="str">
        <f>'2012'!B55</f>
        <v>Lighting</v>
      </c>
      <c r="C57" s="95">
        <f>'2012'!C55</f>
        <v>3</v>
      </c>
      <c r="D57" s="96">
        <f>'2012'!H55</f>
        <v>796</v>
      </c>
      <c r="E57" s="96">
        <f>'2012'!I55</f>
        <v>24</v>
      </c>
      <c r="F57" s="96">
        <f t="shared" si="0"/>
        <v>191.04</v>
      </c>
      <c r="G57" s="98">
        <f t="shared" si="3"/>
        <v>281153.56800000003</v>
      </c>
      <c r="H57" t="str">
        <f t="shared" si="2"/>
        <v>Lighting</v>
      </c>
      <c r="K57" s="95"/>
      <c r="L57" s="95"/>
      <c r="M57" s="95"/>
    </row>
    <row r="58" spans="1:13" x14ac:dyDescent="0.2">
      <c r="A58" s="95" t="str">
        <f>'2012'!A56</f>
        <v>Halogen bulbs standby</v>
      </c>
      <c r="B58" s="95" t="str">
        <f>'2012'!B56</f>
        <v>Lighting</v>
      </c>
      <c r="C58" s="95">
        <f>'2012'!C56</f>
        <v>0</v>
      </c>
      <c r="D58" s="96">
        <f>'2012'!H56</f>
        <v>0</v>
      </c>
      <c r="E58" s="96">
        <f>'2012'!I56</f>
        <v>0</v>
      </c>
      <c r="F58" s="96">
        <f t="shared" si="0"/>
        <v>0</v>
      </c>
      <c r="G58" s="98">
        <f t="shared" si="3"/>
        <v>0</v>
      </c>
      <c r="H58" t="str">
        <f t="shared" si="2"/>
        <v>Lighting</v>
      </c>
      <c r="K58" s="95"/>
      <c r="L58" s="95"/>
      <c r="M58" s="95"/>
    </row>
    <row r="59" spans="1:13" x14ac:dyDescent="0.2">
      <c r="A59" s="95" t="str">
        <f>'2012'!A57</f>
        <v>Incandescent light bulb</v>
      </c>
      <c r="B59" s="95" t="str">
        <f>'2012'!B57</f>
        <v>Lighting</v>
      </c>
      <c r="C59" s="95">
        <f>'2012'!C57</f>
        <v>1</v>
      </c>
      <c r="D59" s="96">
        <f>'2012'!H57</f>
        <v>415</v>
      </c>
      <c r="E59" s="96">
        <f>'2012'!I57</f>
        <v>25</v>
      </c>
      <c r="F59" s="96">
        <f t="shared" si="0"/>
        <v>103.75</v>
      </c>
      <c r="G59" s="98">
        <f t="shared" si="3"/>
        <v>152688.87500000003</v>
      </c>
      <c r="H59" t="str">
        <f t="shared" si="2"/>
        <v>Lighting</v>
      </c>
      <c r="K59" s="95"/>
      <c r="L59" s="95"/>
      <c r="M59" s="95"/>
    </row>
    <row r="60" spans="1:13" x14ac:dyDescent="0.2">
      <c r="A60" s="95" t="str">
        <f>'2012'!A58</f>
        <v>LED light</v>
      </c>
      <c r="B60" s="95" t="str">
        <f>'2012'!B58</f>
        <v>Lighting</v>
      </c>
      <c r="C60" s="95">
        <f>'2012'!C58</f>
        <v>5</v>
      </c>
      <c r="D60" s="96">
        <f>'2012'!H58</f>
        <v>221</v>
      </c>
      <c r="E60" s="96">
        <f>'2012'!I58</f>
        <v>7</v>
      </c>
      <c r="F60" s="96">
        <f t="shared" si="0"/>
        <v>15.47</v>
      </c>
      <c r="G60" s="98">
        <f t="shared" si="3"/>
        <v>22767.199000000004</v>
      </c>
      <c r="H60" t="str">
        <f t="shared" si="2"/>
        <v>Lighting</v>
      </c>
      <c r="K60" s="95"/>
      <c r="L60" s="95"/>
      <c r="M60" s="95"/>
    </row>
    <row r="61" spans="1:13" x14ac:dyDescent="0.2">
      <c r="A61" s="95" t="str">
        <f>'2012'!A59</f>
        <v xml:space="preserve">Miscellaneous  </v>
      </c>
      <c r="B61" s="95" t="str">
        <f>'2012'!B59</f>
        <v xml:space="preserve">Miscellaneous  </v>
      </c>
      <c r="C61" s="95">
        <f>'2012'!C59</f>
        <v>5</v>
      </c>
      <c r="D61" s="96">
        <f>'2012'!H59</f>
        <v>576</v>
      </c>
      <c r="E61" s="96">
        <f>'2012'!I59</f>
        <v>37.109375</v>
      </c>
      <c r="F61" s="96">
        <f t="shared" si="0"/>
        <v>213.75</v>
      </c>
      <c r="G61" s="98">
        <f t="shared" si="3"/>
        <v>314575.87500000006</v>
      </c>
      <c r="H61" t="str">
        <f t="shared" si="2"/>
        <v xml:space="preserve">Miscellaneous  </v>
      </c>
      <c r="I61" s="98">
        <f>SUM(G61:G62)</f>
        <v>314575.87500000006</v>
      </c>
      <c r="J61">
        <f>I61/$M$5</f>
        <v>213.75</v>
      </c>
      <c r="K61" s="95"/>
      <c r="L61" s="95"/>
      <c r="M61" s="95"/>
    </row>
    <row r="62" spans="1:13" x14ac:dyDescent="0.2">
      <c r="A62" s="95" t="str">
        <f>'2012'!A60</f>
        <v>Miscellaneous   standby</v>
      </c>
      <c r="B62" s="95" t="str">
        <f>'2012'!B60</f>
        <v xml:space="preserve">Miscellaneous  </v>
      </c>
      <c r="C62" s="95">
        <f>'2012'!C60</f>
        <v>0</v>
      </c>
      <c r="D62" s="96">
        <f>'2012'!H60</f>
        <v>0</v>
      </c>
      <c r="E62" s="96">
        <f>'2012'!I60</f>
        <v>0</v>
      </c>
      <c r="F62" s="96">
        <f t="shared" si="0"/>
        <v>0</v>
      </c>
      <c r="G62" s="98">
        <f t="shared" si="3"/>
        <v>0</v>
      </c>
      <c r="H62" t="str">
        <f t="shared" si="2"/>
        <v xml:space="preserve">Miscellaneous  </v>
      </c>
      <c r="K62" s="95"/>
      <c r="L62" s="95"/>
      <c r="M62" s="95"/>
    </row>
    <row r="63" spans="1:13" x14ac:dyDescent="0.2">
      <c r="A63" s="95" t="str">
        <f>'2012'!A61</f>
        <v>Chest freezer 1st</v>
      </c>
      <c r="B63" s="95" t="str">
        <f>'2012'!B61</f>
        <v>Refrigeration</v>
      </c>
      <c r="C63" s="95">
        <f>'2012'!C61</f>
        <v>12</v>
      </c>
      <c r="D63" s="96">
        <f>'2012'!H61</f>
        <v>44.03</v>
      </c>
      <c r="E63" s="96">
        <f>'2012'!I61</f>
        <v>256</v>
      </c>
      <c r="F63" s="96">
        <f t="shared" si="0"/>
        <v>112.71680000000001</v>
      </c>
      <c r="G63" s="98">
        <f t="shared" si="3"/>
        <v>165885.31456000003</v>
      </c>
      <c r="H63" t="str">
        <f t="shared" si="2"/>
        <v>Refrigeration</v>
      </c>
      <c r="I63" s="98">
        <f>SUM(G63:G72)</f>
        <v>691320.18442000018</v>
      </c>
      <c r="J63" s="188">
        <f>I63/$M$5</f>
        <v>469.74260000000004</v>
      </c>
      <c r="K63" s="95"/>
      <c r="L63" s="95"/>
      <c r="M63" s="95"/>
    </row>
    <row r="64" spans="1:13" x14ac:dyDescent="0.2">
      <c r="A64" s="95" t="str">
        <f>'2012'!A62</f>
        <v>Chest freezer 2nd standby</v>
      </c>
      <c r="B64" s="95" t="str">
        <f>'2012'!B62</f>
        <v>Refrigeration</v>
      </c>
      <c r="C64" s="95">
        <f>'2012'!C62</f>
        <v>0</v>
      </c>
      <c r="D64" s="96">
        <f>'2012'!H62</f>
        <v>0</v>
      </c>
      <c r="E64" s="96">
        <f>'2012'!I62</f>
        <v>0</v>
      </c>
      <c r="F64" s="96">
        <f t="shared" si="0"/>
        <v>0</v>
      </c>
      <c r="G64" s="98">
        <f t="shared" si="3"/>
        <v>0</v>
      </c>
      <c r="H64" t="str">
        <f t="shared" si="2"/>
        <v>Refrigeration</v>
      </c>
      <c r="K64" s="95"/>
      <c r="L64" s="95"/>
      <c r="M64" s="95"/>
    </row>
    <row r="65" spans="1:13" x14ac:dyDescent="0.2">
      <c r="A65" s="95" t="str">
        <f>'2012'!A63</f>
        <v>Combi fridges</v>
      </c>
      <c r="B65" s="95" t="str">
        <f>'2012'!B63</f>
        <v>Refrigeration</v>
      </c>
      <c r="C65" s="95">
        <f>'2012'!C63</f>
        <v>9</v>
      </c>
      <c r="D65" s="96">
        <f>'2012'!H63</f>
        <v>49.13</v>
      </c>
      <c r="E65" s="96">
        <f>'2012'!I63</f>
        <v>268</v>
      </c>
      <c r="F65" s="96">
        <f t="shared" si="0"/>
        <v>131.66839999999999</v>
      </c>
      <c r="G65" s="98">
        <f t="shared" si="3"/>
        <v>193776.38428000003</v>
      </c>
      <c r="H65" t="str">
        <f t="shared" si="2"/>
        <v>Refrigeration</v>
      </c>
      <c r="K65" s="95"/>
      <c r="L65" s="95"/>
      <c r="M65" s="95"/>
    </row>
    <row r="66" spans="1:13" x14ac:dyDescent="0.2">
      <c r="A66" s="95" t="str">
        <f>'2012'!A64</f>
        <v>Combi fridges standby</v>
      </c>
      <c r="B66" s="95" t="str">
        <f>'2012'!B64</f>
        <v>Refrigeration</v>
      </c>
      <c r="C66" s="95">
        <f>'2012'!C64</f>
        <v>0</v>
      </c>
      <c r="D66" s="96">
        <f>'2012'!H64</f>
        <v>0</v>
      </c>
      <c r="E66" s="96">
        <f>'2012'!I64</f>
        <v>0</v>
      </c>
      <c r="F66" s="96">
        <f t="shared" si="0"/>
        <v>0</v>
      </c>
      <c r="G66" s="98">
        <f t="shared" si="3"/>
        <v>0</v>
      </c>
      <c r="H66" t="str">
        <f t="shared" si="2"/>
        <v>Refrigeration</v>
      </c>
      <c r="K66" s="95"/>
      <c r="L66" s="95"/>
      <c r="M66" s="95"/>
    </row>
    <row r="67" spans="1:13" x14ac:dyDescent="0.2">
      <c r="A67" s="95" t="str">
        <f>'2012'!A65</f>
        <v>Fridges with freezer compartment</v>
      </c>
      <c r="B67" s="95" t="str">
        <f>'2012'!B65</f>
        <v>Refrigeration</v>
      </c>
      <c r="C67" s="95">
        <f>'2012'!C65</f>
        <v>11</v>
      </c>
      <c r="D67" s="96">
        <f>'2012'!H65</f>
        <v>12.99</v>
      </c>
      <c r="E67" s="96">
        <f>'2012'!I65</f>
        <v>186</v>
      </c>
      <c r="F67" s="96">
        <f t="shared" si="0"/>
        <v>24.1614</v>
      </c>
      <c r="G67" s="98">
        <f t="shared" si="3"/>
        <v>35558.332380000007</v>
      </c>
      <c r="H67" t="str">
        <f t="shared" si="2"/>
        <v>Refrigeration</v>
      </c>
      <c r="I67" s="98"/>
      <c r="K67" s="95"/>
      <c r="L67" s="95"/>
      <c r="M67" s="95"/>
    </row>
    <row r="68" spans="1:13" x14ac:dyDescent="0.2">
      <c r="A68" s="95" t="str">
        <f>'2012'!A66</f>
        <v>Fridges with freezer compartment standby</v>
      </c>
      <c r="B68" s="95" t="str">
        <f>'2012'!B66</f>
        <v>Refrigeration</v>
      </c>
      <c r="C68" s="95">
        <f>'2012'!C66</f>
        <v>0</v>
      </c>
      <c r="D68" s="96">
        <f>'2012'!H66</f>
        <v>0</v>
      </c>
      <c r="E68" s="96">
        <f>'2012'!I66</f>
        <v>0</v>
      </c>
      <c r="F68" s="96">
        <f t="shared" si="0"/>
        <v>0</v>
      </c>
      <c r="G68" s="98">
        <f t="shared" si="3"/>
        <v>0</v>
      </c>
      <c r="H68" t="str">
        <f t="shared" si="2"/>
        <v>Refrigeration</v>
      </c>
      <c r="K68" s="95"/>
      <c r="L68" s="95"/>
      <c r="M68" s="95"/>
    </row>
    <row r="69" spans="1:13" x14ac:dyDescent="0.2">
      <c r="A69" s="95" t="str">
        <f>'2012'!A67</f>
        <v>Fridges without freezer compartment</v>
      </c>
      <c r="B69" s="95" t="str">
        <f>'2012'!B67</f>
        <v>Refrigeration</v>
      </c>
      <c r="C69" s="95">
        <f>'2012'!C67</f>
        <v>9</v>
      </c>
      <c r="D69" s="96">
        <f>'2012'!H67</f>
        <v>73.010000000000005</v>
      </c>
      <c r="E69" s="96">
        <f>'2012'!I67</f>
        <v>140</v>
      </c>
      <c r="F69" s="96">
        <f t="shared" si="0"/>
        <v>102.21400000000001</v>
      </c>
      <c r="G69" s="98">
        <f t="shared" si="3"/>
        <v>150428.34380000006</v>
      </c>
      <c r="H69" t="str">
        <f t="shared" si="2"/>
        <v>Refrigeration</v>
      </c>
      <c r="K69" s="95"/>
      <c r="L69" s="95"/>
      <c r="M69" s="95"/>
    </row>
    <row r="70" spans="1:13" x14ac:dyDescent="0.2">
      <c r="A70" s="95" t="str">
        <f>'2012'!A68</f>
        <v>Fridges without freezer compartment standby</v>
      </c>
      <c r="B70" s="95" t="str">
        <f>'2012'!B68</f>
        <v>Refrigeration</v>
      </c>
      <c r="C70" s="95">
        <f>'2012'!C68</f>
        <v>0</v>
      </c>
      <c r="D70" s="96">
        <f>'2012'!H68</f>
        <v>0</v>
      </c>
      <c r="E70" s="96">
        <f>'2012'!I68</f>
        <v>0</v>
      </c>
      <c r="F70" s="96">
        <f t="shared" si="0"/>
        <v>0</v>
      </c>
      <c r="G70" s="98">
        <f t="shared" si="3"/>
        <v>0</v>
      </c>
      <c r="H70" t="str">
        <f t="shared" si="2"/>
        <v>Refrigeration</v>
      </c>
      <c r="K70" s="95"/>
      <c r="L70" s="95"/>
      <c r="M70" s="95"/>
    </row>
    <row r="71" spans="1:13" x14ac:dyDescent="0.2">
      <c r="A71" s="95" t="str">
        <f>'2012'!A69</f>
        <v>Upright freezers</v>
      </c>
      <c r="B71" s="95" t="str">
        <f>'2012'!B69</f>
        <v>Refrigeration</v>
      </c>
      <c r="C71" s="95">
        <f>'2012'!C69</f>
        <v>9</v>
      </c>
      <c r="D71" s="96">
        <f>'2012'!H69</f>
        <v>42.3</v>
      </c>
      <c r="E71" s="96">
        <f>'2012'!I69</f>
        <v>234</v>
      </c>
      <c r="F71" s="96">
        <f t="shared" si="0"/>
        <v>98.981999999999985</v>
      </c>
      <c r="G71" s="98">
        <f t="shared" si="3"/>
        <v>145671.8094</v>
      </c>
      <c r="H71" t="str">
        <f t="shared" si="2"/>
        <v>Refrigeration</v>
      </c>
      <c r="K71" s="95"/>
      <c r="L71" s="95"/>
      <c r="M71" s="95"/>
    </row>
    <row r="72" spans="1:13" x14ac:dyDescent="0.2">
      <c r="A72" s="95" t="str">
        <f>'2012'!A70</f>
        <v>Upright freezers standby</v>
      </c>
      <c r="B72" s="95" t="str">
        <f>'2012'!B70</f>
        <v>Refrigeration</v>
      </c>
      <c r="C72" s="95">
        <f>'2012'!C70</f>
        <v>0</v>
      </c>
      <c r="D72" s="96">
        <f>'2012'!H70</f>
        <v>0</v>
      </c>
      <c r="E72" s="96">
        <f>'2012'!I70</f>
        <v>0</v>
      </c>
      <c r="F72" s="96">
        <f t="shared" ref="F72:F78" si="4">D72*E72/100</f>
        <v>0</v>
      </c>
      <c r="G72" s="98">
        <f t="shared" si="3"/>
        <v>0</v>
      </c>
      <c r="H72" t="str">
        <f t="shared" ref="H72:H78" si="5">B72</f>
        <v>Refrigeration</v>
      </c>
      <c r="K72" s="95"/>
      <c r="L72" s="95"/>
      <c r="M72" s="95"/>
    </row>
    <row r="73" spans="1:13" x14ac:dyDescent="0.2">
      <c r="A73" s="95" t="str">
        <f>'2012'!A71</f>
        <v>Dishwashers</v>
      </c>
      <c r="B73" s="95" t="str">
        <f>'2012'!B71</f>
        <v>Washing</v>
      </c>
      <c r="C73" s="95">
        <f>'2012'!C71</f>
        <v>10</v>
      </c>
      <c r="D73" s="96">
        <f>'2012'!H71</f>
        <v>84.51</v>
      </c>
      <c r="E73" s="96">
        <f>'2012'!I71</f>
        <v>290</v>
      </c>
      <c r="F73" s="96">
        <f t="shared" si="4"/>
        <v>245.07900000000001</v>
      </c>
      <c r="G73" s="98">
        <f t="shared" si="3"/>
        <v>360682.7643000001</v>
      </c>
      <c r="H73" t="str">
        <f t="shared" si="5"/>
        <v>Washing</v>
      </c>
      <c r="I73" s="98">
        <f>SUM(G73:G78)</f>
        <v>1145038.3774300003</v>
      </c>
      <c r="J73" s="188">
        <f>I73/$M$5</f>
        <v>778.03790000000004</v>
      </c>
      <c r="K73" s="95"/>
      <c r="L73" s="95"/>
      <c r="M73" s="95"/>
    </row>
    <row r="74" spans="1:13" x14ac:dyDescent="0.2">
      <c r="A74" s="95" t="str">
        <f>'2012'!A72</f>
        <v>Dishwashers standby</v>
      </c>
      <c r="B74" s="95" t="str">
        <f>'2012'!B72</f>
        <v>Washing</v>
      </c>
      <c r="C74" s="95">
        <f>'2012'!C72</f>
        <v>0</v>
      </c>
      <c r="D74" s="96">
        <f>'2012'!H72</f>
        <v>0</v>
      </c>
      <c r="E74" s="96">
        <f>'2012'!I72</f>
        <v>0</v>
      </c>
      <c r="F74" s="96">
        <f t="shared" si="4"/>
        <v>0</v>
      </c>
      <c r="G74" s="98">
        <f t="shared" si="3"/>
        <v>0</v>
      </c>
      <c r="H74" t="str">
        <f t="shared" si="5"/>
        <v>Washing</v>
      </c>
      <c r="K74" s="95"/>
      <c r="L74" s="189">
        <f>SUM(J7:J73)</f>
        <v>3780.9611999999997</v>
      </c>
      <c r="M74" s="95"/>
    </row>
    <row r="75" spans="1:13" x14ac:dyDescent="0.2">
      <c r="A75" s="95" t="str">
        <f>'2012'!A73</f>
        <v>Tumble dryers</v>
      </c>
      <c r="B75" s="95" t="str">
        <f>'2012'!B73</f>
        <v>Washing</v>
      </c>
      <c r="C75" s="95">
        <f>'2012'!C73</f>
        <v>11</v>
      </c>
      <c r="D75" s="96">
        <f>'2012'!H73</f>
        <v>66.89</v>
      </c>
      <c r="E75" s="96">
        <f>'2012'!I73</f>
        <v>475</v>
      </c>
      <c r="F75" s="96">
        <f t="shared" si="4"/>
        <v>317.72750000000002</v>
      </c>
      <c r="G75" s="98">
        <f t="shared" si="3"/>
        <v>467599.56175000011</v>
      </c>
      <c r="H75" t="str">
        <f t="shared" si="5"/>
        <v>Washing</v>
      </c>
      <c r="K75" s="105" t="s">
        <v>264</v>
      </c>
      <c r="L75" s="105"/>
      <c r="M75" s="95"/>
    </row>
    <row r="76" spans="1:13" x14ac:dyDescent="0.2">
      <c r="A76" s="95" t="str">
        <f>'2012'!A74</f>
        <v>Tumble dryers standby</v>
      </c>
      <c r="B76" s="95" t="str">
        <f>'2012'!B74</f>
        <v>Washing</v>
      </c>
      <c r="C76" s="95">
        <f>'2012'!C74</f>
        <v>0</v>
      </c>
      <c r="D76" s="96">
        <f>'2012'!H74</f>
        <v>0</v>
      </c>
      <c r="E76" s="96">
        <f>'2012'!I74</f>
        <v>0</v>
      </c>
      <c r="F76" s="96">
        <f t="shared" si="4"/>
        <v>0</v>
      </c>
      <c r="G76" s="98">
        <f t="shared" si="3"/>
        <v>0</v>
      </c>
      <c r="H76" t="str">
        <f t="shared" si="5"/>
        <v>Washing</v>
      </c>
      <c r="K76" s="105" t="s">
        <v>232</v>
      </c>
      <c r="L76" s="95"/>
      <c r="M76" s="95"/>
    </row>
    <row r="77" spans="1:13" x14ac:dyDescent="0.2">
      <c r="A77" s="95" t="str">
        <f>'2012'!A75</f>
        <v>Washing machines</v>
      </c>
      <c r="B77" s="95" t="str">
        <f>'2012'!B75</f>
        <v>Washing</v>
      </c>
      <c r="C77" s="95">
        <f>'2012'!C75</f>
        <v>10</v>
      </c>
      <c r="D77" s="96">
        <f>'2012'!H75</f>
        <v>98.73</v>
      </c>
      <c r="E77" s="96">
        <f>'2012'!I75</f>
        <v>218</v>
      </c>
      <c r="F77" s="96">
        <f t="shared" si="4"/>
        <v>215.23140000000001</v>
      </c>
      <c r="G77" s="98">
        <f t="shared" si="3"/>
        <v>316756.05138000008</v>
      </c>
      <c r="H77" t="str">
        <f t="shared" si="5"/>
        <v>Washing</v>
      </c>
      <c r="K77" s="221" t="s">
        <v>263</v>
      </c>
      <c r="L77" s="95"/>
      <c r="M77" s="95"/>
    </row>
    <row r="78" spans="1:13" x14ac:dyDescent="0.2">
      <c r="A78" s="95" t="str">
        <f>'2012'!A76</f>
        <v>Washing machines standby</v>
      </c>
      <c r="B78" s="95" t="str">
        <f>'2012'!B76</f>
        <v>Washing</v>
      </c>
      <c r="C78" s="95">
        <f>'2012'!C76</f>
        <v>0</v>
      </c>
      <c r="D78" s="96">
        <f>'2012'!H76</f>
        <v>0</v>
      </c>
      <c r="E78" s="96">
        <f>'2012'!I76</f>
        <v>0</v>
      </c>
      <c r="F78" s="96">
        <f t="shared" si="4"/>
        <v>0</v>
      </c>
      <c r="G78" s="98">
        <f t="shared" si="3"/>
        <v>0</v>
      </c>
      <c r="H78" t="str">
        <f t="shared" si="5"/>
        <v>Washing</v>
      </c>
      <c r="K78" s="15" t="s">
        <v>233</v>
      </c>
      <c r="L78" s="95"/>
      <c r="M78" s="95"/>
    </row>
    <row r="79" spans="1:13" x14ac:dyDescent="0.2">
      <c r="A79" s="95"/>
      <c r="B79" s="95"/>
      <c r="C79" s="95"/>
      <c r="D79" s="100"/>
      <c r="E79" s="100"/>
      <c r="F79" s="97"/>
      <c r="L79" s="95"/>
      <c r="M79" s="108" t="s">
        <v>169</v>
      </c>
    </row>
    <row r="80" spans="1:13" x14ac:dyDescent="0.2">
      <c r="A80" s="95"/>
      <c r="B80" s="95"/>
      <c r="C80" s="95"/>
      <c r="D80" s="100"/>
      <c r="E80" s="100"/>
      <c r="G80" t="s">
        <v>157</v>
      </c>
      <c r="I80" t="s">
        <v>158</v>
      </c>
      <c r="K80" s="105" t="str">
        <f>I80</f>
        <v>TJ/year</v>
      </c>
      <c r="L80" s="95"/>
      <c r="M80" s="95"/>
    </row>
    <row r="81" spans="1:13" x14ac:dyDescent="0.2">
      <c r="A81" s="95" t="s">
        <v>159</v>
      </c>
      <c r="B81" s="95"/>
      <c r="C81" s="95"/>
      <c r="D81" s="100"/>
      <c r="E81" s="100"/>
      <c r="F81" s="18"/>
      <c r="G81" s="98">
        <f>SUM(G7:G80)</f>
        <v>7012746.7491800003</v>
      </c>
      <c r="H81" t="s">
        <v>126</v>
      </c>
      <c r="I81" s="98">
        <f>G81*3.6/1000</f>
        <v>25245.888297048001</v>
      </c>
      <c r="K81" s="106">
        <f>'[10]Forbrug af el (f)'!$AP$22</f>
        <v>26714.37</v>
      </c>
      <c r="L81" s="95"/>
      <c r="M81" s="95">
        <f>K81/I81</f>
        <v>1.0581671631306278</v>
      </c>
    </row>
    <row r="82" spans="1:13" x14ac:dyDescent="0.2">
      <c r="A82" s="95"/>
      <c r="B82" s="95"/>
      <c r="C82" s="95"/>
      <c r="D82" s="100"/>
      <c r="E82" s="100"/>
      <c r="F82" s="18"/>
      <c r="L82" s="95"/>
      <c r="M82" s="95"/>
    </row>
    <row r="83" spans="1:13" x14ac:dyDescent="0.2">
      <c r="A83" s="95" t="s">
        <v>160</v>
      </c>
      <c r="B83" s="95"/>
      <c r="C83" s="95"/>
      <c r="D83" s="100"/>
      <c r="E83" s="100"/>
      <c r="F83" s="18"/>
      <c r="G83" s="98">
        <f>SUM(G45:G54)</f>
        <v>1448306.1511400002</v>
      </c>
      <c r="H83" t="s">
        <v>136</v>
      </c>
      <c r="I83" s="98">
        <f>G83*3.6/1000</f>
        <v>5213.9021441040013</v>
      </c>
      <c r="K83" s="106">
        <f>'[10]Opvarmning (f)'!$AP$115</f>
        <v>4810.01</v>
      </c>
      <c r="L83" s="95"/>
      <c r="M83" s="95">
        <f>K83/I83</f>
        <v>0.92253553424267243</v>
      </c>
    </row>
    <row r="84" spans="1:13" x14ac:dyDescent="0.2">
      <c r="D84" s="97"/>
      <c r="E84" s="97"/>
      <c r="F84" s="18"/>
      <c r="M84" s="95"/>
    </row>
    <row r="85" spans="1:13" x14ac:dyDescent="0.2">
      <c r="A85" t="s">
        <v>161</v>
      </c>
      <c r="D85" s="97"/>
      <c r="E85" s="97"/>
      <c r="F85" s="18"/>
      <c r="G85" s="98">
        <f>G81-G83</f>
        <v>5564440.5980399996</v>
      </c>
      <c r="H85" t="s">
        <v>166</v>
      </c>
      <c r="I85" s="98">
        <f>G85*3.6/1000</f>
        <v>20031.986152943999</v>
      </c>
      <c r="J85" s="199"/>
      <c r="K85" s="106">
        <f>K81-K83</f>
        <v>21904.36</v>
      </c>
      <c r="M85" s="95">
        <f>K85/I85</f>
        <v>1.0934692063363287</v>
      </c>
    </row>
    <row r="86" spans="1:13" x14ac:dyDescent="0.2">
      <c r="D86" s="97"/>
      <c r="E86" s="97"/>
      <c r="F86" s="97"/>
    </row>
    <row r="88" spans="1:13" ht="15" customHeight="1" x14ac:dyDescent="0.2"/>
  </sheetData>
  <conditionalFormatting sqref="D79:E79 E2:F2">
    <cfRule type="colorScale" priority="17">
      <colorScale>
        <cfvo type="num" val="0.5"/>
        <cfvo type="num" val="1"/>
        <cfvo type="num" val="1.5"/>
        <color rgb="FFFF0000"/>
        <color theme="0"/>
        <color theme="9" tint="-0.249977111117893"/>
      </colorScale>
    </cfRule>
  </conditionalFormatting>
  <conditionalFormatting sqref="F81">
    <cfRule type="dataBar" priority="9">
      <dataBar>
        <cfvo type="num" val="0"/>
        <cfvo type="max"/>
        <color rgb="FF008AEF"/>
      </dataBar>
    </cfRule>
  </conditionalFormatting>
  <conditionalFormatting sqref="F85">
    <cfRule type="dataBar" priority="8">
      <dataBar>
        <cfvo type="num" val="0"/>
        <cfvo type="max"/>
        <color rgb="FF008AEF"/>
      </dataBar>
    </cfRule>
  </conditionalFormatting>
  <conditionalFormatting sqref="F7:F44 F55:F78">
    <cfRule type="colorScale" priority="2">
      <colorScale>
        <cfvo type="num" val="0.5"/>
        <cfvo type="num" val="1"/>
        <cfvo type="num" val="1.5"/>
        <color rgb="FFFF0000"/>
        <color theme="0"/>
        <color theme="9" tint="-0.249977111117893"/>
      </colorScale>
    </cfRule>
  </conditionalFormatting>
  <conditionalFormatting sqref="D79:F79 D80:E85 D86:F86">
    <cfRule type="colorScale" priority="19">
      <colorScale>
        <cfvo type="min"/>
        <cfvo type="percentile" val="100"/>
        <cfvo type="max"/>
        <color rgb="FFF8696B"/>
        <color rgb="FF92D050"/>
        <color rgb="FF7030A0"/>
      </colorScale>
    </cfRule>
  </conditionalFormatting>
  <conditionalFormatting sqref="F79 F86">
    <cfRule type="colorScale" priority="22">
      <colorScale>
        <cfvo type="min"/>
        <cfvo type="percentile" val="100"/>
        <cfvo type="max"/>
        <color rgb="FFF8696B"/>
        <color rgb="FF92D050"/>
        <color rgb="FF7030A0"/>
      </colorScale>
    </cfRule>
  </conditionalFormatting>
  <conditionalFormatting sqref="G7:G44 G55:G78">
    <cfRule type="dataBar" priority="1">
      <dataBar>
        <cfvo type="num" val="0"/>
        <cfvo type="max"/>
        <color rgb="FF008AEF"/>
      </dataBar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workbookViewId="0">
      <selection activeCell="M5" sqref="M5"/>
    </sheetView>
  </sheetViews>
  <sheetFormatPr defaultRowHeight="12.75" x14ac:dyDescent="0.2"/>
  <cols>
    <col min="1" max="1" width="41.42578125" bestFit="1" customWidth="1"/>
    <col min="2" max="2" width="13.5703125" customWidth="1"/>
    <col min="6" max="7" width="10.28515625" bestFit="1" customWidth="1"/>
  </cols>
  <sheetData>
    <row r="1" spans="1:25" ht="28.5" x14ac:dyDescent="0.4">
      <c r="A1" s="14" t="s">
        <v>116</v>
      </c>
      <c r="B1" s="89"/>
      <c r="C1" s="89"/>
      <c r="D1" s="102"/>
      <c r="E1" s="102"/>
      <c r="F1" s="89"/>
      <c r="G1" s="90" t="s">
        <v>112</v>
      </c>
      <c r="H1" s="91"/>
      <c r="I1" s="89"/>
      <c r="J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ht="30.75" thickBot="1" x14ac:dyDescent="0.4">
      <c r="A2" s="14"/>
      <c r="B2" s="148" t="s">
        <v>245</v>
      </c>
      <c r="C2" s="148"/>
      <c r="D2" s="149"/>
      <c r="E2" s="149"/>
      <c r="F2" s="149"/>
      <c r="J2" s="150" t="s">
        <v>162</v>
      </c>
      <c r="K2" s="151"/>
      <c r="L2" s="151"/>
      <c r="M2" s="152" t="s">
        <v>163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30.75" thickBot="1" x14ac:dyDescent="0.3">
      <c r="A3" s="14"/>
      <c r="B3" s="93"/>
      <c r="C3" s="93"/>
      <c r="D3" s="30" t="s">
        <v>119</v>
      </c>
      <c r="E3" s="30" t="s">
        <v>119</v>
      </c>
      <c r="F3" s="30" t="s">
        <v>119</v>
      </c>
      <c r="G3" s="30" t="s">
        <v>119</v>
      </c>
      <c r="I3" s="30" t="s">
        <v>119</v>
      </c>
      <c r="J3" s="153" t="s">
        <v>120</v>
      </c>
      <c r="K3" s="154" t="s">
        <v>120</v>
      </c>
      <c r="L3" s="154"/>
      <c r="M3" s="155" t="s">
        <v>120</v>
      </c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ht="30.75" thickBot="1" x14ac:dyDescent="0.3">
      <c r="A4" s="103"/>
      <c r="B4" s="30" t="s">
        <v>121</v>
      </c>
      <c r="C4" s="30" t="s">
        <v>65</v>
      </c>
      <c r="D4" s="30" t="s">
        <v>66</v>
      </c>
      <c r="E4" s="30" t="s">
        <v>66</v>
      </c>
      <c r="F4" s="30" t="s">
        <v>67</v>
      </c>
      <c r="G4" s="30" t="s">
        <v>67</v>
      </c>
      <c r="I4" s="30" t="s">
        <v>67</v>
      </c>
      <c r="J4" s="153" t="s">
        <v>118</v>
      </c>
      <c r="K4" s="153" t="s">
        <v>117</v>
      </c>
      <c r="L4" s="156"/>
      <c r="M4" s="155" t="s">
        <v>122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5" ht="30.75" thickBot="1" x14ac:dyDescent="0.25">
      <c r="A5" s="30" t="s">
        <v>92</v>
      </c>
      <c r="B5" s="30"/>
      <c r="C5" s="94"/>
      <c r="D5" s="94" t="s">
        <v>124</v>
      </c>
      <c r="E5" s="94" t="s">
        <v>125</v>
      </c>
      <c r="F5" s="94" t="s">
        <v>123</v>
      </c>
      <c r="G5" s="94" t="s">
        <v>231</v>
      </c>
      <c r="I5" s="94" t="s">
        <v>231</v>
      </c>
      <c r="J5" s="160">
        <v>647.4</v>
      </c>
      <c r="K5" s="160">
        <v>429.6</v>
      </c>
      <c r="L5" s="156"/>
      <c r="M5" s="161">
        <f>SUM(J5:L5)</f>
        <v>1077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5" ht="15.75" thickBot="1" x14ac:dyDescent="0.3">
      <c r="A6" s="30"/>
      <c r="B6" s="30"/>
      <c r="C6" s="93" t="s">
        <v>68</v>
      </c>
      <c r="D6" s="93" t="s">
        <v>69</v>
      </c>
      <c r="E6" s="94" t="s">
        <v>70</v>
      </c>
      <c r="F6" s="94" t="s">
        <v>70</v>
      </c>
      <c r="G6" s="94" t="s">
        <v>70</v>
      </c>
      <c r="H6" s="30"/>
      <c r="I6" s="94" t="s">
        <v>70</v>
      </c>
      <c r="J6" s="162"/>
      <c r="K6" s="163"/>
      <c r="L6" s="158"/>
      <c r="M6" s="15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5" x14ac:dyDescent="0.2">
      <c r="A7" t="str">
        <f>'2012'!A5</f>
        <v>All-in-one printer</v>
      </c>
      <c r="B7" t="str">
        <f>'2012'!B5</f>
        <v>Computers</v>
      </c>
      <c r="C7">
        <f>'2012'!C5</f>
        <v>4</v>
      </c>
      <c r="D7" s="96">
        <f>'2012'!F5</f>
        <v>67</v>
      </c>
      <c r="E7" s="96">
        <f>'2012'!G5</f>
        <v>134</v>
      </c>
      <c r="F7" s="96">
        <f>D7*E7/100</f>
        <v>89.78</v>
      </c>
      <c r="G7" s="98">
        <f t="shared" ref="G7:G45" si="0">F7*M$5</f>
        <v>96693.06</v>
      </c>
      <c r="H7" t="str">
        <f>B7</f>
        <v>Computers</v>
      </c>
      <c r="I7" s="98">
        <f>SUM(G7:G16)</f>
        <v>391026.39</v>
      </c>
      <c r="J7" s="188">
        <f>I7/$M$5</f>
        <v>363.07</v>
      </c>
    </row>
    <row r="8" spans="1:25" x14ac:dyDescent="0.2">
      <c r="A8" t="str">
        <f>'2012'!A6</f>
        <v>Desktop pc</v>
      </c>
      <c r="B8" t="str">
        <f>'2012'!B6</f>
        <v>Computers</v>
      </c>
      <c r="C8">
        <f>'2012'!C6</f>
        <v>3</v>
      </c>
      <c r="D8" s="96">
        <f>'2012'!F6</f>
        <v>61</v>
      </c>
      <c r="E8" s="96">
        <f>'2012'!G6</f>
        <v>236</v>
      </c>
      <c r="F8" s="96">
        <f t="shared" ref="F8:F21" si="1">D8*E8/100</f>
        <v>143.96</v>
      </c>
      <c r="G8" s="98">
        <f t="shared" si="0"/>
        <v>155044.92000000001</v>
      </c>
      <c r="H8" t="str">
        <f t="shared" ref="H8:H71" si="2">B8</f>
        <v>Computers</v>
      </c>
    </row>
    <row r="9" spans="1:25" x14ac:dyDescent="0.2">
      <c r="A9" t="str">
        <f>'2012'!A7</f>
        <v>Desktop pc standby</v>
      </c>
      <c r="B9" t="str">
        <f>'2012'!B7</f>
        <v>Computers</v>
      </c>
      <c r="C9">
        <f>'2012'!C7</f>
        <v>0</v>
      </c>
      <c r="D9" s="96">
        <f>'2012'!F7</f>
        <v>0</v>
      </c>
      <c r="E9" s="96">
        <f>'2012'!G7</f>
        <v>0</v>
      </c>
      <c r="F9" s="96">
        <f t="shared" si="1"/>
        <v>0</v>
      </c>
      <c r="G9" s="98">
        <f t="shared" si="0"/>
        <v>0</v>
      </c>
      <c r="H9" t="str">
        <f t="shared" si="2"/>
        <v>Computers</v>
      </c>
    </row>
    <row r="10" spans="1:25" x14ac:dyDescent="0.2">
      <c r="A10" t="str">
        <f>'2012'!A8</f>
        <v>External harddisc</v>
      </c>
      <c r="B10" t="str">
        <f>'2012'!B8</f>
        <v>Computers</v>
      </c>
      <c r="C10">
        <f>'2012'!C8</f>
        <v>4</v>
      </c>
      <c r="D10" s="96">
        <f>'2012'!F8</f>
        <v>51</v>
      </c>
      <c r="E10" s="96">
        <f>'2012'!G8</f>
        <v>22</v>
      </c>
      <c r="F10" s="96">
        <f t="shared" si="1"/>
        <v>11.22</v>
      </c>
      <c r="G10" s="98">
        <f t="shared" si="0"/>
        <v>12083.94</v>
      </c>
      <c r="H10" t="str">
        <f t="shared" si="2"/>
        <v>Computers</v>
      </c>
    </row>
    <row r="11" spans="1:25" x14ac:dyDescent="0.2">
      <c r="A11" t="str">
        <f>'2012'!A9</f>
        <v>Injet printer</v>
      </c>
      <c r="B11" t="str">
        <f>'2012'!B9</f>
        <v>Computers</v>
      </c>
      <c r="C11">
        <f>'2012'!C9</f>
        <v>4</v>
      </c>
      <c r="D11" s="96">
        <f>'2012'!F9</f>
        <v>17</v>
      </c>
      <c r="E11" s="96">
        <f>'2012'!G9</f>
        <v>73</v>
      </c>
      <c r="F11" s="96">
        <f t="shared" si="1"/>
        <v>12.41</v>
      </c>
      <c r="G11" s="98">
        <f t="shared" si="0"/>
        <v>13365.57</v>
      </c>
      <c r="H11" t="str">
        <f t="shared" si="2"/>
        <v>Computers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 spans="1:25" x14ac:dyDescent="0.2">
      <c r="A12" t="str">
        <f>'2012'!A10</f>
        <v>Laptop pc</v>
      </c>
      <c r="B12" t="str">
        <f>'2012'!B10</f>
        <v>Computers</v>
      </c>
      <c r="C12">
        <f>'2012'!C10</f>
        <v>4</v>
      </c>
      <c r="D12" s="96">
        <f>'2012'!F10</f>
        <v>128</v>
      </c>
      <c r="E12" s="96">
        <f>'2012'!G10</f>
        <v>61</v>
      </c>
      <c r="F12" s="96">
        <f t="shared" si="1"/>
        <v>78.08</v>
      </c>
      <c r="G12" s="98">
        <f t="shared" si="0"/>
        <v>84092.160000000003</v>
      </c>
      <c r="H12" t="str">
        <f t="shared" si="2"/>
        <v>Computers</v>
      </c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</row>
    <row r="13" spans="1:25" x14ac:dyDescent="0.2">
      <c r="A13" t="str">
        <f>'2012'!A11</f>
        <v>Laptop pc standby</v>
      </c>
      <c r="B13" t="str">
        <f>'2012'!B11</f>
        <v>Computers</v>
      </c>
      <c r="C13">
        <f>'2012'!C11</f>
        <v>0</v>
      </c>
      <c r="D13" s="96">
        <f>'2012'!F11</f>
        <v>0</v>
      </c>
      <c r="E13" s="96">
        <f>'2012'!G11</f>
        <v>0</v>
      </c>
      <c r="F13" s="96">
        <f t="shared" si="1"/>
        <v>0</v>
      </c>
      <c r="G13" s="98">
        <f t="shared" si="0"/>
        <v>0</v>
      </c>
      <c r="H13" t="str">
        <f t="shared" si="2"/>
        <v>Computers</v>
      </c>
    </row>
    <row r="14" spans="1:25" x14ac:dyDescent="0.2">
      <c r="A14" t="str">
        <f>'2012'!A12</f>
        <v>Laser printers</v>
      </c>
      <c r="B14" t="str">
        <f>'2012'!B12</f>
        <v>Computers</v>
      </c>
      <c r="C14">
        <f>'2012'!C12</f>
        <v>4</v>
      </c>
      <c r="D14" s="96">
        <f>'2012'!F12</f>
        <v>14</v>
      </c>
      <c r="E14" s="96">
        <f>'2012'!G12</f>
        <v>100</v>
      </c>
      <c r="F14" s="96">
        <f t="shared" si="1"/>
        <v>14</v>
      </c>
      <c r="G14" s="98">
        <f t="shared" si="0"/>
        <v>15078</v>
      </c>
      <c r="H14" t="str">
        <f t="shared" si="2"/>
        <v>Computers</v>
      </c>
    </row>
    <row r="15" spans="1:25" x14ac:dyDescent="0.2">
      <c r="A15" t="str">
        <f>'2012'!A13</f>
        <v>PC speakers</v>
      </c>
      <c r="B15" t="str">
        <f>'2012'!B13</f>
        <v>Computers</v>
      </c>
      <c r="C15">
        <f>'2012'!C13</f>
        <v>4</v>
      </c>
      <c r="D15" s="96">
        <f>'2012'!F13</f>
        <v>65</v>
      </c>
      <c r="E15" s="96">
        <f>'2012'!G13</f>
        <v>15</v>
      </c>
      <c r="F15" s="96">
        <f t="shared" si="1"/>
        <v>9.75</v>
      </c>
      <c r="G15" s="98">
        <f t="shared" si="0"/>
        <v>10500.75</v>
      </c>
      <c r="H15" t="str">
        <f t="shared" si="2"/>
        <v>Computers</v>
      </c>
    </row>
    <row r="16" spans="1:25" x14ac:dyDescent="0.2">
      <c r="A16" t="str">
        <f>'2012'!A14</f>
        <v>Scanner</v>
      </c>
      <c r="B16" t="str">
        <f>'2012'!B14</f>
        <v>Computers</v>
      </c>
      <c r="C16">
        <f>'2012'!C14</f>
        <v>4</v>
      </c>
      <c r="D16" s="96">
        <f>'2012'!F14</f>
        <v>9</v>
      </c>
      <c r="E16" s="96">
        <f>'2012'!G14</f>
        <v>43</v>
      </c>
      <c r="F16" s="96">
        <f t="shared" si="1"/>
        <v>3.87</v>
      </c>
      <c r="G16" s="98">
        <f t="shared" si="0"/>
        <v>4167.99</v>
      </c>
      <c r="H16" t="str">
        <f t="shared" si="2"/>
        <v>Computers</v>
      </c>
    </row>
    <row r="17" spans="1:10" x14ac:dyDescent="0.2">
      <c r="A17" t="str">
        <f>'2012'!A15</f>
        <v>Wireless network</v>
      </c>
      <c r="B17" t="str">
        <f>'2012'!B15</f>
        <v>Computers</v>
      </c>
      <c r="C17">
        <f>'2012'!C15</f>
        <v>4</v>
      </c>
      <c r="D17" s="96">
        <f>'2012'!F15</f>
        <v>74</v>
      </c>
      <c r="E17" s="96">
        <f>'2012'!G15</f>
        <v>71</v>
      </c>
      <c r="F17" s="96">
        <f t="shared" si="1"/>
        <v>52.54</v>
      </c>
      <c r="G17" s="98">
        <f t="shared" si="0"/>
        <v>56585.58</v>
      </c>
      <c r="H17" t="str">
        <f t="shared" si="2"/>
        <v>Computers</v>
      </c>
      <c r="I17" s="98">
        <f>SUM(G17:G26)</f>
        <v>369790.10399999999</v>
      </c>
      <c r="J17" s="188">
        <f>I17/$M$5</f>
        <v>343.35199999999998</v>
      </c>
    </row>
    <row r="18" spans="1:10" x14ac:dyDescent="0.2">
      <c r="A18" t="str">
        <f>'2012'!A16</f>
        <v>Coffee maker</v>
      </c>
      <c r="B18" t="str">
        <f>'2012'!B16</f>
        <v>Cooking</v>
      </c>
      <c r="C18">
        <f>'2012'!C16</f>
        <v>4</v>
      </c>
      <c r="D18" s="96">
        <f>'2012'!F16</f>
        <v>52</v>
      </c>
      <c r="E18" s="96">
        <f>'2012'!G16</f>
        <v>36</v>
      </c>
      <c r="F18" s="96">
        <f t="shared" si="1"/>
        <v>18.72</v>
      </c>
      <c r="G18" s="98">
        <f t="shared" si="0"/>
        <v>20161.439999999999</v>
      </c>
      <c r="H18" t="str">
        <f t="shared" si="2"/>
        <v>Cooking</v>
      </c>
    </row>
    <row r="19" spans="1:10" x14ac:dyDescent="0.2">
      <c r="A19" t="str">
        <f>'2012'!A17</f>
        <v>Cooker hoods</v>
      </c>
      <c r="B19" t="str">
        <f>'2012'!B17</f>
        <v>Cooking</v>
      </c>
      <c r="C19">
        <f>'2012'!C17</f>
        <v>15</v>
      </c>
      <c r="D19" s="96">
        <f>'2012'!F17</f>
        <v>73</v>
      </c>
      <c r="E19" s="96">
        <f>'2012'!G17</f>
        <v>45</v>
      </c>
      <c r="F19" s="96">
        <f t="shared" si="1"/>
        <v>32.85</v>
      </c>
      <c r="G19" s="98">
        <f t="shared" si="0"/>
        <v>35379.450000000004</v>
      </c>
      <c r="H19" t="str">
        <f t="shared" si="2"/>
        <v>Cooking</v>
      </c>
    </row>
    <row r="20" spans="1:10" x14ac:dyDescent="0.2">
      <c r="A20" t="str">
        <f>'2012'!A18</f>
        <v>Electric baking ovens</v>
      </c>
      <c r="B20" t="str">
        <f>'2012'!B18</f>
        <v>Cooking</v>
      </c>
      <c r="C20">
        <f>'2012'!C18</f>
        <v>14</v>
      </c>
      <c r="D20" s="96">
        <f>'2012'!F18</f>
        <v>77.16</v>
      </c>
      <c r="E20" s="96">
        <f>'2012'!G18</f>
        <v>85</v>
      </c>
      <c r="F20" s="96">
        <f t="shared" si="1"/>
        <v>65.585999999999999</v>
      </c>
      <c r="G20" s="98">
        <f t="shared" si="0"/>
        <v>70636.122000000003</v>
      </c>
      <c r="H20" t="str">
        <f t="shared" si="2"/>
        <v>Cooking</v>
      </c>
    </row>
    <row r="21" spans="1:10" x14ac:dyDescent="0.2">
      <c r="A21" t="str">
        <f>'2012'!A19</f>
        <v>Electric baking ovens standby</v>
      </c>
      <c r="B21" t="str">
        <f>'2012'!B19</f>
        <v>Cooking</v>
      </c>
      <c r="C21">
        <f>'2012'!C19</f>
        <v>0</v>
      </c>
      <c r="D21" s="96">
        <f>'2012'!F19</f>
        <v>0</v>
      </c>
      <c r="E21" s="96">
        <f>'2012'!G19</f>
        <v>0</v>
      </c>
      <c r="F21" s="96">
        <f t="shared" si="1"/>
        <v>0</v>
      </c>
      <c r="G21" s="98">
        <f t="shared" si="0"/>
        <v>0</v>
      </c>
      <c r="H21" t="str">
        <f t="shared" si="2"/>
        <v>Cooking</v>
      </c>
    </row>
    <row r="22" spans="1:10" x14ac:dyDescent="0.2">
      <c r="A22" t="str">
        <f>'2012'!A20</f>
        <v>Electric hobs</v>
      </c>
      <c r="B22" t="str">
        <f>'2012'!B20</f>
        <v>Cooking</v>
      </c>
      <c r="C22">
        <f>'2012'!C20</f>
        <v>19</v>
      </c>
      <c r="D22" s="96">
        <f>'2012'!F20</f>
        <v>82.8</v>
      </c>
      <c r="E22" s="96">
        <f>'2012'!G20</f>
        <v>162</v>
      </c>
      <c r="F22" s="96">
        <f t="shared" ref="F22:F41" si="3">D22*E22/100</f>
        <v>134.136</v>
      </c>
      <c r="G22" s="98">
        <f t="shared" si="0"/>
        <v>144464.47200000001</v>
      </c>
      <c r="H22" t="str">
        <f t="shared" si="2"/>
        <v>Cooking</v>
      </c>
    </row>
    <row r="23" spans="1:10" x14ac:dyDescent="0.2">
      <c r="A23" t="str">
        <f>'2012'!A21</f>
        <v>Electric hobs standby</v>
      </c>
      <c r="B23" t="str">
        <f>'2012'!B21</f>
        <v>Cooking</v>
      </c>
      <c r="C23">
        <f>'2012'!C21</f>
        <v>0</v>
      </c>
      <c r="D23" s="96">
        <f>'2012'!F21</f>
        <v>0</v>
      </c>
      <c r="E23" s="96">
        <f>'2012'!G21</f>
        <v>0</v>
      </c>
      <c r="F23" s="96">
        <f t="shared" si="3"/>
        <v>0</v>
      </c>
      <c r="G23" s="98">
        <f t="shared" si="0"/>
        <v>0</v>
      </c>
      <c r="H23" t="str">
        <f t="shared" si="2"/>
        <v>Cooking</v>
      </c>
      <c r="J23" s="101"/>
    </row>
    <row r="24" spans="1:10" x14ac:dyDescent="0.2">
      <c r="A24" t="str">
        <f>'2012'!A22</f>
        <v>Electric keddle</v>
      </c>
      <c r="B24" t="str">
        <f>'2012'!B22</f>
        <v>Cooking</v>
      </c>
      <c r="C24">
        <f>'2012'!C22</f>
        <v>4</v>
      </c>
      <c r="D24" s="96">
        <f>'2012'!F22</f>
        <v>86</v>
      </c>
      <c r="E24" s="96">
        <f>'2012'!G22</f>
        <v>25</v>
      </c>
      <c r="F24" s="96">
        <f t="shared" si="3"/>
        <v>21.5</v>
      </c>
      <c r="G24" s="98">
        <f t="shared" si="0"/>
        <v>23155.5</v>
      </c>
      <c r="H24" t="str">
        <f t="shared" si="2"/>
        <v>Cooking</v>
      </c>
      <c r="J24" s="101"/>
    </row>
    <row r="25" spans="1:10" x14ac:dyDescent="0.2">
      <c r="A25" t="str">
        <f>'2012'!A23</f>
        <v>Espresso machine</v>
      </c>
      <c r="B25" t="str">
        <f>'2012'!B23</f>
        <v>Cooking</v>
      </c>
      <c r="C25">
        <f>'2012'!C23</f>
        <v>4</v>
      </c>
      <c r="D25" s="96">
        <f>'2012'!F23</f>
        <v>14</v>
      </c>
      <c r="E25" s="96">
        <f>'2012'!G23</f>
        <v>25</v>
      </c>
      <c r="F25" s="96">
        <f t="shared" si="3"/>
        <v>3.5</v>
      </c>
      <c r="G25" s="98">
        <f t="shared" si="0"/>
        <v>3769.5</v>
      </c>
      <c r="H25" t="str">
        <f t="shared" si="2"/>
        <v>Cooking</v>
      </c>
      <c r="J25" s="101"/>
    </row>
    <row r="26" spans="1:10" x14ac:dyDescent="0.2">
      <c r="A26" t="str">
        <f>'2012'!A24</f>
        <v>Microwave ovens</v>
      </c>
      <c r="B26" t="str">
        <f>'2012'!B24</f>
        <v>Cooking</v>
      </c>
      <c r="C26">
        <f>'2012'!C24</f>
        <v>10</v>
      </c>
      <c r="D26" s="96">
        <f>'2012'!F24</f>
        <v>66</v>
      </c>
      <c r="E26" s="96">
        <f>'2012'!G24</f>
        <v>22</v>
      </c>
      <c r="F26" s="96">
        <f t="shared" si="3"/>
        <v>14.52</v>
      </c>
      <c r="G26" s="98">
        <f t="shared" si="0"/>
        <v>15638.039999999999</v>
      </c>
      <c r="H26" t="str">
        <f t="shared" si="2"/>
        <v>Cooking</v>
      </c>
    </row>
    <row r="27" spans="1:10" x14ac:dyDescent="0.2">
      <c r="A27" t="str">
        <f>'2012'!A25</f>
        <v>Microwave ovens standby</v>
      </c>
      <c r="B27" t="str">
        <f>'2012'!B25</f>
        <v>Cooking</v>
      </c>
      <c r="C27">
        <f>'2012'!C25</f>
        <v>0</v>
      </c>
      <c r="D27" s="96">
        <f>'2012'!F25</f>
        <v>0</v>
      </c>
      <c r="E27" s="96">
        <f>'2012'!G25</f>
        <v>0</v>
      </c>
      <c r="F27" s="96">
        <f t="shared" si="3"/>
        <v>0</v>
      </c>
      <c r="G27" s="98">
        <f t="shared" si="0"/>
        <v>0</v>
      </c>
      <c r="H27" t="str">
        <f t="shared" si="2"/>
        <v>Cooking</v>
      </c>
      <c r="I27" s="98">
        <f>SUM(G27:G44)</f>
        <v>663813.47340000002</v>
      </c>
      <c r="J27" s="188">
        <f>I27/$M$5</f>
        <v>616.35419999999999</v>
      </c>
    </row>
    <row r="28" spans="1:10" x14ac:dyDescent="0.2">
      <c r="A28" t="str">
        <f>'2012'!A26</f>
        <v>B/W TV</v>
      </c>
      <c r="B28" t="str">
        <f>'2012'!B26</f>
        <v>Entertainment</v>
      </c>
      <c r="C28">
        <f>'2012'!C26</f>
        <v>14</v>
      </c>
      <c r="D28" s="96">
        <f>'2012'!F26</f>
        <v>0.01</v>
      </c>
      <c r="E28" s="96">
        <f>'2012'!G26</f>
        <v>50</v>
      </c>
      <c r="F28" s="96">
        <f t="shared" si="3"/>
        <v>5.0000000000000001E-3</v>
      </c>
      <c r="G28" s="98">
        <f t="shared" si="0"/>
        <v>5.3849999999999998</v>
      </c>
      <c r="H28" t="str">
        <f t="shared" si="2"/>
        <v>Entertainment</v>
      </c>
      <c r="J28" s="101"/>
    </row>
    <row r="29" spans="1:10" x14ac:dyDescent="0.2">
      <c r="A29" t="str">
        <f>'2012'!A27</f>
        <v>Bluray player</v>
      </c>
      <c r="B29" t="str">
        <f>'2012'!B27</f>
        <v>Entertainment</v>
      </c>
      <c r="C29">
        <f>'2012'!C27</f>
        <v>4</v>
      </c>
      <c r="D29" s="96">
        <f>'2012'!F27</f>
        <v>23</v>
      </c>
      <c r="E29" s="96">
        <f>'2012'!G27</f>
        <v>11</v>
      </c>
      <c r="F29" s="96">
        <f t="shared" si="3"/>
        <v>2.5299999999999998</v>
      </c>
      <c r="G29" s="98">
        <f t="shared" si="0"/>
        <v>2724.81</v>
      </c>
      <c r="H29" t="str">
        <f t="shared" si="2"/>
        <v>Entertainment</v>
      </c>
    </row>
    <row r="30" spans="1:10" x14ac:dyDescent="0.2">
      <c r="A30" t="str">
        <f>'2012'!A28</f>
        <v>CRT TV</v>
      </c>
      <c r="B30" t="str">
        <f>'2012'!B28</f>
        <v>Entertainment</v>
      </c>
      <c r="C30">
        <f>'2012'!C28</f>
        <v>3</v>
      </c>
      <c r="D30" s="96">
        <f>'2012'!F28</f>
        <v>12.98</v>
      </c>
      <c r="E30" s="96">
        <f>'2012'!G28</f>
        <v>114</v>
      </c>
      <c r="F30" s="96">
        <f t="shared" si="3"/>
        <v>14.7972</v>
      </c>
      <c r="G30" s="98">
        <f t="shared" si="0"/>
        <v>15936.5844</v>
      </c>
      <c r="H30" t="str">
        <f t="shared" si="2"/>
        <v>Entertainment</v>
      </c>
    </row>
    <row r="31" spans="1:10" x14ac:dyDescent="0.2">
      <c r="A31" t="str">
        <f>'2012'!A29</f>
        <v>Digital photo frame</v>
      </c>
      <c r="B31" t="str">
        <f>'2012'!B29</f>
        <v>Entertainment</v>
      </c>
      <c r="C31">
        <f>'2012'!C29</f>
        <v>4</v>
      </c>
      <c r="D31" s="96">
        <f>'2012'!F29</f>
        <v>9</v>
      </c>
      <c r="E31" s="96">
        <f>'2012'!G29</f>
        <v>17</v>
      </c>
      <c r="F31" s="96">
        <f t="shared" si="3"/>
        <v>1.53</v>
      </c>
      <c r="G31" s="98">
        <f t="shared" si="0"/>
        <v>1647.81</v>
      </c>
      <c r="H31" t="str">
        <f t="shared" si="2"/>
        <v>Entertainment</v>
      </c>
    </row>
    <row r="32" spans="1:10" x14ac:dyDescent="0.2">
      <c r="A32" t="str">
        <f>'2012'!A30</f>
        <v>DVD player</v>
      </c>
      <c r="B32" t="str">
        <f>'2012'!B30</f>
        <v>Entertainment</v>
      </c>
      <c r="C32">
        <f>'2012'!C30</f>
        <v>4</v>
      </c>
      <c r="D32" s="96">
        <f>'2012'!F30</f>
        <v>77</v>
      </c>
      <c r="E32" s="96">
        <f>'2012'!G30</f>
        <v>20</v>
      </c>
      <c r="F32" s="96">
        <f t="shared" si="3"/>
        <v>15.4</v>
      </c>
      <c r="G32" s="98">
        <f t="shared" si="0"/>
        <v>16585.8</v>
      </c>
      <c r="H32" t="str">
        <f t="shared" si="2"/>
        <v>Entertainment</v>
      </c>
    </row>
    <row r="33" spans="1:25" x14ac:dyDescent="0.2">
      <c r="A33" t="str">
        <f>'2012'!A31</f>
        <v>Gaming consol - PS2/3</v>
      </c>
      <c r="B33" t="str">
        <f>'2012'!B31</f>
        <v>Entertainment</v>
      </c>
      <c r="C33">
        <f>'2012'!C31</f>
        <v>4</v>
      </c>
      <c r="D33" s="96">
        <f>'2012'!F31</f>
        <v>10.41</v>
      </c>
      <c r="E33" s="96">
        <f>'2012'!G31</f>
        <v>125</v>
      </c>
      <c r="F33" s="96">
        <f t="shared" si="3"/>
        <v>13.012499999999999</v>
      </c>
      <c r="G33" s="98">
        <f t="shared" si="0"/>
        <v>14014.4625</v>
      </c>
      <c r="H33" t="str">
        <f t="shared" si="2"/>
        <v>Entertainment</v>
      </c>
    </row>
    <row r="34" spans="1:25" x14ac:dyDescent="0.2">
      <c r="A34" t="str">
        <f>'2012'!A32</f>
        <v>Gaming consol - Wii</v>
      </c>
      <c r="B34" t="str">
        <f>'2012'!B32</f>
        <v>Entertainment</v>
      </c>
      <c r="C34">
        <f>'2012'!C32</f>
        <v>4</v>
      </c>
      <c r="D34" s="96">
        <f>'2012'!F32</f>
        <v>15.09</v>
      </c>
      <c r="E34" s="96">
        <f>'2012'!G32</f>
        <v>26</v>
      </c>
      <c r="F34" s="96">
        <f t="shared" si="3"/>
        <v>3.9233999999999996</v>
      </c>
      <c r="G34" s="98">
        <f t="shared" si="0"/>
        <v>4225.5017999999991</v>
      </c>
      <c r="H34" t="str">
        <f t="shared" si="2"/>
        <v>Entertainment</v>
      </c>
    </row>
    <row r="35" spans="1:25" x14ac:dyDescent="0.2">
      <c r="A35" t="str">
        <f>'2012'!A33</f>
        <v>Gaming consol - Xbox</v>
      </c>
      <c r="B35" t="str">
        <f>'2012'!B33</f>
        <v>Entertainment</v>
      </c>
      <c r="C35">
        <f>'2012'!C33</f>
        <v>4</v>
      </c>
      <c r="D35" s="96">
        <f>'2012'!F33</f>
        <v>8.5</v>
      </c>
      <c r="E35" s="96">
        <f>'2012'!G33</f>
        <v>125</v>
      </c>
      <c r="F35" s="96">
        <f t="shared" si="3"/>
        <v>10.625</v>
      </c>
      <c r="G35" s="98">
        <f t="shared" si="0"/>
        <v>11443.125</v>
      </c>
      <c r="H35" t="str">
        <f t="shared" si="2"/>
        <v>Entertainment</v>
      </c>
    </row>
    <row r="36" spans="1:25" x14ac:dyDescent="0.2">
      <c r="A36" t="str">
        <f>'2012'!A34</f>
        <v xml:space="preserve">LCD TV </v>
      </c>
      <c r="B36" t="str">
        <f>'2012'!B34</f>
        <v>Entertainment</v>
      </c>
      <c r="C36">
        <f>'2012'!C34</f>
        <v>7</v>
      </c>
      <c r="D36" s="96">
        <f>'2012'!F34</f>
        <v>72.510000000000005</v>
      </c>
      <c r="E36" s="96">
        <f>'2012'!G34</f>
        <v>305</v>
      </c>
      <c r="F36" s="96">
        <f t="shared" si="3"/>
        <v>221.15550000000002</v>
      </c>
      <c r="G36" s="98">
        <f t="shared" si="0"/>
        <v>238184.47350000002</v>
      </c>
      <c r="H36" t="str">
        <f t="shared" si="2"/>
        <v>Entertainment</v>
      </c>
    </row>
    <row r="37" spans="1:25" x14ac:dyDescent="0.2">
      <c r="A37" t="str">
        <f>'2012'!A35</f>
        <v>LED TV</v>
      </c>
      <c r="B37" t="str">
        <f>'2012'!B35</f>
        <v>Entertainment</v>
      </c>
      <c r="C37">
        <f>'2012'!C35</f>
        <v>7</v>
      </c>
      <c r="D37" s="96">
        <f>'2012'!F35</f>
        <v>25</v>
      </c>
      <c r="E37" s="96">
        <f>'2012'!G35</f>
        <v>209</v>
      </c>
      <c r="F37" s="96">
        <f t="shared" si="3"/>
        <v>52.25</v>
      </c>
      <c r="G37" s="98">
        <f t="shared" si="0"/>
        <v>56273.25</v>
      </c>
      <c r="H37" t="str">
        <f t="shared" si="2"/>
        <v>Entertainment</v>
      </c>
    </row>
    <row r="38" spans="1:25" x14ac:dyDescent="0.2">
      <c r="A38" t="str">
        <f>'2012'!A36</f>
        <v>Plasma TV</v>
      </c>
      <c r="B38" t="str">
        <f>'2012'!B36</f>
        <v>Entertainment</v>
      </c>
      <c r="C38">
        <f>'2012'!C36</f>
        <v>7</v>
      </c>
      <c r="D38" s="96">
        <f>'2012'!F36</f>
        <v>31.95</v>
      </c>
      <c r="E38" s="96">
        <f>'2012'!G36</f>
        <v>439</v>
      </c>
      <c r="F38" s="96">
        <f t="shared" si="3"/>
        <v>140.26049999999998</v>
      </c>
      <c r="G38" s="98">
        <f t="shared" si="0"/>
        <v>151060.55849999998</v>
      </c>
      <c r="H38" t="str">
        <f t="shared" si="2"/>
        <v>Entertainment</v>
      </c>
    </row>
    <row r="39" spans="1:25" x14ac:dyDescent="0.2">
      <c r="A39" t="str">
        <f>'2012'!A37</f>
        <v>Settop box</v>
      </c>
      <c r="B39" t="str">
        <f>'2012'!B37</f>
        <v>Entertainment</v>
      </c>
      <c r="C39">
        <f>'2012'!C37</f>
        <v>4</v>
      </c>
      <c r="D39" s="96">
        <f>'2012'!F37</f>
        <v>22</v>
      </c>
      <c r="E39" s="96">
        <f>'2012'!G37</f>
        <v>198</v>
      </c>
      <c r="F39" s="96">
        <f t="shared" si="3"/>
        <v>43.56</v>
      </c>
      <c r="G39" s="98">
        <f t="shared" si="0"/>
        <v>46914.12</v>
      </c>
      <c r="H39" t="str">
        <f t="shared" si="2"/>
        <v>Entertainment</v>
      </c>
    </row>
    <row r="40" spans="1:25" x14ac:dyDescent="0.2">
      <c r="A40" t="str">
        <f>'2012'!A38</f>
        <v>Stereo systems</v>
      </c>
      <c r="B40" t="str">
        <f>'2012'!B38</f>
        <v>Entertainment</v>
      </c>
      <c r="C40">
        <f>'2012'!C38</f>
        <v>10</v>
      </c>
      <c r="D40" s="96">
        <f>'2012'!F38</f>
        <v>84.81</v>
      </c>
      <c r="E40" s="96">
        <f>'2012'!G38</f>
        <v>75</v>
      </c>
      <c r="F40" s="96">
        <f t="shared" si="3"/>
        <v>63.607500000000002</v>
      </c>
      <c r="G40" s="98">
        <f t="shared" si="0"/>
        <v>68505.277499999997</v>
      </c>
      <c r="H40" t="str">
        <f t="shared" si="2"/>
        <v>Entertainment</v>
      </c>
    </row>
    <row r="41" spans="1:25" x14ac:dyDescent="0.2">
      <c r="A41" t="str">
        <f>'2012'!A39</f>
        <v>Stereo systems standby</v>
      </c>
      <c r="B41" t="str">
        <f>'2012'!B39</f>
        <v>Entertainment</v>
      </c>
      <c r="C41">
        <f>'2012'!C39</f>
        <v>0</v>
      </c>
      <c r="D41" s="96">
        <f>'2012'!F39</f>
        <v>0</v>
      </c>
      <c r="E41" s="96">
        <f>'2012'!G39</f>
        <v>0</v>
      </c>
      <c r="F41" s="96">
        <f t="shared" si="3"/>
        <v>0</v>
      </c>
      <c r="G41" s="98">
        <f t="shared" si="0"/>
        <v>0</v>
      </c>
      <c r="H41" t="str">
        <f t="shared" si="2"/>
        <v>Entertainment</v>
      </c>
      <c r="I41" s="101"/>
    </row>
    <row r="42" spans="1:25" x14ac:dyDescent="0.2">
      <c r="A42" t="str">
        <f>'2012'!A40</f>
        <v>Surround sound</v>
      </c>
      <c r="B42" t="str">
        <f>'2012'!B40</f>
        <v>Entertainment</v>
      </c>
      <c r="C42">
        <f>'2012'!C40</f>
        <v>4</v>
      </c>
      <c r="D42" s="96">
        <f>'2012'!F40</f>
        <v>27</v>
      </c>
      <c r="E42" s="96">
        <f>'2012'!G40</f>
        <v>100</v>
      </c>
      <c r="F42" s="96">
        <f>D42*E42/100</f>
        <v>27</v>
      </c>
      <c r="G42" s="98">
        <f t="shared" si="0"/>
        <v>29079</v>
      </c>
      <c r="H42" t="str">
        <f t="shared" si="2"/>
        <v>Entertainment</v>
      </c>
      <c r="I42" s="101"/>
    </row>
    <row r="43" spans="1:25" x14ac:dyDescent="0.2">
      <c r="A43" t="str">
        <f>'2012'!A41</f>
        <v>Videos</v>
      </c>
      <c r="B43" t="str">
        <f>'2012'!B41</f>
        <v>Entertainment</v>
      </c>
      <c r="C43">
        <f>'2012'!C41</f>
        <v>10</v>
      </c>
      <c r="D43" s="96">
        <f>'2012'!F41</f>
        <v>51.52</v>
      </c>
      <c r="E43" s="96">
        <f>'2012'!G41</f>
        <v>13</v>
      </c>
      <c r="F43" s="96">
        <f>D43*E43/100</f>
        <v>6.6975999999999996</v>
      </c>
      <c r="G43" s="98">
        <f t="shared" si="0"/>
        <v>7213.3151999999991</v>
      </c>
      <c r="H43" t="str">
        <f t="shared" si="2"/>
        <v>Entertainment</v>
      </c>
      <c r="I43" s="101"/>
    </row>
    <row r="44" spans="1:25" x14ac:dyDescent="0.2">
      <c r="A44" t="str">
        <f>'2012'!A42</f>
        <v>Videos standby</v>
      </c>
      <c r="B44" t="str">
        <f>'2012'!B42</f>
        <v>Entertainment</v>
      </c>
      <c r="C44">
        <f>'2012'!C42</f>
        <v>0</v>
      </c>
      <c r="D44" s="96">
        <f>'2012'!F42</f>
        <v>0</v>
      </c>
      <c r="E44" s="96">
        <f>'2012'!G42</f>
        <v>0</v>
      </c>
      <c r="F44" s="96">
        <f>D44*E44/100</f>
        <v>0</v>
      </c>
      <c r="G44" s="98">
        <f t="shared" si="0"/>
        <v>0</v>
      </c>
      <c r="H44" t="str">
        <f t="shared" si="2"/>
        <v>Entertainment</v>
      </c>
      <c r="I44" s="101"/>
    </row>
    <row r="45" spans="1:25" x14ac:dyDescent="0.2">
      <c r="A45" s="101" t="str">
        <f>'2012'!A43</f>
        <v>Central Heating - natural gas</v>
      </c>
      <c r="B45" s="101" t="str">
        <f>'2012'!B43</f>
        <v>Heating</v>
      </c>
      <c r="C45" s="101">
        <f>'2012'!C43</f>
        <v>13</v>
      </c>
      <c r="D45" s="135">
        <f>'2012'!F43</f>
        <v>1.69</v>
      </c>
      <c r="E45" s="135">
        <f>'2012'!G43</f>
        <v>374</v>
      </c>
      <c r="F45" s="135">
        <f>D45*E45/100</f>
        <v>6.3205999999999998</v>
      </c>
      <c r="G45" s="98">
        <f t="shared" si="0"/>
        <v>6807.2861999999996</v>
      </c>
      <c r="H45" t="str">
        <f t="shared" si="2"/>
        <v>Heating</v>
      </c>
      <c r="I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</row>
    <row r="46" spans="1:25" x14ac:dyDescent="0.2">
      <c r="A46" s="101" t="str">
        <f>'2012'!A44</f>
        <v>Central Heating - oil</v>
      </c>
      <c r="B46" s="101" t="str">
        <f>'2012'!B44</f>
        <v>Heating</v>
      </c>
      <c r="C46" s="101">
        <f>'2012'!C44</f>
        <v>15</v>
      </c>
      <c r="D46" s="135"/>
      <c r="E46" s="135"/>
      <c r="F46" s="135"/>
      <c r="G46" s="98"/>
      <c r="H46" t="str">
        <f t="shared" si="2"/>
        <v>Heating</v>
      </c>
      <c r="I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</row>
    <row r="47" spans="1:25" x14ac:dyDescent="0.2">
      <c r="A47" s="101" t="str">
        <f>'2012'!A45</f>
        <v>Circulation pumps</v>
      </c>
      <c r="B47" s="101" t="str">
        <f>'2012'!B45</f>
        <v>Heating</v>
      </c>
      <c r="C47" s="101">
        <f>'2012'!C45</f>
        <v>10</v>
      </c>
      <c r="D47" s="135"/>
      <c r="E47" s="135"/>
      <c r="F47" s="135"/>
      <c r="G47" s="98"/>
      <c r="H47" t="str">
        <f t="shared" si="2"/>
        <v>Heating</v>
      </c>
      <c r="I47" s="101"/>
    </row>
    <row r="48" spans="1:25" x14ac:dyDescent="0.2">
      <c r="A48" s="101" t="str">
        <f>'2012'!A46</f>
        <v>Electric radiators</v>
      </c>
      <c r="B48" s="101" t="str">
        <f>'2012'!B46</f>
        <v>Heating</v>
      </c>
      <c r="C48" s="101">
        <f>'2012'!C46</f>
        <v>25</v>
      </c>
      <c r="D48" s="135">
        <f>'2012'!F46</f>
        <v>2.13</v>
      </c>
      <c r="E48" s="135">
        <f>'2012'!G46</f>
        <v>3500</v>
      </c>
      <c r="F48" s="135">
        <f t="shared" ref="F48:F55" si="4">D48*E48/100</f>
        <v>74.55</v>
      </c>
      <c r="G48" s="98">
        <f t="shared" ref="G48:G78" si="5">F48*M$5</f>
        <v>80290.349999999991</v>
      </c>
      <c r="H48" t="str">
        <f t="shared" si="2"/>
        <v>Heating</v>
      </c>
      <c r="I48" s="101"/>
    </row>
    <row r="49" spans="1:25" x14ac:dyDescent="0.2">
      <c r="A49" s="101" t="str">
        <f>'2012'!A47</f>
        <v>Electric radiators Partial</v>
      </c>
      <c r="B49" s="101" t="str">
        <f>'2012'!B47</f>
        <v>Heating</v>
      </c>
      <c r="C49" s="101">
        <f>'2012'!C47</f>
        <v>25</v>
      </c>
      <c r="D49" s="135">
        <f>'2012'!F47</f>
        <v>11.69</v>
      </c>
      <c r="E49" s="135">
        <f>'2012'!G47</f>
        <v>150</v>
      </c>
      <c r="F49" s="135">
        <f t="shared" si="4"/>
        <v>17.535</v>
      </c>
      <c r="G49" s="98">
        <f t="shared" si="5"/>
        <v>18885.195</v>
      </c>
      <c r="H49" t="str">
        <f t="shared" si="2"/>
        <v>Heating</v>
      </c>
      <c r="I49" s="101"/>
    </row>
    <row r="50" spans="1:25" x14ac:dyDescent="0.2">
      <c r="A50" s="101" t="str">
        <f>'2012'!A48</f>
        <v>Electric water heaters</v>
      </c>
      <c r="B50" s="101" t="str">
        <f>'2012'!B48</f>
        <v>Heating</v>
      </c>
      <c r="C50" s="101">
        <f>'2012'!C48</f>
        <v>12</v>
      </c>
      <c r="D50" s="135">
        <f>'2012'!F48</f>
        <v>3.5</v>
      </c>
      <c r="E50" s="135">
        <f>'2012'!G48</f>
        <v>1611</v>
      </c>
      <c r="F50" s="135">
        <f t="shared" si="4"/>
        <v>56.384999999999998</v>
      </c>
      <c r="G50" s="98">
        <f t="shared" si="5"/>
        <v>60726.644999999997</v>
      </c>
      <c r="H50" t="str">
        <f t="shared" si="2"/>
        <v>Heating</v>
      </c>
      <c r="I50" s="101"/>
    </row>
    <row r="51" spans="1:25" x14ac:dyDescent="0.2">
      <c r="A51" s="101" t="str">
        <f>'2012'!A49</f>
        <v>Heat pumps air/air</v>
      </c>
      <c r="B51" s="101" t="str">
        <f>'2012'!B49</f>
        <v>Heating</v>
      </c>
      <c r="C51" s="101">
        <f>'2012'!C49</f>
        <v>15</v>
      </c>
      <c r="D51" s="135">
        <f>'2012'!F49</f>
        <v>1</v>
      </c>
      <c r="E51" s="135">
        <f>'2012'!G49</f>
        <v>3072</v>
      </c>
      <c r="F51" s="135">
        <f t="shared" si="4"/>
        <v>30.72</v>
      </c>
      <c r="G51" s="98">
        <f t="shared" si="5"/>
        <v>33085.440000000002</v>
      </c>
      <c r="H51" t="str">
        <f t="shared" si="2"/>
        <v>Heating</v>
      </c>
      <c r="I51" s="101"/>
    </row>
    <row r="52" spans="1:25" x14ac:dyDescent="0.2">
      <c r="A52" s="101" t="str">
        <f>'2012'!A50</f>
        <v>Heat pumps air/water</v>
      </c>
      <c r="B52" s="101" t="str">
        <f>'2012'!B50</f>
        <v>Heating</v>
      </c>
      <c r="C52" s="101">
        <f>'2012'!C50</f>
        <v>20</v>
      </c>
      <c r="D52" s="135">
        <f>'2012'!F50</f>
        <v>0.1</v>
      </c>
      <c r="E52" s="135">
        <f>'2012'!G50</f>
        <v>2557</v>
      </c>
      <c r="F52" s="135">
        <f t="shared" si="4"/>
        <v>2.5570000000000004</v>
      </c>
      <c r="G52" s="98">
        <f t="shared" si="5"/>
        <v>2753.8890000000006</v>
      </c>
      <c r="H52" t="str">
        <f t="shared" si="2"/>
        <v>Heating</v>
      </c>
      <c r="I52" s="101"/>
    </row>
    <row r="53" spans="1:25" x14ac:dyDescent="0.2">
      <c r="A53" s="101" t="str">
        <f>'2012'!A51</f>
        <v>Heat pumps liquid/water</v>
      </c>
      <c r="B53" s="101" t="str">
        <f>'2012'!B51</f>
        <v>Heating</v>
      </c>
      <c r="C53" s="101">
        <f>'2012'!C51</f>
        <v>20</v>
      </c>
      <c r="D53" s="135">
        <f>'2012'!F51</f>
        <v>1</v>
      </c>
      <c r="E53" s="135">
        <f>'2012'!G51</f>
        <v>2935</v>
      </c>
      <c r="F53" s="135">
        <f t="shared" si="4"/>
        <v>29.35</v>
      </c>
      <c r="G53" s="98">
        <f t="shared" si="5"/>
        <v>31609.95</v>
      </c>
      <c r="H53" t="str">
        <f t="shared" si="2"/>
        <v>Heating</v>
      </c>
      <c r="I53" s="101"/>
    </row>
    <row r="54" spans="1:25" x14ac:dyDescent="0.2">
      <c r="A54" s="101" t="str">
        <f>'2012'!A52</f>
        <v>Waterbed</v>
      </c>
      <c r="B54" s="101" t="str">
        <f>'2012'!B52</f>
        <v>Heating</v>
      </c>
      <c r="C54" s="101">
        <f>'2012'!C52</f>
        <v>6</v>
      </c>
      <c r="D54" s="135">
        <f>'2012'!F52</f>
        <v>0.02</v>
      </c>
      <c r="E54" s="135">
        <f>'2012'!G52</f>
        <v>500</v>
      </c>
      <c r="F54" s="135">
        <f t="shared" si="4"/>
        <v>0.1</v>
      </c>
      <c r="G54" s="98">
        <f t="shared" si="5"/>
        <v>107.7</v>
      </c>
      <c r="H54" t="str">
        <f t="shared" si="2"/>
        <v>Heating</v>
      </c>
      <c r="I54" s="101"/>
    </row>
    <row r="55" spans="1:25" x14ac:dyDescent="0.2">
      <c r="A55" t="str">
        <f>'2012'!A53</f>
        <v>Energy saving bulbs</v>
      </c>
      <c r="B55" s="104" t="str">
        <f>'2012'!B53</f>
        <v>Lighting</v>
      </c>
      <c r="C55" s="104">
        <f>'2012'!C53</f>
        <v>5</v>
      </c>
      <c r="D55" s="96">
        <f>'2012'!F53</f>
        <v>651</v>
      </c>
      <c r="E55" s="96">
        <f>'2012'!G53</f>
        <v>9</v>
      </c>
      <c r="F55" s="88">
        <f t="shared" si="4"/>
        <v>58.59</v>
      </c>
      <c r="G55" s="98">
        <f t="shared" si="5"/>
        <v>63101.43</v>
      </c>
      <c r="H55" t="str">
        <f t="shared" si="2"/>
        <v>Lighting</v>
      </c>
      <c r="I55" s="98">
        <f>SUM(G55:G60)</f>
        <v>291328.5</v>
      </c>
      <c r="J55" s="188">
        <f>I55/$M$5</f>
        <v>270.5</v>
      </c>
    </row>
    <row r="56" spans="1:25" x14ac:dyDescent="0.2">
      <c r="A56" t="str">
        <f>'2012'!A54</f>
        <v>Fluorescent tubes</v>
      </c>
      <c r="B56" s="104" t="str">
        <f>'2012'!B54</f>
        <v>Lighting</v>
      </c>
      <c r="C56" s="104">
        <f>'2012'!C54</f>
        <v>5</v>
      </c>
      <c r="D56" s="96">
        <f>'2012'!F54</f>
        <v>120</v>
      </c>
      <c r="E56" s="96">
        <f>'2012'!G54</f>
        <v>31</v>
      </c>
      <c r="F56" s="88">
        <f t="shared" ref="F56:F69" si="6">D56*E56/100</f>
        <v>37.200000000000003</v>
      </c>
      <c r="G56" s="98">
        <f t="shared" si="5"/>
        <v>40064.400000000001</v>
      </c>
      <c r="H56" t="str">
        <f t="shared" si="2"/>
        <v>Lighting</v>
      </c>
    </row>
    <row r="57" spans="1:25" x14ac:dyDescent="0.2">
      <c r="A57" t="str">
        <f>'2012'!A55</f>
        <v>Halogen bulbs</v>
      </c>
      <c r="B57" s="104" t="str">
        <f>'2012'!B55</f>
        <v>Lighting</v>
      </c>
      <c r="C57" s="104">
        <f>'2012'!C55</f>
        <v>3</v>
      </c>
      <c r="D57" s="96">
        <f>'2012'!F55</f>
        <v>386</v>
      </c>
      <c r="E57" s="96">
        <f>'2012'!G55</f>
        <v>24</v>
      </c>
      <c r="F57" s="88">
        <f t="shared" si="6"/>
        <v>92.64</v>
      </c>
      <c r="G57" s="98">
        <f t="shared" si="5"/>
        <v>99773.28</v>
      </c>
      <c r="H57" t="str">
        <f t="shared" si="2"/>
        <v>Lighting</v>
      </c>
    </row>
    <row r="58" spans="1:25" x14ac:dyDescent="0.2">
      <c r="A58" t="str">
        <f>'2012'!A56</f>
        <v>Halogen bulbs standby</v>
      </c>
      <c r="B58" s="104" t="str">
        <f>'2012'!B56</f>
        <v>Lighting</v>
      </c>
      <c r="C58" s="104">
        <f>'2012'!C56</f>
        <v>0</v>
      </c>
      <c r="D58" s="96">
        <f>'2012'!F56</f>
        <v>0</v>
      </c>
      <c r="E58" s="96">
        <f>'2012'!G56</f>
        <v>0</v>
      </c>
      <c r="F58" s="88">
        <f t="shared" si="6"/>
        <v>0</v>
      </c>
      <c r="G58" s="98">
        <f t="shared" si="5"/>
        <v>0</v>
      </c>
      <c r="H58" t="str">
        <f t="shared" si="2"/>
        <v>Lighting</v>
      </c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</row>
    <row r="59" spans="1:25" x14ac:dyDescent="0.2">
      <c r="A59" t="str">
        <f>'2012'!A57</f>
        <v>Incandescent light bulb</v>
      </c>
      <c r="B59" s="104" t="str">
        <f>'2012'!B57</f>
        <v>Lighting</v>
      </c>
      <c r="C59" s="104">
        <f>'2012'!C57</f>
        <v>1</v>
      </c>
      <c r="D59" s="96">
        <f>'2012'!F57</f>
        <v>293</v>
      </c>
      <c r="E59" s="96">
        <f>'2012'!G57</f>
        <v>25</v>
      </c>
      <c r="F59" s="88">
        <f t="shared" si="6"/>
        <v>73.25</v>
      </c>
      <c r="G59" s="98">
        <f t="shared" si="5"/>
        <v>78890.25</v>
      </c>
      <c r="H59" t="str">
        <f t="shared" si="2"/>
        <v>Lighting</v>
      </c>
    </row>
    <row r="60" spans="1:25" x14ac:dyDescent="0.2">
      <c r="A60" t="str">
        <f>'2012'!A58</f>
        <v>LED light</v>
      </c>
      <c r="B60" s="104" t="str">
        <f>'2012'!B58</f>
        <v>Lighting</v>
      </c>
      <c r="C60" s="104">
        <f>'2012'!C58</f>
        <v>5</v>
      </c>
      <c r="D60" s="96">
        <f>'2012'!F58</f>
        <v>126</v>
      </c>
      <c r="E60" s="96">
        <f>'2012'!G58</f>
        <v>7</v>
      </c>
      <c r="F60" s="88">
        <f t="shared" si="6"/>
        <v>8.82</v>
      </c>
      <c r="G60" s="98">
        <f t="shared" si="5"/>
        <v>9499.14</v>
      </c>
      <c r="H60" t="str">
        <f t="shared" si="2"/>
        <v>Lighting</v>
      </c>
    </row>
    <row r="61" spans="1:25" x14ac:dyDescent="0.2">
      <c r="A61" t="str">
        <f>'2012'!A59</f>
        <v xml:space="preserve">Miscellaneous  </v>
      </c>
      <c r="B61" s="104" t="str">
        <f>'2012'!B59</f>
        <v xml:space="preserve">Miscellaneous  </v>
      </c>
      <c r="C61" s="104">
        <f>'2012'!C59</f>
        <v>5</v>
      </c>
      <c r="D61" s="96">
        <f>'2012'!F59</f>
        <v>353.68421052631578</v>
      </c>
      <c r="E61" s="96">
        <f>'2012'!G59</f>
        <v>37.109375</v>
      </c>
      <c r="F61" s="88">
        <f t="shared" si="6"/>
        <v>131.25</v>
      </c>
      <c r="G61" s="98">
        <f t="shared" si="5"/>
        <v>141356.25</v>
      </c>
      <c r="H61" t="str">
        <f t="shared" si="2"/>
        <v xml:space="preserve">Miscellaneous  </v>
      </c>
      <c r="I61" s="98">
        <f>SUM(G61:G62)</f>
        <v>141356.25</v>
      </c>
      <c r="J61">
        <f>I61/$M$5</f>
        <v>131.25</v>
      </c>
    </row>
    <row r="62" spans="1:25" x14ac:dyDescent="0.2">
      <c r="A62" t="str">
        <f>'2012'!A60</f>
        <v>Miscellaneous   standby</v>
      </c>
      <c r="B62" s="104" t="str">
        <f>'2012'!B60</f>
        <v xml:space="preserve">Miscellaneous  </v>
      </c>
      <c r="C62" s="104">
        <f>'2012'!C60</f>
        <v>0</v>
      </c>
      <c r="D62" s="96">
        <f>'2012'!F60</f>
        <v>0</v>
      </c>
      <c r="E62" s="96">
        <f>'2012'!G60</f>
        <v>0</v>
      </c>
      <c r="F62" s="88">
        <f t="shared" si="6"/>
        <v>0</v>
      </c>
      <c r="G62" s="98">
        <f t="shared" si="5"/>
        <v>0</v>
      </c>
      <c r="H62" t="str">
        <f t="shared" si="2"/>
        <v xml:space="preserve">Miscellaneous  </v>
      </c>
    </row>
    <row r="63" spans="1:25" x14ac:dyDescent="0.2">
      <c r="A63" t="str">
        <f>'2012'!A61</f>
        <v>Chest freezer 1st</v>
      </c>
      <c r="B63" s="104" t="str">
        <f>'2012'!B61</f>
        <v>Refrigeration</v>
      </c>
      <c r="C63" s="104">
        <f>'2012'!C61</f>
        <v>12</v>
      </c>
      <c r="D63" s="96">
        <f>'2012'!F61</f>
        <v>9.14</v>
      </c>
      <c r="E63" s="96">
        <f>'2012'!G61</f>
        <v>242</v>
      </c>
      <c r="F63" s="88">
        <f t="shared" si="6"/>
        <v>22.1188</v>
      </c>
      <c r="G63" s="98">
        <f t="shared" si="5"/>
        <v>23821.9476</v>
      </c>
      <c r="H63" t="str">
        <f t="shared" si="2"/>
        <v>Refrigeration</v>
      </c>
      <c r="I63" s="98">
        <f>SUM(G63:G72)</f>
        <v>404588.83560000005</v>
      </c>
      <c r="J63" s="188">
        <f>I63/$M$5</f>
        <v>375.66280000000006</v>
      </c>
    </row>
    <row r="64" spans="1:25" x14ac:dyDescent="0.2">
      <c r="A64" t="str">
        <f>'2012'!A62</f>
        <v>Chest freezer 2nd standby</v>
      </c>
      <c r="B64" s="104" t="str">
        <f>'2012'!B62</f>
        <v>Refrigeration</v>
      </c>
      <c r="C64" s="104">
        <f>'2012'!C62</f>
        <v>0</v>
      </c>
      <c r="D64" s="96">
        <f>'2012'!F62</f>
        <v>0</v>
      </c>
      <c r="E64" s="96">
        <f>'2012'!G62</f>
        <v>0</v>
      </c>
      <c r="F64" s="88">
        <f t="shared" si="6"/>
        <v>0</v>
      </c>
      <c r="G64" s="98">
        <f t="shared" si="5"/>
        <v>0</v>
      </c>
      <c r="H64" t="str">
        <f t="shared" si="2"/>
        <v>Refrigeration</v>
      </c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</row>
    <row r="65" spans="1:12" x14ac:dyDescent="0.2">
      <c r="A65" t="str">
        <f>'2012'!A63</f>
        <v>Combi fridges</v>
      </c>
      <c r="B65" s="104" t="str">
        <f>'2012'!B63</f>
        <v>Refrigeration</v>
      </c>
      <c r="C65" s="104">
        <f>'2012'!C63</f>
        <v>9</v>
      </c>
      <c r="D65" s="96">
        <f>'2012'!F63</f>
        <v>85.65</v>
      </c>
      <c r="E65" s="96">
        <f>'2012'!G63</f>
        <v>268</v>
      </c>
      <c r="F65" s="88">
        <f t="shared" si="6"/>
        <v>229.542</v>
      </c>
      <c r="G65" s="98">
        <f t="shared" si="5"/>
        <v>247216.734</v>
      </c>
      <c r="H65" t="str">
        <f t="shared" si="2"/>
        <v>Refrigeration</v>
      </c>
    </row>
    <row r="66" spans="1:12" x14ac:dyDescent="0.2">
      <c r="A66" t="str">
        <f>'2012'!A64</f>
        <v>Combi fridges standby</v>
      </c>
      <c r="B66" s="104" t="str">
        <f>'2012'!B64</f>
        <v>Refrigeration</v>
      </c>
      <c r="C66" s="104">
        <f>'2012'!C64</f>
        <v>0</v>
      </c>
      <c r="D66" s="96">
        <f>'2012'!F64</f>
        <v>0</v>
      </c>
      <c r="E66" s="96">
        <f>'2012'!G64</f>
        <v>0</v>
      </c>
      <c r="F66" s="88">
        <f t="shared" si="6"/>
        <v>0</v>
      </c>
      <c r="G66" s="98">
        <f t="shared" si="5"/>
        <v>0</v>
      </c>
      <c r="H66" t="str">
        <f t="shared" si="2"/>
        <v>Refrigeration</v>
      </c>
    </row>
    <row r="67" spans="1:12" x14ac:dyDescent="0.2">
      <c r="A67" t="str">
        <f>'2012'!A65</f>
        <v>Fridges with freezer compartment</v>
      </c>
      <c r="B67" s="104" t="str">
        <f>'2012'!B65</f>
        <v>Refrigeration</v>
      </c>
      <c r="C67" s="104">
        <f>'2012'!C65</f>
        <v>11</v>
      </c>
      <c r="D67" s="96">
        <f>'2012'!F65</f>
        <v>19.760000000000002</v>
      </c>
      <c r="E67" s="96">
        <f>'2012'!G65</f>
        <v>185</v>
      </c>
      <c r="F67" s="88">
        <f t="shared" si="6"/>
        <v>36.556000000000004</v>
      </c>
      <c r="G67" s="98">
        <f t="shared" si="5"/>
        <v>39370.812000000005</v>
      </c>
      <c r="H67" t="str">
        <f t="shared" si="2"/>
        <v>Refrigeration</v>
      </c>
      <c r="I67" s="98"/>
    </row>
    <row r="68" spans="1:12" x14ac:dyDescent="0.2">
      <c r="A68" t="str">
        <f>'2012'!A66</f>
        <v>Fridges with freezer compartment standby</v>
      </c>
      <c r="B68" s="104" t="str">
        <f>'2012'!B66</f>
        <v>Refrigeration</v>
      </c>
      <c r="C68" s="104">
        <f>'2012'!C66</f>
        <v>0</v>
      </c>
      <c r="D68" s="96">
        <f>'2012'!F66</f>
        <v>0</v>
      </c>
      <c r="E68" s="96">
        <f>'2012'!G66</f>
        <v>0</v>
      </c>
      <c r="F68" s="88">
        <f t="shared" si="6"/>
        <v>0</v>
      </c>
      <c r="G68" s="98">
        <f t="shared" si="5"/>
        <v>0</v>
      </c>
      <c r="H68" t="str">
        <f t="shared" si="2"/>
        <v>Refrigeration</v>
      </c>
    </row>
    <row r="69" spans="1:12" x14ac:dyDescent="0.2">
      <c r="A69" t="str">
        <f>'2012'!A67</f>
        <v>Fridges without freezer compartment</v>
      </c>
      <c r="B69" s="104" t="str">
        <f>'2012'!B67</f>
        <v>Refrigeration</v>
      </c>
      <c r="C69" s="104">
        <f>'2012'!C67</f>
        <v>9</v>
      </c>
      <c r="D69" s="96">
        <f>'2012'!F67</f>
        <v>29.89</v>
      </c>
      <c r="E69" s="96">
        <f>'2012'!G67</f>
        <v>140</v>
      </c>
      <c r="F69" s="88">
        <f t="shared" si="6"/>
        <v>41.846000000000004</v>
      </c>
      <c r="G69" s="98">
        <f t="shared" si="5"/>
        <v>45068.142000000007</v>
      </c>
      <c r="H69" t="str">
        <f t="shared" si="2"/>
        <v>Refrigeration</v>
      </c>
      <c r="K69" s="95"/>
      <c r="L69" s="95"/>
    </row>
    <row r="70" spans="1:12" x14ac:dyDescent="0.2">
      <c r="A70" t="str">
        <f>'2012'!A68</f>
        <v>Fridges without freezer compartment standby</v>
      </c>
      <c r="B70" s="104" t="str">
        <f>'2012'!B68</f>
        <v>Refrigeration</v>
      </c>
      <c r="C70" s="104">
        <f>'2012'!C68</f>
        <v>0</v>
      </c>
      <c r="D70" s="96">
        <f>'2012'!F68</f>
        <v>0</v>
      </c>
      <c r="E70" s="96">
        <f>'2012'!G68</f>
        <v>0</v>
      </c>
      <c r="F70" s="88">
        <f t="shared" ref="F70:F78" si="7">D70*E70/100</f>
        <v>0</v>
      </c>
      <c r="G70" s="98">
        <f t="shared" si="5"/>
        <v>0</v>
      </c>
      <c r="H70" t="str">
        <f t="shared" si="2"/>
        <v>Refrigeration</v>
      </c>
      <c r="K70" s="95"/>
      <c r="L70" s="95"/>
    </row>
    <row r="71" spans="1:12" x14ac:dyDescent="0.2">
      <c r="A71" t="str">
        <f>'2012'!A69</f>
        <v>Upright freezers</v>
      </c>
      <c r="B71" s="104" t="str">
        <f>'2012'!B69</f>
        <v>Refrigeration</v>
      </c>
      <c r="C71" s="104">
        <f>'2012'!C69</f>
        <v>9</v>
      </c>
      <c r="D71" s="96">
        <f>'2012'!F69</f>
        <v>19</v>
      </c>
      <c r="E71" s="96">
        <f>'2012'!G69</f>
        <v>240</v>
      </c>
      <c r="F71" s="88">
        <f t="shared" si="7"/>
        <v>45.6</v>
      </c>
      <c r="G71" s="98">
        <f t="shared" si="5"/>
        <v>49111.200000000004</v>
      </c>
      <c r="H71" t="str">
        <f t="shared" si="2"/>
        <v>Refrigeration</v>
      </c>
      <c r="K71" s="95"/>
      <c r="L71" s="95"/>
    </row>
    <row r="72" spans="1:12" x14ac:dyDescent="0.2">
      <c r="A72" t="str">
        <f>'2012'!A70</f>
        <v>Upright freezers standby</v>
      </c>
      <c r="B72" s="104" t="str">
        <f>'2012'!B70</f>
        <v>Refrigeration</v>
      </c>
      <c r="C72" s="104">
        <f>'2012'!C70</f>
        <v>0</v>
      </c>
      <c r="D72" s="96">
        <f>'2012'!F70</f>
        <v>0</v>
      </c>
      <c r="E72" s="96">
        <f>'2012'!G70</f>
        <v>0</v>
      </c>
      <c r="F72" s="88">
        <f t="shared" si="7"/>
        <v>0</v>
      </c>
      <c r="G72" s="98">
        <f t="shared" si="5"/>
        <v>0</v>
      </c>
      <c r="H72" t="str">
        <f t="shared" ref="H72:H78" si="8">B72</f>
        <v>Refrigeration</v>
      </c>
      <c r="K72" s="147"/>
    </row>
    <row r="73" spans="1:12" x14ac:dyDescent="0.2">
      <c r="A73" t="str">
        <f>'2012'!A71</f>
        <v>Dishwashers</v>
      </c>
      <c r="B73" s="104" t="str">
        <f>'2012'!B71</f>
        <v>Washing</v>
      </c>
      <c r="C73" s="104">
        <f>'2012'!C71</f>
        <v>10</v>
      </c>
      <c r="D73" s="96">
        <f>'2012'!F71</f>
        <v>45.04</v>
      </c>
      <c r="E73" s="96">
        <f>'2012'!G71</f>
        <v>208</v>
      </c>
      <c r="F73" s="88">
        <f t="shared" si="7"/>
        <v>93.683199999999999</v>
      </c>
      <c r="G73" s="98">
        <f t="shared" si="5"/>
        <v>100896.8064</v>
      </c>
      <c r="H73" t="str">
        <f t="shared" si="8"/>
        <v>Washing</v>
      </c>
      <c r="I73" s="98">
        <f>SUM(G73:G78)</f>
        <v>320895.59640000004</v>
      </c>
      <c r="J73" s="188">
        <f>I73/$M$5</f>
        <v>297.95320000000004</v>
      </c>
      <c r="K73" s="147"/>
    </row>
    <row r="74" spans="1:12" x14ac:dyDescent="0.2">
      <c r="A74" t="str">
        <f>'2012'!A72</f>
        <v>Dishwashers standby</v>
      </c>
      <c r="B74" s="104" t="str">
        <f>'2012'!B72</f>
        <v>Washing</v>
      </c>
      <c r="C74" s="104">
        <f>'2012'!C72</f>
        <v>0</v>
      </c>
      <c r="D74" s="96">
        <f>'2012'!F72</f>
        <v>0</v>
      </c>
      <c r="E74" s="96">
        <f>'2012'!G72</f>
        <v>0</v>
      </c>
      <c r="F74" s="88">
        <f t="shared" si="7"/>
        <v>0</v>
      </c>
      <c r="G74" s="98">
        <f t="shared" si="5"/>
        <v>0</v>
      </c>
      <c r="H74" t="str">
        <f t="shared" si="8"/>
        <v>Washing</v>
      </c>
      <c r="K74" s="147"/>
      <c r="L74" s="189">
        <f>SUM(J7:J73)</f>
        <v>2398.1422000000002</v>
      </c>
    </row>
    <row r="75" spans="1:12" x14ac:dyDescent="0.2">
      <c r="A75" t="str">
        <f>'2012'!A73</f>
        <v>Tumble dryers</v>
      </c>
      <c r="B75" s="104" t="str">
        <f>'2012'!B73</f>
        <v>Washing</v>
      </c>
      <c r="C75" s="104">
        <f>'2012'!C73</f>
        <v>11</v>
      </c>
      <c r="D75" s="96">
        <f>'2012'!F73</f>
        <v>22.66</v>
      </c>
      <c r="E75" s="96">
        <f>'2012'!G73</f>
        <v>330</v>
      </c>
      <c r="F75" s="88">
        <f t="shared" si="7"/>
        <v>74.778000000000006</v>
      </c>
      <c r="G75" s="98">
        <f t="shared" si="5"/>
        <v>80535.906000000003</v>
      </c>
      <c r="H75" t="str">
        <f t="shared" si="8"/>
        <v>Washing</v>
      </c>
      <c r="J75" s="105" t="s">
        <v>232</v>
      </c>
      <c r="K75" s="105"/>
      <c r="L75" s="105"/>
    </row>
    <row r="76" spans="1:12" x14ac:dyDescent="0.2">
      <c r="A76" t="str">
        <f>'2012'!A74</f>
        <v>Tumble dryers standby</v>
      </c>
      <c r="B76" s="104" t="str">
        <f>'2012'!B74</f>
        <v>Washing</v>
      </c>
      <c r="C76" s="104">
        <f>'2012'!C74</f>
        <v>0</v>
      </c>
      <c r="D76" s="96">
        <f>'2012'!F74</f>
        <v>0</v>
      </c>
      <c r="E76" s="96">
        <f>'2012'!G74</f>
        <v>0</v>
      </c>
      <c r="F76" s="88">
        <f t="shared" si="7"/>
        <v>0</v>
      </c>
      <c r="G76" s="98">
        <f t="shared" si="5"/>
        <v>0</v>
      </c>
      <c r="H76" t="str">
        <f t="shared" si="8"/>
        <v>Washing</v>
      </c>
      <c r="J76" s="105" t="s">
        <v>234</v>
      </c>
      <c r="K76" s="105"/>
      <c r="L76" s="105"/>
    </row>
    <row r="77" spans="1:12" x14ac:dyDescent="0.2">
      <c r="A77" t="str">
        <f>'2012'!A75</f>
        <v>Washing machines</v>
      </c>
      <c r="B77" s="104" t="str">
        <f>'2012'!B75</f>
        <v>Washing</v>
      </c>
      <c r="C77" s="104">
        <f>'2012'!C75</f>
        <v>10</v>
      </c>
      <c r="D77" s="96">
        <f>'2012'!F75</f>
        <v>59.4</v>
      </c>
      <c r="E77" s="96">
        <f>'2012'!G75</f>
        <v>218</v>
      </c>
      <c r="F77" s="88">
        <f t="shared" si="7"/>
        <v>129.49199999999999</v>
      </c>
      <c r="G77" s="98">
        <f t="shared" si="5"/>
        <v>139462.88399999999</v>
      </c>
      <c r="H77" t="str">
        <f t="shared" si="8"/>
        <v>Washing</v>
      </c>
      <c r="J77" s="105" t="s">
        <v>235</v>
      </c>
      <c r="K77" s="105"/>
      <c r="L77" s="105"/>
    </row>
    <row r="78" spans="1:12" x14ac:dyDescent="0.2">
      <c r="A78" t="str">
        <f>'2012'!A76</f>
        <v>Washing machines standby</v>
      </c>
      <c r="B78" s="104" t="str">
        <f>'2012'!B76</f>
        <v>Washing</v>
      </c>
      <c r="C78" s="104">
        <f>'2012'!C76</f>
        <v>0</v>
      </c>
      <c r="D78" s="96">
        <f>'2012'!F76</f>
        <v>0</v>
      </c>
      <c r="E78" s="96">
        <f>'2012'!G76</f>
        <v>0</v>
      </c>
      <c r="F78" s="88">
        <f t="shared" si="7"/>
        <v>0</v>
      </c>
      <c r="G78" s="98">
        <f t="shared" si="5"/>
        <v>0</v>
      </c>
      <c r="H78" t="str">
        <f t="shared" si="8"/>
        <v>Washing</v>
      </c>
      <c r="J78" s="105"/>
      <c r="K78" s="108" t="s">
        <v>169</v>
      </c>
    </row>
    <row r="79" spans="1:12" x14ac:dyDescent="0.2">
      <c r="D79" s="100"/>
      <c r="E79" s="100"/>
      <c r="F79" s="97"/>
      <c r="J79" s="105"/>
    </row>
    <row r="80" spans="1:12" x14ac:dyDescent="0.2">
      <c r="D80" s="100"/>
      <c r="E80" s="100"/>
      <c r="F80" s="97"/>
      <c r="G80" t="s">
        <v>157</v>
      </c>
      <c r="I80" t="s">
        <v>158</v>
      </c>
      <c r="J80" s="105" t="s">
        <v>158</v>
      </c>
    </row>
    <row r="81" spans="1:18" x14ac:dyDescent="0.2">
      <c r="A81" t="s">
        <v>159</v>
      </c>
      <c r="D81" s="100"/>
      <c r="E81" s="100"/>
      <c r="F81" s="97"/>
      <c r="G81" s="98">
        <f>SUM(G7:G80)</f>
        <v>2817065.6046000007</v>
      </c>
      <c r="H81" t="s">
        <v>126</v>
      </c>
      <c r="I81" s="98">
        <f>G81*3.6/1000</f>
        <v>10141.436176560002</v>
      </c>
      <c r="J81" s="106">
        <f>'[10]Forbrug af el (f)'!$AP$23</f>
        <v>9266.59</v>
      </c>
      <c r="K81" s="111">
        <f>J81/I81</f>
        <v>0.91373547480562545</v>
      </c>
    </row>
    <row r="82" spans="1:18" x14ac:dyDescent="0.2">
      <c r="D82" s="100"/>
      <c r="E82" s="100"/>
      <c r="F82" s="97"/>
      <c r="J82" s="105"/>
      <c r="K82" s="62"/>
    </row>
    <row r="83" spans="1:18" x14ac:dyDescent="0.2">
      <c r="A83" t="s">
        <v>160</v>
      </c>
      <c r="D83" s="100"/>
      <c r="E83" s="100"/>
      <c r="F83" s="97"/>
      <c r="G83" s="98">
        <f>SUM(G45:G54)</f>
        <v>234266.4552</v>
      </c>
      <c r="H83" t="s">
        <v>136</v>
      </c>
      <c r="I83" s="98">
        <f>G83*3.6/1000</f>
        <v>843.35923872000001</v>
      </c>
      <c r="J83" s="106">
        <f>'[10]Opvarmning (f)'!$AP$145</f>
        <v>516.78</v>
      </c>
      <c r="K83" s="111">
        <f>J83/I83</f>
        <v>0.61276378590971226</v>
      </c>
    </row>
    <row r="84" spans="1:18" x14ac:dyDescent="0.2">
      <c r="D84" s="100"/>
      <c r="E84" s="100"/>
      <c r="F84" s="97"/>
      <c r="J84" s="105"/>
      <c r="K84" s="111"/>
      <c r="R84" s="15" t="s">
        <v>230</v>
      </c>
    </row>
    <row r="85" spans="1:18" x14ac:dyDescent="0.2">
      <c r="A85" t="s">
        <v>161</v>
      </c>
      <c r="D85" s="100"/>
      <c r="E85" s="100"/>
      <c r="F85" s="97"/>
      <c r="G85" s="98">
        <f>G81-G83</f>
        <v>2582799.1494000005</v>
      </c>
      <c r="H85" t="s">
        <v>166</v>
      </c>
      <c r="I85" s="98">
        <f>G85*3.6/1000</f>
        <v>9298.0769378400018</v>
      </c>
      <c r="J85" s="106">
        <f>J81-J83</f>
        <v>8749.81</v>
      </c>
      <c r="K85" s="111">
        <f>J85/I85</f>
        <v>0.94103437285953795</v>
      </c>
    </row>
    <row r="88" spans="1:18" x14ac:dyDescent="0.2">
      <c r="B88" s="15" t="s">
        <v>236</v>
      </c>
      <c r="D88" s="100"/>
      <c r="E88" s="100"/>
      <c r="F88" s="97"/>
      <c r="I88" s="53" t="s">
        <v>165</v>
      </c>
      <c r="J88" s="146"/>
    </row>
    <row r="89" spans="1:18" x14ac:dyDescent="0.2">
      <c r="B89" s="164"/>
      <c r="C89" s="165" t="s">
        <v>168</v>
      </c>
      <c r="D89" s="166" t="s">
        <v>156</v>
      </c>
      <c r="E89" s="166"/>
      <c r="F89" s="167"/>
      <c r="G89" s="166"/>
      <c r="H89" s="167"/>
      <c r="I89" s="167"/>
      <c r="J89" s="168" t="str">
        <f>'DK data deta bui '!K76</f>
        <v>tab2012( data for 2012)</v>
      </c>
      <c r="K89" s="167"/>
      <c r="L89" s="169"/>
    </row>
    <row r="90" spans="1:18" x14ac:dyDescent="0.2">
      <c r="B90" s="170" t="s">
        <v>167</v>
      </c>
      <c r="C90" s="171" t="s">
        <v>158</v>
      </c>
      <c r="D90" s="171" t="s">
        <v>158</v>
      </c>
      <c r="E90" s="185" t="s">
        <v>111</v>
      </c>
      <c r="F90" s="1"/>
      <c r="G90" s="171"/>
      <c r="H90" s="1"/>
      <c r="I90" s="172" t="str">
        <f>'DK data deta bui '!I80</f>
        <v>TJ/year</v>
      </c>
      <c r="J90" s="173" t="str">
        <f>'DK data deta bui '!K80</f>
        <v>TJ/year</v>
      </c>
      <c r="K90" s="1"/>
      <c r="L90" s="46"/>
    </row>
    <row r="91" spans="1:18" x14ac:dyDescent="0.2">
      <c r="B91" s="170" t="s">
        <v>126</v>
      </c>
      <c r="C91" s="174">
        <f t="shared" ref="C91:D95" si="9">I81+I91</f>
        <v>35387.324473608001</v>
      </c>
      <c r="D91" s="174">
        <f t="shared" si="9"/>
        <v>35980.959999999999</v>
      </c>
      <c r="E91" s="174">
        <f>D91-C91</f>
        <v>593.6355263919977</v>
      </c>
      <c r="F91" s="1"/>
      <c r="G91" s="175">
        <f>E91/D91</f>
        <v>1.6498601660211339E-2</v>
      </c>
      <c r="H91" s="1" t="s">
        <v>126</v>
      </c>
      <c r="I91" s="172">
        <f>'DK data deta bui '!I81</f>
        <v>25245.888297048001</v>
      </c>
      <c r="J91" s="176">
        <f>'DK data deta bui '!K81</f>
        <v>26714.37</v>
      </c>
      <c r="K91" s="172"/>
      <c r="L91" s="177">
        <f>J91/I91</f>
        <v>1.0581671631306278</v>
      </c>
    </row>
    <row r="92" spans="1:18" x14ac:dyDescent="0.2">
      <c r="B92" s="170"/>
      <c r="C92" s="174">
        <f t="shared" si="9"/>
        <v>0</v>
      </c>
      <c r="D92" s="174">
        <f t="shared" si="9"/>
        <v>0</v>
      </c>
      <c r="E92" s="174">
        <f>D92-C92</f>
        <v>0</v>
      </c>
      <c r="F92" s="1"/>
      <c r="G92" s="171"/>
      <c r="H92" s="1"/>
      <c r="I92" s="172"/>
      <c r="J92" s="173"/>
      <c r="K92" s="172"/>
      <c r="L92" s="46"/>
    </row>
    <row r="93" spans="1:18" x14ac:dyDescent="0.2">
      <c r="B93" s="170" t="s">
        <v>136</v>
      </c>
      <c r="C93" s="174">
        <f t="shared" si="9"/>
        <v>6057.261382824001</v>
      </c>
      <c r="D93" s="174">
        <f t="shared" si="9"/>
        <v>5326.79</v>
      </c>
      <c r="E93" s="174">
        <f>D93-C93</f>
        <v>-730.47138282400101</v>
      </c>
      <c r="F93" s="1"/>
      <c r="G93" s="175">
        <f>E93/D93</f>
        <v>-0.13713162764516734</v>
      </c>
      <c r="H93" s="1" t="s">
        <v>136</v>
      </c>
      <c r="I93" s="172">
        <f>'DK data deta bui '!I83</f>
        <v>5213.9021441040013</v>
      </c>
      <c r="J93" s="176">
        <f>'DK data deta bui '!K83</f>
        <v>4810.01</v>
      </c>
      <c r="K93" s="172"/>
      <c r="L93" s="177">
        <f>J93/I93</f>
        <v>0.92253553424267243</v>
      </c>
    </row>
    <row r="94" spans="1:18" x14ac:dyDescent="0.2">
      <c r="B94" s="170"/>
      <c r="C94" s="174">
        <f t="shared" si="9"/>
        <v>0</v>
      </c>
      <c r="D94" s="174">
        <f t="shared" si="9"/>
        <v>0</v>
      </c>
      <c r="E94" s="174">
        <f>D94-C94</f>
        <v>0</v>
      </c>
      <c r="F94" s="1"/>
      <c r="G94" s="171"/>
      <c r="H94" s="1"/>
      <c r="I94" s="172"/>
      <c r="J94" s="173"/>
      <c r="K94" s="172"/>
      <c r="L94" s="177"/>
    </row>
    <row r="95" spans="1:18" x14ac:dyDescent="0.2">
      <c r="B95" s="178" t="s">
        <v>166</v>
      </c>
      <c r="C95" s="179">
        <f t="shared" si="9"/>
        <v>29330.063090784002</v>
      </c>
      <c r="D95" s="179">
        <f t="shared" si="9"/>
        <v>30654.17</v>
      </c>
      <c r="E95" s="179">
        <f>D95-C95</f>
        <v>1324.106909215996</v>
      </c>
      <c r="F95" s="180"/>
      <c r="G95" s="181">
        <f>E95/D95</f>
        <v>4.3195001176544533E-2</v>
      </c>
      <c r="H95" s="180" t="s">
        <v>166</v>
      </c>
      <c r="I95" s="182">
        <f>'DK data deta bui '!I85</f>
        <v>20031.986152943999</v>
      </c>
      <c r="J95" s="183">
        <f>'DK data deta bui '!K85</f>
        <v>21904.36</v>
      </c>
      <c r="K95" s="182"/>
      <c r="L95" s="184">
        <f>J95/I95</f>
        <v>1.0934692063363287</v>
      </c>
    </row>
    <row r="96" spans="1:18" x14ac:dyDescent="0.2">
      <c r="D96" s="95"/>
      <c r="E96" s="95"/>
    </row>
  </sheetData>
  <conditionalFormatting sqref="D1:E2 F2 F7:F54 D79:E85 D88:E88">
    <cfRule type="colorScale" priority="15">
      <colorScale>
        <cfvo type="num" val="0.5"/>
        <cfvo type="num" val="1"/>
        <cfvo type="num" val="1.5"/>
        <color rgb="FFFF0000"/>
        <color theme="0"/>
        <color theme="9" tint="-0.249977111117893"/>
      </colorScale>
    </cfRule>
  </conditionalFormatting>
  <conditionalFormatting sqref="G7:G78">
    <cfRule type="dataBar" priority="8">
      <dataBar>
        <cfvo type="num" val="0"/>
        <cfvo type="max"/>
        <color rgb="FF008AEF"/>
      </dataBar>
    </cfRule>
  </conditionalFormatting>
  <conditionalFormatting sqref="F55:F78">
    <cfRule type="dataBar" priority="4">
      <dataBar>
        <cfvo type="min"/>
        <cfvo type="max"/>
        <color rgb="FFFF555A"/>
      </dataBar>
    </cfRule>
  </conditionalFormatting>
  <conditionalFormatting sqref="F79:F85 F88">
    <cfRule type="colorScale" priority="25">
      <colorScale>
        <cfvo type="min"/>
        <cfvo type="percentile" val="100"/>
        <cfvo type="max"/>
        <color rgb="FFF8696B"/>
        <color rgb="FF92D050"/>
        <color rgb="FF7030A0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pane ySplit="4" topLeftCell="A5" activePane="bottomLeft" state="frozen"/>
      <selection pane="bottomLeft" activeCell="D6" sqref="D6:H6"/>
    </sheetView>
  </sheetViews>
  <sheetFormatPr defaultRowHeight="12.75" x14ac:dyDescent="0.2"/>
  <cols>
    <col min="1" max="1" width="66.140625" customWidth="1"/>
    <col min="2" max="2" width="14.140625" bestFit="1" customWidth="1"/>
  </cols>
  <sheetData>
    <row r="1" spans="1:13" x14ac:dyDescent="0.2">
      <c r="A1" s="137" t="s">
        <v>227</v>
      </c>
      <c r="B1" s="137"/>
      <c r="C1" s="137"/>
      <c r="D1" s="137"/>
      <c r="E1" s="137"/>
      <c r="F1" s="137">
        <v>5</v>
      </c>
      <c r="G1" s="138">
        <v>6</v>
      </c>
      <c r="H1" s="138">
        <v>7</v>
      </c>
      <c r="I1" s="138">
        <v>8</v>
      </c>
      <c r="J1" s="138"/>
    </row>
    <row r="2" spans="1:13" ht="15" x14ac:dyDescent="0.25">
      <c r="A2" s="62" t="s">
        <v>262</v>
      </c>
      <c r="B2">
        <v>1</v>
      </c>
      <c r="C2">
        <v>2</v>
      </c>
      <c r="D2" s="309" t="s">
        <v>176</v>
      </c>
      <c r="E2" s="309"/>
      <c r="F2" s="309" t="s">
        <v>177</v>
      </c>
      <c r="G2" s="309"/>
      <c r="H2" s="309" t="s">
        <v>178</v>
      </c>
      <c r="I2" s="309"/>
      <c r="J2" s="310" t="s">
        <v>179</v>
      </c>
      <c r="K2" s="310"/>
      <c r="L2">
        <v>11</v>
      </c>
    </row>
    <row r="3" spans="1:13" ht="30.75" thickBot="1" x14ac:dyDescent="0.25">
      <c r="A3" s="136" t="s">
        <v>180</v>
      </c>
      <c r="B3" s="136" t="s">
        <v>121</v>
      </c>
      <c r="C3" s="30" t="s">
        <v>65</v>
      </c>
      <c r="D3" s="140" t="s">
        <v>66</v>
      </c>
      <c r="E3" s="30" t="s">
        <v>67</v>
      </c>
      <c r="F3" s="141" t="s">
        <v>66</v>
      </c>
      <c r="G3" s="30" t="s">
        <v>67</v>
      </c>
      <c r="H3" s="141" t="s">
        <v>66</v>
      </c>
      <c r="I3" s="30" t="s">
        <v>67</v>
      </c>
      <c r="J3" s="140" t="s">
        <v>66</v>
      </c>
      <c r="K3" s="30" t="s">
        <v>67</v>
      </c>
      <c r="L3" t="str">
        <f>A3</f>
        <v>Main appliance</v>
      </c>
    </row>
    <row r="4" spans="1:13" ht="15.75" thickBot="1" x14ac:dyDescent="0.25">
      <c r="A4" s="216"/>
      <c r="B4" s="216"/>
      <c r="C4" s="217" t="s">
        <v>173</v>
      </c>
      <c r="D4" s="217" t="s">
        <v>69</v>
      </c>
      <c r="E4" s="217" t="s">
        <v>261</v>
      </c>
      <c r="F4" s="141" t="s">
        <v>69</v>
      </c>
      <c r="G4" s="217" t="s">
        <v>261</v>
      </c>
      <c r="H4" s="141" t="s">
        <v>69</v>
      </c>
      <c r="I4" s="217" t="s">
        <v>261</v>
      </c>
      <c r="J4" s="217" t="s">
        <v>69</v>
      </c>
      <c r="K4" s="217" t="s">
        <v>261</v>
      </c>
    </row>
    <row r="5" spans="1:13" ht="15.75" thickBot="1" x14ac:dyDescent="0.25">
      <c r="A5" t="s">
        <v>181</v>
      </c>
      <c r="B5" t="s">
        <v>128</v>
      </c>
      <c r="C5" s="58">
        <v>4</v>
      </c>
      <c r="D5" s="144">
        <v>94</v>
      </c>
      <c r="E5" s="58">
        <v>134</v>
      </c>
      <c r="F5" s="141">
        <v>67</v>
      </c>
      <c r="G5" s="58">
        <v>134</v>
      </c>
      <c r="H5" s="141">
        <v>81</v>
      </c>
      <c r="I5" s="58">
        <v>129</v>
      </c>
      <c r="J5" s="143" t="s">
        <v>164</v>
      </c>
      <c r="K5" t="s">
        <v>164</v>
      </c>
      <c r="L5" t="str">
        <f t="shared" ref="L5:L36" si="0">A5</f>
        <v>All-in-one printer</v>
      </c>
    </row>
    <row r="6" spans="1:13" ht="15.75" thickBot="1" x14ac:dyDescent="0.25">
      <c r="A6" t="s">
        <v>127</v>
      </c>
      <c r="B6" t="s">
        <v>128</v>
      </c>
      <c r="C6" s="58">
        <v>3</v>
      </c>
      <c r="D6" s="144">
        <v>99</v>
      </c>
      <c r="E6" s="58">
        <v>238</v>
      </c>
      <c r="F6" s="145">
        <v>61</v>
      </c>
      <c r="G6" s="58">
        <v>236</v>
      </c>
      <c r="H6" s="142">
        <v>90</v>
      </c>
      <c r="I6" s="58">
        <v>236</v>
      </c>
      <c r="J6" s="143">
        <v>47.4</v>
      </c>
      <c r="K6">
        <v>67</v>
      </c>
      <c r="L6" t="str">
        <f t="shared" si="0"/>
        <v>Desktop pc</v>
      </c>
    </row>
    <row r="7" spans="1:13" ht="15.75" thickBot="1" x14ac:dyDescent="0.25">
      <c r="A7" s="218" t="s">
        <v>182</v>
      </c>
      <c r="B7" s="218" t="s">
        <v>128</v>
      </c>
      <c r="C7" s="219">
        <v>0</v>
      </c>
      <c r="D7" s="219">
        <v>0</v>
      </c>
      <c r="E7" s="219">
        <v>0</v>
      </c>
      <c r="F7" s="219">
        <v>0</v>
      </c>
      <c r="G7" s="219">
        <v>0</v>
      </c>
      <c r="H7" s="220">
        <v>0</v>
      </c>
      <c r="I7" s="219">
        <v>0</v>
      </c>
      <c r="J7" s="220">
        <v>0</v>
      </c>
      <c r="K7" s="218">
        <v>0</v>
      </c>
      <c r="L7" s="218" t="str">
        <f t="shared" si="0"/>
        <v>Desktop pc standby</v>
      </c>
      <c r="M7" s="218"/>
    </row>
    <row r="8" spans="1:13" ht="15.75" thickBot="1" x14ac:dyDescent="0.25">
      <c r="A8" t="s">
        <v>183</v>
      </c>
      <c r="B8" t="s">
        <v>128</v>
      </c>
      <c r="C8" s="58">
        <v>4</v>
      </c>
      <c r="D8" s="144">
        <v>60</v>
      </c>
      <c r="E8" s="58">
        <v>22</v>
      </c>
      <c r="F8" s="145">
        <v>51</v>
      </c>
      <c r="G8" s="58">
        <v>22</v>
      </c>
      <c r="H8" s="142">
        <v>56</v>
      </c>
      <c r="I8" s="58">
        <v>22</v>
      </c>
      <c r="J8" s="143" t="s">
        <v>164</v>
      </c>
      <c r="K8" t="s">
        <v>164</v>
      </c>
      <c r="L8" t="str">
        <f t="shared" si="0"/>
        <v>External harddisc</v>
      </c>
    </row>
    <row r="9" spans="1:13" ht="15.75" thickBot="1" x14ac:dyDescent="0.25">
      <c r="A9" t="s">
        <v>187</v>
      </c>
      <c r="B9" t="s">
        <v>128</v>
      </c>
      <c r="C9" s="58">
        <v>4</v>
      </c>
      <c r="D9" s="144">
        <v>25</v>
      </c>
      <c r="E9" s="58">
        <v>72</v>
      </c>
      <c r="F9" s="145">
        <v>17</v>
      </c>
      <c r="G9" s="58">
        <v>73</v>
      </c>
      <c r="H9" s="142">
        <v>22</v>
      </c>
      <c r="I9" s="58">
        <v>73</v>
      </c>
      <c r="J9" s="143" t="s">
        <v>164</v>
      </c>
      <c r="K9" t="s">
        <v>164</v>
      </c>
      <c r="L9" t="str">
        <f t="shared" si="0"/>
        <v>Injet printer</v>
      </c>
    </row>
    <row r="10" spans="1:13" ht="15.75" thickBot="1" x14ac:dyDescent="0.25">
      <c r="A10" t="s">
        <v>129</v>
      </c>
      <c r="B10" t="s">
        <v>128</v>
      </c>
      <c r="C10" s="58">
        <v>4</v>
      </c>
      <c r="D10" s="144">
        <v>182</v>
      </c>
      <c r="E10" s="58">
        <v>54</v>
      </c>
      <c r="F10" s="145">
        <v>128</v>
      </c>
      <c r="G10" s="58">
        <v>61</v>
      </c>
      <c r="H10" s="142">
        <v>162</v>
      </c>
      <c r="I10" s="58">
        <v>50</v>
      </c>
      <c r="J10" s="143" t="s">
        <v>164</v>
      </c>
      <c r="K10" t="s">
        <v>164</v>
      </c>
      <c r="L10" t="str">
        <f t="shared" si="0"/>
        <v>Laptop pc</v>
      </c>
    </row>
    <row r="11" spans="1:13" ht="15.75" thickBot="1" x14ac:dyDescent="0.25">
      <c r="A11" s="218" t="s">
        <v>184</v>
      </c>
      <c r="B11" s="218" t="s">
        <v>128</v>
      </c>
      <c r="C11" s="219">
        <v>0</v>
      </c>
      <c r="D11" s="219">
        <v>0</v>
      </c>
      <c r="E11" s="219">
        <v>0</v>
      </c>
      <c r="F11" s="219">
        <v>0</v>
      </c>
      <c r="G11" s="219">
        <v>0</v>
      </c>
      <c r="H11" s="220">
        <v>0</v>
      </c>
      <c r="I11" s="219">
        <v>0</v>
      </c>
      <c r="J11" s="220">
        <v>0</v>
      </c>
      <c r="K11" s="218">
        <v>0</v>
      </c>
      <c r="L11" s="218" t="str">
        <f t="shared" si="0"/>
        <v>Laptop pc standby</v>
      </c>
      <c r="M11" s="218"/>
    </row>
    <row r="12" spans="1:13" ht="15.75" thickBot="1" x14ac:dyDescent="0.25">
      <c r="A12" t="s">
        <v>185</v>
      </c>
      <c r="B12" t="s">
        <v>128</v>
      </c>
      <c r="C12" s="58">
        <v>4</v>
      </c>
      <c r="D12" s="144">
        <v>24</v>
      </c>
      <c r="E12" s="58">
        <v>99</v>
      </c>
      <c r="F12" s="145">
        <v>14</v>
      </c>
      <c r="G12" s="58">
        <v>100</v>
      </c>
      <c r="H12" s="142">
        <v>19</v>
      </c>
      <c r="I12" s="58">
        <v>100</v>
      </c>
      <c r="J12" s="143" t="s">
        <v>164</v>
      </c>
      <c r="K12" t="s">
        <v>164</v>
      </c>
      <c r="L12" t="str">
        <f t="shared" si="0"/>
        <v>Laser printers</v>
      </c>
    </row>
    <row r="13" spans="1:13" ht="15.75" thickBot="1" x14ac:dyDescent="0.25">
      <c r="A13" t="s">
        <v>205</v>
      </c>
      <c r="B13" t="s">
        <v>128</v>
      </c>
      <c r="C13" s="58">
        <v>4</v>
      </c>
      <c r="D13" s="144">
        <v>70</v>
      </c>
      <c r="E13" s="58">
        <v>15</v>
      </c>
      <c r="F13" s="145">
        <v>65</v>
      </c>
      <c r="G13" s="58">
        <v>15</v>
      </c>
      <c r="H13" s="142">
        <v>73</v>
      </c>
      <c r="I13" s="58">
        <v>15</v>
      </c>
      <c r="J13" s="143" t="s">
        <v>164</v>
      </c>
      <c r="K13" t="s">
        <v>164</v>
      </c>
      <c r="L13" t="str">
        <f t="shared" si="0"/>
        <v>PC speakers</v>
      </c>
    </row>
    <row r="14" spans="1:13" ht="15.75" thickBot="1" x14ac:dyDescent="0.25">
      <c r="A14" t="s">
        <v>186</v>
      </c>
      <c r="B14" t="s">
        <v>128</v>
      </c>
      <c r="C14" s="58">
        <v>4</v>
      </c>
      <c r="D14" s="144">
        <v>12</v>
      </c>
      <c r="E14" s="58">
        <v>44</v>
      </c>
      <c r="F14" s="145">
        <v>9</v>
      </c>
      <c r="G14" s="58">
        <v>43</v>
      </c>
      <c r="H14" s="142">
        <v>11</v>
      </c>
      <c r="I14" s="58">
        <v>44</v>
      </c>
      <c r="J14" s="143" t="s">
        <v>164</v>
      </c>
      <c r="K14" t="s">
        <v>164</v>
      </c>
      <c r="L14" t="str">
        <f t="shared" si="0"/>
        <v>Scanner</v>
      </c>
    </row>
    <row r="15" spans="1:13" ht="15.75" thickBot="1" x14ac:dyDescent="0.25">
      <c r="A15" t="s">
        <v>211</v>
      </c>
      <c r="B15" t="s">
        <v>128</v>
      </c>
      <c r="C15" s="58">
        <v>4</v>
      </c>
      <c r="D15" s="144">
        <v>89</v>
      </c>
      <c r="E15" s="58">
        <v>80</v>
      </c>
      <c r="F15" s="145">
        <v>74</v>
      </c>
      <c r="G15" s="58">
        <v>71</v>
      </c>
      <c r="H15" s="142">
        <v>85</v>
      </c>
      <c r="I15" s="58">
        <v>90</v>
      </c>
      <c r="J15" s="143" t="s">
        <v>164</v>
      </c>
      <c r="K15" t="s">
        <v>164</v>
      </c>
      <c r="L15" t="str">
        <f t="shared" si="0"/>
        <v>Wireless network</v>
      </c>
    </row>
    <row r="16" spans="1:13" ht="15.75" thickBot="1" x14ac:dyDescent="0.25">
      <c r="A16" t="s">
        <v>188</v>
      </c>
      <c r="B16" t="s">
        <v>45</v>
      </c>
      <c r="C16" s="58">
        <v>4</v>
      </c>
      <c r="D16" s="144">
        <v>77</v>
      </c>
      <c r="E16" s="58">
        <v>36</v>
      </c>
      <c r="F16" s="145">
        <v>52</v>
      </c>
      <c r="G16" s="58">
        <v>36</v>
      </c>
      <c r="H16" s="142">
        <v>69</v>
      </c>
      <c r="I16" s="58">
        <v>37</v>
      </c>
      <c r="J16" s="143" t="s">
        <v>164</v>
      </c>
      <c r="K16" t="s">
        <v>164</v>
      </c>
      <c r="L16" t="str">
        <f t="shared" si="0"/>
        <v>Coffee maker</v>
      </c>
    </row>
    <row r="17" spans="1:19" ht="15.75" thickBot="1" x14ac:dyDescent="0.25">
      <c r="A17" t="s">
        <v>189</v>
      </c>
      <c r="B17" t="s">
        <v>45</v>
      </c>
      <c r="C17" s="58">
        <v>15</v>
      </c>
      <c r="D17" s="144">
        <v>92</v>
      </c>
      <c r="E17" s="58">
        <v>55</v>
      </c>
      <c r="F17" s="145">
        <v>73</v>
      </c>
      <c r="G17" s="58">
        <v>45</v>
      </c>
      <c r="H17" s="142">
        <v>94</v>
      </c>
      <c r="I17" s="58">
        <v>54</v>
      </c>
      <c r="J17" s="143" t="s">
        <v>164</v>
      </c>
      <c r="K17" t="s">
        <v>164</v>
      </c>
      <c r="L17" t="str">
        <f t="shared" si="0"/>
        <v>Cooker hoods</v>
      </c>
    </row>
    <row r="18" spans="1:19" ht="15.75" thickBot="1" x14ac:dyDescent="0.25">
      <c r="A18" t="s">
        <v>130</v>
      </c>
      <c r="B18" t="s">
        <v>45</v>
      </c>
      <c r="C18" s="58">
        <v>14</v>
      </c>
      <c r="D18" s="144">
        <v>85</v>
      </c>
      <c r="E18" s="58">
        <v>121</v>
      </c>
      <c r="F18" s="145">
        <v>77.16</v>
      </c>
      <c r="G18" s="58">
        <v>85</v>
      </c>
      <c r="H18" s="142">
        <v>83.09</v>
      </c>
      <c r="I18" s="58">
        <v>110</v>
      </c>
      <c r="J18" s="143">
        <v>99</v>
      </c>
      <c r="K18">
        <v>50</v>
      </c>
      <c r="L18" t="str">
        <f t="shared" si="0"/>
        <v>Electric baking ovens</v>
      </c>
    </row>
    <row r="19" spans="1:19" ht="15.75" thickBot="1" x14ac:dyDescent="0.25">
      <c r="A19" s="218" t="s">
        <v>190</v>
      </c>
      <c r="B19" s="218" t="s">
        <v>45</v>
      </c>
      <c r="C19" s="219">
        <v>0</v>
      </c>
      <c r="D19" s="219">
        <v>0</v>
      </c>
      <c r="E19" s="219">
        <v>0</v>
      </c>
      <c r="F19" s="219">
        <v>0</v>
      </c>
      <c r="G19" s="219">
        <v>0</v>
      </c>
      <c r="H19" s="220">
        <v>0</v>
      </c>
      <c r="I19" s="219">
        <v>0</v>
      </c>
      <c r="J19" s="220">
        <v>0</v>
      </c>
      <c r="K19" s="218">
        <v>0</v>
      </c>
      <c r="L19" s="218" t="str">
        <f t="shared" si="0"/>
        <v>Electric baking ovens standby</v>
      </c>
      <c r="M19" s="218"/>
      <c r="N19" s="218"/>
    </row>
    <row r="20" spans="1:19" ht="15.75" thickBot="1" x14ac:dyDescent="0.25">
      <c r="A20" t="s">
        <v>131</v>
      </c>
      <c r="B20" t="s">
        <v>45</v>
      </c>
      <c r="C20" s="58">
        <v>19</v>
      </c>
      <c r="D20" s="144">
        <v>94.29</v>
      </c>
      <c r="E20" s="58">
        <v>185</v>
      </c>
      <c r="F20" s="145">
        <v>82.8</v>
      </c>
      <c r="G20" s="58">
        <v>162</v>
      </c>
      <c r="H20" s="142">
        <v>97.37</v>
      </c>
      <c r="I20" s="58">
        <v>184</v>
      </c>
      <c r="J20" s="143">
        <v>86.5</v>
      </c>
      <c r="K20">
        <v>92</v>
      </c>
      <c r="L20" t="str">
        <f t="shared" si="0"/>
        <v>Electric hobs</v>
      </c>
    </row>
    <row r="21" spans="1:19" ht="15.75" thickBot="1" x14ac:dyDescent="0.25">
      <c r="A21" s="218" t="s">
        <v>191</v>
      </c>
      <c r="B21" s="218" t="s">
        <v>45</v>
      </c>
      <c r="C21" s="219">
        <v>0</v>
      </c>
      <c r="D21" s="219">
        <v>0</v>
      </c>
      <c r="E21" s="219">
        <v>0</v>
      </c>
      <c r="F21" s="219">
        <v>0</v>
      </c>
      <c r="G21" s="219">
        <v>0</v>
      </c>
      <c r="H21" s="220">
        <v>0</v>
      </c>
      <c r="I21" s="219">
        <v>0</v>
      </c>
      <c r="J21" s="220">
        <v>0</v>
      </c>
      <c r="K21" s="218">
        <v>0</v>
      </c>
      <c r="L21" s="218" t="str">
        <f t="shared" si="0"/>
        <v>Electric hobs standby</v>
      </c>
      <c r="M21" s="218"/>
      <c r="N21" s="218"/>
      <c r="O21" s="218"/>
    </row>
    <row r="22" spans="1:19" ht="15.75" thickBot="1" x14ac:dyDescent="0.25">
      <c r="A22" t="s">
        <v>192</v>
      </c>
      <c r="B22" t="s">
        <v>45</v>
      </c>
      <c r="C22" s="58">
        <v>4</v>
      </c>
      <c r="D22" s="144">
        <v>93</v>
      </c>
      <c r="E22" s="58">
        <v>25</v>
      </c>
      <c r="F22" s="145">
        <v>86</v>
      </c>
      <c r="G22" s="58">
        <v>25</v>
      </c>
      <c r="H22" s="142">
        <v>86</v>
      </c>
      <c r="I22" s="58">
        <v>25</v>
      </c>
      <c r="J22" s="143" t="s">
        <v>164</v>
      </c>
      <c r="K22" t="s">
        <v>164</v>
      </c>
      <c r="L22" t="str">
        <f t="shared" si="0"/>
        <v>Electric keddle</v>
      </c>
    </row>
    <row r="23" spans="1:19" ht="15.75" thickBot="1" x14ac:dyDescent="0.25">
      <c r="A23" t="s">
        <v>193</v>
      </c>
      <c r="B23" t="s">
        <v>45</v>
      </c>
      <c r="C23" s="58">
        <v>4</v>
      </c>
      <c r="D23" s="144">
        <v>13</v>
      </c>
      <c r="E23" s="58">
        <v>25</v>
      </c>
      <c r="F23" s="145">
        <v>14</v>
      </c>
      <c r="G23" s="58">
        <v>25</v>
      </c>
      <c r="H23" s="142">
        <v>13</v>
      </c>
      <c r="I23" s="58">
        <v>25</v>
      </c>
      <c r="J23" s="143" t="s">
        <v>164</v>
      </c>
      <c r="K23" t="s">
        <v>164</v>
      </c>
      <c r="L23" t="str">
        <f t="shared" si="0"/>
        <v>Espresso machine</v>
      </c>
    </row>
    <row r="24" spans="1:19" ht="15.75" thickBot="1" x14ac:dyDescent="0.25">
      <c r="A24" t="s">
        <v>132</v>
      </c>
      <c r="B24" t="s">
        <v>45</v>
      </c>
      <c r="C24" s="58">
        <v>10</v>
      </c>
      <c r="D24" s="144">
        <v>75.290000000000006</v>
      </c>
      <c r="E24" s="58">
        <v>27</v>
      </c>
      <c r="F24" s="145">
        <v>66</v>
      </c>
      <c r="G24" s="58">
        <v>22</v>
      </c>
      <c r="H24" s="142">
        <v>78</v>
      </c>
      <c r="I24" s="58">
        <v>25</v>
      </c>
      <c r="J24" s="143">
        <v>57.6</v>
      </c>
      <c r="K24">
        <v>6</v>
      </c>
      <c r="L24" t="str">
        <f t="shared" si="0"/>
        <v>Microwave ovens</v>
      </c>
    </row>
    <row r="25" spans="1:19" ht="15.75" thickBot="1" x14ac:dyDescent="0.25">
      <c r="A25" s="218" t="s">
        <v>194</v>
      </c>
      <c r="B25" s="218" t="s">
        <v>45</v>
      </c>
      <c r="C25" s="219">
        <v>0</v>
      </c>
      <c r="D25" s="219">
        <v>0</v>
      </c>
      <c r="E25" s="219">
        <v>0</v>
      </c>
      <c r="F25" s="219">
        <v>0</v>
      </c>
      <c r="G25" s="219">
        <v>0</v>
      </c>
      <c r="H25" s="220">
        <v>0</v>
      </c>
      <c r="I25" s="219">
        <v>0</v>
      </c>
      <c r="J25" s="220">
        <v>0</v>
      </c>
      <c r="K25" s="218">
        <v>0</v>
      </c>
      <c r="L25" s="218" t="str">
        <f t="shared" si="0"/>
        <v>Microwave ovens standby</v>
      </c>
      <c r="M25" s="218"/>
      <c r="N25" s="218"/>
    </row>
    <row r="26" spans="1:19" ht="15.75" thickBot="1" x14ac:dyDescent="0.25">
      <c r="A26" t="s">
        <v>195</v>
      </c>
      <c r="B26" t="s">
        <v>46</v>
      </c>
      <c r="C26" s="58">
        <v>14</v>
      </c>
      <c r="D26" s="144">
        <v>0.01</v>
      </c>
      <c r="E26" s="58">
        <v>50</v>
      </c>
      <c r="F26" s="145">
        <v>0.01</v>
      </c>
      <c r="G26" s="58">
        <v>50</v>
      </c>
      <c r="H26" s="227">
        <v>0.01</v>
      </c>
      <c r="I26" s="58">
        <v>50</v>
      </c>
      <c r="J26" s="143">
        <v>1.62</v>
      </c>
      <c r="K26">
        <v>35</v>
      </c>
      <c r="L26" t="str">
        <f t="shared" si="0"/>
        <v>B/W TV</v>
      </c>
      <c r="M26" s="231">
        <f>N26-F26</f>
        <v>-9.9000000000000008E-3</v>
      </c>
      <c r="N26">
        <f>App_MB12!D65</f>
        <v>1E-4</v>
      </c>
      <c r="O26" s="230">
        <f>SUM(F26:F41)/100</f>
        <v>4.7077999999999998</v>
      </c>
      <c r="P26" s="230"/>
      <c r="Q26" s="230">
        <f>SUM(H26:H38)/100</f>
        <v>5.3880999999999997</v>
      </c>
      <c r="R26" s="228">
        <v>0.01</v>
      </c>
      <c r="S26" s="230">
        <f>SUM(R26:R41)/100</f>
        <v>4.7077999999999998</v>
      </c>
    </row>
    <row r="27" spans="1:19" ht="15.75" thickBot="1" x14ac:dyDescent="0.25">
      <c r="A27" t="s">
        <v>196</v>
      </c>
      <c r="B27" t="s">
        <v>46</v>
      </c>
      <c r="C27" s="58">
        <v>4</v>
      </c>
      <c r="D27" s="144">
        <v>16</v>
      </c>
      <c r="E27" s="58">
        <v>12</v>
      </c>
      <c r="F27" s="145">
        <v>23</v>
      </c>
      <c r="G27" s="58">
        <v>11</v>
      </c>
      <c r="H27" s="227">
        <v>25</v>
      </c>
      <c r="I27" s="58">
        <v>11</v>
      </c>
      <c r="J27" s="143" t="s">
        <v>164</v>
      </c>
      <c r="K27" t="s">
        <v>164</v>
      </c>
      <c r="L27" t="str">
        <f t="shared" si="0"/>
        <v>Bluray player</v>
      </c>
      <c r="M27" s="231">
        <f t="shared" ref="M27:M41" si="1">N27-F27</f>
        <v>-22.77</v>
      </c>
      <c r="N27">
        <f>App_MB12!D66</f>
        <v>0.23</v>
      </c>
      <c r="R27" s="228">
        <v>23</v>
      </c>
    </row>
    <row r="28" spans="1:19" ht="15.75" thickBot="1" x14ac:dyDescent="0.25">
      <c r="A28" t="s">
        <v>197</v>
      </c>
      <c r="B28" t="s">
        <v>46</v>
      </c>
      <c r="C28" s="58">
        <v>3</v>
      </c>
      <c r="D28" s="144">
        <v>21.53</v>
      </c>
      <c r="E28" s="58">
        <v>166</v>
      </c>
      <c r="F28" s="145">
        <v>12.98</v>
      </c>
      <c r="G28" s="58">
        <v>114</v>
      </c>
      <c r="H28" s="227">
        <v>42</v>
      </c>
      <c r="I28" s="58">
        <v>150</v>
      </c>
      <c r="J28" s="143" t="s">
        <v>164</v>
      </c>
      <c r="K28" t="s">
        <v>164</v>
      </c>
      <c r="L28" t="str">
        <f t="shared" si="0"/>
        <v>CRT TV</v>
      </c>
      <c r="M28" s="231">
        <f t="shared" si="1"/>
        <v>-12.850200000000001</v>
      </c>
      <c r="N28">
        <f>App_MB12!D67</f>
        <v>0.1298</v>
      </c>
      <c r="O28">
        <f>SUM(N26:N41)</f>
        <v>4.7078000000000007</v>
      </c>
      <c r="R28" s="228">
        <v>12.98</v>
      </c>
    </row>
    <row r="29" spans="1:19" ht="15.75" thickBot="1" x14ac:dyDescent="0.25">
      <c r="A29" t="s">
        <v>198</v>
      </c>
      <c r="B29" t="s">
        <v>46</v>
      </c>
      <c r="C29" s="58">
        <v>4</v>
      </c>
      <c r="D29" s="144">
        <v>14</v>
      </c>
      <c r="E29" s="58">
        <v>17</v>
      </c>
      <c r="F29" s="145">
        <v>9</v>
      </c>
      <c r="G29" s="58">
        <v>17</v>
      </c>
      <c r="H29" s="227">
        <v>14</v>
      </c>
      <c r="I29" s="58">
        <v>18</v>
      </c>
      <c r="J29" s="143" t="s">
        <v>164</v>
      </c>
      <c r="K29" t="s">
        <v>164</v>
      </c>
      <c r="L29" t="str">
        <f t="shared" si="0"/>
        <v>Digital photo frame</v>
      </c>
      <c r="M29" s="231">
        <f t="shared" si="1"/>
        <v>-8.91</v>
      </c>
      <c r="N29">
        <f>App_MB12!D68</f>
        <v>0.09</v>
      </c>
      <c r="R29" s="228">
        <v>9</v>
      </c>
    </row>
    <row r="30" spans="1:19" ht="15.75" thickBot="1" x14ac:dyDescent="0.25">
      <c r="A30" t="s">
        <v>199</v>
      </c>
      <c r="B30" t="s">
        <v>46</v>
      </c>
      <c r="C30" s="58">
        <v>4</v>
      </c>
      <c r="D30" s="144">
        <v>100</v>
      </c>
      <c r="E30" s="58">
        <v>20</v>
      </c>
      <c r="F30" s="145">
        <v>77</v>
      </c>
      <c r="G30" s="58">
        <v>20</v>
      </c>
      <c r="H30" s="227">
        <v>95</v>
      </c>
      <c r="I30" s="58">
        <v>20</v>
      </c>
      <c r="J30" s="143" t="s">
        <v>164</v>
      </c>
      <c r="K30" t="s">
        <v>164</v>
      </c>
      <c r="L30" t="str">
        <f t="shared" si="0"/>
        <v>DVD player</v>
      </c>
      <c r="M30" s="231">
        <f t="shared" si="1"/>
        <v>-76.23</v>
      </c>
      <c r="N30">
        <f>App_MB12!D69</f>
        <v>0.77</v>
      </c>
      <c r="R30" s="228">
        <v>77</v>
      </c>
    </row>
    <row r="31" spans="1:19" ht="15.75" thickBot="1" x14ac:dyDescent="0.25">
      <c r="A31" t="s">
        <v>200</v>
      </c>
      <c r="B31" t="s">
        <v>46</v>
      </c>
      <c r="C31" s="58">
        <v>4</v>
      </c>
      <c r="D31" s="144">
        <v>19.29</v>
      </c>
      <c r="E31" s="58">
        <v>125</v>
      </c>
      <c r="F31" s="145">
        <v>10.41</v>
      </c>
      <c r="G31" s="58">
        <v>125</v>
      </c>
      <c r="H31" s="227">
        <v>16.84</v>
      </c>
      <c r="I31" s="58">
        <v>125</v>
      </c>
      <c r="J31" s="143" t="s">
        <v>164</v>
      </c>
      <c r="K31" t="s">
        <v>164</v>
      </c>
      <c r="L31" t="str">
        <f t="shared" si="0"/>
        <v>Gaming consol - PS2/3</v>
      </c>
      <c r="M31" s="231">
        <f t="shared" si="1"/>
        <v>-10.305899999999999</v>
      </c>
      <c r="N31">
        <f>App_MB12!D70</f>
        <v>0.1041</v>
      </c>
      <c r="R31" s="228">
        <v>10.41</v>
      </c>
    </row>
    <row r="32" spans="1:19" ht="15.75" thickBot="1" x14ac:dyDescent="0.25">
      <c r="A32" t="s">
        <v>201</v>
      </c>
      <c r="B32" t="s">
        <v>46</v>
      </c>
      <c r="C32" s="58">
        <v>4</v>
      </c>
      <c r="D32" s="144">
        <v>27.96</v>
      </c>
      <c r="E32" s="58">
        <v>26</v>
      </c>
      <c r="F32" s="145">
        <v>15.09</v>
      </c>
      <c r="G32" s="58">
        <v>26</v>
      </c>
      <c r="H32" s="227">
        <v>24.41</v>
      </c>
      <c r="I32" s="58">
        <v>26</v>
      </c>
      <c r="J32" s="143" t="s">
        <v>164</v>
      </c>
      <c r="K32" t="s">
        <v>164</v>
      </c>
      <c r="L32" t="str">
        <f t="shared" si="0"/>
        <v>Gaming consol - Wii</v>
      </c>
      <c r="M32" s="231">
        <f t="shared" si="1"/>
        <v>-14.9391</v>
      </c>
      <c r="N32">
        <f>App_MB12!D71</f>
        <v>0.15090000000000001</v>
      </c>
      <c r="R32" s="228">
        <v>15.09</v>
      </c>
    </row>
    <row r="33" spans="1:18" ht="15.75" thickBot="1" x14ac:dyDescent="0.25">
      <c r="A33" t="s">
        <v>202</v>
      </c>
      <c r="B33" t="s">
        <v>46</v>
      </c>
      <c r="C33" s="58">
        <v>4</v>
      </c>
      <c r="D33" s="144">
        <v>7.6</v>
      </c>
      <c r="E33" s="58">
        <v>125</v>
      </c>
      <c r="F33" s="145">
        <v>8.5</v>
      </c>
      <c r="G33" s="58">
        <v>125</v>
      </c>
      <c r="H33" s="227">
        <v>13</v>
      </c>
      <c r="I33" s="58">
        <v>125</v>
      </c>
      <c r="J33" s="143" t="s">
        <v>164</v>
      </c>
      <c r="K33" t="s">
        <v>164</v>
      </c>
      <c r="L33" t="str">
        <f t="shared" si="0"/>
        <v>Gaming consol - Xbox</v>
      </c>
      <c r="M33" s="231">
        <f t="shared" si="1"/>
        <v>-8.4149999999999991</v>
      </c>
      <c r="N33">
        <f>App_MB12!D72</f>
        <v>8.5000000000000006E-2</v>
      </c>
      <c r="R33" s="228">
        <v>8.5</v>
      </c>
    </row>
    <row r="34" spans="1:18" ht="15.75" thickBot="1" x14ac:dyDescent="0.25">
      <c r="A34" t="s">
        <v>203</v>
      </c>
      <c r="B34" t="s">
        <v>46</v>
      </c>
      <c r="C34" s="58">
        <v>7</v>
      </c>
      <c r="D34" s="144">
        <v>91.89</v>
      </c>
      <c r="E34" s="58">
        <v>305</v>
      </c>
      <c r="F34" s="145">
        <v>72.510000000000005</v>
      </c>
      <c r="G34" s="58">
        <v>305</v>
      </c>
      <c r="H34" s="227">
        <v>105.71</v>
      </c>
      <c r="I34" s="58">
        <v>305</v>
      </c>
      <c r="J34" s="143" t="s">
        <v>164</v>
      </c>
      <c r="K34" t="s">
        <v>164</v>
      </c>
      <c r="L34" t="str">
        <f t="shared" si="0"/>
        <v xml:space="preserve">LCD TV </v>
      </c>
      <c r="M34" s="231">
        <f t="shared" si="1"/>
        <v>-71.784900000000007</v>
      </c>
      <c r="N34">
        <f>App_MB12!D73</f>
        <v>0.72510000000000008</v>
      </c>
      <c r="R34" s="228">
        <v>72.510000000000005</v>
      </c>
    </row>
    <row r="35" spans="1:18" ht="15.75" thickBot="1" x14ac:dyDescent="0.25">
      <c r="A35" t="s">
        <v>204</v>
      </c>
      <c r="B35" t="s">
        <v>46</v>
      </c>
      <c r="C35" s="58">
        <v>7</v>
      </c>
      <c r="D35" s="144">
        <v>23</v>
      </c>
      <c r="E35" s="58">
        <v>223</v>
      </c>
      <c r="F35" s="145">
        <v>25</v>
      </c>
      <c r="G35" s="58">
        <v>209</v>
      </c>
      <c r="H35" s="227">
        <v>36</v>
      </c>
      <c r="I35" s="58">
        <v>199</v>
      </c>
      <c r="J35" s="143" t="s">
        <v>164</v>
      </c>
      <c r="K35" t="s">
        <v>164</v>
      </c>
      <c r="L35" t="str">
        <f t="shared" si="0"/>
        <v>LED TV</v>
      </c>
      <c r="M35" s="231">
        <f t="shared" si="1"/>
        <v>-24.75</v>
      </c>
      <c r="N35">
        <f>App_MB12!D74</f>
        <v>0.25</v>
      </c>
      <c r="R35" s="228">
        <v>25</v>
      </c>
    </row>
    <row r="36" spans="1:18" ht="15.75" thickBot="1" x14ac:dyDescent="0.25">
      <c r="A36" t="s">
        <v>206</v>
      </c>
      <c r="B36" t="s">
        <v>46</v>
      </c>
      <c r="C36" s="58">
        <v>7</v>
      </c>
      <c r="D36" s="144">
        <v>43.92</v>
      </c>
      <c r="E36" s="58">
        <v>439</v>
      </c>
      <c r="F36" s="145">
        <v>31.95</v>
      </c>
      <c r="G36" s="58">
        <v>439</v>
      </c>
      <c r="H36" s="227">
        <v>45.14</v>
      </c>
      <c r="I36" s="58">
        <v>437</v>
      </c>
      <c r="J36" s="143" t="s">
        <v>164</v>
      </c>
      <c r="K36" t="s">
        <v>164</v>
      </c>
      <c r="L36" t="str">
        <f t="shared" si="0"/>
        <v>Plasma TV</v>
      </c>
      <c r="M36" s="231">
        <f t="shared" si="1"/>
        <v>-31.630499999999998</v>
      </c>
      <c r="N36">
        <f>App_MB12!D75</f>
        <v>0.31950000000000001</v>
      </c>
      <c r="R36" s="228">
        <v>31.95</v>
      </c>
    </row>
    <row r="37" spans="1:18" ht="15.75" thickBot="1" x14ac:dyDescent="0.25">
      <c r="A37" t="s">
        <v>207</v>
      </c>
      <c r="B37" t="s">
        <v>46</v>
      </c>
      <c r="C37" s="58">
        <v>4</v>
      </c>
      <c r="D37" s="144">
        <v>62</v>
      </c>
      <c r="E37" s="58">
        <v>198</v>
      </c>
      <c r="F37" s="145">
        <v>22</v>
      </c>
      <c r="G37" s="58">
        <v>198</v>
      </c>
      <c r="H37" s="227">
        <v>33.92</v>
      </c>
      <c r="I37" s="58">
        <v>197</v>
      </c>
      <c r="J37" s="143" t="s">
        <v>164</v>
      </c>
      <c r="K37" t="s">
        <v>164</v>
      </c>
      <c r="L37" t="str">
        <f t="shared" ref="L37:L68" si="2">A37</f>
        <v>Settop box</v>
      </c>
      <c r="M37" s="231">
        <f t="shared" si="1"/>
        <v>-21.78</v>
      </c>
      <c r="N37">
        <f>App_MB12!D76</f>
        <v>0.22</v>
      </c>
      <c r="R37" s="228">
        <v>22</v>
      </c>
    </row>
    <row r="38" spans="1:18" ht="15.75" thickBot="1" x14ac:dyDescent="0.25">
      <c r="A38" t="s">
        <v>134</v>
      </c>
      <c r="B38" t="s">
        <v>46</v>
      </c>
      <c r="C38" s="58">
        <v>10</v>
      </c>
      <c r="D38" s="144">
        <v>94.87</v>
      </c>
      <c r="E38" s="58">
        <v>100</v>
      </c>
      <c r="F38" s="145">
        <v>84.81</v>
      </c>
      <c r="G38" s="58">
        <v>75</v>
      </c>
      <c r="H38" s="227">
        <v>87.78</v>
      </c>
      <c r="I38" s="58">
        <v>100</v>
      </c>
      <c r="J38" s="143">
        <v>64.44</v>
      </c>
      <c r="K38">
        <v>50</v>
      </c>
      <c r="L38" t="str">
        <f t="shared" si="2"/>
        <v>Stereo systems</v>
      </c>
      <c r="M38" s="231">
        <f t="shared" si="1"/>
        <v>-83.9619</v>
      </c>
      <c r="N38">
        <f>App_MB12!D77</f>
        <v>0.84810000000000008</v>
      </c>
      <c r="R38" s="228">
        <v>84.81</v>
      </c>
    </row>
    <row r="39" spans="1:18" ht="15.75" thickBot="1" x14ac:dyDescent="0.3">
      <c r="A39" s="218" t="s">
        <v>208</v>
      </c>
      <c r="B39" s="218" t="s">
        <v>46</v>
      </c>
      <c r="C39" s="219">
        <v>0</v>
      </c>
      <c r="D39" s="219">
        <v>0</v>
      </c>
      <c r="E39" s="219">
        <v>0</v>
      </c>
      <c r="F39" s="219">
        <v>0</v>
      </c>
      <c r="G39" s="219">
        <v>0</v>
      </c>
      <c r="H39" s="220">
        <v>0</v>
      </c>
      <c r="I39" s="219">
        <v>0</v>
      </c>
      <c r="J39" s="220">
        <v>0</v>
      </c>
      <c r="K39" s="218">
        <v>0</v>
      </c>
      <c r="L39" s="218" t="str">
        <f t="shared" si="2"/>
        <v>Stereo systems standby</v>
      </c>
      <c r="M39" s="231">
        <f t="shared" si="1"/>
        <v>0</v>
      </c>
      <c r="N39">
        <f>App_MB12!D78</f>
        <v>0</v>
      </c>
      <c r="R39" s="229">
        <v>0</v>
      </c>
    </row>
    <row r="40" spans="1:18" ht="15.75" thickBot="1" x14ac:dyDescent="0.25">
      <c r="A40" t="s">
        <v>209</v>
      </c>
      <c r="B40" t="s">
        <v>46</v>
      </c>
      <c r="C40" s="58">
        <v>4</v>
      </c>
      <c r="D40" s="144">
        <v>40</v>
      </c>
      <c r="E40" s="58">
        <v>100</v>
      </c>
      <c r="F40" s="145">
        <v>27</v>
      </c>
      <c r="G40" s="58">
        <v>100</v>
      </c>
      <c r="H40" s="142">
        <v>37</v>
      </c>
      <c r="I40" s="58">
        <v>100</v>
      </c>
      <c r="J40" s="143" t="s">
        <v>164</v>
      </c>
      <c r="K40" t="s">
        <v>164</v>
      </c>
      <c r="L40" t="str">
        <f t="shared" si="2"/>
        <v>Surround sound</v>
      </c>
      <c r="M40" s="231">
        <f t="shared" si="1"/>
        <v>-26.73</v>
      </c>
      <c r="N40">
        <f>App_MB12!D79</f>
        <v>0.27</v>
      </c>
      <c r="R40" s="228">
        <v>27</v>
      </c>
    </row>
    <row r="41" spans="1:18" ht="15.75" thickBot="1" x14ac:dyDescent="0.25">
      <c r="A41" t="s">
        <v>133</v>
      </c>
      <c r="B41" t="s">
        <v>46</v>
      </c>
      <c r="C41" s="58">
        <v>10</v>
      </c>
      <c r="D41" s="144">
        <v>69.989999999999995</v>
      </c>
      <c r="E41" s="58">
        <v>13</v>
      </c>
      <c r="F41" s="145">
        <v>51.52</v>
      </c>
      <c r="G41" s="58">
        <v>13</v>
      </c>
      <c r="H41" s="142">
        <v>67.92</v>
      </c>
      <c r="I41" s="58">
        <v>13</v>
      </c>
      <c r="J41" s="143">
        <v>29.48</v>
      </c>
      <c r="K41">
        <v>6</v>
      </c>
      <c r="L41" t="str">
        <f t="shared" si="2"/>
        <v>Videos</v>
      </c>
      <c r="M41" s="231">
        <f t="shared" si="1"/>
        <v>-51.004800000000003</v>
      </c>
      <c r="N41">
        <f>App_MB12!D80</f>
        <v>0.51519999999999999</v>
      </c>
      <c r="R41" s="228">
        <v>51.52</v>
      </c>
    </row>
    <row r="42" spans="1:18" ht="15.75" thickBot="1" x14ac:dyDescent="0.25">
      <c r="A42" s="218" t="s">
        <v>210</v>
      </c>
      <c r="B42" s="218" t="s">
        <v>46</v>
      </c>
      <c r="C42" s="219">
        <v>0</v>
      </c>
      <c r="D42" s="219">
        <v>0</v>
      </c>
      <c r="E42" s="219">
        <v>0</v>
      </c>
      <c r="F42" s="219">
        <v>0</v>
      </c>
      <c r="G42" s="219">
        <v>0</v>
      </c>
      <c r="H42" s="220">
        <v>0</v>
      </c>
      <c r="I42" s="219">
        <v>0</v>
      </c>
      <c r="J42" s="220">
        <v>0</v>
      </c>
      <c r="K42" s="218">
        <v>0</v>
      </c>
      <c r="L42" s="218" t="str">
        <f t="shared" si="2"/>
        <v>Videos standby</v>
      </c>
      <c r="M42" s="218"/>
      <c r="R42" s="228">
        <v>43.02</v>
      </c>
    </row>
    <row r="43" spans="1:18" ht="15.75" thickBot="1" x14ac:dyDescent="0.25">
      <c r="A43" t="s">
        <v>139</v>
      </c>
      <c r="B43" t="s">
        <v>136</v>
      </c>
      <c r="C43" s="58">
        <v>13</v>
      </c>
      <c r="D43" s="144">
        <v>2.4</v>
      </c>
      <c r="E43" s="58">
        <v>363</v>
      </c>
      <c r="F43" s="145">
        <v>1.69</v>
      </c>
      <c r="G43" s="58">
        <v>374</v>
      </c>
      <c r="H43" s="142">
        <v>22.29</v>
      </c>
      <c r="I43" s="58">
        <v>363</v>
      </c>
      <c r="J43" s="143" t="s">
        <v>164</v>
      </c>
      <c r="K43" t="s">
        <v>164</v>
      </c>
      <c r="L43" t="str">
        <f t="shared" si="2"/>
        <v>Central Heating - natural gas</v>
      </c>
    </row>
    <row r="44" spans="1:18" ht="15.75" thickBot="1" x14ac:dyDescent="0.25">
      <c r="A44" t="s">
        <v>140</v>
      </c>
      <c r="B44" t="s">
        <v>136</v>
      </c>
      <c r="C44" s="58">
        <v>15</v>
      </c>
      <c r="D44" s="144">
        <v>22.91</v>
      </c>
      <c r="E44" s="58">
        <v>312</v>
      </c>
      <c r="F44" s="145" t="s">
        <v>164</v>
      </c>
      <c r="G44" s="58" t="s">
        <v>164</v>
      </c>
      <c r="H44" s="142">
        <v>9.8699999999999992</v>
      </c>
      <c r="I44" s="58">
        <v>312</v>
      </c>
      <c r="J44" s="143" t="s">
        <v>164</v>
      </c>
      <c r="K44" t="s">
        <v>164</v>
      </c>
      <c r="L44" t="str">
        <f t="shared" si="2"/>
        <v>Central Heating - oil</v>
      </c>
    </row>
    <row r="45" spans="1:18" ht="15.75" thickBot="1" x14ac:dyDescent="0.25">
      <c r="A45" t="s">
        <v>135</v>
      </c>
      <c r="B45" t="s">
        <v>136</v>
      </c>
      <c r="C45" s="58">
        <v>10</v>
      </c>
      <c r="D45" s="144">
        <v>149</v>
      </c>
      <c r="E45" s="58">
        <v>127</v>
      </c>
      <c r="F45" s="145" t="s">
        <v>164</v>
      </c>
      <c r="G45" s="58" t="s">
        <v>164</v>
      </c>
      <c r="H45" s="142">
        <v>56</v>
      </c>
      <c r="I45" s="58">
        <v>175</v>
      </c>
      <c r="J45" s="143" t="s">
        <v>164</v>
      </c>
      <c r="K45" t="s">
        <v>164</v>
      </c>
      <c r="L45" t="str">
        <f t="shared" si="2"/>
        <v>Circulation pumps</v>
      </c>
    </row>
    <row r="46" spans="1:18" ht="15.75" thickBot="1" x14ac:dyDescent="0.25">
      <c r="A46" t="s">
        <v>138</v>
      </c>
      <c r="B46" t="s">
        <v>136</v>
      </c>
      <c r="C46" s="58">
        <v>25</v>
      </c>
      <c r="D46" s="144">
        <v>2.78</v>
      </c>
      <c r="E46" s="58">
        <v>7200</v>
      </c>
      <c r="F46" s="145">
        <v>2.13</v>
      </c>
      <c r="G46" s="58">
        <v>3500</v>
      </c>
      <c r="H46" s="142">
        <v>3</v>
      </c>
      <c r="I46" s="58">
        <v>6800</v>
      </c>
      <c r="J46" s="143">
        <v>81.400000000000006</v>
      </c>
      <c r="K46">
        <v>750</v>
      </c>
      <c r="L46" t="str">
        <f t="shared" si="2"/>
        <v>Electric radiators</v>
      </c>
    </row>
    <row r="47" spans="1:18" ht="15.75" thickBot="1" x14ac:dyDescent="0.25">
      <c r="A47" t="s">
        <v>141</v>
      </c>
      <c r="B47" t="s">
        <v>136</v>
      </c>
      <c r="C47" s="58">
        <v>25</v>
      </c>
      <c r="D47" s="144">
        <v>12.85</v>
      </c>
      <c r="E47" s="58">
        <v>710</v>
      </c>
      <c r="F47" s="145">
        <v>11.69</v>
      </c>
      <c r="G47" s="58">
        <v>150</v>
      </c>
      <c r="H47" s="142">
        <v>15.54</v>
      </c>
      <c r="I47" s="58">
        <v>484</v>
      </c>
      <c r="J47" s="143">
        <v>50</v>
      </c>
      <c r="K47">
        <v>500</v>
      </c>
      <c r="L47" t="str">
        <f t="shared" si="2"/>
        <v>Electric radiators Partial</v>
      </c>
    </row>
    <row r="48" spans="1:18" ht="15.75" thickBot="1" x14ac:dyDescent="0.25">
      <c r="A48" t="s">
        <v>137</v>
      </c>
      <c r="B48" t="s">
        <v>136</v>
      </c>
      <c r="C48" s="58">
        <v>12</v>
      </c>
      <c r="D48" s="144">
        <v>30.07</v>
      </c>
      <c r="E48" s="58">
        <v>2313</v>
      </c>
      <c r="F48" s="145">
        <v>3.5</v>
      </c>
      <c r="G48" s="58">
        <v>1611</v>
      </c>
      <c r="H48" s="142">
        <v>11.83</v>
      </c>
      <c r="I48" s="58">
        <v>2313</v>
      </c>
      <c r="J48" s="143">
        <v>96.4</v>
      </c>
      <c r="K48">
        <v>769</v>
      </c>
      <c r="L48" t="str">
        <f t="shared" si="2"/>
        <v>Electric water heaters</v>
      </c>
    </row>
    <row r="49" spans="1:14" ht="15.75" thickBot="1" x14ac:dyDescent="0.25">
      <c r="A49" t="s">
        <v>212</v>
      </c>
      <c r="B49" t="s">
        <v>136</v>
      </c>
      <c r="C49" s="58">
        <v>15</v>
      </c>
      <c r="D49" s="144">
        <v>5</v>
      </c>
      <c r="E49" s="58">
        <v>3293</v>
      </c>
      <c r="F49" s="145">
        <v>1</v>
      </c>
      <c r="G49" s="58">
        <v>3072</v>
      </c>
      <c r="H49" s="142">
        <v>5</v>
      </c>
      <c r="I49" s="58">
        <v>3064</v>
      </c>
      <c r="J49" s="143">
        <v>24.6</v>
      </c>
      <c r="K49">
        <v>1599</v>
      </c>
      <c r="L49" t="str">
        <f t="shared" si="2"/>
        <v>Heat pumps air/air</v>
      </c>
    </row>
    <row r="50" spans="1:14" ht="15.75" thickBot="1" x14ac:dyDescent="0.25">
      <c r="A50" t="s">
        <v>213</v>
      </c>
      <c r="B50" t="s">
        <v>136</v>
      </c>
      <c r="C50" s="58">
        <v>20</v>
      </c>
      <c r="D50" s="144">
        <v>3</v>
      </c>
      <c r="E50" s="58">
        <v>2401</v>
      </c>
      <c r="F50" s="145">
        <v>0.1</v>
      </c>
      <c r="G50" s="58">
        <v>2557</v>
      </c>
      <c r="H50" s="142">
        <v>2</v>
      </c>
      <c r="I50" s="58">
        <v>2390</v>
      </c>
      <c r="J50" s="143">
        <v>0.5</v>
      </c>
      <c r="K50">
        <v>1761</v>
      </c>
      <c r="L50" t="str">
        <f t="shared" si="2"/>
        <v>Heat pumps air/water</v>
      </c>
    </row>
    <row r="51" spans="1:14" ht="15.75" thickBot="1" x14ac:dyDescent="0.25">
      <c r="A51" t="s">
        <v>214</v>
      </c>
      <c r="B51" t="s">
        <v>136</v>
      </c>
      <c r="C51" s="58">
        <v>20</v>
      </c>
      <c r="D51" s="144">
        <v>2</v>
      </c>
      <c r="E51" s="58">
        <v>3178</v>
      </c>
      <c r="F51" s="145">
        <v>1</v>
      </c>
      <c r="G51" s="58">
        <v>2935</v>
      </c>
      <c r="H51" s="142">
        <v>5</v>
      </c>
      <c r="I51" s="58">
        <v>2986</v>
      </c>
      <c r="J51" s="143" t="s">
        <v>164</v>
      </c>
      <c r="K51" t="s">
        <v>164</v>
      </c>
      <c r="L51" t="str">
        <f t="shared" si="2"/>
        <v>Heat pumps liquid/water</v>
      </c>
    </row>
    <row r="52" spans="1:14" ht="15.75" thickBot="1" x14ac:dyDescent="0.25">
      <c r="A52" t="s">
        <v>215</v>
      </c>
      <c r="B52" t="s">
        <v>136</v>
      </c>
      <c r="C52" s="58">
        <v>6</v>
      </c>
      <c r="D52" s="144">
        <v>0.06</v>
      </c>
      <c r="E52" s="58">
        <v>500</v>
      </c>
      <c r="F52" s="145">
        <v>0.02</v>
      </c>
      <c r="G52" s="58">
        <v>500</v>
      </c>
      <c r="H52" s="142">
        <v>0.01</v>
      </c>
      <c r="I52" s="58">
        <v>500</v>
      </c>
      <c r="J52" s="143" t="s">
        <v>164</v>
      </c>
      <c r="K52" t="s">
        <v>164</v>
      </c>
      <c r="L52" t="str">
        <f t="shared" si="2"/>
        <v>Waterbed</v>
      </c>
    </row>
    <row r="53" spans="1:14" ht="15.75" thickBot="1" x14ac:dyDescent="0.25">
      <c r="A53" t="s">
        <v>142</v>
      </c>
      <c r="B53" t="s">
        <v>47</v>
      </c>
      <c r="C53" s="58">
        <v>5</v>
      </c>
      <c r="D53" s="144">
        <v>1483</v>
      </c>
      <c r="E53" s="58">
        <v>8</v>
      </c>
      <c r="F53" s="145">
        <v>651</v>
      </c>
      <c r="G53" s="58">
        <v>9</v>
      </c>
      <c r="H53" s="142">
        <v>1119</v>
      </c>
      <c r="I53" s="58">
        <v>8</v>
      </c>
      <c r="J53" s="143">
        <v>179.44</v>
      </c>
      <c r="K53">
        <v>11</v>
      </c>
      <c r="L53" t="str">
        <f t="shared" si="2"/>
        <v>Energy saving bulbs</v>
      </c>
    </row>
    <row r="54" spans="1:14" ht="15.75" thickBot="1" x14ac:dyDescent="0.25">
      <c r="A54" t="s">
        <v>144</v>
      </c>
      <c r="B54" t="s">
        <v>47</v>
      </c>
      <c r="C54" s="58">
        <v>5</v>
      </c>
      <c r="D54" s="144">
        <v>657</v>
      </c>
      <c r="E54" s="58">
        <v>21</v>
      </c>
      <c r="F54" s="145">
        <v>120</v>
      </c>
      <c r="G54" s="58">
        <v>31</v>
      </c>
      <c r="H54" s="142">
        <v>244</v>
      </c>
      <c r="I54" s="58">
        <v>28</v>
      </c>
      <c r="J54" s="143">
        <v>100</v>
      </c>
      <c r="K54">
        <v>31</v>
      </c>
      <c r="L54" t="str">
        <f t="shared" si="2"/>
        <v>Fluorescent tubes</v>
      </c>
    </row>
    <row r="55" spans="1:14" ht="15.75" thickBot="1" x14ac:dyDescent="0.25">
      <c r="A55" t="s">
        <v>145</v>
      </c>
      <c r="B55" t="s">
        <v>47</v>
      </c>
      <c r="C55" s="58">
        <v>3</v>
      </c>
      <c r="D55" s="144">
        <v>762</v>
      </c>
      <c r="E55" s="58">
        <v>24</v>
      </c>
      <c r="F55" s="145">
        <v>386</v>
      </c>
      <c r="G55" s="58">
        <v>24</v>
      </c>
      <c r="H55" s="142">
        <v>796</v>
      </c>
      <c r="I55" s="58">
        <v>24</v>
      </c>
      <c r="J55" s="143">
        <v>248.48</v>
      </c>
      <c r="K55">
        <v>24</v>
      </c>
      <c r="L55" t="str">
        <f t="shared" si="2"/>
        <v>Halogen bulbs</v>
      </c>
    </row>
    <row r="56" spans="1:14" ht="15.75" thickBot="1" x14ac:dyDescent="0.25">
      <c r="A56" s="218" t="s">
        <v>216</v>
      </c>
      <c r="B56" s="218" t="s">
        <v>47</v>
      </c>
      <c r="C56" s="219">
        <v>0</v>
      </c>
      <c r="D56" s="219">
        <v>0</v>
      </c>
      <c r="E56" s="219">
        <v>0</v>
      </c>
      <c r="F56" s="219">
        <v>0</v>
      </c>
      <c r="G56" s="219">
        <v>0</v>
      </c>
      <c r="H56" s="220">
        <v>0</v>
      </c>
      <c r="I56" s="219">
        <v>0</v>
      </c>
      <c r="J56" s="220">
        <v>0</v>
      </c>
      <c r="K56" s="218">
        <v>0</v>
      </c>
      <c r="L56" s="218" t="str">
        <f t="shared" si="2"/>
        <v>Halogen bulbs standby</v>
      </c>
      <c r="M56" s="218"/>
    </row>
    <row r="57" spans="1:14" ht="15.75" thickBot="1" x14ac:dyDescent="0.25">
      <c r="A57" t="s">
        <v>143</v>
      </c>
      <c r="B57" t="s">
        <v>47</v>
      </c>
      <c r="C57" s="58">
        <v>1</v>
      </c>
      <c r="D57" s="144">
        <v>611</v>
      </c>
      <c r="E57" s="58">
        <v>25</v>
      </c>
      <c r="F57" s="145">
        <v>293</v>
      </c>
      <c r="G57" s="58">
        <v>25</v>
      </c>
      <c r="H57" s="142">
        <v>415</v>
      </c>
      <c r="I57" s="58">
        <v>25</v>
      </c>
      <c r="J57" s="143">
        <v>227</v>
      </c>
      <c r="K57">
        <v>15</v>
      </c>
      <c r="L57" t="str">
        <f t="shared" si="2"/>
        <v>Incandescent light bulb</v>
      </c>
    </row>
    <row r="58" spans="1:14" ht="15.75" thickBot="1" x14ac:dyDescent="0.25">
      <c r="A58" t="s">
        <v>217</v>
      </c>
      <c r="B58" t="s">
        <v>47</v>
      </c>
      <c r="C58" s="58">
        <v>5</v>
      </c>
      <c r="D58" s="144">
        <v>254</v>
      </c>
      <c r="E58" s="58">
        <v>7</v>
      </c>
      <c r="F58" s="145">
        <v>126</v>
      </c>
      <c r="G58" s="58">
        <v>7</v>
      </c>
      <c r="H58" s="142">
        <v>221</v>
      </c>
      <c r="I58" s="58">
        <v>7</v>
      </c>
      <c r="J58" s="143" t="s">
        <v>164</v>
      </c>
      <c r="K58" t="s">
        <v>164</v>
      </c>
      <c r="L58" t="str">
        <f t="shared" si="2"/>
        <v>LED light</v>
      </c>
    </row>
    <row r="59" spans="1:14" ht="15.75" thickBot="1" x14ac:dyDescent="0.25">
      <c r="A59" t="s">
        <v>146</v>
      </c>
      <c r="B59" t="s">
        <v>146</v>
      </c>
      <c r="C59" s="58">
        <f>'[9]2012'!C58</f>
        <v>5</v>
      </c>
      <c r="D59" s="144"/>
      <c r="E59" s="58"/>
      <c r="F59" s="58">
        <f>'[9]2012'!D58</f>
        <v>353.68421052631578</v>
      </c>
      <c r="G59" s="58">
        <f>'[9]2012'!E58</f>
        <v>37.109375</v>
      </c>
      <c r="H59" s="58">
        <f>'[9]2012'!F58</f>
        <v>576</v>
      </c>
      <c r="I59" s="58">
        <f>'[9]2012'!G58</f>
        <v>37.109375</v>
      </c>
      <c r="J59" s="143"/>
      <c r="L59" t="str">
        <f t="shared" si="2"/>
        <v xml:space="preserve">Miscellaneous  </v>
      </c>
    </row>
    <row r="60" spans="1:14" ht="15.75" thickBot="1" x14ac:dyDescent="0.25">
      <c r="A60" s="218" t="s">
        <v>218</v>
      </c>
      <c r="B60" s="218" t="s">
        <v>146</v>
      </c>
      <c r="C60" s="219">
        <v>0</v>
      </c>
      <c r="D60" s="219">
        <v>0</v>
      </c>
      <c r="E60" s="219">
        <v>0</v>
      </c>
      <c r="F60" s="219">
        <v>0</v>
      </c>
      <c r="G60" s="219">
        <v>0</v>
      </c>
      <c r="H60" s="220">
        <v>0</v>
      </c>
      <c r="I60" s="219">
        <v>0</v>
      </c>
      <c r="J60" s="220">
        <v>0</v>
      </c>
      <c r="K60" s="218">
        <v>0</v>
      </c>
      <c r="L60" s="218" t="str">
        <f t="shared" si="2"/>
        <v>Miscellaneous   standby</v>
      </c>
      <c r="M60" s="218"/>
      <c r="N60" s="218"/>
    </row>
    <row r="61" spans="1:14" ht="15.75" thickBot="1" x14ac:dyDescent="0.25">
      <c r="A61" t="s">
        <v>148</v>
      </c>
      <c r="B61" t="s">
        <v>48</v>
      </c>
      <c r="C61" s="58">
        <v>12</v>
      </c>
      <c r="D61" s="144">
        <v>80.19</v>
      </c>
      <c r="E61" s="58">
        <v>263</v>
      </c>
      <c r="F61" s="145">
        <v>9.14</v>
      </c>
      <c r="G61" s="58">
        <v>242</v>
      </c>
      <c r="H61" s="142">
        <v>44.03</v>
      </c>
      <c r="I61" s="58">
        <v>256</v>
      </c>
      <c r="J61" s="143">
        <v>7.44</v>
      </c>
      <c r="K61">
        <v>189</v>
      </c>
      <c r="L61" t="str">
        <f t="shared" si="2"/>
        <v>Chest freezer 1st</v>
      </c>
    </row>
    <row r="62" spans="1:14" ht="15.75" thickBot="1" x14ac:dyDescent="0.25">
      <c r="A62" t="s">
        <v>219</v>
      </c>
      <c r="B62" t="s">
        <v>48</v>
      </c>
      <c r="C62" s="219">
        <v>0</v>
      </c>
      <c r="D62" s="219">
        <v>0</v>
      </c>
      <c r="E62" s="219">
        <v>0</v>
      </c>
      <c r="F62" s="219">
        <v>0</v>
      </c>
      <c r="G62" s="219">
        <v>0</v>
      </c>
      <c r="H62" s="220">
        <v>0</v>
      </c>
      <c r="I62" s="219">
        <v>0</v>
      </c>
      <c r="J62" s="220">
        <v>0</v>
      </c>
      <c r="K62" s="218">
        <v>0</v>
      </c>
      <c r="L62" t="str">
        <f t="shared" si="2"/>
        <v>Chest freezer 2nd standby</v>
      </c>
    </row>
    <row r="63" spans="1:14" ht="15.75" thickBot="1" x14ac:dyDescent="0.25">
      <c r="A63" t="s">
        <v>147</v>
      </c>
      <c r="B63" t="s">
        <v>48</v>
      </c>
      <c r="C63" s="58">
        <v>9</v>
      </c>
      <c r="D63" s="144">
        <v>48.79</v>
      </c>
      <c r="E63" s="58">
        <v>268</v>
      </c>
      <c r="F63" s="145">
        <v>85.65</v>
      </c>
      <c r="G63" s="58">
        <v>268</v>
      </c>
      <c r="H63" s="142">
        <v>49.13</v>
      </c>
      <c r="I63" s="58">
        <v>268</v>
      </c>
      <c r="J63" s="143">
        <v>57.37</v>
      </c>
      <c r="K63">
        <v>188</v>
      </c>
      <c r="L63" t="str">
        <f t="shared" si="2"/>
        <v>Combi fridges</v>
      </c>
    </row>
    <row r="64" spans="1:14" ht="15.75" thickBot="1" x14ac:dyDescent="0.25">
      <c r="A64" s="218" t="s">
        <v>220</v>
      </c>
      <c r="B64" s="218" t="s">
        <v>48</v>
      </c>
      <c r="C64" s="219">
        <v>0</v>
      </c>
      <c r="D64" s="219">
        <v>0</v>
      </c>
      <c r="E64" s="219">
        <v>0</v>
      </c>
      <c r="F64" s="219">
        <v>0</v>
      </c>
      <c r="G64" s="219">
        <v>0</v>
      </c>
      <c r="H64" s="220">
        <v>0</v>
      </c>
      <c r="I64" s="219">
        <v>0</v>
      </c>
      <c r="J64" s="220">
        <v>0</v>
      </c>
      <c r="K64" s="218">
        <v>0</v>
      </c>
      <c r="L64" s="218" t="str">
        <f t="shared" si="2"/>
        <v>Combi fridges standby</v>
      </c>
      <c r="M64" s="218"/>
    </row>
    <row r="65" spans="1:15" ht="15.75" thickBot="1" x14ac:dyDescent="0.25">
      <c r="A65" t="s">
        <v>149</v>
      </c>
      <c r="B65" t="s">
        <v>48</v>
      </c>
      <c r="C65" s="58">
        <v>11</v>
      </c>
      <c r="D65" s="144">
        <v>8.93</v>
      </c>
      <c r="E65" s="58">
        <v>185</v>
      </c>
      <c r="F65" s="145">
        <v>19.760000000000002</v>
      </c>
      <c r="G65" s="58">
        <v>185</v>
      </c>
      <c r="H65" s="142">
        <v>12.99</v>
      </c>
      <c r="I65" s="58">
        <v>186</v>
      </c>
      <c r="J65" s="143">
        <v>44.14</v>
      </c>
      <c r="K65">
        <v>134</v>
      </c>
      <c r="L65" t="str">
        <f t="shared" si="2"/>
        <v>Fridges with freezer compartment</v>
      </c>
    </row>
    <row r="66" spans="1:15" x14ac:dyDescent="0.2">
      <c r="A66" s="218" t="s">
        <v>221</v>
      </c>
      <c r="B66" s="218" t="s">
        <v>48</v>
      </c>
      <c r="C66" s="218">
        <v>0</v>
      </c>
      <c r="D66" s="218">
        <v>0</v>
      </c>
      <c r="E66" s="218">
        <v>0</v>
      </c>
      <c r="F66" s="218">
        <v>0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 t="str">
        <f t="shared" si="2"/>
        <v>Fridges with freezer compartment standby</v>
      </c>
      <c r="M66" s="218"/>
      <c r="N66" s="218"/>
      <c r="O66" s="218"/>
    </row>
    <row r="67" spans="1:15" ht="15.75" thickBot="1" x14ac:dyDescent="0.25">
      <c r="A67" t="s">
        <v>150</v>
      </c>
      <c r="B67" t="s">
        <v>48</v>
      </c>
      <c r="C67" s="58">
        <v>9</v>
      </c>
      <c r="D67" s="144">
        <v>86.3</v>
      </c>
      <c r="E67" s="58">
        <v>141</v>
      </c>
      <c r="F67" s="145">
        <v>29.89</v>
      </c>
      <c r="G67" s="58">
        <v>140</v>
      </c>
      <c r="H67" s="142">
        <v>73.010000000000005</v>
      </c>
      <c r="I67" s="58">
        <v>140</v>
      </c>
      <c r="J67" s="143">
        <v>22.5</v>
      </c>
      <c r="K67">
        <v>93</v>
      </c>
      <c r="L67" t="str">
        <f t="shared" si="2"/>
        <v>Fridges without freezer compartment</v>
      </c>
    </row>
    <row r="68" spans="1:15" ht="15.75" thickBot="1" x14ac:dyDescent="0.25">
      <c r="A68" s="218" t="s">
        <v>222</v>
      </c>
      <c r="B68" s="218" t="s">
        <v>48</v>
      </c>
      <c r="C68" s="219">
        <v>0</v>
      </c>
      <c r="D68" s="219">
        <v>0</v>
      </c>
      <c r="E68" s="219">
        <v>0</v>
      </c>
      <c r="F68" s="219">
        <v>0</v>
      </c>
      <c r="G68" s="219">
        <v>0</v>
      </c>
      <c r="H68" s="220">
        <v>0</v>
      </c>
      <c r="I68" s="219">
        <v>0</v>
      </c>
      <c r="J68" s="220">
        <v>0</v>
      </c>
      <c r="K68" s="218">
        <v>0</v>
      </c>
      <c r="L68" s="218" t="str">
        <f t="shared" si="2"/>
        <v>Fridges without freezer compartment standby</v>
      </c>
      <c r="M68" s="218"/>
      <c r="N68" s="218"/>
      <c r="O68" s="218"/>
    </row>
    <row r="69" spans="1:15" ht="15.75" thickBot="1" x14ac:dyDescent="0.25">
      <c r="A69" t="s">
        <v>151</v>
      </c>
      <c r="B69" t="s">
        <v>48</v>
      </c>
      <c r="C69" s="58">
        <v>9</v>
      </c>
      <c r="D69" s="144">
        <v>39.61</v>
      </c>
      <c r="E69" s="58">
        <v>234</v>
      </c>
      <c r="F69" s="145">
        <v>19</v>
      </c>
      <c r="G69" s="58">
        <v>240</v>
      </c>
      <c r="H69" s="142">
        <v>42.3</v>
      </c>
      <c r="I69" s="58">
        <v>234</v>
      </c>
      <c r="J69" s="143">
        <v>15.89</v>
      </c>
      <c r="K69">
        <v>135</v>
      </c>
      <c r="L69" t="str">
        <f t="shared" ref="L69:L76" si="3">A69</f>
        <v>Upright freezers</v>
      </c>
    </row>
    <row r="70" spans="1:15" ht="15.75" thickBot="1" x14ac:dyDescent="0.25">
      <c r="A70" s="218" t="s">
        <v>223</v>
      </c>
      <c r="B70" s="218" t="s">
        <v>48</v>
      </c>
      <c r="C70" s="219">
        <v>0</v>
      </c>
      <c r="D70" s="219">
        <v>0</v>
      </c>
      <c r="E70" s="219">
        <v>0</v>
      </c>
      <c r="F70" s="219">
        <v>0</v>
      </c>
      <c r="G70" s="219">
        <v>0</v>
      </c>
      <c r="H70" s="220">
        <v>0</v>
      </c>
      <c r="I70" s="219">
        <v>0</v>
      </c>
      <c r="J70" s="220">
        <v>0</v>
      </c>
      <c r="K70" s="218">
        <v>0</v>
      </c>
      <c r="L70" s="218" t="str">
        <f t="shared" si="3"/>
        <v>Upright freezers standby</v>
      </c>
      <c r="M70" s="218"/>
      <c r="N70" s="218"/>
    </row>
    <row r="71" spans="1:15" ht="15.75" thickBot="1" x14ac:dyDescent="0.25">
      <c r="A71" t="s">
        <v>152</v>
      </c>
      <c r="B71" t="s">
        <v>153</v>
      </c>
      <c r="C71" s="58">
        <v>10</v>
      </c>
      <c r="D71" s="144">
        <v>87.11</v>
      </c>
      <c r="E71" s="58">
        <v>290</v>
      </c>
      <c r="F71" s="145">
        <v>45.04</v>
      </c>
      <c r="G71" s="58">
        <v>208</v>
      </c>
      <c r="H71" s="142">
        <v>84.51</v>
      </c>
      <c r="I71" s="58">
        <v>290</v>
      </c>
      <c r="J71" s="143">
        <v>54.2</v>
      </c>
      <c r="K71">
        <v>122</v>
      </c>
      <c r="L71" t="str">
        <f t="shared" si="3"/>
        <v>Dishwashers</v>
      </c>
    </row>
    <row r="72" spans="1:15" ht="15.75" thickBot="1" x14ac:dyDescent="0.25">
      <c r="A72" s="218" t="s">
        <v>224</v>
      </c>
      <c r="B72" s="218" t="s">
        <v>153</v>
      </c>
      <c r="C72" s="219">
        <v>0</v>
      </c>
      <c r="D72" s="219">
        <v>0</v>
      </c>
      <c r="E72" s="219">
        <v>0</v>
      </c>
      <c r="F72" s="219">
        <v>0</v>
      </c>
      <c r="G72" s="219">
        <v>0</v>
      </c>
      <c r="H72" s="220">
        <v>0</v>
      </c>
      <c r="I72" s="219">
        <v>0</v>
      </c>
      <c r="J72" s="220">
        <v>0</v>
      </c>
      <c r="K72" s="218">
        <v>0</v>
      </c>
      <c r="L72" s="218" t="str">
        <f t="shared" si="3"/>
        <v>Dishwashers standby</v>
      </c>
      <c r="M72" s="218"/>
      <c r="N72" s="218"/>
      <c r="O72" s="218"/>
    </row>
    <row r="73" spans="1:15" ht="15.75" thickBot="1" x14ac:dyDescent="0.25">
      <c r="A73" t="s">
        <v>154</v>
      </c>
      <c r="B73" t="s">
        <v>153</v>
      </c>
      <c r="C73" s="58">
        <v>11</v>
      </c>
      <c r="D73" s="144">
        <v>71.39</v>
      </c>
      <c r="E73" s="58">
        <v>512</v>
      </c>
      <c r="F73" s="145">
        <v>22.66</v>
      </c>
      <c r="G73" s="58">
        <v>330</v>
      </c>
      <c r="H73" s="142">
        <v>66.89</v>
      </c>
      <c r="I73" s="58">
        <v>475</v>
      </c>
      <c r="J73" s="143">
        <v>18.850000000000001</v>
      </c>
      <c r="K73">
        <v>146</v>
      </c>
      <c r="L73" t="str">
        <f t="shared" si="3"/>
        <v>Tumble dryers</v>
      </c>
    </row>
    <row r="74" spans="1:15" ht="15.75" thickBot="1" x14ac:dyDescent="0.25">
      <c r="A74" s="218" t="s">
        <v>225</v>
      </c>
      <c r="B74" s="218" t="s">
        <v>153</v>
      </c>
      <c r="C74" s="219">
        <v>0</v>
      </c>
      <c r="D74" s="219">
        <v>0</v>
      </c>
      <c r="E74" s="219">
        <v>0</v>
      </c>
      <c r="F74" s="219">
        <v>0</v>
      </c>
      <c r="G74" s="219">
        <v>0</v>
      </c>
      <c r="H74" s="220">
        <v>0</v>
      </c>
      <c r="I74" s="219">
        <v>0</v>
      </c>
      <c r="J74" s="220">
        <v>0</v>
      </c>
      <c r="K74" s="218">
        <v>0</v>
      </c>
      <c r="L74" s="218" t="str">
        <f t="shared" si="3"/>
        <v>Tumble dryers standby</v>
      </c>
      <c r="M74" s="218"/>
      <c r="N74" s="218"/>
      <c r="O74" s="218"/>
    </row>
    <row r="75" spans="1:15" ht="15.75" thickBot="1" x14ac:dyDescent="0.25">
      <c r="A75" t="s">
        <v>155</v>
      </c>
      <c r="B75" t="s">
        <v>153</v>
      </c>
      <c r="C75" s="58">
        <v>10</v>
      </c>
      <c r="D75" s="144">
        <v>96</v>
      </c>
      <c r="E75" s="58">
        <v>221</v>
      </c>
      <c r="F75" s="145">
        <v>59.4</v>
      </c>
      <c r="G75" s="58">
        <v>218</v>
      </c>
      <c r="H75" s="142">
        <v>98.73</v>
      </c>
      <c r="I75" s="58">
        <v>218</v>
      </c>
      <c r="J75" s="143">
        <v>57.9</v>
      </c>
      <c r="K75">
        <v>145</v>
      </c>
      <c r="L75" t="str">
        <f t="shared" si="3"/>
        <v>Washing machines</v>
      </c>
    </row>
    <row r="76" spans="1:15" ht="15.75" thickBot="1" x14ac:dyDescent="0.25">
      <c r="A76" s="218" t="s">
        <v>226</v>
      </c>
      <c r="B76" s="218" t="s">
        <v>153</v>
      </c>
      <c r="C76" s="219">
        <v>0</v>
      </c>
      <c r="D76" s="219">
        <v>0</v>
      </c>
      <c r="E76" s="219">
        <v>0</v>
      </c>
      <c r="F76" s="219">
        <v>0</v>
      </c>
      <c r="G76" s="219">
        <v>0</v>
      </c>
      <c r="H76" s="220">
        <v>0</v>
      </c>
      <c r="I76" s="219">
        <v>0</v>
      </c>
      <c r="J76" s="220">
        <v>0</v>
      </c>
      <c r="K76" s="218">
        <v>0</v>
      </c>
      <c r="L76" s="218" t="str">
        <f t="shared" si="3"/>
        <v>Washing machines standby</v>
      </c>
      <c r="M76" s="218"/>
      <c r="N76" s="218"/>
      <c r="O76" s="218"/>
    </row>
  </sheetData>
  <sortState ref="A4:L75">
    <sortCondition ref="B4:B75"/>
    <sortCondition ref="A4:A75"/>
  </sortState>
  <mergeCells count="4">
    <mergeCell ref="D2:E2"/>
    <mergeCell ref="F2:G2"/>
    <mergeCell ref="H2:I2"/>
    <mergeCell ref="J2:K2"/>
  </mergeCells>
  <conditionalFormatting sqref="R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R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R28">
    <cfRule type="colorScale" priority="15">
      <colorScale>
        <cfvo type="min"/>
        <cfvo type="max"/>
        <color rgb="FFFCFCFF"/>
        <color rgb="FF63BE7B"/>
      </colorScale>
    </cfRule>
  </conditionalFormatting>
  <conditionalFormatting sqref="R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R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31">
    <cfRule type="colorScale" priority="12">
      <colorScale>
        <cfvo type="min"/>
        <cfvo type="max"/>
        <color rgb="FFFCFCFF"/>
        <color rgb="FF63BE7B"/>
      </colorScale>
    </cfRule>
  </conditionalFormatting>
  <conditionalFormatting sqref="R32">
    <cfRule type="colorScale" priority="11">
      <colorScale>
        <cfvo type="min"/>
        <cfvo type="max"/>
        <color rgb="FFFCFCFF"/>
        <color rgb="FF63BE7B"/>
      </colorScale>
    </cfRule>
  </conditionalFormatting>
  <conditionalFormatting sqref="R33">
    <cfRule type="colorScale" priority="10">
      <colorScale>
        <cfvo type="min"/>
        <cfvo type="max"/>
        <color rgb="FFFCFCFF"/>
        <color rgb="FF63BE7B"/>
      </colorScale>
    </cfRule>
  </conditionalFormatting>
  <conditionalFormatting sqref="R35">
    <cfRule type="colorScale" priority="9">
      <colorScale>
        <cfvo type="min"/>
        <cfvo type="max"/>
        <color rgb="FFFCFCFF"/>
        <color rgb="FF63BE7B"/>
      </colorScale>
    </cfRule>
  </conditionalFormatting>
  <conditionalFormatting sqref="R34">
    <cfRule type="colorScale" priority="8">
      <colorScale>
        <cfvo type="min"/>
        <cfvo type="max"/>
        <color rgb="FFFCFCFF"/>
        <color rgb="FF63BE7B"/>
      </colorScale>
    </cfRule>
  </conditionalFormatting>
  <conditionalFormatting sqref="R36">
    <cfRule type="colorScale" priority="7">
      <colorScale>
        <cfvo type="min"/>
        <cfvo type="max"/>
        <color rgb="FFFCFCFF"/>
        <color rgb="FF63BE7B"/>
      </colorScale>
    </cfRule>
  </conditionalFormatting>
  <conditionalFormatting sqref="R37">
    <cfRule type="colorScale" priority="6">
      <colorScale>
        <cfvo type="min"/>
        <cfvo type="max"/>
        <color rgb="FFFCFCFF"/>
        <color rgb="FF63BE7B"/>
      </colorScale>
    </cfRule>
  </conditionalFormatting>
  <conditionalFormatting sqref="R38">
    <cfRule type="colorScale" priority="5">
      <colorScale>
        <cfvo type="min"/>
        <cfvo type="max"/>
        <color rgb="FFFCFCFF"/>
        <color rgb="FF63BE7B"/>
      </colorScale>
    </cfRule>
  </conditionalFormatting>
  <conditionalFormatting sqref="R39">
    <cfRule type="colorScale" priority="4">
      <colorScale>
        <cfvo type="min"/>
        <cfvo type="max"/>
        <color rgb="FFFCFCFF"/>
        <color rgb="FF63BE7B"/>
      </colorScale>
    </cfRule>
  </conditionalFormatting>
  <conditionalFormatting sqref="R41">
    <cfRule type="colorScale" priority="3">
      <colorScale>
        <cfvo type="min"/>
        <cfvo type="max"/>
        <color rgb="FFFCFCFF"/>
        <color rgb="FF63BE7B"/>
      </colorScale>
    </cfRule>
  </conditionalFormatting>
  <conditionalFormatting sqref="R40">
    <cfRule type="colorScale" priority="2">
      <colorScale>
        <cfvo type="min"/>
        <cfvo type="max"/>
        <color rgb="FFFCFCFF"/>
        <color rgb="FF63BE7B"/>
      </colorScale>
    </cfRule>
  </conditionalFormatting>
  <conditionalFormatting sqref="R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15" zoomScaleNormal="115" workbookViewId="0">
      <selection activeCell="E15" sqref="E15"/>
    </sheetView>
  </sheetViews>
  <sheetFormatPr defaultRowHeight="12.75" x14ac:dyDescent="0.2"/>
  <cols>
    <col min="1" max="1" width="39.5703125" bestFit="1" customWidth="1"/>
    <col min="7" max="7" width="0.140625" customWidth="1"/>
    <col min="8" max="8" width="19.42578125" customWidth="1"/>
    <col min="9" max="9" width="30.7109375" customWidth="1"/>
  </cols>
  <sheetData>
    <row r="1" spans="1:11" x14ac:dyDescent="0.2">
      <c r="A1" s="137" t="s">
        <v>344</v>
      </c>
    </row>
    <row r="2" spans="1:11" x14ac:dyDescent="0.2">
      <c r="A2" s="200" t="s">
        <v>250</v>
      </c>
      <c r="B2" s="53" t="s">
        <v>248</v>
      </c>
      <c r="C2" s="53" t="s">
        <v>247</v>
      </c>
      <c r="E2" s="53" t="s">
        <v>248</v>
      </c>
      <c r="F2" s="53" t="s">
        <v>247</v>
      </c>
      <c r="I2" s="200" t="s">
        <v>251</v>
      </c>
      <c r="J2" s="53" t="str">
        <f>B2</f>
        <v>Detached</v>
      </c>
      <c r="K2" s="53" t="str">
        <f>C2</f>
        <v xml:space="preserve">Multi storey </v>
      </c>
    </row>
    <row r="3" spans="1:11" x14ac:dyDescent="0.2">
      <c r="B3" s="13" t="str">
        <f>App_DB12!R6</f>
        <v>Cons [PJ]</v>
      </c>
      <c r="C3" s="13" t="str">
        <f>App_MB12!R6</f>
        <v>Cons [PJ]</v>
      </c>
      <c r="E3" s="200" t="s">
        <v>69</v>
      </c>
      <c r="F3" s="200" t="s">
        <v>69</v>
      </c>
      <c r="J3" s="13" t="str">
        <f>B3</f>
        <v>Cons [PJ]</v>
      </c>
      <c r="K3" s="13" t="str">
        <f>J3</f>
        <v>Cons [PJ]</v>
      </c>
    </row>
    <row r="4" spans="1:11" x14ac:dyDescent="0.2">
      <c r="A4" t="str">
        <f>Legend!B4</f>
        <v>Computers (Desktops and Laptops)</v>
      </c>
      <c r="B4" s="306">
        <f>Overview12!B4+Overview34!B4</f>
        <v>6.235242972007808</v>
      </c>
      <c r="C4" s="306">
        <f>Overview12!C4+Overview34!C4</f>
        <v>5.3552854244178816</v>
      </c>
      <c r="E4" s="201">
        <f>B4/B$12</f>
        <v>0.14217548701637031</v>
      </c>
      <c r="F4" s="201">
        <f>C4/C$12</f>
        <v>0.17330498583445136</v>
      </c>
      <c r="I4" t="str">
        <f t="shared" ref="I4:I11" si="0">A4</f>
        <v>Computers (Desktops and Laptops)</v>
      </c>
      <c r="J4">
        <f t="shared" ref="J4:K11" si="1">B4/B$11</f>
        <v>4.5629929203318662</v>
      </c>
      <c r="K4">
        <f t="shared" si="1"/>
        <v>5.3552854244178816</v>
      </c>
    </row>
    <row r="5" spans="1:11" x14ac:dyDescent="0.2">
      <c r="A5" t="str">
        <f>Legend!B5</f>
        <v>Cooking</v>
      </c>
      <c r="B5" s="306">
        <f>Overview12!B5+Overview34!B5</f>
        <v>4.5364280811512385</v>
      </c>
      <c r="C5" s="306">
        <f>Overview12!C5+Overview34!C5</f>
        <v>3.7472179804283177</v>
      </c>
      <c r="E5" s="201">
        <f t="shared" ref="E5:F12" si="2">B5/B$12</f>
        <v>0.10343925243136588</v>
      </c>
      <c r="F5" s="201">
        <f t="shared" si="2"/>
        <v>0.12126553629722209</v>
      </c>
      <c r="I5" t="str">
        <f t="shared" si="0"/>
        <v>Cooking</v>
      </c>
      <c r="J5">
        <f t="shared" si="1"/>
        <v>3.319788709247729</v>
      </c>
      <c r="K5">
        <f t="shared" si="1"/>
        <v>3.7472179804283177</v>
      </c>
    </row>
    <row r="6" spans="1:11" x14ac:dyDescent="0.2">
      <c r="A6" t="str">
        <f>Legend!B6</f>
        <v>Entertainment</v>
      </c>
      <c r="B6" s="306">
        <f>Overview12!B6+Overview34!B6</f>
        <v>10.702204860296749</v>
      </c>
      <c r="C6" s="306">
        <f>Overview12!C6+Overview34!C6</f>
        <v>7.9419471705174161</v>
      </c>
      <c r="E6" s="201">
        <f t="shared" si="2"/>
        <v>0.24403077714735613</v>
      </c>
      <c r="F6" s="201">
        <f t="shared" si="2"/>
        <v>0.25701319963428354</v>
      </c>
      <c r="I6" t="str">
        <f t="shared" si="0"/>
        <v>Entertainment</v>
      </c>
      <c r="J6">
        <f t="shared" si="1"/>
        <v>7.8319458004617761</v>
      </c>
      <c r="K6">
        <f t="shared" si="1"/>
        <v>7.9419471705174161</v>
      </c>
    </row>
    <row r="7" spans="1:11" x14ac:dyDescent="0.2">
      <c r="A7" t="str">
        <f>Legend!B7</f>
        <v>Lighting</v>
      </c>
      <c r="B7" s="306">
        <f>Overview12!B7+Overview34!B7</f>
        <v>5.4295655093326438</v>
      </c>
      <c r="C7" s="306">
        <f>Overview12!C7+Overview34!C7</f>
        <v>3.4854905014437501</v>
      </c>
      <c r="E7" s="201">
        <f t="shared" si="2"/>
        <v>0.12380449712099667</v>
      </c>
      <c r="F7" s="201">
        <f t="shared" si="2"/>
        <v>0.11279564656341064</v>
      </c>
      <c r="I7" t="str">
        <f t="shared" si="0"/>
        <v>Lighting</v>
      </c>
      <c r="J7">
        <f t="shared" si="1"/>
        <v>3.9733927115249412</v>
      </c>
      <c r="K7">
        <f t="shared" si="1"/>
        <v>3.4854905014437501</v>
      </c>
    </row>
    <row r="8" spans="1:11" x14ac:dyDescent="0.2">
      <c r="A8" t="str">
        <f>Legend!B8</f>
        <v>Others</v>
      </c>
      <c r="B8" s="306">
        <f>Overview12!B8+Overview34!B8</f>
        <v>2.4793198624649699</v>
      </c>
      <c r="C8" s="306">
        <f>Overview12!C8+Overview34!C8</f>
        <v>1.691203801532319</v>
      </c>
      <c r="E8" s="201">
        <f t="shared" si="2"/>
        <v>5.6533243451427122E-2</v>
      </c>
      <c r="F8" s="201">
        <f t="shared" si="2"/>
        <v>5.4729865476701105E-2</v>
      </c>
      <c r="I8" t="str">
        <f t="shared" si="0"/>
        <v>Others</v>
      </c>
      <c r="J8">
        <f t="shared" si="1"/>
        <v>1.8143830209110361</v>
      </c>
      <c r="K8">
        <f t="shared" si="1"/>
        <v>1.691203801532319</v>
      </c>
    </row>
    <row r="9" spans="1:11" x14ac:dyDescent="0.2">
      <c r="A9" t="str">
        <f>Legend!B9</f>
        <v>Refrigeration</v>
      </c>
      <c r="B9" s="306">
        <f>Overview12!B9+Overview34!B9</f>
        <v>5.4486182850336231</v>
      </c>
      <c r="C9" s="306">
        <f>Overview12!C9+Overview34!C9</f>
        <v>4.8405512796516197</v>
      </c>
      <c r="E9" s="201">
        <f t="shared" si="2"/>
        <v>0.12423893691371386</v>
      </c>
      <c r="F9" s="201">
        <f t="shared" si="2"/>
        <v>0.15664742482743518</v>
      </c>
      <c r="I9" t="str">
        <f t="shared" si="0"/>
        <v>Refrigeration</v>
      </c>
      <c r="J9">
        <f t="shared" si="1"/>
        <v>3.9873356614671538</v>
      </c>
      <c r="K9">
        <f t="shared" si="1"/>
        <v>4.8405512796516197</v>
      </c>
    </row>
    <row r="10" spans="1:11" x14ac:dyDescent="0.2">
      <c r="A10" t="str">
        <f>Legend!B10</f>
        <v>Machines (Washing, Drying and Dshwashing)</v>
      </c>
      <c r="B10" s="306">
        <f>Overview12!B10+Overview34!B10</f>
        <v>9.0245839495697471</v>
      </c>
      <c r="C10" s="306">
        <f>Overview12!C10+Overview34!C10</f>
        <v>3.8392349296664325</v>
      </c>
      <c r="E10" s="201">
        <f t="shared" si="2"/>
        <v>0.20577780591877004</v>
      </c>
      <c r="F10" s="201">
        <f t="shared" si="2"/>
        <v>0.12424334136649613</v>
      </c>
      <c r="I10" t="str">
        <f t="shared" si="0"/>
        <v>Machines (Washing, Drying and Dshwashing)</v>
      </c>
      <c r="J10">
        <f t="shared" si="1"/>
        <v>6.6042514871825881</v>
      </c>
      <c r="K10">
        <f t="shared" si="1"/>
        <v>3.8392349296664325</v>
      </c>
    </row>
    <row r="11" spans="1:11" x14ac:dyDescent="0.2">
      <c r="A11" s="200" t="s">
        <v>249</v>
      </c>
      <c r="B11" s="62">
        <f>'DK data deta bui '!M5/'DK data multis bui'!M5</f>
        <v>1.3664809656453114</v>
      </c>
      <c r="C11" s="62">
        <f>'DK data multis bui'!M5/'DK data multis bui'!M5</f>
        <v>1</v>
      </c>
      <c r="E11" s="201"/>
      <c r="F11" s="201"/>
      <c r="I11" t="str">
        <f t="shared" si="0"/>
        <v xml:space="preserve">Relativ number </v>
      </c>
      <c r="J11">
        <f t="shared" si="1"/>
        <v>1</v>
      </c>
      <c r="K11">
        <f t="shared" si="1"/>
        <v>1</v>
      </c>
    </row>
    <row r="12" spans="1:11" x14ac:dyDescent="0.2">
      <c r="B12" s="13">
        <f>SUM(B4:B10)</f>
        <v>43.855963519856779</v>
      </c>
      <c r="C12" s="13">
        <f>SUM(C4:C10)</f>
        <v>30.900931087657735</v>
      </c>
      <c r="E12" s="201">
        <f t="shared" si="2"/>
        <v>1</v>
      </c>
      <c r="F12" s="201">
        <f t="shared" si="2"/>
        <v>1</v>
      </c>
      <c r="J12" s="13">
        <f>SUM(J4:J10)</f>
        <v>32.09409031112709</v>
      </c>
      <c r="K12" s="13">
        <f>SUM(K4:K10)</f>
        <v>30.900931087657735</v>
      </c>
    </row>
    <row r="13" spans="1:11" x14ac:dyDescent="0.2">
      <c r="C13" s="306">
        <f>SUM(B12:C12)</f>
        <v>74.756894607514511</v>
      </c>
      <c r="D13" s="307" t="s">
        <v>43</v>
      </c>
    </row>
    <row r="14" spans="1:11" x14ac:dyDescent="0.2">
      <c r="C14" s="306">
        <f>C13/3.6</f>
        <v>20.765804057642921</v>
      </c>
      <c r="D14" s="307" t="s">
        <v>345</v>
      </c>
    </row>
    <row r="15" spans="1:11" x14ac:dyDescent="0.2">
      <c r="A15" s="308" t="s">
        <v>346</v>
      </c>
      <c r="B15" s="308"/>
      <c r="C15" s="308">
        <v>21.7</v>
      </c>
      <c r="D15" s="308" t="s">
        <v>345</v>
      </c>
      <c r="E15">
        <f>C14/C15</f>
        <v>0.95694949574391341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15" zoomScaleNormal="115" workbookViewId="0">
      <selection activeCell="C4" sqref="C4"/>
    </sheetView>
  </sheetViews>
  <sheetFormatPr defaultRowHeight="12.75" x14ac:dyDescent="0.2"/>
  <cols>
    <col min="1" max="1" width="39.5703125" bestFit="1" customWidth="1"/>
    <col min="7" max="7" width="0.140625" customWidth="1"/>
    <col min="8" max="8" width="19.42578125" customWidth="1"/>
    <col min="9" max="9" width="30.7109375" customWidth="1"/>
  </cols>
  <sheetData>
    <row r="1" spans="1:11" x14ac:dyDescent="0.2">
      <c r="A1" s="137" t="s">
        <v>342</v>
      </c>
    </row>
    <row r="2" spans="1:11" x14ac:dyDescent="0.2">
      <c r="A2" s="200" t="s">
        <v>250</v>
      </c>
      <c r="B2" s="53" t="s">
        <v>248</v>
      </c>
      <c r="C2" s="53" t="s">
        <v>247</v>
      </c>
      <c r="E2" s="53" t="s">
        <v>248</v>
      </c>
      <c r="F2" s="53" t="s">
        <v>247</v>
      </c>
      <c r="I2" s="200" t="s">
        <v>251</v>
      </c>
      <c r="J2" s="53" t="str">
        <f>B2</f>
        <v>Detached</v>
      </c>
      <c r="K2" s="53" t="str">
        <f>C2</f>
        <v xml:space="preserve">Multi storey </v>
      </c>
    </row>
    <row r="3" spans="1:11" x14ac:dyDescent="0.2">
      <c r="B3" s="13" t="str">
        <f>App_DB12!R6</f>
        <v>Cons [PJ]</v>
      </c>
      <c r="C3" s="13" t="str">
        <f>App_MB12!R6</f>
        <v>Cons [PJ]</v>
      </c>
      <c r="E3" s="200" t="s">
        <v>69</v>
      </c>
      <c r="F3" s="200" t="s">
        <v>69</v>
      </c>
      <c r="J3" s="13" t="str">
        <f>B3</f>
        <v>Cons [PJ]</v>
      </c>
      <c r="K3" s="13" t="str">
        <f>J3</f>
        <v>Cons [PJ]</v>
      </c>
    </row>
    <row r="4" spans="1:11" x14ac:dyDescent="0.2">
      <c r="A4" t="str">
        <f>Legend!B4</f>
        <v>Computers (Desktops and Laptops)</v>
      </c>
      <c r="B4" s="13">
        <f>(App_DB12!R7+App_DB12!S7)</f>
        <v>0.87713666473678553</v>
      </c>
      <c r="C4" s="13">
        <f>App_MB12!R7+App_MB12!S7</f>
        <v>0.55872546643392995</v>
      </c>
      <c r="E4" s="201">
        <f>B4/B$12</f>
        <v>0.14217548701637031</v>
      </c>
      <c r="F4" s="201">
        <f>C4/C$12</f>
        <v>0.17330498583445136</v>
      </c>
      <c r="I4" t="str">
        <f t="shared" ref="I4:I11" si="0">A4</f>
        <v>Computers (Desktops and Laptops)</v>
      </c>
      <c r="J4">
        <f t="shared" ref="J4:K11" si="1">B4/B$11</f>
        <v>0.64189453551778064</v>
      </c>
      <c r="K4">
        <f t="shared" si="1"/>
        <v>0.55872546643392995</v>
      </c>
    </row>
    <row r="5" spans="1:11" x14ac:dyDescent="0.2">
      <c r="A5" t="str">
        <f>Legend!B5</f>
        <v>Cooking</v>
      </c>
      <c r="B5" s="13">
        <f>App_DB12!R8+App_DB12!S8</f>
        <v>0.63815755292660159</v>
      </c>
      <c r="C5" s="13">
        <f>App_MB12!R8+App_MB12!S8</f>
        <v>0.3909532262086669</v>
      </c>
      <c r="E5" s="201">
        <f t="shared" ref="E5:F12" si="2">B5/B$12</f>
        <v>0.10343925243136587</v>
      </c>
      <c r="F5" s="201">
        <f t="shared" si="2"/>
        <v>0.1212655362972221</v>
      </c>
      <c r="I5" t="str">
        <f t="shared" si="0"/>
        <v>Cooking</v>
      </c>
      <c r="J5">
        <f t="shared" si="1"/>
        <v>0.46700800740772558</v>
      </c>
      <c r="K5">
        <f t="shared" si="1"/>
        <v>0.3909532262086669</v>
      </c>
    </row>
    <row r="6" spans="1:11" x14ac:dyDescent="0.2">
      <c r="A6" t="str">
        <f>Legend!B6</f>
        <v>Entertainment</v>
      </c>
      <c r="B6" s="13">
        <f>App_DB12!R9+App_DB12!S9</f>
        <v>1.5055221293914882</v>
      </c>
      <c r="C6" s="13">
        <f>App_MB12!R9+App_MB12!S9</f>
        <v>0.8285960104028095</v>
      </c>
      <c r="E6" s="201">
        <f t="shared" si="2"/>
        <v>0.2440307771473561</v>
      </c>
      <c r="F6" s="201">
        <f t="shared" si="2"/>
        <v>0.25701319963428354</v>
      </c>
      <c r="I6" t="str">
        <f t="shared" si="0"/>
        <v>Entertainment</v>
      </c>
      <c r="J6">
        <f t="shared" si="1"/>
        <v>1.1017512627265287</v>
      </c>
      <c r="K6">
        <f t="shared" si="1"/>
        <v>0.8285960104028095</v>
      </c>
    </row>
    <row r="7" spans="1:11" x14ac:dyDescent="0.2">
      <c r="A7" t="str">
        <f>Legend!B7</f>
        <v>Lighting</v>
      </c>
      <c r="B7" s="13">
        <f>App_DB12!R10+App_DB12!S10</f>
        <v>0.76379878109102139</v>
      </c>
      <c r="C7" s="13">
        <f>App_MB12!R10+App_MB12!S10</f>
        <v>0.36364678104563902</v>
      </c>
      <c r="E7" s="201">
        <f t="shared" si="2"/>
        <v>0.12380449712099667</v>
      </c>
      <c r="F7" s="201">
        <f t="shared" si="2"/>
        <v>0.11279564656341064</v>
      </c>
      <c r="I7" t="str">
        <f t="shared" si="0"/>
        <v>Lighting</v>
      </c>
      <c r="J7">
        <f t="shared" si="1"/>
        <v>0.55895310677110133</v>
      </c>
      <c r="K7">
        <f t="shared" si="1"/>
        <v>0.36364678104563902</v>
      </c>
    </row>
    <row r="8" spans="1:11" x14ac:dyDescent="0.2">
      <c r="A8" t="str">
        <f>Legend!B8</f>
        <v>Others</v>
      </c>
      <c r="B8" s="13">
        <f>App_DB12!R11+App_DB12!S11</f>
        <v>0.34877588006452853</v>
      </c>
      <c r="C8" s="13">
        <f>App_MB12!R11+App_MB12!S11</f>
        <v>0.176445988954677</v>
      </c>
      <c r="E8" s="201">
        <f t="shared" si="2"/>
        <v>5.6533243451427122E-2</v>
      </c>
      <c r="F8" s="201">
        <f t="shared" si="2"/>
        <v>5.4729865476701098E-2</v>
      </c>
      <c r="I8" t="str">
        <f t="shared" si="0"/>
        <v>Others</v>
      </c>
      <c r="J8">
        <f t="shared" si="1"/>
        <v>0.25523654469626766</v>
      </c>
      <c r="K8">
        <f t="shared" si="1"/>
        <v>0.176445988954677</v>
      </c>
    </row>
    <row r="9" spans="1:11" x14ac:dyDescent="0.2">
      <c r="A9" t="str">
        <f>Legend!B9</f>
        <v>Refrigeration</v>
      </c>
      <c r="B9" s="13">
        <f>App_DB12!R12+App_DB12!S12</f>
        <v>0.76647901154994047</v>
      </c>
      <c r="C9" s="13">
        <f>App_MB12!R12+App_MB12!S12</f>
        <v>0.505022432453204</v>
      </c>
      <c r="E9" s="201">
        <f t="shared" si="2"/>
        <v>0.12423893691371389</v>
      </c>
      <c r="F9" s="201">
        <f t="shared" si="2"/>
        <v>0.15664742482743518</v>
      </c>
      <c r="I9" t="str">
        <f t="shared" si="0"/>
        <v>Refrigeration</v>
      </c>
      <c r="J9">
        <f t="shared" si="1"/>
        <v>0.56091451752346655</v>
      </c>
      <c r="K9">
        <f t="shared" si="1"/>
        <v>0.505022432453204</v>
      </c>
    </row>
    <row r="10" spans="1:11" x14ac:dyDescent="0.2">
      <c r="A10" t="str">
        <f>Legend!B10</f>
        <v>Machines (Washing, Drying and Dshwashing)</v>
      </c>
      <c r="B10" s="13">
        <f>App_DB12!R13+App_DB12!S13</f>
        <v>1.2695244598645969</v>
      </c>
      <c r="C10" s="13">
        <f>App_MB12!R13+App_MB12!S13</f>
        <v>0.40055350122827177</v>
      </c>
      <c r="E10" s="201">
        <f t="shared" si="2"/>
        <v>0.20577780591877007</v>
      </c>
      <c r="F10" s="201">
        <f t="shared" si="2"/>
        <v>0.12424334136649615</v>
      </c>
      <c r="I10" t="str">
        <f t="shared" si="0"/>
        <v>Machines (Washing, Drying and Dshwashing)</v>
      </c>
      <c r="J10">
        <f t="shared" si="1"/>
        <v>0.92904657421632841</v>
      </c>
      <c r="K10">
        <f t="shared" si="1"/>
        <v>0.40055350122827177</v>
      </c>
    </row>
    <row r="11" spans="1:11" x14ac:dyDescent="0.2">
      <c r="A11" s="200" t="s">
        <v>249</v>
      </c>
      <c r="B11" s="62">
        <f>'DK data deta bui '!M5/'DK data multis bui'!M5</f>
        <v>1.3664809656453114</v>
      </c>
      <c r="C11" s="62">
        <f>'DK data multis bui'!M5/'DK data multis bui'!M5</f>
        <v>1</v>
      </c>
      <c r="E11" s="201"/>
      <c r="F11" s="201"/>
      <c r="I11" t="str">
        <f t="shared" si="0"/>
        <v xml:space="preserve">Relativ number </v>
      </c>
      <c r="J11">
        <f t="shared" si="1"/>
        <v>1</v>
      </c>
      <c r="K11">
        <f t="shared" si="1"/>
        <v>1</v>
      </c>
    </row>
    <row r="12" spans="1:11" x14ac:dyDescent="0.2">
      <c r="B12" s="13">
        <f>SUM(B4:B10)</f>
        <v>6.1693944796249625</v>
      </c>
      <c r="C12" s="13">
        <f>SUM(C4:C10)</f>
        <v>3.2239434067271979</v>
      </c>
      <c r="E12" s="201">
        <f t="shared" si="2"/>
        <v>1</v>
      </c>
      <c r="F12" s="201">
        <f t="shared" si="2"/>
        <v>1</v>
      </c>
      <c r="J12" s="13">
        <f>SUM(J4:J10)</f>
        <v>4.5148045488591988</v>
      </c>
      <c r="K12" s="13">
        <f>SUM(K4:K10)</f>
        <v>3.2239434067271979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15" zoomScaleNormal="115" workbookViewId="0">
      <selection activeCell="C10" sqref="C10"/>
    </sheetView>
  </sheetViews>
  <sheetFormatPr defaultRowHeight="12.75" x14ac:dyDescent="0.2"/>
  <cols>
    <col min="1" max="1" width="39.5703125" bestFit="1" customWidth="1"/>
    <col min="7" max="7" width="0.140625" customWidth="1"/>
    <col min="8" max="8" width="19.42578125" customWidth="1"/>
    <col min="9" max="9" width="30.7109375" customWidth="1"/>
  </cols>
  <sheetData>
    <row r="1" spans="1:11" x14ac:dyDescent="0.2">
      <c r="A1" s="137" t="s">
        <v>343</v>
      </c>
    </row>
    <row r="2" spans="1:11" x14ac:dyDescent="0.2">
      <c r="A2" s="200" t="s">
        <v>250</v>
      </c>
      <c r="B2" s="53" t="s">
        <v>248</v>
      </c>
      <c r="C2" s="53" t="s">
        <v>247</v>
      </c>
      <c r="E2" s="53" t="s">
        <v>248</v>
      </c>
      <c r="F2" s="53" t="s">
        <v>247</v>
      </c>
      <c r="I2" s="200" t="s">
        <v>251</v>
      </c>
      <c r="J2" s="53" t="str">
        <f>B2</f>
        <v>Detached</v>
      </c>
      <c r="K2" s="53" t="str">
        <f>C2</f>
        <v xml:space="preserve">Multi storey </v>
      </c>
    </row>
    <row r="3" spans="1:11" x14ac:dyDescent="0.2">
      <c r="B3" s="13" t="str">
        <f>App_DB12!R6</f>
        <v>Cons [PJ]</v>
      </c>
      <c r="C3" s="13" t="str">
        <f>App_MB12!R6</f>
        <v>Cons [PJ]</v>
      </c>
      <c r="E3" s="200" t="s">
        <v>69</v>
      </c>
      <c r="F3" s="200" t="s">
        <v>69</v>
      </c>
      <c r="J3" s="13" t="str">
        <f>B3</f>
        <v>Cons [PJ]</v>
      </c>
      <c r="K3" s="13" t="str">
        <f>J3</f>
        <v>Cons [PJ]</v>
      </c>
    </row>
    <row r="4" spans="1:11" x14ac:dyDescent="0.2">
      <c r="A4" t="str">
        <f>Legend!B4</f>
        <v>Computers (Desktops and Laptops)</v>
      </c>
      <c r="B4" s="13">
        <f>(App_DB34!R7+App_DB34!S7)</f>
        <v>5.3581063072710222</v>
      </c>
      <c r="C4" s="13">
        <f>App_MB34!R7+App_MB34!S7</f>
        <v>4.796559957983952</v>
      </c>
      <c r="E4" s="201">
        <f>B4/B$12</f>
        <v>0.14217548701637031</v>
      </c>
      <c r="F4" s="201">
        <f>C4/C$12</f>
        <v>0.17330498583445136</v>
      </c>
      <c r="I4" t="str">
        <f t="shared" ref="I4:I11" si="0">A4</f>
        <v>Computers (Desktops and Laptops)</v>
      </c>
      <c r="J4">
        <f t="shared" ref="J4:K11" si="1">B4/B$11</f>
        <v>3.9210983848140852</v>
      </c>
      <c r="K4">
        <f t="shared" si="1"/>
        <v>4.796559957983952</v>
      </c>
    </row>
    <row r="5" spans="1:11" x14ac:dyDescent="0.2">
      <c r="A5" t="str">
        <f>Legend!B5</f>
        <v>Cooking</v>
      </c>
      <c r="B5" s="13">
        <f>App_DB34!R8+App_DB34!S8</f>
        <v>3.898270528224637</v>
      </c>
      <c r="C5" s="13">
        <f>App_MB34!R8+App_MB34!S8</f>
        <v>3.3562647542196506</v>
      </c>
      <c r="E5" s="201">
        <f t="shared" ref="E5:F12" si="2">B5/B$12</f>
        <v>0.10343925243136588</v>
      </c>
      <c r="F5" s="201">
        <f t="shared" si="2"/>
        <v>0.12126553629722207</v>
      </c>
      <c r="I5" t="str">
        <f t="shared" si="0"/>
        <v>Cooking</v>
      </c>
      <c r="J5">
        <f t="shared" si="1"/>
        <v>2.8527807018400035</v>
      </c>
      <c r="K5">
        <f t="shared" si="1"/>
        <v>3.3562647542196506</v>
      </c>
    </row>
    <row r="6" spans="1:11" x14ac:dyDescent="0.2">
      <c r="A6" t="str">
        <f>Legend!B6</f>
        <v>Entertainment</v>
      </c>
      <c r="B6" s="13">
        <f>App_DB34!R9+App_DB34!S9</f>
        <v>9.1966827309052608</v>
      </c>
      <c r="C6" s="13">
        <f>App_MB34!R9+App_MB34!S9</f>
        <v>7.1133511601146067</v>
      </c>
      <c r="E6" s="201">
        <f t="shared" si="2"/>
        <v>0.2440307771473561</v>
      </c>
      <c r="F6" s="201">
        <f t="shared" si="2"/>
        <v>0.25701319963428354</v>
      </c>
      <c r="I6" t="str">
        <f t="shared" si="0"/>
        <v>Entertainment</v>
      </c>
      <c r="J6">
        <f t="shared" si="1"/>
        <v>6.7301945377352475</v>
      </c>
      <c r="K6">
        <f t="shared" si="1"/>
        <v>7.1133511601146067</v>
      </c>
    </row>
    <row r="7" spans="1:11" x14ac:dyDescent="0.2">
      <c r="A7" t="str">
        <f>Legend!B7</f>
        <v>Lighting</v>
      </c>
      <c r="B7" s="13">
        <f>App_DB34!R10+App_DB34!S10</f>
        <v>4.6657667282416222</v>
      </c>
      <c r="C7" s="13">
        <f>App_MB34!R10+App_MB34!S10</f>
        <v>3.1218437203981111</v>
      </c>
      <c r="E7" s="201">
        <f t="shared" si="2"/>
        <v>0.12380449712099667</v>
      </c>
      <c r="F7" s="201">
        <f t="shared" si="2"/>
        <v>0.11279564656341062</v>
      </c>
      <c r="I7" t="str">
        <f t="shared" si="0"/>
        <v>Lighting</v>
      </c>
      <c r="J7">
        <f t="shared" si="1"/>
        <v>3.4144396047538397</v>
      </c>
      <c r="K7">
        <f t="shared" si="1"/>
        <v>3.1218437203981111</v>
      </c>
    </row>
    <row r="8" spans="1:11" x14ac:dyDescent="0.2">
      <c r="A8" t="str">
        <f>Legend!B8</f>
        <v>Others</v>
      </c>
      <c r="B8" s="13">
        <f>App_DB34!R11+App_DB34!S11</f>
        <v>2.1305439824004413</v>
      </c>
      <c r="C8" s="13">
        <f>App_MB34!R11+App_MB34!S11</f>
        <v>1.514757812577642</v>
      </c>
      <c r="E8" s="201">
        <f t="shared" si="2"/>
        <v>5.6533243451427115E-2</v>
      </c>
      <c r="F8" s="201">
        <f t="shared" si="2"/>
        <v>5.4729865476701098E-2</v>
      </c>
      <c r="I8" t="str">
        <f t="shared" si="0"/>
        <v>Others</v>
      </c>
      <c r="J8">
        <f t="shared" si="1"/>
        <v>1.5591464762147684</v>
      </c>
      <c r="K8">
        <f t="shared" si="1"/>
        <v>1.514757812577642</v>
      </c>
    </row>
    <row r="9" spans="1:11" x14ac:dyDescent="0.2">
      <c r="A9" t="str">
        <f>Legend!B9</f>
        <v>Refrigeration</v>
      </c>
      <c r="B9" s="13">
        <f>App_DB34!R12+App_DB34!S12</f>
        <v>4.6821392734836831</v>
      </c>
      <c r="C9" s="13">
        <f>App_MB34!R12+App_MB34!S12</f>
        <v>4.3355288471984155</v>
      </c>
      <c r="E9" s="201">
        <f t="shared" si="2"/>
        <v>0.12423893691371388</v>
      </c>
      <c r="F9" s="201">
        <f t="shared" si="2"/>
        <v>0.15664742482743516</v>
      </c>
      <c r="I9" t="str">
        <f t="shared" si="0"/>
        <v>Refrigeration</v>
      </c>
      <c r="J9">
        <f t="shared" si="1"/>
        <v>3.426421143943688</v>
      </c>
      <c r="K9">
        <f t="shared" si="1"/>
        <v>4.3355288471984155</v>
      </c>
    </row>
    <row r="10" spans="1:11" x14ac:dyDescent="0.2">
      <c r="A10" t="str">
        <f>Legend!B10</f>
        <v>Machines (Washing, Drying and Dshwashing)</v>
      </c>
      <c r="B10" s="13">
        <f>App_DB34!R13+App_DB34!S13</f>
        <v>7.7550594897051504</v>
      </c>
      <c r="C10" s="13">
        <f>App_MB34!R13+App_MB34!S13</f>
        <v>3.4386814284381608</v>
      </c>
      <c r="E10" s="201">
        <f t="shared" si="2"/>
        <v>0.20577780591877004</v>
      </c>
      <c r="F10" s="201">
        <f t="shared" si="2"/>
        <v>0.12424334136649612</v>
      </c>
      <c r="I10" t="str">
        <f t="shared" si="0"/>
        <v>Machines (Washing, Drying and Dshwashing)</v>
      </c>
      <c r="J10">
        <f t="shared" si="1"/>
        <v>5.6752049129662598</v>
      </c>
      <c r="K10">
        <f t="shared" si="1"/>
        <v>3.4386814284381608</v>
      </c>
    </row>
    <row r="11" spans="1:11" x14ac:dyDescent="0.2">
      <c r="A11" s="200" t="s">
        <v>249</v>
      </c>
      <c r="B11" s="62">
        <f>'DK data deta bui '!M5/'DK data multis bui'!M5</f>
        <v>1.3664809656453114</v>
      </c>
      <c r="C11" s="62">
        <f>'DK data multis bui'!M5/'DK data multis bui'!M5</f>
        <v>1</v>
      </c>
      <c r="E11" s="201"/>
      <c r="F11" s="201"/>
      <c r="I11" t="str">
        <f t="shared" si="0"/>
        <v xml:space="preserve">Relativ number </v>
      </c>
      <c r="J11">
        <f t="shared" si="1"/>
        <v>1</v>
      </c>
      <c r="K11">
        <f t="shared" si="1"/>
        <v>1</v>
      </c>
    </row>
    <row r="12" spans="1:11" x14ac:dyDescent="0.2">
      <c r="B12" s="13">
        <f>SUM(B4:B10)</f>
        <v>37.686569040231817</v>
      </c>
      <c r="C12" s="13">
        <f>SUM(C4:C10)</f>
        <v>27.676987680930541</v>
      </c>
      <c r="E12" s="201">
        <f t="shared" si="2"/>
        <v>1</v>
      </c>
      <c r="F12" s="201">
        <f t="shared" si="2"/>
        <v>1</v>
      </c>
      <c r="J12" s="13">
        <f>SUM(J4:J10)</f>
        <v>27.579285762267894</v>
      </c>
      <c r="K12" s="13">
        <f>SUM(K4:K10)</f>
        <v>27.676987680930541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zoomScaleNormal="100" workbookViewId="0">
      <selection activeCell="K5" sqref="K5"/>
    </sheetView>
  </sheetViews>
  <sheetFormatPr defaultRowHeight="12.75" x14ac:dyDescent="0.2"/>
  <cols>
    <col min="1" max="1" width="4.7109375" style="237" customWidth="1"/>
    <col min="2" max="2" width="16.28515625" style="237" customWidth="1"/>
    <col min="3" max="3" width="53.42578125" style="237" bestFit="1" customWidth="1"/>
    <col min="4" max="4" width="9.140625" style="237"/>
    <col min="5" max="5" width="11.5703125" style="237" customWidth="1"/>
    <col min="6" max="6" width="3.5703125" style="237" bestFit="1" customWidth="1"/>
    <col min="7" max="7" width="4" style="237" bestFit="1" customWidth="1"/>
    <col min="8" max="8" width="10.42578125" style="237" customWidth="1"/>
    <col min="9" max="9" width="10.5703125" style="237" customWidth="1"/>
    <col min="10" max="16384" width="9.140625" style="237"/>
  </cols>
  <sheetData>
    <row r="1" spans="2:11" x14ac:dyDescent="0.2">
      <c r="G1" s="238"/>
      <c r="H1" s="239"/>
    </row>
    <row r="3" spans="2:11" x14ac:dyDescent="0.2">
      <c r="B3" s="240"/>
      <c r="C3" s="241"/>
      <c r="D3" s="241"/>
      <c r="E3" s="242" t="s">
        <v>8</v>
      </c>
      <c r="F3" s="241"/>
    </row>
    <row r="4" spans="2:11" ht="25.5" x14ac:dyDescent="0.2">
      <c r="B4" s="243" t="s">
        <v>2</v>
      </c>
      <c r="C4" s="243" t="s">
        <v>25</v>
      </c>
      <c r="D4" s="243" t="s">
        <v>14</v>
      </c>
      <c r="E4" s="244" t="s">
        <v>15</v>
      </c>
      <c r="F4" s="245" t="s">
        <v>270</v>
      </c>
      <c r="G4" s="245" t="s">
        <v>271</v>
      </c>
      <c r="H4" s="245" t="s">
        <v>347</v>
      </c>
      <c r="I4" s="245" t="s">
        <v>348</v>
      </c>
      <c r="J4" s="245" t="s">
        <v>349</v>
      </c>
      <c r="K4" s="245" t="s">
        <v>350</v>
      </c>
    </row>
    <row r="5" spans="2:11" ht="13.5" thickBot="1" x14ac:dyDescent="0.25">
      <c r="B5" s="246" t="s">
        <v>272</v>
      </c>
      <c r="C5" s="247"/>
      <c r="D5" s="247"/>
      <c r="E5" s="248"/>
      <c r="F5" s="249"/>
      <c r="G5" s="249"/>
      <c r="H5" s="249"/>
      <c r="I5" s="249"/>
      <c r="J5" s="249"/>
      <c r="K5" s="249"/>
    </row>
    <row r="6" spans="2:11" x14ac:dyDescent="0.2">
      <c r="B6" t="str">
        <f>Processes!D20</f>
        <v>FT-RESELCA</v>
      </c>
      <c r="C6" t="str">
        <f>Processes!E20</f>
        <v>Fuel Technology for Appliances Electricity RES</v>
      </c>
      <c r="D6" t="s">
        <v>273</v>
      </c>
      <c r="E6" t="str">
        <f>Commodities!D20</f>
        <v>RESELCA</v>
      </c>
      <c r="F6" s="251">
        <v>1</v>
      </c>
      <c r="G6">
        <v>50</v>
      </c>
      <c r="H6" s="252"/>
      <c r="I6" s="252"/>
    </row>
    <row r="10" spans="2:11" ht="15" x14ac:dyDescent="0.25">
      <c r="I10" s="250"/>
    </row>
    <row r="15" spans="2:11" x14ac:dyDescent="0.2">
      <c r="I15" s="240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zoomScale="110" zoomScaleNormal="110" workbookViewId="0">
      <selection activeCell="D40" sqref="D40"/>
    </sheetView>
  </sheetViews>
  <sheetFormatPr defaultRowHeight="12.75" x14ac:dyDescent="0.2"/>
  <cols>
    <col min="1" max="1" width="5.85546875" customWidth="1"/>
    <col min="2" max="2" width="9.28515625" customWidth="1"/>
    <col min="3" max="3" width="10.5703125" customWidth="1"/>
    <col min="4" max="4" width="14" bestFit="1" customWidth="1"/>
    <col min="5" max="5" width="65.42578125" bestFit="1" customWidth="1"/>
    <col min="7" max="7" width="12" customWidth="1"/>
    <col min="8" max="8" width="12.85546875" customWidth="1"/>
    <col min="9" max="9" width="14" customWidth="1"/>
  </cols>
  <sheetData>
    <row r="3" spans="1:11" x14ac:dyDescent="0.2">
      <c r="B3" s="118" t="s">
        <v>17</v>
      </c>
      <c r="C3" s="118"/>
      <c r="D3" s="119"/>
      <c r="E3" s="119"/>
      <c r="F3" s="119"/>
      <c r="G3" s="119"/>
      <c r="H3" s="119"/>
      <c r="I3" s="119"/>
      <c r="J3" s="119"/>
    </row>
    <row r="4" spans="1:11" x14ac:dyDescent="0.2">
      <c r="B4" s="120" t="s">
        <v>18</v>
      </c>
      <c r="C4" s="120" t="s">
        <v>1</v>
      </c>
      <c r="D4" s="120" t="s">
        <v>2</v>
      </c>
      <c r="E4" s="120" t="s">
        <v>3</v>
      </c>
      <c r="F4" s="120" t="s">
        <v>19</v>
      </c>
      <c r="G4" s="120" t="s">
        <v>20</v>
      </c>
      <c r="H4" s="120" t="s">
        <v>21</v>
      </c>
      <c r="I4" s="120" t="s">
        <v>22</v>
      </c>
      <c r="J4" s="120" t="s">
        <v>23</v>
      </c>
    </row>
    <row r="5" spans="1:11" ht="45.75" thickBot="1" x14ac:dyDescent="0.25">
      <c r="B5" s="121" t="s">
        <v>27</v>
      </c>
      <c r="C5" s="121" t="s">
        <v>28</v>
      </c>
      <c r="D5" s="121" t="s">
        <v>29</v>
      </c>
      <c r="E5" s="121" t="s">
        <v>30</v>
      </c>
      <c r="F5" s="121" t="s">
        <v>31</v>
      </c>
      <c r="G5" s="121" t="s">
        <v>32</v>
      </c>
      <c r="H5" s="121" t="s">
        <v>33</v>
      </c>
      <c r="I5" s="121" t="s">
        <v>34</v>
      </c>
      <c r="J5" s="121" t="s">
        <v>35</v>
      </c>
    </row>
    <row r="6" spans="1:11" s="11" customFormat="1" x14ac:dyDescent="0.2">
      <c r="A6" s="3"/>
      <c r="B6" s="122" t="s">
        <v>24</v>
      </c>
      <c r="C6" s="123"/>
      <c r="D6" s="124" t="str">
        <f>Commodities!D6&amp;"ELCE1"</f>
        <v>RADBCELCE1</v>
      </c>
      <c r="E6" s="119" t="str">
        <f>Legend!F4&amp;" "&amp;Legend!$C$3</f>
        <v>Residential Appliance Computers Demand Detached Building</v>
      </c>
      <c r="F6" s="122" t="str">
        <f>Commodities!F6</f>
        <v>kSTC</v>
      </c>
      <c r="G6" s="124" t="str">
        <f>F6</f>
        <v>kSTC</v>
      </c>
      <c r="H6" s="122"/>
      <c r="I6" s="122"/>
      <c r="J6" s="122"/>
      <c r="K6" s="3"/>
    </row>
    <row r="7" spans="1:11" x14ac:dyDescent="0.2">
      <c r="B7" s="119"/>
      <c r="C7" s="119"/>
      <c r="D7" s="124" t="str">
        <f>Commodities!D7&amp;"ELCE1"</f>
        <v>RADBKELCE1</v>
      </c>
      <c r="E7" s="119" t="str">
        <f>Legend!F5&amp;" "&amp;Legend!$C$3</f>
        <v>Residential Appliance Cooking Demand Detached Building</v>
      </c>
      <c r="F7" s="122" t="str">
        <f>Commodities!F7</f>
        <v>kSTK</v>
      </c>
      <c r="G7" s="124" t="str">
        <f>F7</f>
        <v>kSTK</v>
      </c>
      <c r="H7" s="119"/>
      <c r="I7" s="119"/>
      <c r="J7" s="119"/>
    </row>
    <row r="8" spans="1:11" x14ac:dyDescent="0.2">
      <c r="B8" s="119"/>
      <c r="C8" s="119"/>
      <c r="D8" s="124" t="str">
        <f>Commodities!D8&amp;"ELCE1"</f>
        <v>RADBEELCE1</v>
      </c>
      <c r="E8" s="119" t="str">
        <f>Legend!F6&amp;" "&amp;Legend!$C$3</f>
        <v>Residential Appliance Entertainment Demand Detached Building</v>
      </c>
      <c r="F8" s="122" t="str">
        <f>Commodities!F8</f>
        <v>kSTE</v>
      </c>
      <c r="G8" s="124" t="str">
        <f>F8</f>
        <v>kSTE</v>
      </c>
      <c r="H8" s="119"/>
      <c r="I8" s="119"/>
      <c r="J8" s="119"/>
    </row>
    <row r="9" spans="1:11" x14ac:dyDescent="0.2">
      <c r="B9" s="119"/>
      <c r="C9" s="119"/>
      <c r="D9" s="124" t="str">
        <f>Commodities!D9&amp;"ELCE1"</f>
        <v>RADBLELCE1</v>
      </c>
      <c r="E9" s="119" t="str">
        <f>Legend!F7&amp;" "&amp;Legend!$C$3</f>
        <v>Residential Appliance Lighting Demand Detached Building</v>
      </c>
      <c r="F9" s="122" t="str">
        <f>Commodities!F9</f>
        <v>kSTL</v>
      </c>
      <c r="G9" s="124" t="str">
        <f t="shared" ref="G9:G19" si="0">F9</f>
        <v>kSTL</v>
      </c>
      <c r="H9" s="119"/>
      <c r="I9" s="119"/>
      <c r="J9" s="119"/>
    </row>
    <row r="10" spans="1:11" x14ac:dyDescent="0.2">
      <c r="B10" s="119"/>
      <c r="C10" s="119"/>
      <c r="D10" s="124" t="str">
        <f>Commodities!D10&amp;"ELCE1"</f>
        <v>RADBOELCE1</v>
      </c>
      <c r="E10" s="119" t="str">
        <f>Legend!F8&amp;" "&amp;Legend!$C$3</f>
        <v>Residential Appliance Others Demand Detached Building</v>
      </c>
      <c r="F10" s="122" t="str">
        <f>Commodities!F10</f>
        <v>kSTO</v>
      </c>
      <c r="G10" s="124" t="str">
        <f t="shared" si="0"/>
        <v>kSTO</v>
      </c>
      <c r="H10" s="119"/>
      <c r="I10" s="119"/>
      <c r="J10" s="119"/>
    </row>
    <row r="11" spans="1:11" x14ac:dyDescent="0.2">
      <c r="B11" s="119"/>
      <c r="C11" s="119"/>
      <c r="D11" s="124" t="str">
        <f>Commodities!D11&amp;"ELCE1"</f>
        <v>RADBRELCE1</v>
      </c>
      <c r="E11" s="119" t="str">
        <f>Legend!F9&amp;" "&amp;Legend!$C$3</f>
        <v>Residential Appliance Refrigeration Demand Detached Building</v>
      </c>
      <c r="F11" s="122" t="str">
        <f>Commodities!F11</f>
        <v>kSTR</v>
      </c>
      <c r="G11" s="124" t="str">
        <f t="shared" si="0"/>
        <v>kSTR</v>
      </c>
      <c r="H11" s="119"/>
      <c r="I11" s="119"/>
      <c r="J11" s="119"/>
    </row>
    <row r="12" spans="1:11" x14ac:dyDescent="0.2">
      <c r="B12" s="119"/>
      <c r="C12" s="119"/>
      <c r="D12" s="124" t="str">
        <f>Commodities!D12&amp;"ELCE1"</f>
        <v>RADBMELCE1</v>
      </c>
      <c r="E12" s="119" t="str">
        <f>Legend!F10&amp;" "&amp;Legend!$C$3</f>
        <v>Residential Appliance Machines(Washing) Demand Detached Building</v>
      </c>
      <c r="F12" s="122" t="str">
        <f>Commodities!F12</f>
        <v>kSTM</v>
      </c>
      <c r="G12" s="124" t="str">
        <f t="shared" si="0"/>
        <v>kSTM</v>
      </c>
      <c r="H12" s="119"/>
      <c r="I12" s="119"/>
      <c r="J12" s="119"/>
    </row>
    <row r="13" spans="1:11" x14ac:dyDescent="0.2">
      <c r="B13" s="119"/>
      <c r="C13" s="119"/>
      <c r="D13" s="124" t="str">
        <f>Commodities!D13&amp;"ELCE1"</f>
        <v>RAMBCELCE1</v>
      </c>
      <c r="E13" s="119" t="str">
        <f>Legend!F4&amp;" "&amp;Legend!$D$3</f>
        <v>Residential Appliance Computers Demand Multi Storage Buildings</v>
      </c>
      <c r="F13" s="122" t="str">
        <f>Commodities!F13</f>
        <v>kSTC</v>
      </c>
      <c r="G13" s="124" t="str">
        <f t="shared" si="0"/>
        <v>kSTC</v>
      </c>
      <c r="H13" s="119"/>
      <c r="I13" s="119"/>
      <c r="J13" s="119"/>
    </row>
    <row r="14" spans="1:11" x14ac:dyDescent="0.2">
      <c r="B14" s="119"/>
      <c r="C14" s="119"/>
      <c r="D14" s="124" t="str">
        <f>Commodities!D14&amp;"ELCE1"</f>
        <v>RAMBKELCE1</v>
      </c>
      <c r="E14" s="119" t="str">
        <f>Legend!F5&amp;" "&amp;Legend!$D$3</f>
        <v>Residential Appliance Cooking Demand Multi Storage Buildings</v>
      </c>
      <c r="F14" s="122" t="str">
        <f>Commodities!F14</f>
        <v>kSTK</v>
      </c>
      <c r="G14" s="124" t="str">
        <f t="shared" si="0"/>
        <v>kSTK</v>
      </c>
      <c r="H14" s="119"/>
      <c r="I14" s="119"/>
      <c r="J14" s="119"/>
    </row>
    <row r="15" spans="1:11" x14ac:dyDescent="0.2">
      <c r="B15" s="119"/>
      <c r="C15" s="119"/>
      <c r="D15" s="124" t="str">
        <f>Commodities!D15&amp;"ELCE1"</f>
        <v>RAMBEELCE1</v>
      </c>
      <c r="E15" s="119" t="str">
        <f>Legend!F6&amp;" "&amp;Legend!$D$3</f>
        <v>Residential Appliance Entertainment Demand Multi Storage Buildings</v>
      </c>
      <c r="F15" s="122" t="str">
        <f>Commodities!F15</f>
        <v>kSTE</v>
      </c>
      <c r="G15" s="124" t="str">
        <f t="shared" si="0"/>
        <v>kSTE</v>
      </c>
      <c r="H15" s="119"/>
      <c r="I15" s="119"/>
      <c r="J15" s="119"/>
    </row>
    <row r="16" spans="1:11" x14ac:dyDescent="0.2">
      <c r="B16" s="119"/>
      <c r="C16" s="119"/>
      <c r="D16" s="124" t="str">
        <f>Commodities!D16&amp;"ELCE1"</f>
        <v>RAMBLELCE1</v>
      </c>
      <c r="E16" s="119" t="str">
        <f>Legend!F7&amp;" "&amp;Legend!$D$3</f>
        <v>Residential Appliance Lighting Demand Multi Storage Buildings</v>
      </c>
      <c r="F16" s="122" t="str">
        <f>Commodities!F16</f>
        <v>kSTL</v>
      </c>
      <c r="G16" s="124" t="str">
        <f t="shared" si="0"/>
        <v>kSTL</v>
      </c>
      <c r="H16" s="119"/>
      <c r="I16" s="119"/>
      <c r="J16" s="119"/>
    </row>
    <row r="17" spans="2:10" x14ac:dyDescent="0.2">
      <c r="B17" s="119"/>
      <c r="C17" s="119"/>
      <c r="D17" s="124" t="str">
        <f>Commodities!D17&amp;"ELCE1"</f>
        <v>RAMBOELCE1</v>
      </c>
      <c r="E17" s="119" t="str">
        <f>Legend!F8&amp;" "&amp;Legend!$D$3</f>
        <v>Residential Appliance Others Demand Multi Storage Buildings</v>
      </c>
      <c r="F17" s="122" t="str">
        <f>Commodities!F17</f>
        <v>kSTO</v>
      </c>
      <c r="G17" s="124" t="str">
        <f t="shared" si="0"/>
        <v>kSTO</v>
      </c>
      <c r="H17" s="119"/>
      <c r="I17" s="119"/>
      <c r="J17" s="119"/>
    </row>
    <row r="18" spans="2:10" x14ac:dyDescent="0.2">
      <c r="B18" s="119"/>
      <c r="C18" s="119"/>
      <c r="D18" s="124" t="str">
        <f>Commodities!D18&amp;"ELCE1"</f>
        <v>RAMBRELCE1</v>
      </c>
      <c r="E18" s="119" t="str">
        <f>Legend!F9&amp;" "&amp;Legend!$D$3</f>
        <v>Residential Appliance Refrigeration Demand Multi Storage Buildings</v>
      </c>
      <c r="F18" s="122" t="str">
        <f>Commodities!F18</f>
        <v>kSTR</v>
      </c>
      <c r="G18" s="124" t="str">
        <f t="shared" si="0"/>
        <v>kSTR</v>
      </c>
      <c r="H18" s="119"/>
      <c r="I18" s="119"/>
      <c r="J18" s="119"/>
    </row>
    <row r="19" spans="2:10" x14ac:dyDescent="0.2">
      <c r="B19" s="125"/>
      <c r="C19" s="125"/>
      <c r="D19" s="126" t="str">
        <f>Commodities!D19&amp;"ELCE1"</f>
        <v>RAMBMELCE1</v>
      </c>
      <c r="E19" s="125" t="str">
        <f>Legend!F10&amp;" "&amp;Legend!$D$3</f>
        <v>Residential Appliance Machines(Washing) Demand Multi Storage Buildings</v>
      </c>
      <c r="F19" s="127" t="str">
        <f>Commodities!F19</f>
        <v>kSTM</v>
      </c>
      <c r="G19" s="126" t="str">
        <f t="shared" si="0"/>
        <v>kSTM</v>
      </c>
      <c r="H19" s="125"/>
      <c r="I19" s="125"/>
      <c r="J19" s="125"/>
    </row>
    <row r="20" spans="2:10" x14ac:dyDescent="0.2">
      <c r="B20" s="200" t="s">
        <v>281</v>
      </c>
      <c r="D20" s="133" t="str">
        <f>"FT-RES"&amp;RIGHT(Commodities!D20,4)</f>
        <v>FT-RESELCA</v>
      </c>
      <c r="E20" s="257" t="str">
        <f>"Fuel Technology for "&amp;Commodities!E20</f>
        <v>Fuel Technology for Appliances Electricity RES</v>
      </c>
      <c r="F20" s="254" t="s">
        <v>43</v>
      </c>
      <c r="G20" s="254" t="s">
        <v>280</v>
      </c>
      <c r="H20" s="258" t="s">
        <v>276</v>
      </c>
    </row>
  </sheetData>
  <phoneticPr fontId="2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0"/>
  <sheetViews>
    <sheetView zoomScale="110" zoomScaleNormal="110" workbookViewId="0">
      <selection activeCell="D13" sqref="D13:E19"/>
    </sheetView>
  </sheetViews>
  <sheetFormatPr defaultRowHeight="12.75" x14ac:dyDescent="0.2"/>
  <cols>
    <col min="1" max="1" width="5.85546875" customWidth="1"/>
    <col min="2" max="2" width="12" customWidth="1"/>
    <col min="3" max="3" width="7.7109375" bestFit="1" customWidth="1"/>
    <col min="4" max="4" width="11.5703125" customWidth="1"/>
    <col min="5" max="5" width="63.7109375" customWidth="1"/>
    <col min="7" max="7" width="10.42578125" customWidth="1"/>
    <col min="11" max="11" width="63.140625" bestFit="1" customWidth="1"/>
  </cols>
  <sheetData>
    <row r="1" spans="2:11" x14ac:dyDescent="0.2">
      <c r="B1" s="2"/>
      <c r="C1" s="2"/>
    </row>
    <row r="2" spans="2:11" x14ac:dyDescent="0.2">
      <c r="B2" s="2"/>
      <c r="C2" s="2"/>
    </row>
    <row r="3" spans="2:11" x14ac:dyDescent="0.2">
      <c r="B3" s="118" t="s">
        <v>9</v>
      </c>
      <c r="C3" s="118"/>
      <c r="D3" s="119"/>
      <c r="E3" s="119"/>
      <c r="F3" s="119"/>
      <c r="G3" s="119"/>
      <c r="H3" s="119"/>
      <c r="I3" s="119"/>
      <c r="J3" s="119"/>
    </row>
    <row r="4" spans="2:11" x14ac:dyDescent="0.2">
      <c r="B4" s="120" t="s">
        <v>6</v>
      </c>
      <c r="C4" s="120" t="s">
        <v>1</v>
      </c>
      <c r="D4" s="120" t="s">
        <v>4</v>
      </c>
      <c r="E4" s="120" t="s">
        <v>5</v>
      </c>
      <c r="F4" s="120" t="s">
        <v>7</v>
      </c>
      <c r="G4" s="120" t="s">
        <v>10</v>
      </c>
      <c r="H4" s="120" t="s">
        <v>11</v>
      </c>
      <c r="I4" s="120" t="s">
        <v>12</v>
      </c>
      <c r="J4" s="120" t="s">
        <v>13</v>
      </c>
      <c r="K4" s="256" t="s">
        <v>279</v>
      </c>
    </row>
    <row r="5" spans="2:11" ht="23.25" thickBot="1" x14ac:dyDescent="0.25">
      <c r="B5" s="128" t="s">
        <v>36</v>
      </c>
      <c r="C5" s="121" t="s">
        <v>28</v>
      </c>
      <c r="D5" s="121" t="s">
        <v>37</v>
      </c>
      <c r="E5" s="121" t="s">
        <v>38</v>
      </c>
      <c r="F5" s="121" t="s">
        <v>7</v>
      </c>
      <c r="G5" s="121" t="s">
        <v>39</v>
      </c>
      <c r="H5" s="121" t="s">
        <v>40</v>
      </c>
      <c r="I5" s="121" t="s">
        <v>41</v>
      </c>
      <c r="J5" s="121" t="s">
        <v>42</v>
      </c>
    </row>
    <row r="6" spans="2:11" s="11" customFormat="1" x14ac:dyDescent="0.2">
      <c r="B6" s="129" t="s">
        <v>16</v>
      </c>
      <c r="C6" s="130"/>
      <c r="D6" s="129" t="str">
        <f>Legend!C4</f>
        <v>RADBC</v>
      </c>
      <c r="E6" s="131" t="str">
        <f>Legend!F4&amp;" "&amp;Legend!$C$3</f>
        <v>Residential Appliance Computers Demand Detached Building</v>
      </c>
      <c r="F6" s="132" t="s">
        <v>77</v>
      </c>
      <c r="G6" s="133"/>
      <c r="H6" s="133"/>
      <c r="I6" s="133"/>
      <c r="J6" s="133"/>
    </row>
    <row r="7" spans="2:11" x14ac:dyDescent="0.2">
      <c r="B7" s="119"/>
      <c r="C7" s="119"/>
      <c r="D7" s="129" t="str">
        <f>Legend!C5</f>
        <v>RADBK</v>
      </c>
      <c r="E7" s="131" t="str">
        <f>Legend!F5&amp;" "&amp;Legend!$C$3</f>
        <v>Residential Appliance Cooking Demand Detached Building</v>
      </c>
      <c r="F7" s="132" t="s">
        <v>76</v>
      </c>
      <c r="G7" s="133"/>
      <c r="H7" s="119"/>
      <c r="I7" s="119"/>
      <c r="J7" s="119"/>
    </row>
    <row r="8" spans="2:11" x14ac:dyDescent="0.2">
      <c r="B8" s="119"/>
      <c r="C8" s="119"/>
      <c r="D8" s="129" t="str">
        <f>Legend!C6</f>
        <v>RADBE</v>
      </c>
      <c r="E8" s="131" t="str">
        <f>Legend!F6&amp;" "&amp;Legend!$C$3</f>
        <v>Residential Appliance Entertainment Demand Detached Building</v>
      </c>
      <c r="F8" s="132" t="s">
        <v>94</v>
      </c>
      <c r="G8" s="133"/>
      <c r="H8" s="119"/>
      <c r="I8" s="119"/>
      <c r="J8" s="119"/>
    </row>
    <row r="9" spans="2:11" x14ac:dyDescent="0.2">
      <c r="B9" s="119"/>
      <c r="C9" s="119"/>
      <c r="D9" s="129" t="str">
        <f>Legend!C7</f>
        <v>RADBL</v>
      </c>
      <c r="E9" s="131" t="str">
        <f>Legend!F7&amp;" "&amp;Legend!$C$3</f>
        <v>Residential Appliance Lighting Demand Detached Building</v>
      </c>
      <c r="F9" s="132" t="s">
        <v>95</v>
      </c>
      <c r="G9" s="133"/>
      <c r="H9" s="119"/>
      <c r="I9" s="119"/>
      <c r="J9" s="119"/>
    </row>
    <row r="10" spans="2:11" x14ac:dyDescent="0.2">
      <c r="B10" s="119"/>
      <c r="C10" s="119"/>
      <c r="D10" s="129" t="str">
        <f>Legend!C8</f>
        <v>RADBO</v>
      </c>
      <c r="E10" s="131" t="str">
        <f>Legend!F8&amp;" "&amp;Legend!$C$3</f>
        <v>Residential Appliance Others Demand Detached Building</v>
      </c>
      <c r="F10" s="132" t="s">
        <v>96</v>
      </c>
      <c r="G10" s="133"/>
      <c r="H10" s="119"/>
      <c r="I10" s="119"/>
      <c r="J10" s="119"/>
    </row>
    <row r="11" spans="2:11" x14ac:dyDescent="0.2">
      <c r="B11" s="119"/>
      <c r="C11" s="119"/>
      <c r="D11" s="129" t="str">
        <f>Legend!C9</f>
        <v>RADBR</v>
      </c>
      <c r="E11" s="131" t="str">
        <f>Legend!F9&amp;" "&amp;Legend!$C$3</f>
        <v>Residential Appliance Refrigeration Demand Detached Building</v>
      </c>
      <c r="F11" s="132" t="s">
        <v>97</v>
      </c>
      <c r="G11" s="133"/>
      <c r="H11" s="119"/>
      <c r="I11" s="119"/>
      <c r="J11" s="119"/>
    </row>
    <row r="12" spans="2:11" x14ac:dyDescent="0.2">
      <c r="B12" s="119"/>
      <c r="C12" s="119"/>
      <c r="D12" s="129" t="str">
        <f>Legend!C10</f>
        <v>RADBM</v>
      </c>
      <c r="E12" s="131" t="str">
        <f>Legend!F10&amp;" "&amp;Legend!$C$3</f>
        <v>Residential Appliance Machines(Washing) Demand Detached Building</v>
      </c>
      <c r="F12" s="132" t="s">
        <v>98</v>
      </c>
      <c r="G12" s="133"/>
      <c r="H12" s="119"/>
      <c r="I12" s="119"/>
      <c r="J12" s="119"/>
    </row>
    <row r="13" spans="2:11" x14ac:dyDescent="0.2">
      <c r="B13" s="119"/>
      <c r="C13" s="119"/>
      <c r="D13" s="119" t="str">
        <f>Legend!D4</f>
        <v>RAMBC</v>
      </c>
      <c r="E13" s="131" t="str">
        <f>Legend!F4&amp;" "&amp;Legend!$D$3</f>
        <v>Residential Appliance Computers Demand Multi Storage Buildings</v>
      </c>
      <c r="F13" s="132" t="s">
        <v>77</v>
      </c>
      <c r="G13" s="119"/>
      <c r="H13" s="119"/>
      <c r="I13" s="119"/>
      <c r="J13" s="119"/>
    </row>
    <row r="14" spans="2:11" x14ac:dyDescent="0.2">
      <c r="B14" s="119"/>
      <c r="C14" s="119"/>
      <c r="D14" s="119" t="str">
        <f>Legend!D5</f>
        <v>RAMBK</v>
      </c>
      <c r="E14" s="131" t="str">
        <f>Legend!F5&amp;" "&amp;Legend!$D$3</f>
        <v>Residential Appliance Cooking Demand Multi Storage Buildings</v>
      </c>
      <c r="F14" s="132" t="s">
        <v>76</v>
      </c>
      <c r="G14" s="119"/>
      <c r="H14" s="119"/>
      <c r="I14" s="119"/>
      <c r="J14" s="119"/>
    </row>
    <row r="15" spans="2:11" x14ac:dyDescent="0.2">
      <c r="B15" s="119"/>
      <c r="C15" s="119"/>
      <c r="D15" s="119" t="str">
        <f>Legend!D6</f>
        <v>RAMBE</v>
      </c>
      <c r="E15" s="131" t="str">
        <f>Legend!F6&amp;" "&amp;Legend!$D$3</f>
        <v>Residential Appliance Entertainment Demand Multi Storage Buildings</v>
      </c>
      <c r="F15" s="132" t="s">
        <v>94</v>
      </c>
      <c r="G15" s="119"/>
      <c r="H15" s="119"/>
      <c r="I15" s="119"/>
      <c r="J15" s="119"/>
    </row>
    <row r="16" spans="2:11" x14ac:dyDescent="0.2">
      <c r="B16" s="119"/>
      <c r="C16" s="119"/>
      <c r="D16" s="119" t="str">
        <f>Legend!D7</f>
        <v>RAMBL</v>
      </c>
      <c r="E16" s="131" t="str">
        <f>Legend!F7&amp;" "&amp;Legend!$D$3</f>
        <v>Residential Appliance Lighting Demand Multi Storage Buildings</v>
      </c>
      <c r="F16" s="132" t="s">
        <v>95</v>
      </c>
      <c r="G16" s="119"/>
      <c r="H16" s="119"/>
      <c r="I16" s="119"/>
      <c r="J16" s="119"/>
    </row>
    <row r="17" spans="2:11" x14ac:dyDescent="0.2">
      <c r="B17" s="119"/>
      <c r="C17" s="119"/>
      <c r="D17" s="119" t="str">
        <f>Legend!D8</f>
        <v>RAMBO</v>
      </c>
      <c r="E17" s="131" t="str">
        <f>Legend!F8&amp;" "&amp;Legend!$D$3</f>
        <v>Residential Appliance Others Demand Multi Storage Buildings</v>
      </c>
      <c r="F17" s="132" t="s">
        <v>96</v>
      </c>
      <c r="G17" s="119"/>
      <c r="H17" s="119"/>
      <c r="I17" s="119"/>
      <c r="J17" s="119"/>
    </row>
    <row r="18" spans="2:11" x14ac:dyDescent="0.2">
      <c r="B18" s="119"/>
      <c r="C18" s="119"/>
      <c r="D18" s="119" t="str">
        <f>Legend!D9</f>
        <v>RAMBR</v>
      </c>
      <c r="E18" s="131" t="str">
        <f>Legend!F9&amp;" "&amp;Legend!$D$3</f>
        <v>Residential Appliance Refrigeration Demand Multi Storage Buildings</v>
      </c>
      <c r="F18" s="132" t="s">
        <v>97</v>
      </c>
      <c r="G18" s="119"/>
      <c r="H18" s="119"/>
      <c r="I18" s="119"/>
      <c r="J18" s="119"/>
    </row>
    <row r="19" spans="2:11" x14ac:dyDescent="0.2">
      <c r="B19" s="125"/>
      <c r="C19" s="125"/>
      <c r="D19" s="125" t="str">
        <f>Legend!D10</f>
        <v>RAMBM</v>
      </c>
      <c r="E19" s="134" t="str">
        <f>Legend!F10&amp;" "&amp;Legend!$D$3</f>
        <v>Residential Appliance Machines(Washing) Demand Multi Storage Buildings</v>
      </c>
      <c r="F19" s="125" t="s">
        <v>98</v>
      </c>
      <c r="G19" s="125"/>
      <c r="H19" s="125"/>
      <c r="I19" s="125"/>
      <c r="J19" s="125"/>
    </row>
    <row r="20" spans="2:11" x14ac:dyDescent="0.2">
      <c r="B20" s="200" t="s">
        <v>274</v>
      </c>
      <c r="D20" s="253" t="s">
        <v>269</v>
      </c>
      <c r="E20" s="253" t="s">
        <v>275</v>
      </c>
      <c r="F20" s="254" t="s">
        <v>43</v>
      </c>
      <c r="G20" s="255"/>
      <c r="H20" s="255" t="s">
        <v>276</v>
      </c>
      <c r="I20" s="255"/>
      <c r="J20" s="255" t="s">
        <v>277</v>
      </c>
      <c r="K20" s="11" t="s">
        <v>278</v>
      </c>
    </row>
    <row r="24" spans="2:11" x14ac:dyDescent="0.2">
      <c r="D24" t="s">
        <v>328</v>
      </c>
    </row>
    <row r="25" spans="2:11" x14ac:dyDescent="0.2">
      <c r="D25" t="s">
        <v>329</v>
      </c>
    </row>
    <row r="26" spans="2:11" x14ac:dyDescent="0.2">
      <c r="D26" t="s">
        <v>330</v>
      </c>
    </row>
    <row r="27" spans="2:11" x14ac:dyDescent="0.2">
      <c r="D27" t="s">
        <v>331</v>
      </c>
    </row>
    <row r="28" spans="2:11" x14ac:dyDescent="0.2">
      <c r="D28" t="s">
        <v>332</v>
      </c>
    </row>
    <row r="29" spans="2:11" x14ac:dyDescent="0.2">
      <c r="D29" t="s">
        <v>333</v>
      </c>
    </row>
    <row r="30" spans="2:11" x14ac:dyDescent="0.2">
      <c r="D30" t="s">
        <v>334</v>
      </c>
    </row>
  </sheetData>
  <phoneticPr fontId="23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C1939"/>
  <sheetViews>
    <sheetView tabSelected="1" zoomScale="70" zoomScaleNormal="70" workbookViewId="0">
      <selection activeCell="A20" sqref="A20"/>
    </sheetView>
  </sheetViews>
  <sheetFormatPr defaultRowHeight="12.75" x14ac:dyDescent="0.2"/>
  <cols>
    <col min="1" max="1" width="26.7109375" customWidth="1"/>
    <col min="2" max="2" width="70.28515625" customWidth="1"/>
    <col min="3" max="3" width="9.7109375" bestFit="1" customWidth="1"/>
    <col min="4" max="4" width="15.7109375" style="6" bestFit="1" customWidth="1"/>
    <col min="5" max="5" width="11.7109375" style="6" customWidth="1"/>
    <col min="6" max="6" width="11.140625" style="6" customWidth="1"/>
    <col min="7" max="7" width="15.28515625" style="4" customWidth="1"/>
    <col min="8" max="8" width="15.5703125" style="4" customWidth="1"/>
    <col min="9" max="9" width="21.7109375" style="4" customWidth="1"/>
    <col min="10" max="10" width="22" bestFit="1" customWidth="1"/>
    <col min="11" max="11" width="17.28515625" customWidth="1"/>
    <col min="12" max="12" width="12.85546875" bestFit="1" customWidth="1"/>
    <col min="13" max="13" width="13.140625" bestFit="1" customWidth="1"/>
    <col min="15" max="15" width="19.7109375" customWidth="1"/>
    <col min="16" max="16" width="17" customWidth="1"/>
    <col min="17" max="18" width="13.5703125" customWidth="1"/>
    <col min="19" max="19" width="9.7109375" customWidth="1"/>
    <col min="20" max="20" width="9.28515625" bestFit="1" customWidth="1"/>
    <col min="21" max="21" width="13" bestFit="1" customWidth="1"/>
    <col min="23" max="23" width="14.140625" customWidth="1"/>
  </cols>
  <sheetData>
    <row r="1" spans="1:19" x14ac:dyDescent="0.2">
      <c r="C1" s="6"/>
      <c r="G1" s="6"/>
      <c r="H1" s="6"/>
      <c r="J1" s="4"/>
      <c r="K1" s="4"/>
      <c r="L1" s="4"/>
      <c r="M1" s="4"/>
      <c r="N1" s="4"/>
    </row>
    <row r="2" spans="1:19" x14ac:dyDescent="0.2">
      <c r="D2" s="7"/>
      <c r="G2" s="7"/>
      <c r="H2" s="7"/>
      <c r="J2" s="4"/>
      <c r="K2" s="4"/>
      <c r="L2" s="4"/>
      <c r="M2" s="4"/>
      <c r="N2" s="4"/>
      <c r="O2" s="3"/>
    </row>
    <row r="3" spans="1:19" x14ac:dyDescent="0.2">
      <c r="C3" s="7"/>
      <c r="E3" s="2"/>
      <c r="F3" s="2"/>
      <c r="G3" s="2"/>
      <c r="H3" s="2"/>
      <c r="J3" s="4"/>
      <c r="K3" s="4"/>
      <c r="L3" s="4"/>
      <c r="M3" s="4"/>
      <c r="N3" s="4"/>
      <c r="O3" s="3"/>
    </row>
    <row r="4" spans="1:19" x14ac:dyDescent="0.2">
      <c r="C4" s="6"/>
      <c r="D4" s="9" t="s">
        <v>8</v>
      </c>
      <c r="E4" s="9"/>
      <c r="G4" s="6"/>
      <c r="H4" s="6"/>
      <c r="J4" s="62" t="s">
        <v>242</v>
      </c>
      <c r="K4" s="4"/>
      <c r="L4" s="4"/>
      <c r="M4" s="4"/>
      <c r="N4" s="5"/>
      <c r="O4" s="3"/>
    </row>
    <row r="5" spans="1:19" x14ac:dyDescent="0.2">
      <c r="A5" s="17" t="s">
        <v>2</v>
      </c>
      <c r="B5" s="17" t="s">
        <v>25</v>
      </c>
      <c r="C5" s="17" t="s">
        <v>14</v>
      </c>
      <c r="D5" s="17" t="s">
        <v>15</v>
      </c>
      <c r="E5" s="17" t="s">
        <v>284</v>
      </c>
      <c r="F5" s="17" t="s">
        <v>285</v>
      </c>
      <c r="G5" s="17" t="s">
        <v>286</v>
      </c>
      <c r="H5" s="17" t="s">
        <v>287</v>
      </c>
      <c r="I5" s="17" t="s">
        <v>288</v>
      </c>
      <c r="J5" s="17" t="s">
        <v>289</v>
      </c>
      <c r="K5" s="17" t="s">
        <v>290</v>
      </c>
      <c r="L5" s="17" t="s">
        <v>291</v>
      </c>
      <c r="M5" s="17" t="s">
        <v>0</v>
      </c>
      <c r="N5" s="17" t="s">
        <v>175</v>
      </c>
      <c r="O5" s="235"/>
      <c r="P5" s="222" t="s">
        <v>44</v>
      </c>
      <c r="Q5" s="222" t="s">
        <v>78</v>
      </c>
      <c r="R5" s="222" t="s">
        <v>44</v>
      </c>
      <c r="S5" s="222" t="s">
        <v>78</v>
      </c>
    </row>
    <row r="6" spans="1:19" ht="13.5" thickBot="1" x14ac:dyDescent="0.25">
      <c r="A6" s="16" t="s">
        <v>26</v>
      </c>
      <c r="B6" s="16"/>
      <c r="C6" s="16"/>
      <c r="D6" s="16"/>
      <c r="E6" s="16" t="s">
        <v>172</v>
      </c>
      <c r="F6" s="16" t="s">
        <v>172</v>
      </c>
      <c r="G6" s="16"/>
      <c r="H6" s="16"/>
      <c r="I6" s="16" t="s">
        <v>171</v>
      </c>
      <c r="J6" s="16" t="s">
        <v>171</v>
      </c>
      <c r="K6" s="16" t="s">
        <v>173</v>
      </c>
      <c r="L6" s="16" t="s">
        <v>173</v>
      </c>
      <c r="M6" s="16"/>
      <c r="N6" s="16"/>
      <c r="O6" s="236"/>
      <c r="P6" s="223" t="s">
        <v>74</v>
      </c>
      <c r="Q6" s="223" t="s">
        <v>74</v>
      </c>
      <c r="R6" s="223" t="s">
        <v>75</v>
      </c>
      <c r="S6" s="223" t="s">
        <v>75</v>
      </c>
    </row>
    <row r="7" spans="1:19" x14ac:dyDescent="0.2">
      <c r="A7" t="str">
        <f>Processes!D6</f>
        <v>RADBCELCE1</v>
      </c>
      <c r="B7" t="str">
        <f>Processes!E6</f>
        <v>Residential Appliance Computers Demand Detached Building</v>
      </c>
      <c r="C7" s="6" t="s">
        <v>269</v>
      </c>
      <c r="D7" s="6" t="str">
        <f t="shared" ref="D7:D13" si="0">LEFT(A7,5)</f>
        <v>RADBC</v>
      </c>
      <c r="E7" s="35">
        <f>I40</f>
        <v>536.45836670613471</v>
      </c>
      <c r="F7" s="34">
        <f>J40</f>
        <v>1273.5199929096555</v>
      </c>
      <c r="G7" s="34">
        <f>E7</f>
        <v>536.45836670613471</v>
      </c>
      <c r="H7" s="34">
        <f>F7</f>
        <v>1273.5199929096555</v>
      </c>
      <c r="I7" s="42">
        <f>P7/R7</f>
        <v>2063.5078117033622</v>
      </c>
      <c r="J7" s="42">
        <f t="shared" ref="J7:J13" si="1">Q7/S7</f>
        <v>2063.5078117033622</v>
      </c>
      <c r="K7" s="58">
        <f>ROUND(I42,0)</f>
        <v>4</v>
      </c>
      <c r="L7" s="58">
        <f>ROUND(J42,0)</f>
        <v>4</v>
      </c>
      <c r="M7" s="29">
        <v>1</v>
      </c>
      <c r="N7">
        <v>1</v>
      </c>
      <c r="O7" s="3"/>
      <c r="P7" s="224">
        <f>E7*M7*N7</f>
        <v>536.45836670613471</v>
      </c>
      <c r="Q7" s="224">
        <f t="shared" ref="Q7:Q13" si="2">F7*M7*N7</f>
        <v>1273.5199929096555</v>
      </c>
      <c r="R7" s="225">
        <f>L42</f>
        <v>0.25997399363528689</v>
      </c>
      <c r="S7" s="225">
        <f>M42</f>
        <v>0.61716267110149869</v>
      </c>
    </row>
    <row r="8" spans="1:19" x14ac:dyDescent="0.2">
      <c r="A8" t="str">
        <f>Processes!D7</f>
        <v>RADBKELCE1</v>
      </c>
      <c r="B8" t="str">
        <f>Processes!E7</f>
        <v>Residential Appliance Cooking Demand Detached Building</v>
      </c>
      <c r="C8" s="6" t="str">
        <f t="shared" ref="C8:C13" si="3">$C$7</f>
        <v>RESELCA</v>
      </c>
      <c r="D8" s="6" t="str">
        <f t="shared" si="0"/>
        <v>RADBK</v>
      </c>
      <c r="E8" s="35">
        <f>I54</f>
        <v>466.11873378276266</v>
      </c>
      <c r="F8" s="34">
        <f>J54</f>
        <v>1106.5379223869102</v>
      </c>
      <c r="G8" s="34">
        <f t="shared" ref="G8:H13" si="4">E8</f>
        <v>466.11873378276266</v>
      </c>
      <c r="H8" s="34">
        <f t="shared" si="4"/>
        <v>1106.5379223869102</v>
      </c>
      <c r="I8" s="42">
        <f t="shared" ref="I8:I13" si="5">P8/R8</f>
        <v>2464.3705131396505</v>
      </c>
      <c r="J8" s="42">
        <f t="shared" si="1"/>
        <v>2464.3705131396505</v>
      </c>
      <c r="K8" s="58">
        <f>ROUND(I56,0)</f>
        <v>11</v>
      </c>
      <c r="L8" s="58">
        <f>ROUND(J56,0)</f>
        <v>11</v>
      </c>
      <c r="M8" s="29">
        <v>1</v>
      </c>
      <c r="N8">
        <v>1</v>
      </c>
      <c r="O8" s="3"/>
      <c r="P8" s="224">
        <f t="shared" ref="P7:P13" si="6">E8*M8*N8</f>
        <v>466.11873378276266</v>
      </c>
      <c r="Q8" s="224">
        <f t="shared" si="2"/>
        <v>1106.5379223869102</v>
      </c>
      <c r="R8" s="225">
        <f>L56</f>
        <v>0.18914312247183943</v>
      </c>
      <c r="S8" s="225">
        <f>M56</f>
        <v>0.44901443045476219</v>
      </c>
    </row>
    <row r="9" spans="1:19" x14ac:dyDescent="0.2">
      <c r="A9" t="str">
        <f>Processes!D8</f>
        <v>RADBEELCE1</v>
      </c>
      <c r="B9" t="str">
        <f>Processes!E8</f>
        <v>Residential Appliance Entertainment Demand Detached Building</v>
      </c>
      <c r="C9" s="6" t="str">
        <f t="shared" si="3"/>
        <v>RESELCA</v>
      </c>
      <c r="D9" s="6" t="str">
        <f t="shared" si="0"/>
        <v>RADBE</v>
      </c>
      <c r="E9" s="35">
        <f>I68</f>
        <v>576.51810417318859</v>
      </c>
      <c r="F9" s="35">
        <f>J68</f>
        <v>1368.6194074052291</v>
      </c>
      <c r="G9" s="34">
        <f t="shared" si="4"/>
        <v>576.51810417318859</v>
      </c>
      <c r="H9" s="34">
        <f t="shared" si="4"/>
        <v>1368.6194074052291</v>
      </c>
      <c r="I9" s="42">
        <f t="shared" si="5"/>
        <v>1292.0019397952099</v>
      </c>
      <c r="J9" s="42">
        <f t="shared" si="1"/>
        <v>1292.0019397952101</v>
      </c>
      <c r="K9" s="58">
        <f>ROUND(I70,0)</f>
        <v>6</v>
      </c>
      <c r="L9" s="58">
        <f>ROUND(J70,0)</f>
        <v>6</v>
      </c>
      <c r="M9" s="29">
        <v>1</v>
      </c>
      <c r="N9">
        <v>1</v>
      </c>
      <c r="O9" s="3"/>
      <c r="P9" s="224">
        <f t="shared" si="6"/>
        <v>576.51810417318859</v>
      </c>
      <c r="Q9" s="224">
        <f t="shared" si="2"/>
        <v>1368.6194074052291</v>
      </c>
      <c r="R9" s="225">
        <f>L70</f>
        <v>0.44622077290733031</v>
      </c>
      <c r="S9" s="225">
        <f>M70</f>
        <v>1.0593013564841578</v>
      </c>
    </row>
    <row r="10" spans="1:19" x14ac:dyDescent="0.2">
      <c r="A10" t="str">
        <f>Processes!D9</f>
        <v>RADBLELCE1</v>
      </c>
      <c r="B10" t="str">
        <f>Processes!E9</f>
        <v>Residential Appliance Lighting Demand Detached Building</v>
      </c>
      <c r="C10" s="6" t="str">
        <f t="shared" si="3"/>
        <v>RESELCA</v>
      </c>
      <c r="D10" s="6" t="str">
        <f t="shared" si="0"/>
        <v>RADBL</v>
      </c>
      <c r="E10" s="35">
        <f>I91</f>
        <v>2503.1738479860542</v>
      </c>
      <c r="F10" s="35">
        <f>J91</f>
        <v>5942.3846079841187</v>
      </c>
      <c r="G10" s="34">
        <f t="shared" si="4"/>
        <v>2503.1738479860542</v>
      </c>
      <c r="H10" s="34">
        <f t="shared" si="4"/>
        <v>5942.3846079841187</v>
      </c>
      <c r="I10" s="42">
        <f t="shared" si="5"/>
        <v>11057.308109220092</v>
      </c>
      <c r="J10" s="42">
        <f t="shared" si="1"/>
        <v>11057.308109220092</v>
      </c>
      <c r="K10" s="58">
        <f>ROUND(I93,0)</f>
        <v>4</v>
      </c>
      <c r="L10" s="58">
        <f>ROUND(J93,0)</f>
        <v>4</v>
      </c>
      <c r="M10" s="29">
        <v>1</v>
      </c>
      <c r="N10">
        <v>1</v>
      </c>
      <c r="O10" s="3"/>
      <c r="P10" s="224">
        <f t="shared" si="6"/>
        <v>2503.1738479860542</v>
      </c>
      <c r="Q10" s="224">
        <f t="shared" si="2"/>
        <v>5942.3846079841187</v>
      </c>
      <c r="R10" s="225">
        <f>L93</f>
        <v>0.226381848390278</v>
      </c>
      <c r="S10" s="225">
        <f>M93</f>
        <v>0.53741693270074342</v>
      </c>
    </row>
    <row r="11" spans="1:19" x14ac:dyDescent="0.2">
      <c r="A11" t="str">
        <f>Processes!D10</f>
        <v>RADBOELCE1</v>
      </c>
      <c r="B11" t="str">
        <f>Processes!E10</f>
        <v>Residential Appliance Others Demand Detached Building</v>
      </c>
      <c r="C11" s="6" t="str">
        <f t="shared" si="3"/>
        <v>RESELCA</v>
      </c>
      <c r="D11" s="6" t="str">
        <f t="shared" si="0"/>
        <v>RADBO</v>
      </c>
      <c r="E11" s="35">
        <f>I104</f>
        <v>515.85979836850345</v>
      </c>
      <c r="F11" s="35">
        <f>J104</f>
        <v>1224.6202269047769</v>
      </c>
      <c r="G11" s="34">
        <f t="shared" si="4"/>
        <v>515.85979836850345</v>
      </c>
      <c r="H11" s="34">
        <f t="shared" si="4"/>
        <v>1224.6202269047769</v>
      </c>
      <c r="I11" s="42">
        <f t="shared" si="5"/>
        <v>4990.2534113060428</v>
      </c>
      <c r="J11" s="42">
        <f t="shared" si="1"/>
        <v>4990.2534113060419</v>
      </c>
      <c r="K11" s="58">
        <f>ROUND(I106,0)</f>
        <v>5</v>
      </c>
      <c r="L11" s="58">
        <f>ROUND(J106,0)</f>
        <v>5</v>
      </c>
      <c r="M11" s="29">
        <v>1</v>
      </c>
      <c r="N11">
        <v>1</v>
      </c>
      <c r="O11" s="3"/>
      <c r="P11" s="224">
        <f t="shared" si="6"/>
        <v>515.85979836850345</v>
      </c>
      <c r="Q11" s="224">
        <f t="shared" si="2"/>
        <v>1224.6202269047769</v>
      </c>
      <c r="R11" s="225">
        <f>L106</f>
        <v>0.10337346740743839</v>
      </c>
      <c r="S11" s="225">
        <f>M106</f>
        <v>0.24540241265709012</v>
      </c>
    </row>
    <row r="12" spans="1:19" x14ac:dyDescent="0.2">
      <c r="A12" t="str">
        <f>Processes!D11</f>
        <v>RADBRELCE1</v>
      </c>
      <c r="B12" t="str">
        <f>Processes!E11</f>
        <v>Residential Appliance Refrigeration Demand Detached Building</v>
      </c>
      <c r="C12" s="6" t="str">
        <f t="shared" si="3"/>
        <v>RESELCA</v>
      </c>
      <c r="D12" s="6" t="str">
        <f t="shared" si="0"/>
        <v>RADBR</v>
      </c>
      <c r="E12" s="35">
        <f>I117</f>
        <v>198.33734539355692</v>
      </c>
      <c r="F12" s="35">
        <f>J117</f>
        <v>470.84096432349298</v>
      </c>
      <c r="G12" s="34">
        <f t="shared" si="4"/>
        <v>198.33734539355692</v>
      </c>
      <c r="H12" s="34">
        <f t="shared" si="4"/>
        <v>470.84096432349298</v>
      </c>
      <c r="I12" s="42">
        <f t="shared" si="5"/>
        <v>873.0549690641451</v>
      </c>
      <c r="J12" s="42">
        <f t="shared" si="1"/>
        <v>873.05496906414521</v>
      </c>
      <c r="K12" s="58">
        <f>ROUND(I119,0)</f>
        <v>10</v>
      </c>
      <c r="L12" s="58">
        <f>ROUND(J119,0)</f>
        <v>10</v>
      </c>
      <c r="M12" s="29">
        <v>1</v>
      </c>
      <c r="N12">
        <v>1</v>
      </c>
      <c r="O12" s="3"/>
      <c r="P12" s="224">
        <f t="shared" si="6"/>
        <v>198.33734539355692</v>
      </c>
      <c r="Q12" s="224">
        <f t="shared" si="2"/>
        <v>470.84096432349298</v>
      </c>
      <c r="R12" s="225">
        <f>L119</f>
        <v>0.22717624023852806</v>
      </c>
      <c r="S12" s="225">
        <f>M119</f>
        <v>0.53930277131141247</v>
      </c>
    </row>
    <row r="13" spans="1:19" x14ac:dyDescent="0.2">
      <c r="A13" t="str">
        <f>Processes!D12</f>
        <v>RADBMELCE1</v>
      </c>
      <c r="B13" t="str">
        <f>Processes!E12</f>
        <v>Residential Appliance Machines(Washing) Demand Detached Building</v>
      </c>
      <c r="C13" s="6" t="str">
        <f t="shared" si="3"/>
        <v>RESELCA</v>
      </c>
      <c r="D13" s="6" t="str">
        <f t="shared" si="0"/>
        <v>RADBM</v>
      </c>
      <c r="E13" s="35">
        <f>I133</f>
        <v>224.01390862137811</v>
      </c>
      <c r="F13" s="35">
        <f>J133</f>
        <v>531.79558568696518</v>
      </c>
      <c r="G13" s="34">
        <f t="shared" si="4"/>
        <v>224.01390862137811</v>
      </c>
      <c r="H13" s="34">
        <f t="shared" si="4"/>
        <v>531.79558568696518</v>
      </c>
      <c r="I13" s="42">
        <f t="shared" si="5"/>
        <v>595.34850899127639</v>
      </c>
      <c r="J13" s="42">
        <f t="shared" si="1"/>
        <v>595.34850899127639</v>
      </c>
      <c r="K13" s="58">
        <f>ROUND(I135,0)</f>
        <v>10</v>
      </c>
      <c r="L13" s="58">
        <f>ROUND(J135,0)</f>
        <v>10</v>
      </c>
      <c r="M13" s="29">
        <v>1</v>
      </c>
      <c r="N13">
        <v>1</v>
      </c>
      <c r="O13" s="3"/>
      <c r="P13" s="224">
        <f t="shared" si="6"/>
        <v>224.01390862137811</v>
      </c>
      <c r="Q13" s="224">
        <f t="shared" si="2"/>
        <v>531.79558568696518</v>
      </c>
      <c r="R13" s="225">
        <f>L135</f>
        <v>0.37627356957848795</v>
      </c>
      <c r="S13" s="225">
        <f>M135</f>
        <v>0.89325089028610904</v>
      </c>
    </row>
    <row r="14" spans="1:19" x14ac:dyDescent="0.2">
      <c r="C14" s="6"/>
      <c r="G14" s="6"/>
      <c r="H14" s="6"/>
      <c r="J14" s="4"/>
      <c r="K14" s="4"/>
      <c r="L14" s="4"/>
      <c r="M14" s="4"/>
      <c r="N14" s="4"/>
      <c r="O14" s="3"/>
    </row>
    <row r="15" spans="1:19" x14ac:dyDescent="0.2">
      <c r="C15" s="6"/>
      <c r="G15" s="6"/>
      <c r="H15" s="6"/>
      <c r="J15" s="4"/>
      <c r="K15" s="4"/>
      <c r="L15" s="4"/>
      <c r="M15" s="4"/>
      <c r="N15" s="4"/>
      <c r="O15" s="3"/>
    </row>
    <row r="16" spans="1:19" x14ac:dyDescent="0.2">
      <c r="A16" s="53"/>
      <c r="C16" s="6"/>
      <c r="G16" s="6"/>
      <c r="H16" s="6"/>
      <c r="J16" s="4"/>
      <c r="K16" s="4"/>
      <c r="L16" s="4"/>
      <c r="M16" s="4"/>
      <c r="N16" s="4"/>
      <c r="O16" s="3"/>
    </row>
    <row r="17" spans="1:21" x14ac:dyDescent="0.2">
      <c r="C17" s="6"/>
      <c r="G17" s="6"/>
      <c r="H17" s="6"/>
      <c r="J17" s="4"/>
      <c r="K17" s="4"/>
      <c r="L17" s="4"/>
      <c r="M17" s="4"/>
      <c r="N17" s="4"/>
      <c r="O17" s="3"/>
    </row>
    <row r="18" spans="1:21" x14ac:dyDescent="0.2">
      <c r="C18" s="6"/>
      <c r="G18" s="6"/>
      <c r="H18" s="6"/>
      <c r="J18" s="4"/>
      <c r="K18" s="4"/>
      <c r="L18" s="4"/>
      <c r="M18" s="4"/>
      <c r="N18" s="4"/>
      <c r="O18" s="3"/>
    </row>
    <row r="19" spans="1:21" x14ac:dyDescent="0.2">
      <c r="C19" s="6"/>
      <c r="G19" s="6"/>
      <c r="H19" s="6"/>
      <c r="J19" s="4"/>
      <c r="K19" s="4"/>
      <c r="L19" s="4"/>
      <c r="M19" s="4"/>
      <c r="N19" s="4"/>
      <c r="O19" s="3"/>
    </row>
    <row r="20" spans="1:21" x14ac:dyDescent="0.2">
      <c r="C20" s="6"/>
      <c r="G20" s="6"/>
      <c r="H20" s="6"/>
      <c r="J20" s="4"/>
      <c r="K20" s="4"/>
      <c r="L20" s="4"/>
      <c r="M20" s="4"/>
      <c r="N20" s="4"/>
      <c r="O20" s="3"/>
    </row>
    <row r="21" spans="1:21" x14ac:dyDescent="0.2">
      <c r="C21" s="6"/>
      <c r="G21" s="6"/>
      <c r="H21" s="6"/>
      <c r="J21" s="4"/>
      <c r="K21" s="4"/>
      <c r="L21" s="4"/>
      <c r="M21" s="4"/>
      <c r="N21" s="4"/>
      <c r="O21" s="3"/>
    </row>
    <row r="22" spans="1:21" x14ac:dyDescent="0.2">
      <c r="C22" s="6"/>
      <c r="G22" s="6"/>
      <c r="H22" s="6"/>
      <c r="J22" s="4"/>
      <c r="K22" s="4"/>
      <c r="L22" s="4"/>
      <c r="M22" s="4"/>
      <c r="N22" s="4"/>
      <c r="O22" s="3"/>
    </row>
    <row r="23" spans="1:21" x14ac:dyDescent="0.2">
      <c r="C23" s="6"/>
      <c r="G23" s="6"/>
      <c r="H23" s="6"/>
      <c r="J23" s="4"/>
      <c r="K23" s="4"/>
      <c r="L23" s="4"/>
      <c r="M23" s="4"/>
      <c r="N23" s="4"/>
      <c r="O23" s="3"/>
    </row>
    <row r="24" spans="1:21" x14ac:dyDescent="0.2">
      <c r="C24" s="6"/>
      <c r="G24" s="6"/>
      <c r="H24" s="6"/>
      <c r="J24" s="4"/>
      <c r="K24" s="4"/>
      <c r="L24" s="4"/>
      <c r="M24" s="4"/>
      <c r="N24" s="4"/>
      <c r="O24" s="3"/>
    </row>
    <row r="25" spans="1:21" ht="13.5" thickBot="1" x14ac:dyDescent="0.25">
      <c r="B25" s="202" t="s">
        <v>266</v>
      </c>
      <c r="F25" s="34"/>
      <c r="J25" s="4"/>
      <c r="K25" s="4"/>
      <c r="L25" s="4"/>
    </row>
    <row r="26" spans="1:21" ht="13.5" thickBot="1" x14ac:dyDescent="0.25">
      <c r="B26" s="139" t="s">
        <v>228</v>
      </c>
      <c r="E26" s="203" t="s">
        <v>253</v>
      </c>
      <c r="F26" s="204"/>
      <c r="J26" s="4"/>
      <c r="K26" s="4"/>
      <c r="L26" s="4"/>
      <c r="P26" s="59" t="s">
        <v>87</v>
      </c>
    </row>
    <row r="27" spans="1:21" x14ac:dyDescent="0.2">
      <c r="B27" s="226" t="s">
        <v>265</v>
      </c>
      <c r="D27" s="6" t="str">
        <f>'[9]udv ownership DB '!N5</f>
        <v>Computers</v>
      </c>
      <c r="E27" s="205">
        <f>'[9]udv ownership DB '!O5</f>
        <v>5.99</v>
      </c>
      <c r="F27" s="311">
        <f>E27-I38</f>
        <v>0</v>
      </c>
      <c r="I27" s="292">
        <v>2012</v>
      </c>
      <c r="J27" s="293"/>
      <c r="L27" s="36"/>
      <c r="S27" t="s">
        <v>109</v>
      </c>
      <c r="T27" s="15" t="s">
        <v>110</v>
      </c>
      <c r="U27" s="15" t="s">
        <v>111</v>
      </c>
    </row>
    <row r="28" spans="1:21" ht="15.75" thickBot="1" x14ac:dyDescent="0.3">
      <c r="A28" s="84" t="str">
        <f>'DK data deta bui '!$B$2</f>
        <v>2012 Detached house</v>
      </c>
      <c r="B28" s="1"/>
      <c r="C28" s="1"/>
      <c r="D28" s="6" t="str">
        <f>'[9]udv ownership DB '!N6</f>
        <v>Cooking</v>
      </c>
      <c r="E28" s="205">
        <f>'[9]udv ownership DB '!O6</f>
        <v>5.2046000000000001</v>
      </c>
      <c r="F28" s="206">
        <f>E28-I52</f>
        <v>0</v>
      </c>
      <c r="I28" s="294" t="s">
        <v>79</v>
      </c>
      <c r="J28" s="295"/>
      <c r="N28">
        <f>'DK data deta bui '!$M$85</f>
        <v>1.0934692063363287</v>
      </c>
      <c r="O28" s="43" t="s">
        <v>88</v>
      </c>
      <c r="P28" s="13">
        <f>SUM(P7:P27)</f>
        <v>5020.4801050315782</v>
      </c>
      <c r="Q28" s="13">
        <f>SUM(Q7:Q27)</f>
        <v>11918.318707601149</v>
      </c>
      <c r="S28" s="13">
        <f>SUM(P28:Q28)</f>
        <v>16938.798812632725</v>
      </c>
      <c r="T28" s="13">
        <f>'DK data multis bui'!$J$95/1000</f>
        <v>21.90436</v>
      </c>
      <c r="U28" s="111">
        <f>S28/T28-1</f>
        <v>772.30717777797315</v>
      </c>
    </row>
    <row r="29" spans="1:21" ht="13.5" thickBot="1" x14ac:dyDescent="0.25">
      <c r="A29" s="1"/>
      <c r="D29" s="6" t="str">
        <f>'[9]udv ownership DB '!N7</f>
        <v>Entertainment</v>
      </c>
      <c r="E29" s="205">
        <f>'[9]udv ownership DB '!O7</f>
        <v>6.4372999999999987</v>
      </c>
      <c r="F29" s="206">
        <f>E29-I66</f>
        <v>0</v>
      </c>
      <c r="I29" s="296" t="s">
        <v>292</v>
      </c>
      <c r="J29" s="295" t="s">
        <v>293</v>
      </c>
      <c r="K29" s="186" t="s">
        <v>238</v>
      </c>
      <c r="L29" s="109"/>
      <c r="M29" s="109"/>
      <c r="N29" s="313">
        <v>1.5</v>
      </c>
      <c r="O29" s="200" t="s">
        <v>351</v>
      </c>
      <c r="S29" s="187"/>
    </row>
    <row r="30" spans="1:21" ht="13.5" thickBot="1" x14ac:dyDescent="0.25">
      <c r="A30" s="1"/>
      <c r="D30" s="6" t="str">
        <f>'[9]udv ownership DB '!N8</f>
        <v>Lighting</v>
      </c>
      <c r="E30" s="205">
        <f>'[9]udv ownership DB '!O8</f>
        <v>27.95</v>
      </c>
      <c r="F30" s="206">
        <f>E30-I89</f>
        <v>0</v>
      </c>
      <c r="I30" s="297">
        <f>'SE data'!S16</f>
        <v>89.558992772309622</v>
      </c>
      <c r="J30" s="298">
        <f>'SE data'!N16</f>
        <v>212.60767828207935</v>
      </c>
    </row>
    <row r="31" spans="1:21" x14ac:dyDescent="0.2">
      <c r="D31" s="6" t="str">
        <f>'[9]udv ownership DB '!N9</f>
        <v xml:space="preserve">Miscellaneous  </v>
      </c>
      <c r="E31" s="205">
        <f>'[9]udv ownership DB '!O9</f>
        <v>5.76</v>
      </c>
      <c r="F31" s="206">
        <f>E31-I102</f>
        <v>0</v>
      </c>
      <c r="I31" s="202" t="s">
        <v>268</v>
      </c>
    </row>
    <row r="32" spans="1:21" x14ac:dyDescent="0.2">
      <c r="A32" s="70" t="s">
        <v>91</v>
      </c>
      <c r="B32" s="1"/>
      <c r="C32" s="1"/>
      <c r="D32" s="6" t="str">
        <f>'[9]udv ownership DB '!N10</f>
        <v>Refrigeration</v>
      </c>
      <c r="E32" s="205">
        <f>'[9]udv ownership DB '!O10</f>
        <v>2.2145999999999999</v>
      </c>
      <c r="F32" s="206">
        <f>E32-I115</f>
        <v>0</v>
      </c>
      <c r="G32" s="5"/>
      <c r="H32" s="49"/>
      <c r="I32" s="50"/>
      <c r="J32" s="51"/>
    </row>
    <row r="33" spans="1:29" ht="13.5" thickBot="1" x14ac:dyDescent="0.25">
      <c r="A33" s="1"/>
      <c r="B33" s="1"/>
      <c r="C33" s="1"/>
      <c r="D33" s="8"/>
      <c r="E33" s="207" t="s">
        <v>254</v>
      </c>
      <c r="F33" s="208"/>
      <c r="G33" s="5"/>
      <c r="H33" s="5"/>
    </row>
    <row r="34" spans="1:29" ht="30.75" thickBot="1" x14ac:dyDescent="0.25">
      <c r="A34" s="73" t="s">
        <v>92</v>
      </c>
      <c r="B34" s="64" t="s">
        <v>93</v>
      </c>
      <c r="C34" s="74" t="s">
        <v>65</v>
      </c>
      <c r="D34" s="74" t="s">
        <v>66</v>
      </c>
      <c r="E34" s="74" t="s">
        <v>66</v>
      </c>
      <c r="F34" s="75" t="s">
        <v>99</v>
      </c>
      <c r="G34" s="76" t="s">
        <v>99</v>
      </c>
      <c r="H34" s="5"/>
      <c r="I34" s="30" t="s">
        <v>66</v>
      </c>
      <c r="J34" s="30" t="s">
        <v>66</v>
      </c>
      <c r="L34" s="31" t="s">
        <v>67</v>
      </c>
      <c r="M34" s="31" t="s">
        <v>67</v>
      </c>
      <c r="N34" s="31" t="s">
        <v>67</v>
      </c>
      <c r="O34" s="61" t="s">
        <v>108</v>
      </c>
      <c r="P34" s="62"/>
      <c r="Q34" s="62"/>
      <c r="T34" t="s">
        <v>104</v>
      </c>
      <c r="X34" s="15" t="s">
        <v>170</v>
      </c>
    </row>
    <row r="35" spans="1:29" x14ac:dyDescent="0.2">
      <c r="A35" s="65"/>
      <c r="B35" s="1" t="s">
        <v>128</v>
      </c>
      <c r="C35" s="1"/>
      <c r="D35" s="83" t="s">
        <v>44</v>
      </c>
      <c r="E35" s="83" t="s">
        <v>78</v>
      </c>
      <c r="F35" s="83" t="s">
        <v>44</v>
      </c>
      <c r="G35" s="83" t="s">
        <v>78</v>
      </c>
      <c r="I35" s="83" t="s">
        <v>44</v>
      </c>
      <c r="J35" s="83" t="s">
        <v>78</v>
      </c>
      <c r="L35" s="83" t="s">
        <v>44</v>
      </c>
      <c r="M35" s="83" t="s">
        <v>78</v>
      </c>
      <c r="N35" s="81" t="s">
        <v>89</v>
      </c>
      <c r="P35" s="81" t="s">
        <v>107</v>
      </c>
      <c r="Q35" s="81" t="s">
        <v>107</v>
      </c>
      <c r="Y35" t="str">
        <f>E35</f>
        <v>DKW</v>
      </c>
      <c r="Z35" t="str">
        <f>G35</f>
        <v>DKW</v>
      </c>
    </row>
    <row r="36" spans="1:29" ht="15" x14ac:dyDescent="0.25">
      <c r="A36" s="65"/>
      <c r="B36" s="1"/>
      <c r="C36" s="68" t="s">
        <v>68</v>
      </c>
      <c r="D36" s="69" t="s">
        <v>174</v>
      </c>
      <c r="E36" s="69" t="s">
        <v>174</v>
      </c>
      <c r="F36" s="66" t="s">
        <v>70</v>
      </c>
      <c r="G36" s="67" t="s">
        <v>70</v>
      </c>
      <c r="H36" s="44"/>
      <c r="I36" s="191" t="s">
        <v>243</v>
      </c>
      <c r="J36" s="192"/>
      <c r="K36" s="24"/>
      <c r="L36" s="191" t="s">
        <v>244</v>
      </c>
      <c r="M36" s="193"/>
      <c r="N36" s="194"/>
      <c r="O36" s="41"/>
      <c r="P36" s="83" t="s">
        <v>44</v>
      </c>
      <c r="Q36" s="83" t="s">
        <v>78</v>
      </c>
      <c r="R36" s="32" t="s">
        <v>89</v>
      </c>
      <c r="X36" s="15" t="s">
        <v>92</v>
      </c>
      <c r="Y36" t="str">
        <f>F36</f>
        <v>kWh/y</v>
      </c>
      <c r="Z36" t="str">
        <f>G36</f>
        <v>kWh/y</v>
      </c>
    </row>
    <row r="37" spans="1:29" x14ac:dyDescent="0.2">
      <c r="A37" s="72" t="str">
        <f>VLOOKUP($B$35,'2012'!$B5:$L5,11,FALSE)</f>
        <v>All-in-one printer</v>
      </c>
      <c r="B37" s="72" t="str">
        <f>VLOOKUP($B$35,'2012'!$B5:$L5,1,FALSE)</f>
        <v>Computers</v>
      </c>
      <c r="C37" s="72">
        <f>VLOOKUP($B$35,'2012'!$B5:$L5,2,FALSE)</f>
        <v>4</v>
      </c>
      <c r="D37" s="72">
        <f>VLOOKUP($B$35,'2012'!$B5:$L5,7,FALSE)/100</f>
        <v>0.81</v>
      </c>
      <c r="E37" s="72">
        <f>VLOOKUP($B$35,'2012'!$B5:$L5,7,FALSE)/100</f>
        <v>0.81</v>
      </c>
      <c r="F37" s="72">
        <f>VLOOKUP($B$35,'2012'!$B5:$L5,8,FALSE)</f>
        <v>129</v>
      </c>
      <c r="G37" s="72">
        <f>VLOOKUP($B$35,'2012'!$B5:$L5,8,FALSE)</f>
        <v>129</v>
      </c>
      <c r="H37" s="60" t="s">
        <v>69</v>
      </c>
      <c r="I37" s="33">
        <f>SUMPRODUCT(D37:D47,F37:F47)/(SUM(F37:F47))</f>
        <v>0.70824769433465073</v>
      </c>
      <c r="J37" s="33">
        <f>SUMPRODUCT(E37:E47,G37:G47)/(SUM(G37:G47))</f>
        <v>0.70824769433465073</v>
      </c>
      <c r="K37" s="212" t="s">
        <v>256</v>
      </c>
      <c r="L37" s="33">
        <f>SUMPRODUCT(D37:D47,F37:F47)/(SUM(D37:D47))</f>
        <v>89.742904841402307</v>
      </c>
      <c r="M37" s="33">
        <f>SUMPRODUCT(E37:E47,G37:G47)/(SUM(E37:E47))</f>
        <v>89.742904841402307</v>
      </c>
      <c r="N37" s="24"/>
      <c r="O37" s="41" t="s">
        <v>73</v>
      </c>
      <c r="P37" s="38">
        <f>SUMPRODUCT(D37:D47,F37:F47)</f>
        <v>537.55999999999995</v>
      </c>
      <c r="Q37" s="38">
        <f>SUMPRODUCT(E37:E47,G37:G47)</f>
        <v>537.55999999999995</v>
      </c>
      <c r="R37" s="41" t="s">
        <v>72</v>
      </c>
      <c r="X37" s="114" t="str">
        <f>A37</f>
        <v>All-in-one printer</v>
      </c>
      <c r="Y37" s="115">
        <f>D37*F37/(SUMPRODUCT(D$37:D$38,F$37:F$38))</f>
        <v>0.32973587049133773</v>
      </c>
      <c r="Z37" s="115">
        <f>E37*G37/(SUMPRODUCT(E$37:E$38,G$37:G$38))</f>
        <v>0.32973587049133773</v>
      </c>
      <c r="AA37" s="114"/>
      <c r="AB37" s="114"/>
      <c r="AC37" s="114"/>
    </row>
    <row r="38" spans="1:29" x14ac:dyDescent="0.2">
      <c r="A38" s="72" t="str">
        <f>VLOOKUP($B$35,'2012'!$B6:$L6,11,FALSE)</f>
        <v>Desktop pc</v>
      </c>
      <c r="B38" s="72" t="str">
        <f>VLOOKUP($B$35,'2012'!$B6:$L6,1,FALSE)</f>
        <v>Computers</v>
      </c>
      <c r="C38" s="72">
        <f>VLOOKUP($B$35,'2012'!$B6:$L6,2,FALSE)</f>
        <v>3</v>
      </c>
      <c r="D38" s="72">
        <f>VLOOKUP($B$35,'2012'!$B6:$L6,7,FALSE)/100</f>
        <v>0.9</v>
      </c>
      <c r="E38" s="72">
        <f>VLOOKUP($B$35,'2012'!$B6:$L6,7,FALSE)/100</f>
        <v>0.9</v>
      </c>
      <c r="F38" s="72">
        <f>VLOOKUP($B$35,'2012'!$B6:$L6,8,FALSE)</f>
        <v>236</v>
      </c>
      <c r="G38" s="72">
        <f>VLOOKUP($B$35,'2012'!$B6:$L6,8,FALSE)</f>
        <v>236</v>
      </c>
      <c r="H38" s="211" t="s">
        <v>255</v>
      </c>
      <c r="I38" s="29">
        <f>SUM(D37:D47)</f>
        <v>5.9900000000000011</v>
      </c>
      <c r="J38" s="29">
        <f>SUM(E37:E47)</f>
        <v>5.9900000000000011</v>
      </c>
      <c r="K38" s="212" t="s">
        <v>257</v>
      </c>
      <c r="L38" s="78">
        <f>L37*10^-9*3.6</f>
        <v>3.2307445742904835E-7</v>
      </c>
      <c r="M38" s="78">
        <f>M37*10^-9*3.6</f>
        <v>3.2307445742904835E-7</v>
      </c>
      <c r="N38" s="24"/>
      <c r="O38" s="41" t="s">
        <v>73</v>
      </c>
      <c r="P38" s="40">
        <f>P37*$I$30</f>
        <v>48143.332154682757</v>
      </c>
      <c r="Q38" s="40">
        <f>Q37*$J$30</f>
        <v>114289.38353731456</v>
      </c>
      <c r="R38" s="40">
        <f>P38+Q38</f>
        <v>162432.71569199732</v>
      </c>
      <c r="S38" s="41" t="s">
        <v>71</v>
      </c>
      <c r="T38" t="str">
        <f>'DK data deta bui '!H7</f>
        <v>Computers</v>
      </c>
      <c r="U38" s="40">
        <f>'DK data deta bui '!I7</f>
        <v>678542.00200000021</v>
      </c>
      <c r="V38" s="41" t="s">
        <v>71</v>
      </c>
      <c r="W38" s="86">
        <f>R38-U38</f>
        <v>-516109.28630800289</v>
      </c>
      <c r="X38" s="114" t="str">
        <f t="shared" ref="X38:X47" si="7">A38</f>
        <v>Desktop pc</v>
      </c>
      <c r="Y38" s="115">
        <f>D38*F38/(SUMPRODUCT(D$37:D$38,F$37:F$38))</f>
        <v>0.67026412950866232</v>
      </c>
      <c r="Z38" s="115">
        <f>E38*G38/(SUMPRODUCT(E$37:E$38,G$37:G$38))</f>
        <v>0.67026412950866232</v>
      </c>
      <c r="AA38" s="114"/>
      <c r="AB38" s="114"/>
      <c r="AC38" s="114"/>
    </row>
    <row r="39" spans="1:29" x14ac:dyDescent="0.2">
      <c r="A39" s="72" t="str">
        <f>VLOOKUP($B$35,'2012'!$B7:$L7,11,FALSE)</f>
        <v>Desktop pc standby</v>
      </c>
      <c r="B39" s="72" t="str">
        <f>VLOOKUP($B$35,'2012'!$B7:$L7,1,FALSE)</f>
        <v>Computers</v>
      </c>
      <c r="C39" s="72">
        <f>VLOOKUP($B$35,'2012'!$B7:$L7,2,FALSE)</f>
        <v>0</v>
      </c>
      <c r="D39" s="72">
        <f>VLOOKUP($B$35,'2012'!$B7:$L7,7,FALSE)/100</f>
        <v>0</v>
      </c>
      <c r="E39" s="72">
        <f>VLOOKUP($B$35,'2012'!$B7:$L7,7,FALSE)/100</f>
        <v>0</v>
      </c>
      <c r="F39" s="72">
        <f>VLOOKUP($B$35,'2012'!$B7:$L7,8,FALSE)</f>
        <v>0</v>
      </c>
      <c r="G39" s="72">
        <f>VLOOKUP($B$35,'2012'!$B7:$L7,8,FALSE)</f>
        <v>0</v>
      </c>
      <c r="H39" s="185" t="s">
        <v>239</v>
      </c>
      <c r="I39" s="107"/>
      <c r="J39" s="107"/>
      <c r="K39" s="80"/>
      <c r="L39" s="195" t="s">
        <v>106</v>
      </c>
      <c r="M39" s="196"/>
      <c r="N39" s="197"/>
      <c r="O39" s="41" t="s">
        <v>73</v>
      </c>
      <c r="P39" s="39">
        <f>P38*3.6/1000000</f>
        <v>0.17331599575685794</v>
      </c>
      <c r="Q39" s="39">
        <f>Q38*3.6/1000000</f>
        <v>0.41144178073433241</v>
      </c>
      <c r="R39" s="39">
        <f>R38*3.6/1000000</f>
        <v>0.58475777649119043</v>
      </c>
      <c r="S39" s="41" t="s">
        <v>43</v>
      </c>
      <c r="X39" s="114" t="str">
        <f t="shared" si="7"/>
        <v>Desktop pc standby</v>
      </c>
      <c r="Y39" s="114"/>
      <c r="Z39" s="114"/>
      <c r="AA39" s="114"/>
      <c r="AB39" s="114"/>
      <c r="AC39" s="114"/>
    </row>
    <row r="40" spans="1:29" x14ac:dyDescent="0.2">
      <c r="A40" s="72" t="str">
        <f>VLOOKUP($B$35,'2012'!$B8:$L8,11,FALSE)</f>
        <v>External harddisc</v>
      </c>
      <c r="B40" s="72" t="str">
        <f>VLOOKUP($B$35,'2012'!$B8:$L8,1,FALSE)</f>
        <v>Computers</v>
      </c>
      <c r="C40" s="72">
        <f>VLOOKUP($B$35,'2012'!$B8:$L8,2,FALSE)</f>
        <v>4</v>
      </c>
      <c r="D40" s="72">
        <f>VLOOKUP($B$35,'2012'!$B8:$L8,7,FALSE)/100</f>
        <v>0.56000000000000005</v>
      </c>
      <c r="E40" s="72">
        <f>VLOOKUP($B$35,'2012'!$B8:$L8,7,FALSE)/100</f>
        <v>0.56000000000000005</v>
      </c>
      <c r="F40" s="72">
        <f>VLOOKUP($B$35,'2012'!$B8:$L8,8,FALSE)</f>
        <v>22</v>
      </c>
      <c r="G40" s="72">
        <f>VLOOKUP($B$35,'2012'!$B8:$L8,8,FALSE)</f>
        <v>22</v>
      </c>
      <c r="H40" s="213" t="s">
        <v>260</v>
      </c>
      <c r="I40" s="55">
        <f>I$30*I38</f>
        <v>536.45836670613471</v>
      </c>
      <c r="J40" s="55">
        <f>J$30*J38</f>
        <v>1273.5199929096555</v>
      </c>
      <c r="K40" s="212" t="s">
        <v>258</v>
      </c>
      <c r="L40" s="56">
        <f>I40*L38*1000</f>
        <v>0.17331599575685794</v>
      </c>
      <c r="M40" s="56">
        <f>J40*M38*1000</f>
        <v>0.41144178073433246</v>
      </c>
      <c r="N40" s="23">
        <f>L40+M40</f>
        <v>0.58475777649119043</v>
      </c>
      <c r="P40" s="41"/>
      <c r="Q40" s="63"/>
      <c r="R40" s="63">
        <f>R39-N40</f>
        <v>0</v>
      </c>
      <c r="X40" s="114" t="str">
        <f t="shared" si="7"/>
        <v>External harddisc</v>
      </c>
      <c r="Y40" s="114"/>
      <c r="Z40" s="114"/>
      <c r="AA40" s="114"/>
      <c r="AB40" s="114"/>
      <c r="AC40" s="114"/>
    </row>
    <row r="41" spans="1:29" ht="15" x14ac:dyDescent="0.2">
      <c r="A41" s="72" t="str">
        <f>VLOOKUP($B$35,'2012'!$B9:$L9,11,FALSE)</f>
        <v>Injet printer</v>
      </c>
      <c r="B41" s="72" t="str">
        <f>VLOOKUP($B$35,'2012'!$B9:$L9,1,FALSE)</f>
        <v>Computers</v>
      </c>
      <c r="C41" s="72">
        <f>VLOOKUP($B$35,'2012'!$B9:$L9,2,FALSE)</f>
        <v>4</v>
      </c>
      <c r="D41" s="72">
        <f>VLOOKUP($B$35,'2012'!$B9:$L9,7,FALSE)/100</f>
        <v>0.22</v>
      </c>
      <c r="E41" s="72">
        <f>VLOOKUP($B$35,'2012'!$B9:$L9,7,FALSE)/100</f>
        <v>0.22</v>
      </c>
      <c r="F41" s="72">
        <f>VLOOKUP($B$35,'2012'!$B9:$L9,8,FALSE)</f>
        <v>73</v>
      </c>
      <c r="G41" s="72">
        <f>VLOOKUP($B$35,'2012'!$B9:$L9,8,FALSE)</f>
        <v>73</v>
      </c>
      <c r="I41" s="71" t="s">
        <v>65</v>
      </c>
      <c r="J41" s="71" t="s">
        <v>65</v>
      </c>
      <c r="K41" s="105" t="s">
        <v>237</v>
      </c>
      <c r="L41" s="105" t="s">
        <v>75</v>
      </c>
      <c r="M41" s="105" t="s">
        <v>75</v>
      </c>
      <c r="N41" s="105"/>
      <c r="X41" s="114" t="str">
        <f t="shared" si="7"/>
        <v>Injet printer</v>
      </c>
      <c r="Y41" s="114"/>
      <c r="Z41" s="114"/>
      <c r="AA41" s="114"/>
      <c r="AB41" s="114"/>
      <c r="AC41" s="114"/>
    </row>
    <row r="42" spans="1:29" x14ac:dyDescent="0.2">
      <c r="A42" s="72" t="str">
        <f>VLOOKUP($B$35,'2012'!$B10:$L10,11,FALSE)</f>
        <v>Laptop pc</v>
      </c>
      <c r="B42" s="72" t="str">
        <f>VLOOKUP($B$35,'2012'!$B10:$L10,1,FALSE)</f>
        <v>Computers</v>
      </c>
      <c r="C42" s="72">
        <f>VLOOKUP($B$35,'2012'!$B10:$L10,2,FALSE)</f>
        <v>4</v>
      </c>
      <c r="D42" s="72">
        <f>VLOOKUP($B$35,'2012'!$B10:$L10,7,FALSE)/100</f>
        <v>1.62</v>
      </c>
      <c r="E42" s="72">
        <f>VLOOKUP($B$35,'2012'!$B10:$L10,7,FALSE)/100</f>
        <v>1.62</v>
      </c>
      <c r="F42" s="72">
        <f>VLOOKUP($B$35,'2012'!$B10:$L10,8,FALSE)</f>
        <v>50</v>
      </c>
      <c r="G42" s="72">
        <f>VLOOKUP($B$35,'2012'!$B10:$L10,8,FALSE)</f>
        <v>50</v>
      </c>
      <c r="I42" s="82">
        <f>($C37*D37+$C38*D38+$C39*D39+$C40*D40+$C41*D41+$C42*D42+$C43*D43+$C44*D44+$C45*D45+$C47*D47)/I38</f>
        <v>3.776293823038396</v>
      </c>
      <c r="J42" s="82">
        <f>($C37*E37+$C38*E38+$C39*E39+$C40*E40+$C41*E41+$C42*E42+$C43*E43+$C44*E44+$C45*E45+$C47*E47)/J38</f>
        <v>3.776293823038396</v>
      </c>
      <c r="K42" s="105" t="s">
        <v>259</v>
      </c>
      <c r="L42" s="105">
        <f>L40*$N$29</f>
        <v>0.25997399363528689</v>
      </c>
      <c r="M42" s="105">
        <f>M40*$N$29</f>
        <v>0.61716267110149869</v>
      </c>
      <c r="N42" s="105">
        <f>N40*$N$29</f>
        <v>0.87713666473678564</v>
      </c>
      <c r="U42" s="110">
        <f>N42/3.6*1000000</f>
        <v>243649.07353799601</v>
      </c>
      <c r="V42" s="105" t="s">
        <v>71</v>
      </c>
      <c r="W42" s="105">
        <f>U42/U38-'DK data deta bui '!$M$85</f>
        <v>-0.73439184219403364</v>
      </c>
      <c r="X42" s="114" t="str">
        <f t="shared" si="7"/>
        <v>Laptop pc</v>
      </c>
      <c r="Y42" s="114"/>
      <c r="Z42" s="114"/>
      <c r="AA42" s="114"/>
      <c r="AB42" s="114"/>
      <c r="AC42" s="114"/>
    </row>
    <row r="43" spans="1:29" x14ac:dyDescent="0.2">
      <c r="A43" s="72" t="str">
        <f>VLOOKUP($B$35,'2012'!$B11:$L11,11,FALSE)</f>
        <v>Laptop pc standby</v>
      </c>
      <c r="B43" s="72" t="str">
        <f>VLOOKUP($B$35,'2012'!$B11:$L11,1,FALSE)</f>
        <v>Computers</v>
      </c>
      <c r="C43" s="72">
        <f>VLOOKUP($B$35,'2012'!$B11:$L11,2,FALSE)</f>
        <v>0</v>
      </c>
      <c r="D43" s="72">
        <f>VLOOKUP($B$35,'2012'!$B11:$L11,7,FALSE)/100</f>
        <v>0</v>
      </c>
      <c r="E43" s="72">
        <f>VLOOKUP($B$35,'2012'!$B11:$L11,7,FALSE)/100</f>
        <v>0</v>
      </c>
      <c r="F43" s="72">
        <f>VLOOKUP($B$35,'2012'!$B11:$L11,8,FALSE)</f>
        <v>0</v>
      </c>
      <c r="G43" s="72">
        <f>VLOOKUP($B$35,'2012'!$B11:$L11,8,FALSE)</f>
        <v>0</v>
      </c>
      <c r="X43" s="114" t="str">
        <f t="shared" si="7"/>
        <v>Laptop pc standby</v>
      </c>
      <c r="Y43" s="114"/>
      <c r="Z43" s="114"/>
      <c r="AA43" s="114"/>
      <c r="AB43" s="114"/>
      <c r="AC43" s="114"/>
    </row>
    <row r="44" spans="1:29" x14ac:dyDescent="0.2">
      <c r="A44" s="72" t="str">
        <f>VLOOKUP($B$35,'2012'!$B12:$L12,11,FALSE)</f>
        <v>Laser printers</v>
      </c>
      <c r="B44" s="72" t="str">
        <f>VLOOKUP($B$35,'2012'!$B12:$L12,1,FALSE)</f>
        <v>Computers</v>
      </c>
      <c r="C44" s="72">
        <f>VLOOKUP($B$35,'2012'!$B12:$L12,2,FALSE)</f>
        <v>4</v>
      </c>
      <c r="D44" s="72">
        <f>VLOOKUP($B$35,'2012'!$B12:$L12,7,FALSE)/100</f>
        <v>0.19</v>
      </c>
      <c r="E44" s="72">
        <f>VLOOKUP($B$35,'2012'!$B12:$L12,7,FALSE)/100</f>
        <v>0.19</v>
      </c>
      <c r="F44" s="72">
        <f>VLOOKUP($B$35,'2012'!$B12:$L12,8,FALSE)</f>
        <v>100</v>
      </c>
      <c r="G44" s="72">
        <f>VLOOKUP($B$35,'2012'!$B12:$L12,8,FALSE)</f>
        <v>100</v>
      </c>
      <c r="X44" s="114" t="str">
        <f t="shared" si="7"/>
        <v>Laser printers</v>
      </c>
      <c r="Y44" s="114"/>
      <c r="Z44" s="114"/>
      <c r="AA44" s="114"/>
      <c r="AB44" s="114"/>
      <c r="AC44" s="114"/>
    </row>
    <row r="45" spans="1:29" x14ac:dyDescent="0.2">
      <c r="A45" s="72" t="str">
        <f>VLOOKUP($B$35,'2012'!$B13:$L13,11,FALSE)</f>
        <v>PC speakers</v>
      </c>
      <c r="B45" s="72" t="str">
        <f>VLOOKUP($B$35,'2012'!$B13:$L13,1,FALSE)</f>
        <v>Computers</v>
      </c>
      <c r="C45" s="72">
        <f>VLOOKUP($B$35,'2012'!$B13:$L13,2,FALSE)</f>
        <v>4</v>
      </c>
      <c r="D45" s="72">
        <f>VLOOKUP($B$35,'2012'!$B13:$L13,7,FALSE)/100</f>
        <v>0.73</v>
      </c>
      <c r="E45" s="72">
        <f>VLOOKUP($B$35,'2012'!$B13:$L13,7,FALSE)/100</f>
        <v>0.73</v>
      </c>
      <c r="F45" s="72">
        <f>VLOOKUP($B$35,'2012'!$B13:$L13,8,FALSE)</f>
        <v>15</v>
      </c>
      <c r="G45" s="72">
        <f>VLOOKUP($B$35,'2012'!$B13:$L13,8,FALSE)</f>
        <v>15</v>
      </c>
      <c r="X45" s="114" t="str">
        <f t="shared" si="7"/>
        <v>PC speakers</v>
      </c>
      <c r="Y45" s="114"/>
      <c r="Z45" s="114"/>
      <c r="AA45" s="114"/>
      <c r="AB45" s="114"/>
      <c r="AC45" s="114"/>
    </row>
    <row r="46" spans="1:29" x14ac:dyDescent="0.2">
      <c r="A46" s="72" t="str">
        <f>VLOOKUP($B$35,'2012'!$B14:$L14,11,FALSE)</f>
        <v>Scanner</v>
      </c>
      <c r="B46" s="72" t="str">
        <f>VLOOKUP($B$35,'2012'!$B14:$L14,1,FALSE)</f>
        <v>Computers</v>
      </c>
      <c r="C46" s="72">
        <f>VLOOKUP($B$35,'2012'!$B14:$L14,2,FALSE)</f>
        <v>4</v>
      </c>
      <c r="D46" s="72">
        <f>VLOOKUP($B$35,'2012'!$B14:$L14,7,FALSE)/100</f>
        <v>0.11</v>
      </c>
      <c r="E46" s="72">
        <f>VLOOKUP($B$35,'2012'!$B14:$L14,7,FALSE)/100</f>
        <v>0.11</v>
      </c>
      <c r="F46" s="72">
        <f>VLOOKUP($B$35,'2012'!$B14:$L14,8,FALSE)</f>
        <v>44</v>
      </c>
      <c r="G46" s="72">
        <f>VLOOKUP($B$35,'2012'!$B14:$L14,8,FALSE)</f>
        <v>44</v>
      </c>
      <c r="X46" s="114"/>
      <c r="Y46" s="114"/>
      <c r="Z46" s="114"/>
      <c r="AA46" s="114"/>
      <c r="AB46" s="114"/>
      <c r="AC46" s="114"/>
    </row>
    <row r="47" spans="1:29" ht="13.5" thickBot="1" x14ac:dyDescent="0.25">
      <c r="A47" s="72" t="str">
        <f>VLOOKUP($B$35,'2012'!$B15:$L15,11,FALSE)</f>
        <v>Wireless network</v>
      </c>
      <c r="B47" s="72" t="str">
        <f>VLOOKUP($B$35,'2012'!$B15:$L15,1,FALSE)</f>
        <v>Computers</v>
      </c>
      <c r="C47" s="72">
        <f>VLOOKUP($B$35,'2012'!$B15:$L15,2,FALSE)</f>
        <v>4</v>
      </c>
      <c r="D47" s="72">
        <f>VLOOKUP($B$35,'2012'!$B15:$L15,7,FALSE)/100</f>
        <v>0.85</v>
      </c>
      <c r="E47" s="72">
        <f>VLOOKUP($B$35,'2012'!$B15:$L15,7,FALSE)/100</f>
        <v>0.85</v>
      </c>
      <c r="F47" s="72">
        <f>VLOOKUP($B$35,'2012'!$B15:$L15,8,FALSE)</f>
        <v>90</v>
      </c>
      <c r="G47" s="72">
        <f>VLOOKUP($B$35,'2012'!$B15:$L15,8,FALSE)</f>
        <v>90</v>
      </c>
      <c r="X47" s="114" t="str">
        <f t="shared" si="7"/>
        <v>Wireless network</v>
      </c>
      <c r="Y47" s="114"/>
      <c r="Z47" s="114"/>
      <c r="AA47" s="114"/>
      <c r="AB47" s="114"/>
      <c r="AC47" s="114"/>
    </row>
    <row r="48" spans="1:29" ht="30.75" thickBot="1" x14ac:dyDescent="0.25">
      <c r="A48" s="73" t="s">
        <v>92</v>
      </c>
      <c r="B48" s="64" t="s">
        <v>93</v>
      </c>
      <c r="C48" s="74" t="s">
        <v>65</v>
      </c>
      <c r="D48" s="74" t="s">
        <v>66</v>
      </c>
      <c r="E48" s="74" t="s">
        <v>66</v>
      </c>
      <c r="F48" s="75" t="s">
        <v>99</v>
      </c>
      <c r="G48" s="76" t="s">
        <v>99</v>
      </c>
      <c r="H48" s="5"/>
      <c r="I48" s="30" t="s">
        <v>66</v>
      </c>
      <c r="J48" s="30" t="s">
        <v>66</v>
      </c>
      <c r="L48" s="31" t="s">
        <v>67</v>
      </c>
      <c r="M48" s="31" t="s">
        <v>67</v>
      </c>
      <c r="N48" s="31" t="s">
        <v>67</v>
      </c>
      <c r="O48" s="61" t="s">
        <v>108</v>
      </c>
      <c r="P48" s="62"/>
      <c r="Q48" s="62"/>
      <c r="X48" s="15" t="s">
        <v>170</v>
      </c>
    </row>
    <row r="49" spans="1:29" x14ac:dyDescent="0.2">
      <c r="A49" s="65"/>
      <c r="B49" s="1" t="s">
        <v>45</v>
      </c>
      <c r="C49" s="1"/>
      <c r="D49" s="83" t="s">
        <v>44</v>
      </c>
      <c r="E49" s="83" t="s">
        <v>78</v>
      </c>
      <c r="F49" s="83" t="s">
        <v>44</v>
      </c>
      <c r="G49" s="83" t="s">
        <v>78</v>
      </c>
      <c r="I49" s="83" t="s">
        <v>44</v>
      </c>
      <c r="J49" s="83" t="s">
        <v>78</v>
      </c>
      <c r="L49" s="83" t="s">
        <v>44</v>
      </c>
      <c r="M49" s="83" t="s">
        <v>78</v>
      </c>
      <c r="N49" s="81" t="s">
        <v>89</v>
      </c>
      <c r="P49" s="81" t="s">
        <v>107</v>
      </c>
      <c r="Q49" s="81" t="s">
        <v>107</v>
      </c>
      <c r="Y49" t="str">
        <f>F49</f>
        <v>DKE</v>
      </c>
      <c r="Z49" t="str">
        <f>G49</f>
        <v>DKW</v>
      </c>
    </row>
    <row r="50" spans="1:29" ht="15" x14ac:dyDescent="0.25">
      <c r="A50" s="65"/>
      <c r="B50" s="1"/>
      <c r="C50" s="68" t="s">
        <v>68</v>
      </c>
      <c r="D50" s="69" t="s">
        <v>174</v>
      </c>
      <c r="E50" s="69" t="s">
        <v>174</v>
      </c>
      <c r="F50" s="66" t="s">
        <v>70</v>
      </c>
      <c r="G50" s="67" t="s">
        <v>70</v>
      </c>
      <c r="H50" s="44"/>
      <c r="I50" s="191" t="s">
        <v>243</v>
      </c>
      <c r="J50" s="192"/>
      <c r="K50" s="24"/>
      <c r="L50" s="191" t="s">
        <v>244</v>
      </c>
      <c r="M50" s="193"/>
      <c r="N50" s="194"/>
      <c r="O50" s="41"/>
      <c r="P50" s="83" t="s">
        <v>44</v>
      </c>
      <c r="Q50" s="83" t="s">
        <v>78</v>
      </c>
      <c r="R50" s="32" t="s">
        <v>89</v>
      </c>
      <c r="X50" s="15" t="s">
        <v>92</v>
      </c>
      <c r="Y50" t="str">
        <f>F50</f>
        <v>kWh/y</v>
      </c>
      <c r="Z50" t="str">
        <f>G50</f>
        <v>kWh/y</v>
      </c>
    </row>
    <row r="51" spans="1:29" x14ac:dyDescent="0.2">
      <c r="A51" s="72" t="str">
        <f>VLOOKUP($B$49,'2012'!$B16:$L16,11,FALSE)</f>
        <v>Coffee maker</v>
      </c>
      <c r="B51" s="72" t="str">
        <f>VLOOKUP($B$49,'2012'!$B16:$L16,1,FALSE)</f>
        <v>Cooking</v>
      </c>
      <c r="C51" s="72">
        <f>VLOOKUP($B$49,'2012'!$B16:$L16,2,FALSE)</f>
        <v>4</v>
      </c>
      <c r="D51" s="72">
        <f>VLOOKUP($B$49,'2012'!$B16:$L16,7,FALSE)/100</f>
        <v>0.69</v>
      </c>
      <c r="E51" s="72">
        <f>VLOOKUP($B$49,'2012'!$B16:$L16,7,FALSE)/100</f>
        <v>0.69</v>
      </c>
      <c r="F51" s="72">
        <f>VLOOKUP($B$49,'2012'!$B16:$L16,8,FALSE)</f>
        <v>37</v>
      </c>
      <c r="G51" s="72">
        <f>VLOOKUP($B$49,'2012'!$B16:$L16,8,FALSE)</f>
        <v>37</v>
      </c>
      <c r="H51" s="60" t="s">
        <v>69</v>
      </c>
      <c r="I51" s="33">
        <f>SUMPRODUCT(D51:D59,F51:F59)/(SUM(F51:F59))</f>
        <v>0.85021695652173912</v>
      </c>
      <c r="J51" s="33">
        <f>SUMPRODUCT(E51:E59,G51:G59)/(SUM(G51:G59))</f>
        <v>0.85021695652173912</v>
      </c>
      <c r="K51" s="212" t="s">
        <v>256</v>
      </c>
      <c r="L51" s="33">
        <f>SUMPRODUCT(D51:D60,F51:F60)/(SUM(D51:D60))</f>
        <v>75.145025554317343</v>
      </c>
      <c r="M51" s="33">
        <f>SUMPRODUCT(E51:E60,G51:G60)/(SUM(E51:E60))</f>
        <v>75.145025554317343</v>
      </c>
      <c r="N51" s="24"/>
      <c r="O51" s="41" t="s">
        <v>73</v>
      </c>
      <c r="P51" s="38">
        <f>SUMPRODUCT(D51:D60,F51:F60)</f>
        <v>391.09980000000002</v>
      </c>
      <c r="Q51" s="38">
        <f>SUMPRODUCT(E51:E60,G51:G60)</f>
        <v>391.09980000000002</v>
      </c>
      <c r="R51" s="41" t="s">
        <v>72</v>
      </c>
      <c r="X51" s="114" t="e">
        <f>#REF!</f>
        <v>#REF!</v>
      </c>
      <c r="Y51" s="115" t="e">
        <f>#REF!*#REF!/(SUMPRODUCT(D$51:D$51,F$51:F$51))</f>
        <v>#REF!</v>
      </c>
      <c r="Z51" s="115" t="e">
        <f>#REF!*#REF!/(SUMPRODUCT(E$51:E$51,G$51:G$51))</f>
        <v>#REF!</v>
      </c>
      <c r="AA51" s="116" t="e">
        <f>AVERAGE(Y51:Z51)</f>
        <v>#REF!</v>
      </c>
      <c r="AB51" s="114"/>
      <c r="AC51" s="114"/>
    </row>
    <row r="52" spans="1:29" x14ac:dyDescent="0.2">
      <c r="A52" s="72" t="str">
        <f>VLOOKUP($B$49,'2012'!$B17:$L17,11,FALSE)</f>
        <v>Cooker hoods</v>
      </c>
      <c r="B52" s="72" t="str">
        <f>VLOOKUP($B$49,'2012'!$B17:$L17,1,FALSE)</f>
        <v>Cooking</v>
      </c>
      <c r="C52" s="72">
        <f>VLOOKUP($B$49,'2012'!$B17:$L17,2,FALSE)</f>
        <v>15</v>
      </c>
      <c r="D52" s="72">
        <f>VLOOKUP($B$49,'2012'!$B17:$L17,7,FALSE)/100</f>
        <v>0.94</v>
      </c>
      <c r="E52" s="72">
        <f>VLOOKUP($B$49,'2012'!$B17:$L17,7,FALSE)/100</f>
        <v>0.94</v>
      </c>
      <c r="F52" s="72">
        <f>VLOOKUP($B$49,'2012'!$B17:$L17,8,FALSE)</f>
        <v>54</v>
      </c>
      <c r="G52" s="72">
        <f>VLOOKUP($B$49,'2012'!$B17:$L17,8,FALSE)</f>
        <v>54</v>
      </c>
      <c r="H52" s="211" t="s">
        <v>255</v>
      </c>
      <c r="I52" s="4">
        <f>SUM(D51:D60)</f>
        <v>5.2046000000000001</v>
      </c>
      <c r="J52" s="4">
        <f>SUM(E51:E60)</f>
        <v>5.2046000000000001</v>
      </c>
      <c r="K52" s="212" t="s">
        <v>257</v>
      </c>
      <c r="L52" s="78">
        <f>L51*10^-9*3.6</f>
        <v>2.7052209199554247E-7</v>
      </c>
      <c r="M52" s="78">
        <f>M51*10^-9*3.6</f>
        <v>2.7052209199554247E-7</v>
      </c>
      <c r="N52" s="24"/>
      <c r="O52" s="41" t="s">
        <v>73</v>
      </c>
      <c r="P52" s="40">
        <f>P51*$I$30</f>
        <v>35026.504161451739</v>
      </c>
      <c r="Q52" s="40">
        <f>Q51*$J$30</f>
        <v>83150.820454585584</v>
      </c>
      <c r="R52" s="40">
        <f>P52+Q52</f>
        <v>118177.32461603732</v>
      </c>
      <c r="S52" s="41" t="s">
        <v>71</v>
      </c>
      <c r="T52" t="str">
        <f>'DK data deta bui '!H17</f>
        <v>Computers</v>
      </c>
      <c r="U52">
        <f>'DK data deta bui '!I17</f>
        <v>688166.62566000025</v>
      </c>
      <c r="V52" s="41" t="s">
        <v>71</v>
      </c>
      <c r="W52" s="86">
        <f>R52-U52</f>
        <v>-569989.30104396294</v>
      </c>
      <c r="X52" s="114" t="str">
        <f t="shared" ref="X52:X60" si="8">A51</f>
        <v>Coffee maker</v>
      </c>
      <c r="Y52" s="115">
        <f>D51*F51/(SUMPRODUCT(D$51:D$51,F$51:F$51))</f>
        <v>1</v>
      </c>
      <c r="Z52" s="115">
        <f>E51*G51/(SUMPRODUCT(E$51:E$51,G$51:G$51))</f>
        <v>1</v>
      </c>
      <c r="AA52" s="116">
        <f>AVERAGE(Y52:Z52)</f>
        <v>1</v>
      </c>
      <c r="AB52" s="114"/>
      <c r="AC52" s="114"/>
    </row>
    <row r="53" spans="1:29" x14ac:dyDescent="0.2">
      <c r="A53" s="72" t="str">
        <f>VLOOKUP($B$49,'2012'!$B18:$L18,11,FALSE)</f>
        <v>Electric baking ovens</v>
      </c>
      <c r="B53" s="72" t="str">
        <f>VLOOKUP($B$49,'2012'!$B18:$L18,1,FALSE)</f>
        <v>Cooking</v>
      </c>
      <c r="C53" s="72">
        <f>VLOOKUP($B$49,'2012'!$B18:$L18,2,FALSE)</f>
        <v>14</v>
      </c>
      <c r="D53" s="72">
        <f>VLOOKUP($B$49,'2012'!$B18:$L18,7,FALSE)/100</f>
        <v>0.83090000000000008</v>
      </c>
      <c r="E53" s="72">
        <f>VLOOKUP($B$49,'2012'!$B18:$L18,7,FALSE)/100</f>
        <v>0.83090000000000008</v>
      </c>
      <c r="F53" s="72">
        <f>VLOOKUP($B$49,'2012'!$B18:$L18,8,FALSE)</f>
        <v>110</v>
      </c>
      <c r="G53" s="72">
        <f>VLOOKUP($B$49,'2012'!$B18:$L18,8,FALSE)</f>
        <v>110</v>
      </c>
      <c r="H53" s="185" t="s">
        <v>239</v>
      </c>
      <c r="I53" s="107"/>
      <c r="J53" s="107"/>
      <c r="K53" s="80"/>
      <c r="L53" s="195" t="s">
        <v>106</v>
      </c>
      <c r="M53" s="196"/>
      <c r="N53" s="197"/>
      <c r="O53" s="41" t="s">
        <v>73</v>
      </c>
      <c r="P53" s="39">
        <f>P52*3.6/1000000</f>
        <v>0.12609541498122626</v>
      </c>
      <c r="Q53" s="39">
        <f>Q52*3.6/1000000</f>
        <v>0.29934295363650809</v>
      </c>
      <c r="R53" s="39">
        <f>R52*3.6/1000000</f>
        <v>0.42543836861773437</v>
      </c>
      <c r="S53" s="41" t="s">
        <v>43</v>
      </c>
      <c r="X53" s="114" t="str">
        <f t="shared" si="8"/>
        <v>Cooker hoods</v>
      </c>
      <c r="Y53" s="114"/>
      <c r="Z53" s="114"/>
      <c r="AA53" s="114"/>
      <c r="AB53" s="114"/>
      <c r="AC53" s="114"/>
    </row>
    <row r="54" spans="1:29" x14ac:dyDescent="0.2">
      <c r="A54" s="72" t="str">
        <f>VLOOKUP($B$49,'2012'!$B19:$L19,11,FALSE)</f>
        <v>Electric baking ovens standby</v>
      </c>
      <c r="B54" s="72" t="str">
        <f>VLOOKUP($B$49,'2012'!$B19:$L19,1,FALSE)</f>
        <v>Cooking</v>
      </c>
      <c r="C54" s="72">
        <f>VLOOKUP($B$49,'2012'!$B19:$L19,2,FALSE)</f>
        <v>0</v>
      </c>
      <c r="D54" s="72">
        <f>VLOOKUP($B$49,'2012'!$B19:$L19,7,FALSE)/100</f>
        <v>0</v>
      </c>
      <c r="E54" s="72">
        <f>VLOOKUP($B$49,'2012'!$B19:$L19,7,FALSE)/100</f>
        <v>0</v>
      </c>
      <c r="F54" s="72">
        <f>VLOOKUP($B$49,'2012'!$B19:$L19,8,FALSE)</f>
        <v>0</v>
      </c>
      <c r="G54" s="72">
        <f>VLOOKUP($B$49,'2012'!$B19:$L19,8,FALSE)</f>
        <v>0</v>
      </c>
      <c r="H54" s="213" t="s">
        <v>260</v>
      </c>
      <c r="I54" s="55">
        <f>I$30*I52</f>
        <v>466.11873378276266</v>
      </c>
      <c r="J54" s="55">
        <f>J$30*J52</f>
        <v>1106.5379223869102</v>
      </c>
      <c r="K54" s="212" t="s">
        <v>258</v>
      </c>
      <c r="L54" s="56">
        <f>I54*L52*1000</f>
        <v>0.12609541498122628</v>
      </c>
      <c r="M54" s="56">
        <f>J54*M52*1000</f>
        <v>0.29934295363650815</v>
      </c>
      <c r="N54" s="23">
        <f>L54+M54</f>
        <v>0.42543836861773443</v>
      </c>
      <c r="P54" s="41"/>
      <c r="Q54" s="63"/>
      <c r="R54" s="63">
        <f>R53-N54</f>
        <v>0</v>
      </c>
      <c r="X54" s="114" t="str">
        <f t="shared" si="8"/>
        <v>Electric baking ovens</v>
      </c>
      <c r="Y54" s="114"/>
      <c r="Z54" s="114"/>
      <c r="AA54" s="114"/>
      <c r="AB54" s="114"/>
      <c r="AC54" s="114"/>
    </row>
    <row r="55" spans="1:29" ht="15" x14ac:dyDescent="0.2">
      <c r="A55" s="72" t="str">
        <f>VLOOKUP($B$49,'2012'!$B20:$L20,11,FALSE)</f>
        <v>Electric hobs</v>
      </c>
      <c r="B55" s="72" t="str">
        <f>VLOOKUP($B$49,'2012'!$B20:$L20,1,FALSE)</f>
        <v>Cooking</v>
      </c>
      <c r="C55" s="72">
        <f>VLOOKUP($B$49,'2012'!$B20:$L20,2,FALSE)</f>
        <v>19</v>
      </c>
      <c r="D55" s="72">
        <f>VLOOKUP($B$49,'2012'!$B20:$L20,7,FALSE)/100</f>
        <v>0.97370000000000001</v>
      </c>
      <c r="E55" s="72">
        <f>VLOOKUP($B$49,'2012'!$B20:$L20,7,FALSE)/100</f>
        <v>0.97370000000000001</v>
      </c>
      <c r="F55" s="72">
        <f>VLOOKUP($B$49,'2012'!$B20:$L20,8,FALSE)</f>
        <v>184</v>
      </c>
      <c r="G55" s="72">
        <f>VLOOKUP($B$49,'2012'!$B20:$L20,8,FALSE)</f>
        <v>184</v>
      </c>
      <c r="I55" s="71" t="s">
        <v>65</v>
      </c>
      <c r="J55" s="71" t="s">
        <v>65</v>
      </c>
      <c r="K55" s="105" t="s">
        <v>237</v>
      </c>
      <c r="L55" s="105" t="s">
        <v>75</v>
      </c>
      <c r="M55" s="105" t="s">
        <v>75</v>
      </c>
      <c r="N55" s="105"/>
      <c r="X55" s="114" t="str">
        <f t="shared" si="8"/>
        <v>Electric baking ovens standby</v>
      </c>
      <c r="Y55" s="114"/>
      <c r="Z55" s="114"/>
      <c r="AA55" s="114"/>
      <c r="AB55" s="114"/>
      <c r="AC55" s="114"/>
    </row>
    <row r="56" spans="1:29" x14ac:dyDescent="0.2">
      <c r="A56" s="72" t="str">
        <f>VLOOKUP($B$49,'2012'!$B21:$L21,11,FALSE)</f>
        <v>Electric hobs standby</v>
      </c>
      <c r="B56" s="72" t="str">
        <f>VLOOKUP($B$49,'2012'!$B21:$L21,1,FALSE)</f>
        <v>Cooking</v>
      </c>
      <c r="C56" s="72">
        <f>VLOOKUP($B$49,'2012'!$B21:$L21,2,FALSE)</f>
        <v>0</v>
      </c>
      <c r="D56" s="72">
        <f>VLOOKUP($B$49,'2012'!$B21:$L21,7,FALSE)/100</f>
        <v>0</v>
      </c>
      <c r="E56" s="72">
        <f>VLOOKUP($B$49,'2012'!$B21:$L21,7,FALSE)/100</f>
        <v>0</v>
      </c>
      <c r="F56" s="72">
        <f>VLOOKUP($B$49,'2012'!$B21:$L21,8,FALSE)</f>
        <v>0</v>
      </c>
      <c r="G56" s="72">
        <f>VLOOKUP($B$49,'2012'!$B21:$L21,8,FALSE)</f>
        <v>0</v>
      </c>
      <c r="H56" s="5"/>
      <c r="I56" s="82">
        <f>($C51*D51+$C52*D52+$C53*D53+$C54*D54+$C55*D55+$C56*D56+$C57*D57+$C58*D58+$C59*D59+$C60*D60)/I52</f>
        <v>11.28864850324713</v>
      </c>
      <c r="J56" s="82">
        <f>($C51*E51+$C52*E52+$C53*E53+$C54*E54+$C55*E55+$C56*E56+$C57*E57+$C58*E58+$C59*E59+$C60*E60)/J52</f>
        <v>11.28864850324713</v>
      </c>
      <c r="K56" s="105" t="s">
        <v>258</v>
      </c>
      <c r="L56" s="105">
        <f>L54*$N$29</f>
        <v>0.18914312247183943</v>
      </c>
      <c r="M56" s="105">
        <f>M54*$N$29</f>
        <v>0.44901443045476219</v>
      </c>
      <c r="N56" s="105">
        <f>N54*$N$29</f>
        <v>0.6381575529266017</v>
      </c>
      <c r="U56" s="110">
        <f>N56/3.6*1000000</f>
        <v>177265.98692405602</v>
      </c>
      <c r="V56" s="105" t="s">
        <v>71</v>
      </c>
      <c r="W56" s="105">
        <f>U56/U52-'DK data deta bui '!$M$85</f>
        <v>-0.83587754130310299</v>
      </c>
      <c r="X56" s="114" t="str">
        <f t="shared" si="8"/>
        <v>Electric hobs</v>
      </c>
      <c r="Y56" s="114"/>
      <c r="Z56" s="114"/>
      <c r="AA56" s="114"/>
      <c r="AB56" s="114"/>
      <c r="AC56" s="114"/>
    </row>
    <row r="57" spans="1:29" x14ac:dyDescent="0.2">
      <c r="A57" s="72" t="str">
        <f>VLOOKUP($B$49,'2012'!$B22:$L22,11,FALSE)</f>
        <v>Electric keddle</v>
      </c>
      <c r="B57" s="72" t="str">
        <f>VLOOKUP($B$49,'2012'!$B22:$L22,1,FALSE)</f>
        <v>Cooking</v>
      </c>
      <c r="C57" s="72">
        <f>VLOOKUP($B$49,'2012'!$B22:$L22,2,FALSE)</f>
        <v>4</v>
      </c>
      <c r="D57" s="72">
        <f>VLOOKUP($B$49,'2012'!$B22:$L22,7,FALSE)/100</f>
        <v>0.86</v>
      </c>
      <c r="E57" s="72">
        <f>VLOOKUP($B$49,'2012'!$B22:$L22,7,FALSE)/100</f>
        <v>0.86</v>
      </c>
      <c r="F57" s="72">
        <f>VLOOKUP($B$49,'2012'!$B22:$L22,8,FALSE)</f>
        <v>25</v>
      </c>
      <c r="G57" s="72">
        <f>VLOOKUP($B$49,'2012'!$B22:$L22,8,FALSE)</f>
        <v>25</v>
      </c>
      <c r="H57" s="47"/>
      <c r="I57" s="47">
        <f>SUMPRODUCT(D51:D59,F51:F59)/(SUM(F51:F59))</f>
        <v>0.85021695652173912</v>
      </c>
      <c r="J57" s="48"/>
      <c r="X57" s="114" t="str">
        <f t="shared" si="8"/>
        <v>Electric hobs standby</v>
      </c>
      <c r="Y57" s="114"/>
      <c r="Z57" s="114"/>
      <c r="AA57" s="114"/>
      <c r="AB57" s="114"/>
      <c r="AC57" s="114"/>
    </row>
    <row r="58" spans="1:29" x14ac:dyDescent="0.2">
      <c r="A58" s="72" t="str">
        <f>VLOOKUP($B$49,'2012'!$B23:$L23,11,FALSE)</f>
        <v>Espresso machine</v>
      </c>
      <c r="B58" s="72" t="str">
        <f>VLOOKUP($B$49,'2012'!$B23:$L23,1,FALSE)</f>
        <v>Cooking</v>
      </c>
      <c r="C58" s="72">
        <f>VLOOKUP($B$49,'2012'!$B23:$L23,2,FALSE)</f>
        <v>4</v>
      </c>
      <c r="D58" s="72">
        <f>VLOOKUP($B$49,'2012'!$B23:$L23,7,FALSE)/100</f>
        <v>0.13</v>
      </c>
      <c r="E58" s="72">
        <f>VLOOKUP($B$49,'2012'!$B23:$L23,7,FALSE)/100</f>
        <v>0.13</v>
      </c>
      <c r="F58" s="72">
        <f>VLOOKUP($B$49,'2012'!$B23:$L23,8,FALSE)</f>
        <v>25</v>
      </c>
      <c r="G58" s="72">
        <f>VLOOKUP($B$49,'2012'!$B23:$L23,8,FALSE)</f>
        <v>25</v>
      </c>
      <c r="H58" s="47"/>
      <c r="I58" s="47">
        <f>I57-I51</f>
        <v>0</v>
      </c>
      <c r="J58" s="46"/>
      <c r="X58" s="114" t="str">
        <f t="shared" si="8"/>
        <v>Electric keddle</v>
      </c>
      <c r="Y58" s="114"/>
      <c r="Z58" s="114"/>
      <c r="AA58" s="114"/>
      <c r="AB58" s="114"/>
      <c r="AC58" s="114"/>
    </row>
    <row r="59" spans="1:29" x14ac:dyDescent="0.2">
      <c r="A59" s="72" t="str">
        <f>VLOOKUP($B$49,'2012'!$B24:$L24,11,FALSE)</f>
        <v>Microwave ovens</v>
      </c>
      <c r="B59" s="72" t="str">
        <f>VLOOKUP($B$49,'2012'!$B24:$L24,1,FALSE)</f>
        <v>Cooking</v>
      </c>
      <c r="C59" s="72">
        <f>VLOOKUP($B$49,'2012'!$B24:$L24,2,FALSE)</f>
        <v>10</v>
      </c>
      <c r="D59" s="72">
        <f>VLOOKUP($B$49,'2012'!$B24:$L24,7,FALSE)/100</f>
        <v>0.78</v>
      </c>
      <c r="E59" s="72">
        <f>VLOOKUP($B$49,'2012'!$B24:$L24,7,FALSE)/100</f>
        <v>0.78</v>
      </c>
      <c r="F59" s="72">
        <f>VLOOKUP($B$49,'2012'!$B24:$L24,8,FALSE)</f>
        <v>25</v>
      </c>
      <c r="G59" s="72">
        <f>VLOOKUP($B$49,'2012'!$B24:$L24,8,FALSE)</f>
        <v>25</v>
      </c>
      <c r="H59" s="45"/>
      <c r="I59" s="47"/>
      <c r="J59" s="46"/>
      <c r="X59" s="114" t="str">
        <f t="shared" si="8"/>
        <v>Espresso machine</v>
      </c>
      <c r="Y59" s="114"/>
      <c r="Z59" s="114"/>
      <c r="AA59" s="114"/>
      <c r="AB59" s="114"/>
      <c r="AC59" s="114"/>
    </row>
    <row r="60" spans="1:29" x14ac:dyDescent="0.2">
      <c r="A60" s="72" t="str">
        <f>VLOOKUP($B$49,'2012'!$B25:$L25,11,FALSE)</f>
        <v>Microwave ovens standby</v>
      </c>
      <c r="B60" s="72" t="str">
        <f>VLOOKUP($B$49,'2012'!$B25:$L25,1,FALSE)</f>
        <v>Cooking</v>
      </c>
      <c r="C60" s="72">
        <f>VLOOKUP($B$49,'2012'!$B25:$L25,2,FALSE)</f>
        <v>0</v>
      </c>
      <c r="D60" s="72">
        <f>VLOOKUP($B$49,'2012'!$B25:$L25,7,FALSE)/100</f>
        <v>0</v>
      </c>
      <c r="E60" s="72">
        <f>VLOOKUP($B$49,'2012'!$B25:$L25,7,FALSE)/100</f>
        <v>0</v>
      </c>
      <c r="F60" s="72">
        <f>VLOOKUP($B$49,'2012'!$B25:$L25,8,FALSE)</f>
        <v>0</v>
      </c>
      <c r="G60" s="72">
        <f>VLOOKUP($B$49,'2012'!$B25:$L25,8,FALSE)</f>
        <v>0</v>
      </c>
      <c r="I60" s="57"/>
      <c r="J60" s="57"/>
      <c r="X60" s="114" t="str">
        <f t="shared" si="8"/>
        <v>Microwave ovens</v>
      </c>
      <c r="Y60" s="114"/>
      <c r="Z60" s="114"/>
      <c r="AA60" s="114"/>
      <c r="AB60" s="114"/>
      <c r="AC60" s="114"/>
    </row>
    <row r="61" spans="1:29" ht="13.5" thickBot="1" x14ac:dyDescent="0.25">
      <c r="A61" s="72"/>
      <c r="B61" s="72"/>
      <c r="C61" s="72"/>
      <c r="D61" s="72"/>
      <c r="E61" s="72"/>
      <c r="F61" s="72"/>
      <c r="G61" s="72"/>
      <c r="I61" s="57"/>
      <c r="J61" s="57"/>
      <c r="O61" s="61"/>
      <c r="P61" s="62"/>
      <c r="Q61" s="62"/>
    </row>
    <row r="62" spans="1:29" ht="30.75" thickBot="1" x14ac:dyDescent="0.25">
      <c r="A62" s="73" t="s">
        <v>92</v>
      </c>
      <c r="B62" s="64" t="s">
        <v>93</v>
      </c>
      <c r="C62" s="74" t="s">
        <v>65</v>
      </c>
      <c r="D62" s="74" t="s">
        <v>66</v>
      </c>
      <c r="E62" s="74" t="s">
        <v>66</v>
      </c>
      <c r="F62" s="75" t="s">
        <v>99</v>
      </c>
      <c r="G62" s="76" t="s">
        <v>99</v>
      </c>
      <c r="H62" s="5"/>
      <c r="I62" s="30" t="s">
        <v>66</v>
      </c>
      <c r="J62" s="30" t="s">
        <v>66</v>
      </c>
      <c r="L62" s="31" t="s">
        <v>67</v>
      </c>
      <c r="M62" s="31" t="s">
        <v>67</v>
      </c>
      <c r="N62" s="31" t="s">
        <v>67</v>
      </c>
      <c r="O62" s="61" t="s">
        <v>108</v>
      </c>
      <c r="P62" s="62"/>
      <c r="Q62" s="62"/>
    </row>
    <row r="63" spans="1:29" x14ac:dyDescent="0.2">
      <c r="A63" s="65"/>
      <c r="B63" s="52" t="s">
        <v>46</v>
      </c>
      <c r="C63" s="1"/>
      <c r="D63" s="83" t="s">
        <v>44</v>
      </c>
      <c r="E63" s="83" t="s">
        <v>78</v>
      </c>
      <c r="F63" s="83" t="s">
        <v>44</v>
      </c>
      <c r="G63" s="83" t="s">
        <v>78</v>
      </c>
      <c r="I63" s="83" t="s">
        <v>44</v>
      </c>
      <c r="J63" s="83" t="s">
        <v>78</v>
      </c>
      <c r="L63" s="83" t="s">
        <v>44</v>
      </c>
      <c r="M63" s="83" t="s">
        <v>78</v>
      </c>
      <c r="N63" s="81" t="s">
        <v>89</v>
      </c>
      <c r="P63" s="81" t="s">
        <v>107</v>
      </c>
      <c r="Q63" s="81" t="s">
        <v>107</v>
      </c>
    </row>
    <row r="64" spans="1:29" ht="15" x14ac:dyDescent="0.25">
      <c r="A64" s="65"/>
      <c r="B64" s="1"/>
      <c r="C64" s="68" t="s">
        <v>68</v>
      </c>
      <c r="D64" s="69" t="s">
        <v>174</v>
      </c>
      <c r="E64" s="69" t="s">
        <v>174</v>
      </c>
      <c r="F64" s="66" t="s">
        <v>70</v>
      </c>
      <c r="G64" s="67" t="s">
        <v>70</v>
      </c>
      <c r="H64" s="44"/>
      <c r="I64" s="191" t="s">
        <v>243</v>
      </c>
      <c r="J64" s="192"/>
      <c r="K64" s="24"/>
      <c r="L64" s="191" t="s">
        <v>244</v>
      </c>
      <c r="M64" s="193"/>
      <c r="N64" s="194"/>
      <c r="O64" s="41"/>
      <c r="P64" s="83" t="s">
        <v>44</v>
      </c>
      <c r="Q64" s="83" t="s">
        <v>78</v>
      </c>
      <c r="R64" s="32" t="s">
        <v>89</v>
      </c>
    </row>
    <row r="65" spans="1:23" x14ac:dyDescent="0.2">
      <c r="A65" s="72" t="str">
        <f>VLOOKUP($B$63,'2012'!$B26:$L26,11,FALSE)</f>
        <v>B/W TV</v>
      </c>
      <c r="B65" s="72" t="str">
        <f>VLOOKUP($B$63,'2012'!$B26:$L26,1,FALSE)</f>
        <v>Entertainment</v>
      </c>
      <c r="C65" s="72">
        <f>VLOOKUP($B$63,'2012'!$B26:$L26,2,FALSE)</f>
        <v>14</v>
      </c>
      <c r="D65" s="72">
        <f>VLOOKUP($B$63,'2012'!$B26:$L26,7,FALSE)</f>
        <v>0.01</v>
      </c>
      <c r="E65" s="72">
        <f>VLOOKUP($B$63,'2012'!$B26:$L26,7,FALSE)</f>
        <v>0.01</v>
      </c>
      <c r="F65" s="72">
        <f>VLOOKUP($B$63,'2012'!$B26:$L26,8,FALSE)</f>
        <v>50</v>
      </c>
      <c r="G65" s="72">
        <f>VLOOKUP($B$63,'2012'!$B26:$L26,8,FALSE)</f>
        <v>50</v>
      </c>
      <c r="H65" s="60" t="s">
        <v>69</v>
      </c>
      <c r="I65" s="33">
        <f>SUMPRODUCT(D65:D83,F65:F83)/(SUM(F65:F83))/100</f>
        <v>0.49182883795309174</v>
      </c>
      <c r="J65" s="33">
        <f>SUMPRODUCT(E65:E83,G65:G83)/(SUM(G65:G83))/100</f>
        <v>0.49182883795309174</v>
      </c>
      <c r="K65" s="212" t="s">
        <v>256</v>
      </c>
      <c r="L65" s="33">
        <f>SUMPRODUCT(D65:D83,F65:F83)/(SUM(D65:D83))</f>
        <v>143.33197147872559</v>
      </c>
      <c r="M65" s="33">
        <f>SUMPRODUCT(E65:E83,G65:G83)/(SUM(E65:E83))</f>
        <v>143.33197147872559</v>
      </c>
      <c r="N65" s="24"/>
      <c r="O65" s="41" t="s">
        <v>73</v>
      </c>
      <c r="P65" s="38">
        <f>SUMPRODUCT(D65:D83,F65:F83)</f>
        <v>92267.090000000011</v>
      </c>
      <c r="Q65" s="38">
        <f>SUMPRODUCT(E65:E83,G65:G83)</f>
        <v>92267.090000000011</v>
      </c>
      <c r="R65" s="41" t="s">
        <v>72</v>
      </c>
    </row>
    <row r="66" spans="1:23" x14ac:dyDescent="0.2">
      <c r="A66" s="72" t="str">
        <f>VLOOKUP($B$63,'2012'!$B27:$L27,11,FALSE)</f>
        <v>Bluray player</v>
      </c>
      <c r="B66" s="72" t="str">
        <f>VLOOKUP($B$63,'2012'!$B27:$L27,1,FALSE)</f>
        <v>Entertainment</v>
      </c>
      <c r="C66" s="72">
        <f>VLOOKUP($B$63,'2012'!$B27:$L27,2,FALSE)</f>
        <v>4</v>
      </c>
      <c r="D66" s="72">
        <f>VLOOKUP($B$63,'2012'!$B27:$L27,7,FALSE)</f>
        <v>25</v>
      </c>
      <c r="E66" s="72">
        <f>VLOOKUP($B$63,'2012'!$B27:$L27,7,FALSE)</f>
        <v>25</v>
      </c>
      <c r="F66" s="72">
        <f>VLOOKUP($B$63,'2012'!$B27:$L27,8,FALSE)</f>
        <v>11</v>
      </c>
      <c r="G66" s="72">
        <f>VLOOKUP($B$63,'2012'!$B27:$L27,8,FALSE)</f>
        <v>11</v>
      </c>
      <c r="H66" s="211" t="s">
        <v>255</v>
      </c>
      <c r="I66" s="4">
        <f>SUM(D65:D83)/100</f>
        <v>6.4372999999999987</v>
      </c>
      <c r="J66" s="4">
        <f>SUM(E65:E83)/100</f>
        <v>6.4372999999999987</v>
      </c>
      <c r="K66" s="212" t="s">
        <v>257</v>
      </c>
      <c r="L66" s="78">
        <f>L65*10^-9*3.6</f>
        <v>5.1599509732341223E-7</v>
      </c>
      <c r="M66" s="78">
        <f>M65*10^-9*3.6</f>
        <v>5.1599509732341223E-7</v>
      </c>
      <c r="N66" s="24"/>
      <c r="O66" s="41" t="s">
        <v>73</v>
      </c>
      <c r="P66" s="40">
        <f>P65*$I$30</f>
        <v>8263347.6464320421</v>
      </c>
      <c r="Q66" s="40">
        <f>Q65*$J$30</f>
        <v>19616691.786743663</v>
      </c>
      <c r="R66" s="40">
        <f>P66+Q66</f>
        <v>27880039.433175705</v>
      </c>
      <c r="S66" s="41" t="s">
        <v>71</v>
      </c>
      <c r="T66" t="str">
        <f>'DK data deta bui '!H27</f>
        <v>Cooking</v>
      </c>
      <c r="U66">
        <f>'DK data deta bui '!I27</f>
        <v>1357894.7635300001</v>
      </c>
      <c r="V66" s="41" t="s">
        <v>71</v>
      </c>
      <c r="W66" s="86">
        <f>R66-U66</f>
        <v>26522144.669645704</v>
      </c>
    </row>
    <row r="67" spans="1:23" x14ac:dyDescent="0.2">
      <c r="A67" s="72" t="str">
        <f>VLOOKUP($B$63,'2012'!$B28:$L28,11,FALSE)</f>
        <v>CRT TV</v>
      </c>
      <c r="B67" s="72" t="str">
        <f>VLOOKUP($B$63,'2012'!$B28:$L28,1,FALSE)</f>
        <v>Entertainment</v>
      </c>
      <c r="C67" s="72">
        <f>VLOOKUP($B$63,'2012'!$B28:$L28,2,FALSE)</f>
        <v>3</v>
      </c>
      <c r="D67" s="72">
        <f>VLOOKUP($B$63,'2012'!$B28:$L28,7,FALSE)</f>
        <v>42</v>
      </c>
      <c r="E67" s="72">
        <f>VLOOKUP($B$63,'2012'!$B28:$L28,7,FALSE)</f>
        <v>42</v>
      </c>
      <c r="F67" s="72">
        <f>VLOOKUP($B$63,'2012'!$B28:$L28,8,FALSE)</f>
        <v>150</v>
      </c>
      <c r="G67" s="72">
        <f>VLOOKUP($B$63,'2012'!$B28:$L28,8,FALSE)</f>
        <v>150</v>
      </c>
      <c r="H67" s="185" t="s">
        <v>239</v>
      </c>
      <c r="I67" s="107"/>
      <c r="J67" s="107"/>
      <c r="K67" s="80"/>
      <c r="L67" s="195" t="s">
        <v>106</v>
      </c>
      <c r="M67" s="196"/>
      <c r="N67" s="197"/>
      <c r="O67" s="41" t="s">
        <v>73</v>
      </c>
      <c r="P67" s="39">
        <f>P66*3.6/1000000</f>
        <v>29.748051527155351</v>
      </c>
      <c r="Q67" s="39">
        <f>Q66*3.6/1000000</f>
        <v>70.620090432277195</v>
      </c>
      <c r="R67" s="39">
        <f>R66*3.6/1000000</f>
        <v>100.36814195943255</v>
      </c>
      <c r="S67" s="41" t="s">
        <v>43</v>
      </c>
    </row>
    <row r="68" spans="1:23" x14ac:dyDescent="0.2">
      <c r="A68" s="72" t="str">
        <f>VLOOKUP($B$63,'2012'!$B29:$L29,11,FALSE)</f>
        <v>Digital photo frame</v>
      </c>
      <c r="B68" s="72" t="str">
        <f>VLOOKUP($B$63,'2012'!$B29:$L29,1,FALSE)</f>
        <v>Entertainment</v>
      </c>
      <c r="C68" s="72">
        <f>VLOOKUP($B$63,'2012'!$B29:$L29,2,FALSE)</f>
        <v>4</v>
      </c>
      <c r="D68" s="72">
        <f>VLOOKUP($B$63,'2012'!$B29:$L29,7,FALSE)</f>
        <v>14</v>
      </c>
      <c r="E68" s="72">
        <f>VLOOKUP($B$63,'2012'!$B29:$L29,7,FALSE)</f>
        <v>14</v>
      </c>
      <c r="F68" s="72">
        <f>VLOOKUP($B$63,'2012'!$B29:$L29,8,FALSE)</f>
        <v>18</v>
      </c>
      <c r="G68" s="72">
        <f>VLOOKUP($B$63,'2012'!$B29:$L29,8,FALSE)</f>
        <v>18</v>
      </c>
      <c r="H68" s="213" t="s">
        <v>260</v>
      </c>
      <c r="I68" s="55">
        <f>I$30*I66</f>
        <v>576.51810417318859</v>
      </c>
      <c r="J68" s="55">
        <f>J$30*J66</f>
        <v>1368.6194074052291</v>
      </c>
      <c r="K68" s="212" t="s">
        <v>258</v>
      </c>
      <c r="L68" s="56">
        <f>I68*L66*1000</f>
        <v>0.29748051527155356</v>
      </c>
      <c r="M68" s="56">
        <f>J68*M66*1000</f>
        <v>0.70620090432277194</v>
      </c>
      <c r="N68" s="23">
        <f>L68+M68</f>
        <v>1.0036814195943256</v>
      </c>
      <c r="P68" s="41"/>
      <c r="Q68" s="63"/>
      <c r="R68" s="63">
        <f>R67-N68</f>
        <v>99.36446053983822</v>
      </c>
    </row>
    <row r="69" spans="1:23" ht="15" x14ac:dyDescent="0.2">
      <c r="A69" s="72" t="str">
        <f>VLOOKUP($B$63,'2012'!$B30:$L30,11,FALSE)</f>
        <v>DVD player</v>
      </c>
      <c r="B69" s="72" t="str">
        <f>VLOOKUP($B$63,'2012'!$B30:$L30,1,FALSE)</f>
        <v>Entertainment</v>
      </c>
      <c r="C69" s="72">
        <f>VLOOKUP($B$63,'2012'!$B30:$L30,2,FALSE)</f>
        <v>4</v>
      </c>
      <c r="D69" s="72">
        <f>VLOOKUP($B$63,'2012'!$B30:$L30,7,FALSE)</f>
        <v>95</v>
      </c>
      <c r="E69" s="72">
        <f>VLOOKUP($B$63,'2012'!$B30:$L30,7,FALSE)</f>
        <v>95</v>
      </c>
      <c r="F69" s="72">
        <f>VLOOKUP($B$63,'2012'!$B30:$L30,8,FALSE)</f>
        <v>20</v>
      </c>
      <c r="G69" s="72">
        <f>VLOOKUP($B$63,'2012'!$B30:$L30,8,FALSE)</f>
        <v>20</v>
      </c>
      <c r="I69" s="71" t="s">
        <v>65</v>
      </c>
      <c r="J69" s="71" t="s">
        <v>65</v>
      </c>
      <c r="K69" s="105" t="s">
        <v>237</v>
      </c>
      <c r="L69" s="105" t="s">
        <v>75</v>
      </c>
      <c r="M69" s="105" t="s">
        <v>75</v>
      </c>
      <c r="N69" s="105"/>
    </row>
    <row r="70" spans="1:23" x14ac:dyDescent="0.2">
      <c r="A70" s="72" t="str">
        <f>VLOOKUP($B$63,'2012'!$B31:$L31,11,FALSE)</f>
        <v>Gaming consol - PS2/3</v>
      </c>
      <c r="B70" s="72" t="str">
        <f>VLOOKUP($B$63,'2012'!$B31:$L31,1,FALSE)</f>
        <v>Entertainment</v>
      </c>
      <c r="C70" s="72">
        <f>VLOOKUP($B$63,'2012'!$B31:$L31,2,FALSE)</f>
        <v>4</v>
      </c>
      <c r="D70" s="72">
        <f>VLOOKUP($B$63,'2012'!$B31:$L31,7,FALSE)</f>
        <v>16.84</v>
      </c>
      <c r="E70" s="72">
        <f>VLOOKUP($B$63,'2012'!$B31:$L31,7,FALSE)</f>
        <v>16.84</v>
      </c>
      <c r="F70" s="72">
        <f>VLOOKUP($B$63,'2012'!$B31:$L31,8,FALSE)</f>
        <v>125</v>
      </c>
      <c r="G70" s="72">
        <f>VLOOKUP($B$63,'2012'!$B31:$L31,8,FALSE)</f>
        <v>125</v>
      </c>
      <c r="H70" s="5"/>
      <c r="I70" s="82">
        <f>($C65*D65+$C66*D66+$C67*D67+$C68*D68+$C69*D69+$C70*D70+$C71*D71+$C72*D72+$C73*D73+$C74*D74+$C75*D75+$C76*D76+$C77*D77+$C78*D78+$C79*D79+$C80*D80+$C81*D81+$C83*D83)/I66/100</f>
        <v>6.256924486974353</v>
      </c>
      <c r="J70" s="82">
        <f>($C65*E65+$C66*E66+$C67*E67+$C68*E68+$C69*E69+$C70*E70+$C71*E71+$C72*E72+$C73*E73+$C74*E74+$C75*E75+$C76*E76+$C77*E77+$C78*E78+$C79*E79+$C80*E80+$C81*E81+$C83*E83)/J66/100</f>
        <v>6.256924486974353</v>
      </c>
      <c r="K70" s="105" t="s">
        <v>259</v>
      </c>
      <c r="L70" s="105">
        <f>L68*$N$29</f>
        <v>0.44622077290733031</v>
      </c>
      <c r="M70" s="105">
        <f>M68*$N$29</f>
        <v>1.0593013564841578</v>
      </c>
      <c r="N70" s="105">
        <f>N68*$N$29</f>
        <v>1.5055221293914882</v>
      </c>
      <c r="U70" s="110">
        <f>N70/3.6*1000000</f>
        <v>418200.59149763559</v>
      </c>
      <c r="V70" s="105" t="s">
        <v>71</v>
      </c>
      <c r="W70" s="105">
        <f>U70/U66-'DK data deta bui '!$M$85</f>
        <v>-0.78549203260419342</v>
      </c>
    </row>
    <row r="71" spans="1:23" x14ac:dyDescent="0.2">
      <c r="A71" s="72" t="str">
        <f>VLOOKUP($B$63,'2012'!$B32:$L32,11,FALSE)</f>
        <v>Gaming consol - Wii</v>
      </c>
      <c r="B71" s="72" t="str">
        <f>VLOOKUP($B$63,'2012'!$B32:$L32,1,FALSE)</f>
        <v>Entertainment</v>
      </c>
      <c r="C71" s="72">
        <f>VLOOKUP($B$63,'2012'!$B32:$L32,2,FALSE)</f>
        <v>4</v>
      </c>
      <c r="D71" s="72">
        <f>VLOOKUP($B$63,'2012'!$B32:$L32,7,FALSE)</f>
        <v>24.41</v>
      </c>
      <c r="E71" s="72">
        <f>VLOOKUP($B$63,'2012'!$B32:$L32,7,FALSE)</f>
        <v>24.41</v>
      </c>
      <c r="F71" s="72">
        <f>VLOOKUP($B$63,'2012'!$B32:$L32,8,FALSE)</f>
        <v>26</v>
      </c>
      <c r="G71" s="72">
        <f>VLOOKUP($B$63,'2012'!$B32:$L32,8,FALSE)</f>
        <v>26</v>
      </c>
      <c r="H71" s="5"/>
      <c r="I71" s="47">
        <f>SUMPRODUCT(D65:D83,F65:F83)/(SUM(F65:F83))/100</f>
        <v>0.49182883795309174</v>
      </c>
      <c r="J71" s="47">
        <f>SUMPRODUCT(E65:E83,G65:G83)/(SUM(G65:G83))/100</f>
        <v>0.49182883795309174</v>
      </c>
    </row>
    <row r="72" spans="1:23" x14ac:dyDescent="0.2">
      <c r="A72" s="72" t="str">
        <f>VLOOKUP($B$63,'2012'!$B33:$L33,11,FALSE)</f>
        <v>Gaming consol - Xbox</v>
      </c>
      <c r="B72" s="72" t="str">
        <f>VLOOKUP($B$63,'2012'!$B33:$L33,1,FALSE)</f>
        <v>Entertainment</v>
      </c>
      <c r="C72" s="72">
        <f>VLOOKUP($B$63,'2012'!$B33:$L33,2,FALSE)</f>
        <v>4</v>
      </c>
      <c r="D72" s="72">
        <f>VLOOKUP($B$63,'2012'!$B33:$L33,7,FALSE)</f>
        <v>13</v>
      </c>
      <c r="E72" s="72">
        <f>VLOOKUP($B$63,'2012'!$B33:$L33,7,FALSE)</f>
        <v>13</v>
      </c>
      <c r="F72" s="72">
        <f>VLOOKUP($B$63,'2012'!$B33:$L33,8,FALSE)</f>
        <v>125</v>
      </c>
      <c r="G72" s="72">
        <f>VLOOKUP($B$63,'2012'!$B33:$L33,8,FALSE)</f>
        <v>125</v>
      </c>
      <c r="H72" s="8"/>
      <c r="I72" s="113">
        <f>I71-I65</f>
        <v>0</v>
      </c>
      <c r="J72" s="113">
        <f>J71-J65</f>
        <v>0</v>
      </c>
    </row>
    <row r="73" spans="1:23" x14ac:dyDescent="0.2">
      <c r="A73" s="72" t="str">
        <f>VLOOKUP($B$63,'2012'!$B34:$L34,11,FALSE)</f>
        <v xml:space="preserve">LCD TV </v>
      </c>
      <c r="B73" s="72" t="str">
        <f>VLOOKUP($B$63,'2012'!$B34:$L34,1,FALSE)</f>
        <v>Entertainment</v>
      </c>
      <c r="C73" s="72">
        <f>VLOOKUP($B$63,'2012'!$B34:$L34,2,FALSE)</f>
        <v>7</v>
      </c>
      <c r="D73" s="72">
        <f>VLOOKUP($B$63,'2012'!$B34:$L34,7,FALSE)</f>
        <v>105.71</v>
      </c>
      <c r="E73" s="72">
        <f>VLOOKUP($B$63,'2012'!$B34:$L34,7,FALSE)</f>
        <v>105.71</v>
      </c>
      <c r="F73" s="72">
        <f>VLOOKUP($B$63,'2012'!$B34:$L34,8,FALSE)</f>
        <v>305</v>
      </c>
      <c r="G73" s="72">
        <f>VLOOKUP($B$63,'2012'!$B34:$L34,8,FALSE)</f>
        <v>305</v>
      </c>
    </row>
    <row r="74" spans="1:23" x14ac:dyDescent="0.2">
      <c r="A74" s="72" t="str">
        <f>VLOOKUP($B$63,'2012'!$B35:$L35,11,FALSE)</f>
        <v>LED TV</v>
      </c>
      <c r="B74" s="72" t="str">
        <f>VLOOKUP($B$63,'2012'!$B35:$L35,1,FALSE)</f>
        <v>Entertainment</v>
      </c>
      <c r="C74" s="72">
        <f>VLOOKUP($B$63,'2012'!$B35:$L35,2,FALSE)</f>
        <v>7</v>
      </c>
      <c r="D74" s="72">
        <f>VLOOKUP($B$63,'2012'!$B35:$L35,7,FALSE)</f>
        <v>36</v>
      </c>
      <c r="E74" s="72">
        <f>VLOOKUP($B$63,'2012'!$B35:$L35,7,FALSE)</f>
        <v>36</v>
      </c>
      <c r="F74" s="72">
        <f>VLOOKUP($B$63,'2012'!$B35:$L35,8,FALSE)</f>
        <v>199</v>
      </c>
      <c r="G74" s="72">
        <f>VLOOKUP($B$63,'2012'!$B35:$L35,8,FALSE)</f>
        <v>199</v>
      </c>
    </row>
    <row r="75" spans="1:23" x14ac:dyDescent="0.2">
      <c r="A75" s="72" t="str">
        <f>VLOOKUP($B$63,'2012'!$B36:$L36,11,FALSE)</f>
        <v>Plasma TV</v>
      </c>
      <c r="B75" s="72" t="str">
        <f>VLOOKUP($B$63,'2012'!$B36:$L36,1,FALSE)</f>
        <v>Entertainment</v>
      </c>
      <c r="C75" s="72">
        <f>VLOOKUP($B$63,'2012'!$B36:$L36,2,FALSE)</f>
        <v>7</v>
      </c>
      <c r="D75" s="72">
        <f>VLOOKUP($B$63,'2012'!$B36:$L36,7,FALSE)</f>
        <v>45.14</v>
      </c>
      <c r="E75" s="72">
        <f>VLOOKUP($B$63,'2012'!$B36:$L36,7,FALSE)</f>
        <v>45.14</v>
      </c>
      <c r="F75" s="72">
        <f>VLOOKUP($B$63,'2012'!$B36:$L36,8,FALSE)</f>
        <v>437</v>
      </c>
      <c r="G75" s="72">
        <f>VLOOKUP($B$63,'2012'!$B36:$L36,8,FALSE)</f>
        <v>437</v>
      </c>
    </row>
    <row r="76" spans="1:23" x14ac:dyDescent="0.2">
      <c r="A76" s="72" t="str">
        <f>VLOOKUP($B$63,'2012'!$B37:$L37,11,FALSE)</f>
        <v>Settop box</v>
      </c>
      <c r="B76" s="72" t="str">
        <f>VLOOKUP($B$63,'2012'!$B37:$L37,1,FALSE)</f>
        <v>Entertainment</v>
      </c>
      <c r="C76" s="72">
        <f>VLOOKUP($B$63,'2012'!$B37:$L37,2,FALSE)</f>
        <v>4</v>
      </c>
      <c r="D76" s="72">
        <f>VLOOKUP($B$63,'2012'!$B37:$L37,7,FALSE)</f>
        <v>33.92</v>
      </c>
      <c r="E76" s="72">
        <f>VLOOKUP($B$63,'2012'!$B37:$L37,7,FALSE)</f>
        <v>33.92</v>
      </c>
      <c r="F76" s="72">
        <f>VLOOKUP($B$63,'2012'!$B37:$L37,8,FALSE)</f>
        <v>197</v>
      </c>
      <c r="G76" s="72">
        <f>VLOOKUP($B$63,'2012'!$B37:$L37,8,FALSE)</f>
        <v>197</v>
      </c>
    </row>
    <row r="77" spans="1:23" x14ac:dyDescent="0.2">
      <c r="A77" s="72" t="str">
        <f>VLOOKUP($B$63,'2012'!$B38:$L38,11,FALSE)</f>
        <v>Stereo systems</v>
      </c>
      <c r="B77" s="72" t="str">
        <f>VLOOKUP($B$63,'2012'!$B38:$L38,1,FALSE)</f>
        <v>Entertainment</v>
      </c>
      <c r="C77" s="72">
        <f>VLOOKUP($B$63,'2012'!$B38:$L38,2,FALSE)</f>
        <v>10</v>
      </c>
      <c r="D77" s="72">
        <f>VLOOKUP($B$63,'2012'!$B38:$L38,7,FALSE)</f>
        <v>87.78</v>
      </c>
      <c r="E77" s="72">
        <f>VLOOKUP($B$63,'2012'!$B38:$L38,7,FALSE)</f>
        <v>87.78</v>
      </c>
      <c r="F77" s="72">
        <f>VLOOKUP($B$63,'2012'!$B38:$L38,8,FALSE)</f>
        <v>100</v>
      </c>
      <c r="G77" s="72">
        <f>VLOOKUP($B$63,'2012'!$B38:$L38,8,FALSE)</f>
        <v>100</v>
      </c>
    </row>
    <row r="78" spans="1:23" x14ac:dyDescent="0.2">
      <c r="A78" s="72" t="str">
        <f>VLOOKUP($B$63,'2012'!$B39:$L39,11,FALSE)</f>
        <v>Stereo systems standby</v>
      </c>
      <c r="B78" s="72" t="str">
        <f>VLOOKUP($B$63,'2012'!$B39:$L39,1,FALSE)</f>
        <v>Entertainment</v>
      </c>
      <c r="C78" s="72">
        <f>VLOOKUP($B$63,'2012'!$B39:$L39,2,FALSE)</f>
        <v>0</v>
      </c>
      <c r="D78" s="72">
        <f>VLOOKUP($B$63,'2012'!$B39:$L39,7,FALSE)</f>
        <v>0</v>
      </c>
      <c r="E78" s="72">
        <f>VLOOKUP($B$63,'2012'!$B39:$L39,7,FALSE)</f>
        <v>0</v>
      </c>
      <c r="F78" s="72">
        <f>VLOOKUP($B$63,'2012'!$B39:$L39,8,FALSE)</f>
        <v>0</v>
      </c>
      <c r="G78" s="72">
        <f>VLOOKUP($B$63,'2012'!$B39:$L39,8,FALSE)</f>
        <v>0</v>
      </c>
    </row>
    <row r="79" spans="1:23" x14ac:dyDescent="0.2">
      <c r="A79" s="72" t="str">
        <f>VLOOKUP($B$63,'2012'!$B40:$L40,11,FALSE)</f>
        <v>Surround sound</v>
      </c>
      <c r="B79" s="72" t="str">
        <f>VLOOKUP($B$63,'2012'!$B40:$L40,1,FALSE)</f>
        <v>Entertainment</v>
      </c>
      <c r="C79" s="72">
        <f>VLOOKUP($B$63,'2012'!$B40:$L40,2,FALSE)</f>
        <v>4</v>
      </c>
      <c r="D79" s="72">
        <f>VLOOKUP($B$63,'2012'!$B40:$L40,7,FALSE)</f>
        <v>37</v>
      </c>
      <c r="E79" s="72">
        <f>VLOOKUP($B$63,'2012'!$B40:$L40,7,FALSE)</f>
        <v>37</v>
      </c>
      <c r="F79" s="72">
        <f>VLOOKUP($B$63,'2012'!$B40:$L40,8,FALSE)</f>
        <v>100</v>
      </c>
      <c r="G79" s="72">
        <f>VLOOKUP($B$63,'2012'!$B40:$L40,8,FALSE)</f>
        <v>100</v>
      </c>
    </row>
    <row r="80" spans="1:23" x14ac:dyDescent="0.2">
      <c r="A80" s="72" t="str">
        <f>VLOOKUP($B$63,'2012'!$B41:$L41,11,FALSE)</f>
        <v>Videos</v>
      </c>
      <c r="B80" s="72" t="str">
        <f>VLOOKUP($B$63,'2012'!$B41:$L41,1,FALSE)</f>
        <v>Entertainment</v>
      </c>
      <c r="C80" s="72">
        <f>VLOOKUP($B$63,'2012'!$B41:$L41,2,FALSE)</f>
        <v>10</v>
      </c>
      <c r="D80" s="72">
        <f>VLOOKUP($B$63,'2012'!$B41:$L41,7,FALSE)</f>
        <v>67.92</v>
      </c>
      <c r="E80" s="72">
        <f>VLOOKUP($B$63,'2012'!$B41:$L41,7,FALSE)</f>
        <v>67.92</v>
      </c>
      <c r="F80" s="72">
        <f>VLOOKUP($B$63,'2012'!$B41:$L41,8,FALSE)</f>
        <v>13</v>
      </c>
      <c r="G80" s="72">
        <f>VLOOKUP($B$63,'2012'!$B41:$L41,8,FALSE)</f>
        <v>13</v>
      </c>
    </row>
    <row r="81" spans="1:23" x14ac:dyDescent="0.2">
      <c r="A81" s="72" t="str">
        <f>VLOOKUP($B$63,'2012'!$B42:$L42,11,FALSE)</f>
        <v>Videos standby</v>
      </c>
      <c r="B81" s="72" t="str">
        <f>VLOOKUP($B$63,'2012'!$B42:$L42,1,FALSE)</f>
        <v>Entertainment</v>
      </c>
      <c r="C81" s="72">
        <f>VLOOKUP($B$63,'2012'!$B42:$L42,2,FALSE)</f>
        <v>0</v>
      </c>
      <c r="D81" s="72">
        <f>VLOOKUP($B$63,'2012'!$B42:$L42,7,FALSE)</f>
        <v>0</v>
      </c>
      <c r="E81" s="72">
        <f>VLOOKUP($B$63,'2012'!$B42:$L42,7,FALSE)</f>
        <v>0</v>
      </c>
      <c r="F81" s="72">
        <f>VLOOKUP($B$63,'2012'!$B42:$L42,8,FALSE)</f>
        <v>0</v>
      </c>
      <c r="G81" s="72">
        <f>VLOOKUP($B$63,'2012'!$B42:$L42,8,FALSE)</f>
        <v>0</v>
      </c>
    </row>
    <row r="83" spans="1:23" x14ac:dyDescent="0.2">
      <c r="A83" s="72"/>
      <c r="B83" s="72"/>
      <c r="C83" s="72"/>
      <c r="D83" s="72"/>
      <c r="E83" s="72"/>
      <c r="F83" s="72"/>
      <c r="G83" s="72"/>
    </row>
    <row r="84" spans="1:23" ht="13.5" thickBot="1" x14ac:dyDescent="0.25">
      <c r="A84" s="72"/>
      <c r="B84" s="72"/>
      <c r="C84" s="72"/>
      <c r="D84" s="72"/>
      <c r="E84" s="72"/>
      <c r="F84" s="72"/>
      <c r="G84" s="72"/>
    </row>
    <row r="85" spans="1:23" ht="30.75" thickBot="1" x14ac:dyDescent="0.25">
      <c r="A85" s="73" t="s">
        <v>92</v>
      </c>
      <c r="B85" s="64" t="s">
        <v>93</v>
      </c>
      <c r="C85" s="74" t="s">
        <v>65</v>
      </c>
      <c r="D85" s="74" t="s">
        <v>66</v>
      </c>
      <c r="E85" s="74" t="s">
        <v>66</v>
      </c>
      <c r="F85" s="75" t="s">
        <v>99</v>
      </c>
      <c r="G85" s="76" t="s">
        <v>99</v>
      </c>
      <c r="H85" s="5"/>
      <c r="I85" s="30" t="s">
        <v>66</v>
      </c>
      <c r="J85" s="30" t="s">
        <v>66</v>
      </c>
      <c r="L85" s="31" t="s">
        <v>67</v>
      </c>
      <c r="M85" s="31" t="s">
        <v>67</v>
      </c>
      <c r="N85" s="31" t="s">
        <v>67</v>
      </c>
      <c r="O85" s="61" t="s">
        <v>90</v>
      </c>
      <c r="P85" s="62"/>
      <c r="Q85" s="62"/>
    </row>
    <row r="86" spans="1:23" x14ac:dyDescent="0.2">
      <c r="A86" s="65"/>
      <c r="B86" s="1" t="s">
        <v>47</v>
      </c>
      <c r="C86" s="1"/>
      <c r="D86" s="83" t="s">
        <v>44</v>
      </c>
      <c r="E86" s="83" t="s">
        <v>78</v>
      </c>
      <c r="F86" s="83" t="s">
        <v>44</v>
      </c>
      <c r="G86" s="83" t="s">
        <v>78</v>
      </c>
      <c r="I86" s="83" t="s">
        <v>44</v>
      </c>
      <c r="J86" s="83" t="s">
        <v>78</v>
      </c>
      <c r="L86" s="83" t="s">
        <v>44</v>
      </c>
      <c r="M86" s="83" t="s">
        <v>78</v>
      </c>
      <c r="N86" s="81" t="s">
        <v>89</v>
      </c>
      <c r="P86" s="81" t="s">
        <v>107</v>
      </c>
      <c r="Q86" s="81" t="s">
        <v>107</v>
      </c>
    </row>
    <row r="87" spans="1:23" ht="15" x14ac:dyDescent="0.25">
      <c r="A87" s="65"/>
      <c r="B87" s="1"/>
      <c r="C87" s="68" t="s">
        <v>68</v>
      </c>
      <c r="D87" s="69" t="s">
        <v>174</v>
      </c>
      <c r="E87" s="69" t="s">
        <v>174</v>
      </c>
      <c r="F87" s="66" t="s">
        <v>70</v>
      </c>
      <c r="G87" s="67" t="s">
        <v>70</v>
      </c>
      <c r="H87" s="44"/>
      <c r="I87" s="191" t="s">
        <v>243</v>
      </c>
      <c r="J87" s="192"/>
      <c r="K87" s="24"/>
      <c r="L87" s="191" t="s">
        <v>244</v>
      </c>
      <c r="M87" s="193"/>
      <c r="N87" s="194"/>
      <c r="O87" s="41"/>
      <c r="P87" s="83" t="s">
        <v>44</v>
      </c>
      <c r="Q87" s="83" t="s">
        <v>78</v>
      </c>
      <c r="R87" s="32" t="s">
        <v>89</v>
      </c>
    </row>
    <row r="88" spans="1:23" x14ac:dyDescent="0.2">
      <c r="A88" s="72" t="str">
        <f>VLOOKUP($B$86,'2012'!$B53:$L53,11,FALSE)</f>
        <v>Energy saving bulbs</v>
      </c>
      <c r="B88" s="72" t="str">
        <f>VLOOKUP($B$86,'2012'!$B53:$L53,1,FALSE)</f>
        <v>Lighting</v>
      </c>
      <c r="C88" s="72">
        <f>VLOOKUP($B$86,'2012'!$B53:$L53,2,FALSE)</f>
        <v>5</v>
      </c>
      <c r="D88" s="72">
        <f>VLOOKUP($B$86,'2012'!$B53:$L53,7,FALSE)/100</f>
        <v>11.19</v>
      </c>
      <c r="E88" s="72">
        <f>VLOOKUP($B$86,'2012'!$B53:$L53,7,FALSE)/100</f>
        <v>11.19</v>
      </c>
      <c r="F88" s="72">
        <f>VLOOKUP($B$86,'2012'!$B53:$L53,8,FALSE)</f>
        <v>8</v>
      </c>
      <c r="G88" s="72">
        <f>VLOOKUP($B$86,'2012'!$B53:$L53,8,FALSE)</f>
        <v>8</v>
      </c>
      <c r="H88" s="60" t="s">
        <v>69</v>
      </c>
      <c r="I88" s="33">
        <f>SUMPRODUCT(D88:D97,F88:F97)/(SUM(F88:F97))</f>
        <v>5.0880434782608699</v>
      </c>
      <c r="J88" s="33">
        <f>SUMPRODUCT(E88:E97,G88:G97)/(SUM(G88:G97))</f>
        <v>5.0880434782608699</v>
      </c>
      <c r="K88" s="212" t="s">
        <v>256</v>
      </c>
      <c r="L88" s="33">
        <f>SUMPRODUCT(D88:D97,F88:F97)/(SUM(D88:D97))</f>
        <v>16.747763864042934</v>
      </c>
      <c r="M88" s="33">
        <f>SUMPRODUCT(E88:E97,G88:G97)/(SUM(E88:E97))</f>
        <v>16.747763864042934</v>
      </c>
      <c r="N88" s="24"/>
      <c r="O88" s="41" t="s">
        <v>73</v>
      </c>
      <c r="P88" s="38">
        <f>SUMPRODUCT(D88:D97,F88:F97)</f>
        <v>468.1</v>
      </c>
      <c r="Q88" s="38">
        <f>SUMPRODUCT(E88:E97,G88:G97)</f>
        <v>468.1</v>
      </c>
      <c r="R88" s="41" t="s">
        <v>72</v>
      </c>
    </row>
    <row r="89" spans="1:23" x14ac:dyDescent="0.2">
      <c r="A89" s="72" t="str">
        <f>VLOOKUP($B$86,'2012'!$B54:$L54,11,FALSE)</f>
        <v>Fluorescent tubes</v>
      </c>
      <c r="B89" s="72" t="str">
        <f>VLOOKUP($B$86,'2012'!$B54:$L54,1,FALSE)</f>
        <v>Lighting</v>
      </c>
      <c r="C89" s="72">
        <f>VLOOKUP($B$86,'2012'!$B54:$L54,2,FALSE)</f>
        <v>5</v>
      </c>
      <c r="D89" s="72">
        <f>VLOOKUP($B$86,'2012'!$B54:$L54,7,FALSE)/100</f>
        <v>2.44</v>
      </c>
      <c r="E89" s="72">
        <f>VLOOKUP($B$86,'2012'!$B54:$L54,7,FALSE)/100</f>
        <v>2.44</v>
      </c>
      <c r="F89" s="72">
        <f>VLOOKUP($B$86,'2012'!$B54:$L54,8,FALSE)</f>
        <v>28</v>
      </c>
      <c r="G89" s="72">
        <f>VLOOKUP($B$86,'2012'!$B54:$L54,8,FALSE)</f>
        <v>28</v>
      </c>
      <c r="H89" s="211" t="s">
        <v>255</v>
      </c>
      <c r="I89" s="4">
        <f>SUM(D88:D97)</f>
        <v>27.950000000000003</v>
      </c>
      <c r="J89" s="4">
        <f>SUM(E88:E97)</f>
        <v>27.950000000000003</v>
      </c>
      <c r="K89" s="212" t="s">
        <v>257</v>
      </c>
      <c r="L89" s="78">
        <f>L88*10^-9*3.6</f>
        <v>6.0291949910554577E-8</v>
      </c>
      <c r="M89" s="78">
        <f>M88*10^-9*3.6</f>
        <v>6.0291949910554577E-8</v>
      </c>
      <c r="N89" s="24"/>
      <c r="O89" s="41" t="s">
        <v>73</v>
      </c>
      <c r="P89" s="40">
        <f>P88*$I$30</f>
        <v>41922.564516718136</v>
      </c>
      <c r="Q89" s="40">
        <f>Q88*$J$30</f>
        <v>99521.654203841346</v>
      </c>
      <c r="R89" s="40">
        <f>P89+Q89</f>
        <v>141444.2187205595</v>
      </c>
      <c r="S89" s="41" t="s">
        <v>71</v>
      </c>
      <c r="T89" t="str">
        <f>'DK data deta bui '!H55</f>
        <v>Lighting</v>
      </c>
      <c r="U89">
        <f>'DK data deta bui '!I55</f>
        <v>688902.77000000014</v>
      </c>
      <c r="V89" s="41" t="s">
        <v>71</v>
      </c>
      <c r="W89" s="86">
        <f>R89-U89</f>
        <v>-547458.55127944064</v>
      </c>
    </row>
    <row r="90" spans="1:23" x14ac:dyDescent="0.2">
      <c r="A90" s="72" t="str">
        <f>VLOOKUP($B$86,'2012'!$B55:$L55,11,FALSE)</f>
        <v>Halogen bulbs</v>
      </c>
      <c r="B90" s="72" t="str">
        <f>VLOOKUP($B$86,'2012'!$B55:$L55,1,FALSE)</f>
        <v>Lighting</v>
      </c>
      <c r="C90" s="72">
        <f>VLOOKUP($B$86,'2012'!$B55:$L55,2,FALSE)</f>
        <v>3</v>
      </c>
      <c r="D90" s="72">
        <f>VLOOKUP($B$86,'2012'!$B55:$L55,7,FALSE)/100</f>
        <v>7.96</v>
      </c>
      <c r="E90" s="72">
        <f>VLOOKUP($B$86,'2012'!$B55:$L55,7,FALSE)/100</f>
        <v>7.96</v>
      </c>
      <c r="F90" s="72">
        <f>VLOOKUP($B$86,'2012'!$B55:$L55,8,FALSE)</f>
        <v>24</v>
      </c>
      <c r="G90" s="72">
        <f>VLOOKUP($B$86,'2012'!$B55:$L55,8,FALSE)</f>
        <v>24</v>
      </c>
      <c r="H90" s="185" t="s">
        <v>239</v>
      </c>
      <c r="I90" s="107"/>
      <c r="J90" s="107"/>
      <c r="K90" s="80"/>
      <c r="L90" s="195" t="s">
        <v>106</v>
      </c>
      <c r="M90" s="196"/>
      <c r="N90" s="197"/>
      <c r="O90" s="41" t="s">
        <v>73</v>
      </c>
      <c r="P90" s="39">
        <f>P89*3.6/1000000</f>
        <v>0.15092123226018531</v>
      </c>
      <c r="Q90" s="39">
        <f>Q89*3.6/1000000</f>
        <v>0.35827795513382887</v>
      </c>
      <c r="R90" s="39">
        <f>R89*3.6/1000000</f>
        <v>0.50919918739401426</v>
      </c>
      <c r="S90" s="41" t="s">
        <v>43</v>
      </c>
    </row>
    <row r="91" spans="1:23" x14ac:dyDescent="0.2">
      <c r="A91" s="72" t="str">
        <f>VLOOKUP($B$86,'2012'!$B56:$L56,11,FALSE)</f>
        <v>Halogen bulbs standby</v>
      </c>
      <c r="B91" s="72" t="str">
        <f>VLOOKUP($B$86,'2012'!$B56:$L56,1,FALSE)</f>
        <v>Lighting</v>
      </c>
      <c r="C91" s="72">
        <f>VLOOKUP($B$86,'2012'!$B56:$L56,2,FALSE)</f>
        <v>0</v>
      </c>
      <c r="D91" s="72">
        <f>VLOOKUP($B$86,'2012'!$B56:$L56,7,FALSE)/100</f>
        <v>0</v>
      </c>
      <c r="E91" s="72">
        <f>VLOOKUP($B$86,'2012'!$B56:$L56,7,FALSE)/100</f>
        <v>0</v>
      </c>
      <c r="F91" s="72">
        <f>VLOOKUP($B$86,'2012'!$B56:$L56,8,FALSE)</f>
        <v>0</v>
      </c>
      <c r="G91" s="72">
        <f>VLOOKUP($B$86,'2012'!$B56:$L56,8,FALSE)</f>
        <v>0</v>
      </c>
      <c r="H91" s="213" t="s">
        <v>260</v>
      </c>
      <c r="I91" s="55">
        <f>I$30*I89</f>
        <v>2503.1738479860542</v>
      </c>
      <c r="J91" s="55">
        <f>J$30*J89</f>
        <v>5942.3846079841187</v>
      </c>
      <c r="K91" s="212" t="s">
        <v>258</v>
      </c>
      <c r="L91" s="56">
        <f>I91*L89*1000</f>
        <v>0.15092123226018533</v>
      </c>
      <c r="M91" s="56">
        <f>J91*M89*1000</f>
        <v>0.35827795513382898</v>
      </c>
      <c r="N91" s="23">
        <f>L91+M91</f>
        <v>0.50919918739401426</v>
      </c>
      <c r="P91" s="41"/>
      <c r="Q91" s="63"/>
      <c r="R91" s="63">
        <f>R90-N91</f>
        <v>0</v>
      </c>
    </row>
    <row r="92" spans="1:23" ht="15" x14ac:dyDescent="0.2">
      <c r="A92" s="72" t="str">
        <f>VLOOKUP($B$86,'2012'!$B57:$L57,11,FALSE)</f>
        <v>Incandescent light bulb</v>
      </c>
      <c r="B92" s="72" t="str">
        <f>VLOOKUP($B$86,'2012'!$B57:$L57,1,FALSE)</f>
        <v>Lighting</v>
      </c>
      <c r="C92" s="72">
        <f>VLOOKUP($B$86,'2012'!$B57:$L57,2,FALSE)</f>
        <v>1</v>
      </c>
      <c r="D92" s="72">
        <f>VLOOKUP($B$86,'2012'!$B57:$L57,7,FALSE)/100</f>
        <v>4.1500000000000004</v>
      </c>
      <c r="E92" s="72">
        <f>VLOOKUP($B$86,'2012'!$B57:$L57,7,FALSE)/100</f>
        <v>4.1500000000000004</v>
      </c>
      <c r="F92" s="72">
        <f>VLOOKUP($B$86,'2012'!$B57:$L57,8,FALSE)</f>
        <v>25</v>
      </c>
      <c r="G92" s="72">
        <f>VLOOKUP($B$86,'2012'!$B57:$L57,8,FALSE)</f>
        <v>25</v>
      </c>
      <c r="I92" s="71" t="s">
        <v>65</v>
      </c>
      <c r="J92" s="71" t="s">
        <v>65</v>
      </c>
      <c r="K92" s="105" t="s">
        <v>237</v>
      </c>
      <c r="L92" s="105" t="s">
        <v>75</v>
      </c>
      <c r="M92" s="105" t="s">
        <v>75</v>
      </c>
      <c r="N92" s="105"/>
    </row>
    <row r="93" spans="1:23" x14ac:dyDescent="0.2">
      <c r="A93" s="72" t="str">
        <f>VLOOKUP($B$86,'2012'!$B58:$L58,11,FALSE)</f>
        <v>LED light</v>
      </c>
      <c r="B93" s="72" t="str">
        <f>VLOOKUP($B$86,'2012'!$B58:$L58,1,FALSE)</f>
        <v>Lighting</v>
      </c>
      <c r="C93" s="72">
        <f>VLOOKUP($B$86,'2012'!$B58:$L58,2,FALSE)</f>
        <v>5</v>
      </c>
      <c r="D93" s="72">
        <f>VLOOKUP($B$86,'2012'!$B58:$L58,7,FALSE)/100</f>
        <v>2.21</v>
      </c>
      <c r="E93" s="72">
        <f>VLOOKUP($B$86,'2012'!$B58:$L58,7,FALSE)/100</f>
        <v>2.21</v>
      </c>
      <c r="F93" s="72">
        <f>VLOOKUP($B$86,'2012'!$B58:$L58,8,FALSE)</f>
        <v>7</v>
      </c>
      <c r="G93" s="72">
        <f>VLOOKUP($B$86,'2012'!$B58:$L58,8,FALSE)</f>
        <v>7</v>
      </c>
      <c r="H93" s="5"/>
      <c r="I93" s="82">
        <f>($C88*D88+$C89*D89+$C90*D90+$C91*D91+$C92*D92+$C93*D93+$C94*D94+$C95*D95+$C96*D96+$C97*D97)/I89</f>
        <v>3.8364937388193194</v>
      </c>
      <c r="J93" s="82">
        <f>($C88*E88+$C89*E89+$C90*E90+$C91*E91+$C92*E92+$C93*E93+$C94*E94+$C95*E95+$C96*E96+$C97*E97)/J89</f>
        <v>3.8364937388193194</v>
      </c>
      <c r="K93" s="105" t="s">
        <v>259</v>
      </c>
      <c r="L93" s="105">
        <f>L91*$N$29</f>
        <v>0.226381848390278</v>
      </c>
      <c r="M93" s="105">
        <f>M91*$N$29</f>
        <v>0.53741693270074342</v>
      </c>
      <c r="N93" s="105">
        <f>N91*$N$29</f>
        <v>0.76379878109102139</v>
      </c>
      <c r="U93" s="110">
        <f>N93/3.6*1000000</f>
        <v>212166.32808083927</v>
      </c>
      <c r="V93" s="105" t="s">
        <v>71</v>
      </c>
      <c r="W93" s="105">
        <f>U93/U89-'DK data deta bui '!$M$85</f>
        <v>-0.78549203260419342</v>
      </c>
    </row>
    <row r="94" spans="1:23" x14ac:dyDescent="0.2">
      <c r="A94" s="72"/>
      <c r="B94" s="72"/>
      <c r="C94" s="72"/>
      <c r="D94" s="72"/>
      <c r="E94" s="72"/>
      <c r="F94" s="72"/>
      <c r="G94" s="72"/>
      <c r="H94" s="5"/>
      <c r="I94" s="47">
        <f>SUMPRODUCT(D88:D95,F88:F95)/(SUM(F88:F95))</f>
        <v>5.0880434782608699</v>
      </c>
      <c r="J94" s="47">
        <f>SUMPRODUCT(E88:E95,G88:G95)/(SUM(G88:G95))</f>
        <v>5.0880434782608699</v>
      </c>
    </row>
    <row r="95" spans="1:23" x14ac:dyDescent="0.2">
      <c r="A95" s="72"/>
      <c r="B95" s="72"/>
      <c r="C95" s="72"/>
      <c r="D95" s="72"/>
      <c r="E95" s="72"/>
      <c r="F95" s="72"/>
      <c r="G95" s="72"/>
      <c r="H95" s="8"/>
      <c r="I95" s="113">
        <f>I94-I88</f>
        <v>0</v>
      </c>
      <c r="J95" s="113">
        <f>J94-J88</f>
        <v>0</v>
      </c>
    </row>
    <row r="96" spans="1:23" x14ac:dyDescent="0.2">
      <c r="A96" s="72"/>
      <c r="B96" s="72"/>
      <c r="C96" s="72"/>
      <c r="D96" s="72"/>
      <c r="E96" s="72"/>
      <c r="F96" s="72"/>
      <c r="G96" s="72"/>
      <c r="H96" s="5"/>
      <c r="I96" s="5"/>
    </row>
    <row r="97" spans="1:23" ht="13.5" thickBot="1" x14ac:dyDescent="0.25">
      <c r="A97" s="72"/>
      <c r="B97" s="72"/>
      <c r="C97" s="72"/>
      <c r="D97" s="72"/>
      <c r="E97" s="72"/>
      <c r="F97" s="72"/>
      <c r="G97" s="72"/>
      <c r="H97" s="5"/>
      <c r="I97" s="5"/>
    </row>
    <row r="98" spans="1:23" ht="30.75" thickBot="1" x14ac:dyDescent="0.25">
      <c r="A98" s="73" t="s">
        <v>92</v>
      </c>
      <c r="B98" s="64" t="s">
        <v>93</v>
      </c>
      <c r="C98" s="74" t="s">
        <v>65</v>
      </c>
      <c r="D98" s="74" t="s">
        <v>66</v>
      </c>
      <c r="E98" s="74" t="s">
        <v>66</v>
      </c>
      <c r="F98" s="75" t="s">
        <v>99</v>
      </c>
      <c r="G98" s="76" t="s">
        <v>99</v>
      </c>
      <c r="H98" s="5"/>
      <c r="I98" s="30" t="s">
        <v>66</v>
      </c>
      <c r="J98" s="30" t="s">
        <v>66</v>
      </c>
      <c r="L98" s="31" t="s">
        <v>67</v>
      </c>
      <c r="M98" s="31" t="s">
        <v>67</v>
      </c>
      <c r="N98" s="31" t="s">
        <v>67</v>
      </c>
      <c r="O98" s="61" t="s">
        <v>108</v>
      </c>
      <c r="P98" s="62"/>
      <c r="Q98" s="62"/>
    </row>
    <row r="99" spans="1:23" x14ac:dyDescent="0.2">
      <c r="A99" s="65"/>
      <c r="B99" s="1" t="s">
        <v>146</v>
      </c>
      <c r="C99" s="1"/>
      <c r="D99" s="83" t="s">
        <v>44</v>
      </c>
      <c r="E99" s="83" t="s">
        <v>78</v>
      </c>
      <c r="F99" s="83" t="s">
        <v>44</v>
      </c>
      <c r="G99" s="83" t="s">
        <v>78</v>
      </c>
      <c r="I99" s="83" t="s">
        <v>44</v>
      </c>
      <c r="J99" s="83" t="s">
        <v>78</v>
      </c>
      <c r="L99" s="83" t="s">
        <v>44</v>
      </c>
      <c r="M99" s="83" t="s">
        <v>78</v>
      </c>
      <c r="N99" s="81" t="s">
        <v>89</v>
      </c>
      <c r="P99" s="81" t="s">
        <v>107</v>
      </c>
      <c r="Q99" s="81" t="s">
        <v>107</v>
      </c>
    </row>
    <row r="100" spans="1:23" ht="15" x14ac:dyDescent="0.25">
      <c r="A100" s="65"/>
      <c r="B100" s="1"/>
      <c r="C100" s="68" t="s">
        <v>68</v>
      </c>
      <c r="D100" s="69" t="s">
        <v>174</v>
      </c>
      <c r="E100" s="69" t="s">
        <v>174</v>
      </c>
      <c r="F100" s="66" t="s">
        <v>70</v>
      </c>
      <c r="G100" s="67" t="s">
        <v>70</v>
      </c>
      <c r="H100" s="44"/>
      <c r="I100" s="191" t="s">
        <v>243</v>
      </c>
      <c r="J100" s="192"/>
      <c r="K100" s="24"/>
      <c r="L100" s="191" t="s">
        <v>244</v>
      </c>
      <c r="M100" s="193"/>
      <c r="N100" s="194"/>
      <c r="O100" s="41"/>
      <c r="P100" s="83" t="s">
        <v>44</v>
      </c>
      <c r="Q100" s="83" t="s">
        <v>78</v>
      </c>
      <c r="R100" s="32" t="s">
        <v>89</v>
      </c>
    </row>
    <row r="101" spans="1:23" x14ac:dyDescent="0.2">
      <c r="A101" s="72"/>
      <c r="B101" s="72" t="str">
        <f>VLOOKUP($B$99,'2012'!$B59:$L59,1,FALSE)</f>
        <v xml:space="preserve">Miscellaneous  </v>
      </c>
      <c r="C101" s="72">
        <v>5</v>
      </c>
      <c r="D101" s="72">
        <f>'[9]udv ownership DB '!$O$9</f>
        <v>5.76</v>
      </c>
      <c r="E101" s="72">
        <f>D101</f>
        <v>5.76</v>
      </c>
      <c r="F101" s="72">
        <f>VLOOKUP($B$99,'2012'!$B59:$L59,8,FALSE)</f>
        <v>37.109375</v>
      </c>
      <c r="G101" s="72">
        <f>VLOOKUP($B$99,'2012'!$B59:$L59,8,FALSE)</f>
        <v>37.109375</v>
      </c>
      <c r="H101" s="60" t="s">
        <v>69</v>
      </c>
      <c r="I101" s="33">
        <f>SUMPRODUCT(D101:D110,F101:F110)/(SUM(F101:F110))</f>
        <v>5.76</v>
      </c>
      <c r="J101" s="33">
        <f>SUMPRODUCT(E101:E110,G101:G110)/(SUM(G101:G110))</f>
        <v>5.76</v>
      </c>
      <c r="K101" s="212" t="s">
        <v>256</v>
      </c>
      <c r="L101" s="33">
        <f>SUMPRODUCT(D101:D110,F101:F110)/(SUM(D101:D110))</f>
        <v>37.109375</v>
      </c>
      <c r="M101" s="33">
        <f>SUMPRODUCT(E101:E110,G101:G110)/(SUM(E101:E110))</f>
        <v>37.109375</v>
      </c>
      <c r="N101" s="24"/>
      <c r="O101" s="41" t="s">
        <v>73</v>
      </c>
      <c r="P101" s="38">
        <f>SUMPRODUCT(D101:D110,F101:F110)</f>
        <v>213.75</v>
      </c>
      <c r="Q101" s="38">
        <f>SUMPRODUCT(E101:E110,G101:G110)</f>
        <v>213.75</v>
      </c>
      <c r="R101" s="41" t="s">
        <v>72</v>
      </c>
    </row>
    <row r="102" spans="1:23" x14ac:dyDescent="0.2">
      <c r="A102" s="72"/>
      <c r="B102" s="72"/>
      <c r="C102" s="72">
        <f>VLOOKUP($B$99,'2012'!$B60:$L60,2,FALSE)</f>
        <v>0</v>
      </c>
      <c r="D102" s="72">
        <f>VLOOKUP($B$99,'2012'!$B60:$L60,7,FALSE)/100</f>
        <v>0</v>
      </c>
      <c r="E102" s="72">
        <f>VLOOKUP($B$99,'2012'!$B60:$L60,7,FALSE)/100</f>
        <v>0</v>
      </c>
      <c r="F102" s="72">
        <f>VLOOKUP($B$99,'2012'!$B60:$L60,8,FALSE)</f>
        <v>0</v>
      </c>
      <c r="G102" s="72">
        <f>VLOOKUP($B$99,'2012'!$B60:$L60,8,FALSE)</f>
        <v>0</v>
      </c>
      <c r="H102" s="211" t="s">
        <v>255</v>
      </c>
      <c r="I102" s="4">
        <f>SUM(D101:D110)</f>
        <v>5.76</v>
      </c>
      <c r="J102" s="4">
        <f>SUM(E101:E110)</f>
        <v>5.76</v>
      </c>
      <c r="K102" s="212" t="s">
        <v>257</v>
      </c>
      <c r="L102" s="234">
        <f>L101*10^-9*3.6</f>
        <v>1.3359375000000002E-7</v>
      </c>
      <c r="M102" s="234">
        <f>M101*10^-9*3.6</f>
        <v>1.3359375000000002E-7</v>
      </c>
      <c r="N102" s="24"/>
      <c r="O102" s="41" t="s">
        <v>73</v>
      </c>
      <c r="P102" s="40">
        <f>P101*$I$30</f>
        <v>19143.23470508118</v>
      </c>
      <c r="Q102" s="40">
        <f>Q101*$J$30</f>
        <v>45444.891232794464</v>
      </c>
      <c r="R102" s="40">
        <f>P102+Q102</f>
        <v>64588.125937875644</v>
      </c>
      <c r="S102" s="41" t="s">
        <v>71</v>
      </c>
      <c r="T102" t="str">
        <f>'DK data deta bui '!H61</f>
        <v xml:space="preserve">Miscellaneous  </v>
      </c>
      <c r="U102">
        <f>'DK data deta bui '!I61</f>
        <v>314575.87500000006</v>
      </c>
      <c r="V102" s="41" t="s">
        <v>71</v>
      </c>
      <c r="W102" s="86">
        <f>R102-U102</f>
        <v>-249987.74906212441</v>
      </c>
    </row>
    <row r="103" spans="1:23" x14ac:dyDescent="0.2">
      <c r="A103" s="77"/>
      <c r="B103" s="77"/>
      <c r="C103" s="77"/>
      <c r="D103" s="77"/>
      <c r="E103" s="77"/>
      <c r="F103" s="77"/>
      <c r="G103" s="77"/>
      <c r="H103" s="185" t="s">
        <v>239</v>
      </c>
      <c r="I103" s="107"/>
      <c r="J103" s="107"/>
      <c r="K103" s="80"/>
      <c r="L103" s="195" t="s">
        <v>106</v>
      </c>
      <c r="M103" s="196"/>
      <c r="N103" s="197"/>
      <c r="O103" s="41" t="s">
        <v>73</v>
      </c>
      <c r="P103" s="39">
        <f>P102*3.6/1000000</f>
        <v>6.8915644938292261E-2</v>
      </c>
      <c r="Q103" s="39">
        <f>Q102*3.6/1000000</f>
        <v>0.16360160843806007</v>
      </c>
      <c r="R103" s="39">
        <f>R102*3.6/1000000</f>
        <v>0.23251725337635232</v>
      </c>
      <c r="S103" s="41" t="s">
        <v>43</v>
      </c>
    </row>
    <row r="104" spans="1:23" x14ac:dyDescent="0.2">
      <c r="A104" s="77"/>
      <c r="B104" s="77"/>
      <c r="C104" s="77"/>
      <c r="D104" s="77"/>
      <c r="E104" s="77"/>
      <c r="F104" s="77"/>
      <c r="G104" s="77"/>
      <c r="H104" s="213" t="s">
        <v>260</v>
      </c>
      <c r="I104" s="55">
        <f>I$30*I102</f>
        <v>515.85979836850345</v>
      </c>
      <c r="J104" s="55">
        <f>J$30*J102</f>
        <v>1224.6202269047769</v>
      </c>
      <c r="K104" s="212" t="s">
        <v>258</v>
      </c>
      <c r="L104" s="56">
        <f>I104*L102*1000</f>
        <v>6.8915644938292261E-2</v>
      </c>
      <c r="M104" s="56">
        <f>J104*M102*1000</f>
        <v>0.16360160843806007</v>
      </c>
      <c r="N104" s="23">
        <f>L104+M104</f>
        <v>0.23251725337635232</v>
      </c>
      <c r="P104" s="41"/>
      <c r="Q104" s="63"/>
      <c r="R104" s="63">
        <f>R103-N104</f>
        <v>0</v>
      </c>
    </row>
    <row r="105" spans="1:23" ht="15" x14ac:dyDescent="0.2">
      <c r="A105" s="77"/>
      <c r="B105" s="77"/>
      <c r="C105" s="77"/>
      <c r="D105" s="77"/>
      <c r="E105" s="77"/>
      <c r="F105" s="77"/>
      <c r="G105" s="77"/>
      <c r="I105" s="71" t="s">
        <v>65</v>
      </c>
      <c r="J105" s="71" t="s">
        <v>65</v>
      </c>
      <c r="K105" s="105" t="s">
        <v>237</v>
      </c>
      <c r="L105" s="105" t="s">
        <v>75</v>
      </c>
      <c r="M105" s="105" t="s">
        <v>75</v>
      </c>
      <c r="N105" s="105"/>
    </row>
    <row r="106" spans="1:23" x14ac:dyDescent="0.2">
      <c r="A106" s="77"/>
      <c r="B106" s="77"/>
      <c r="C106" s="77"/>
      <c r="D106" s="77"/>
      <c r="E106" s="77"/>
      <c r="F106" s="77"/>
      <c r="G106" s="77"/>
      <c r="H106" s="5"/>
      <c r="I106" s="82">
        <f>($C101*D101+$C102*D102+$C103*D103+$C104*D104+$C105*D105+$C106*D106+$C107*D107+$C108*D108+$C109*D109+$C110*D110)/I102</f>
        <v>5</v>
      </c>
      <c r="J106" s="82">
        <f>($C101*E101+$C102*E102+$C103*E103+$C104*E104+$C105*E105+$C106*E106+$C107*E107+$C108*E108+$C109*E109+$C110*E110)/J102</f>
        <v>5</v>
      </c>
      <c r="K106" s="105" t="s">
        <v>259</v>
      </c>
      <c r="L106" s="105">
        <f>L104*$N$29</f>
        <v>0.10337346740743839</v>
      </c>
      <c r="M106" s="105">
        <f>M104*$N$29</f>
        <v>0.24540241265709012</v>
      </c>
      <c r="N106" s="105">
        <f>N104*$N$29</f>
        <v>0.34877588006452848</v>
      </c>
      <c r="U106" s="110">
        <f>N106/3.6*1000000</f>
        <v>96882.188906813462</v>
      </c>
      <c r="V106" s="105" t="s">
        <v>71</v>
      </c>
      <c r="W106" s="105">
        <f>U106/U102-'DK data deta bui '!$M$85</f>
        <v>-0.78549203260419354</v>
      </c>
    </row>
    <row r="107" spans="1:23" x14ac:dyDescent="0.2">
      <c r="A107" s="77"/>
      <c r="B107" s="77"/>
      <c r="C107" s="77"/>
      <c r="D107" s="77"/>
      <c r="E107" s="77"/>
      <c r="F107" s="77"/>
      <c r="G107" s="77"/>
      <c r="H107" s="5"/>
      <c r="I107" s="47">
        <f>SUMPRODUCT(D101:D108,F101:F108)/(SUM(F101:F108))</f>
        <v>5.76</v>
      </c>
      <c r="J107" s="47">
        <f>SUMPRODUCT(E101:E108,G101:G108)/(SUM(G101:G108))</f>
        <v>5.76</v>
      </c>
    </row>
    <row r="108" spans="1:23" x14ac:dyDescent="0.2">
      <c r="A108" s="77"/>
      <c r="B108" s="77"/>
      <c r="C108" s="77"/>
      <c r="D108" s="77"/>
      <c r="E108" s="77"/>
      <c r="F108" s="77"/>
      <c r="G108" s="77"/>
      <c r="H108" s="8"/>
      <c r="I108" s="113">
        <f>I107-I101</f>
        <v>0</v>
      </c>
      <c r="J108" s="113">
        <f>J107-J101</f>
        <v>0</v>
      </c>
    </row>
    <row r="109" spans="1:23" x14ac:dyDescent="0.2">
      <c r="A109" s="1"/>
      <c r="B109" s="1"/>
      <c r="C109" s="1"/>
      <c r="D109" s="8"/>
      <c r="E109" s="8"/>
      <c r="F109" s="8"/>
      <c r="G109" s="5"/>
      <c r="H109" s="5"/>
      <c r="I109" s="5"/>
    </row>
    <row r="110" spans="1:23" ht="13.5" thickBot="1" x14ac:dyDescent="0.25">
      <c r="A110" s="1"/>
      <c r="B110" s="1"/>
      <c r="C110" s="1"/>
      <c r="D110" s="8"/>
      <c r="E110" s="8"/>
      <c r="F110" s="8"/>
      <c r="G110" s="5"/>
      <c r="H110" s="5"/>
      <c r="I110" s="5"/>
    </row>
    <row r="111" spans="1:23" ht="30.75" thickBot="1" x14ac:dyDescent="0.25">
      <c r="A111" s="73" t="s">
        <v>92</v>
      </c>
      <c r="B111" s="64" t="s">
        <v>93</v>
      </c>
      <c r="C111" s="74" t="s">
        <v>65</v>
      </c>
      <c r="D111" s="74" t="s">
        <v>66</v>
      </c>
      <c r="E111" s="74" t="s">
        <v>66</v>
      </c>
      <c r="F111" s="75" t="s">
        <v>99</v>
      </c>
      <c r="G111" s="76" t="s">
        <v>99</v>
      </c>
      <c r="H111" s="5"/>
      <c r="I111" s="30" t="s">
        <v>66</v>
      </c>
      <c r="J111" s="30" t="s">
        <v>66</v>
      </c>
      <c r="L111" s="31" t="s">
        <v>67</v>
      </c>
      <c r="M111" s="31" t="s">
        <v>67</v>
      </c>
      <c r="N111" s="31" t="s">
        <v>67</v>
      </c>
      <c r="O111" s="61" t="s">
        <v>108</v>
      </c>
      <c r="P111" s="62"/>
      <c r="Q111" s="62"/>
    </row>
    <row r="112" spans="1:23" x14ac:dyDescent="0.2">
      <c r="A112" s="65"/>
      <c r="B112" s="1" t="s">
        <v>48</v>
      </c>
      <c r="C112" s="1"/>
      <c r="D112" s="83" t="s">
        <v>44</v>
      </c>
      <c r="E112" s="83" t="s">
        <v>78</v>
      </c>
      <c r="F112" s="83" t="s">
        <v>44</v>
      </c>
      <c r="G112" s="83" t="s">
        <v>78</v>
      </c>
      <c r="I112" s="83" t="s">
        <v>44</v>
      </c>
      <c r="J112" s="83" t="s">
        <v>78</v>
      </c>
      <c r="L112" s="83" t="s">
        <v>44</v>
      </c>
      <c r="M112" s="83" t="s">
        <v>78</v>
      </c>
      <c r="N112" s="81" t="s">
        <v>89</v>
      </c>
      <c r="P112" s="81" t="s">
        <v>107</v>
      </c>
      <c r="Q112" s="81" t="s">
        <v>107</v>
      </c>
    </row>
    <row r="113" spans="1:23" ht="15" x14ac:dyDescent="0.25">
      <c r="A113" s="65"/>
      <c r="B113" s="1"/>
      <c r="C113" s="68" t="s">
        <v>68</v>
      </c>
      <c r="D113" s="69" t="s">
        <v>174</v>
      </c>
      <c r="E113" s="69" t="s">
        <v>174</v>
      </c>
      <c r="F113" s="66" t="s">
        <v>70</v>
      </c>
      <c r="G113" s="67" t="s">
        <v>70</v>
      </c>
      <c r="H113" s="44"/>
      <c r="I113" s="191" t="s">
        <v>243</v>
      </c>
      <c r="J113" s="192"/>
      <c r="K113" s="24"/>
      <c r="L113" s="191" t="s">
        <v>244</v>
      </c>
      <c r="M113" s="193"/>
      <c r="N113" s="194"/>
      <c r="O113" s="41"/>
      <c r="P113" s="83" t="s">
        <v>44</v>
      </c>
      <c r="Q113" s="83" t="s">
        <v>78</v>
      </c>
      <c r="R113" s="32" t="s">
        <v>89</v>
      </c>
    </row>
    <row r="114" spans="1:23" x14ac:dyDescent="0.2">
      <c r="A114" s="72" t="str">
        <f>VLOOKUP($B$112,'2012'!$B61:$L61,11,FALSE)</f>
        <v>Chest freezer 1st</v>
      </c>
      <c r="B114" s="72" t="str">
        <f>VLOOKUP($B$112,'2012'!$B61:$L61,1,FALSE)</f>
        <v>Refrigeration</v>
      </c>
      <c r="C114" s="72">
        <f>VLOOKUP($B$112,'2012'!$B61:$L61,2,FALSE)</f>
        <v>12</v>
      </c>
      <c r="D114" s="72">
        <f>VLOOKUP($B$112,'2012'!$B61:$L61,7,FALSE)/100</f>
        <v>0.44030000000000002</v>
      </c>
      <c r="E114" s="72">
        <f>VLOOKUP($B$112,'2012'!$B61:$L61,7,FALSE)/100</f>
        <v>0.44030000000000002</v>
      </c>
      <c r="F114" s="72">
        <f>VLOOKUP($B$112,'2012'!$B61:$L61,8,FALSE)</f>
        <v>256</v>
      </c>
      <c r="G114" s="72">
        <f>VLOOKUP($B$112,'2012'!$B61:$L61,8,FALSE)</f>
        <v>256</v>
      </c>
      <c r="H114" s="60" t="s">
        <v>69</v>
      </c>
      <c r="I114" s="33">
        <f>SUMPRODUCT(D114:D123,F114:F123)/(SUM(F114:F123))</f>
        <v>0.43334188191881923</v>
      </c>
      <c r="J114" s="33">
        <f>SUMPRODUCT(E114:E123,G114:G123)/(SUM(G114:G123))</f>
        <v>0.43334188191881923</v>
      </c>
      <c r="K114" s="212" t="s">
        <v>256</v>
      </c>
      <c r="L114" s="33">
        <f>SUMPRODUCT(D114:D123,F114:F123)/(SUM(D114:D123))</f>
        <v>212.11171317619434</v>
      </c>
      <c r="M114" s="33">
        <f>SUMPRODUCT(E114:E123,G114:G123)/(SUM(E114:E123))</f>
        <v>212.11171317619434</v>
      </c>
      <c r="N114" s="24"/>
      <c r="O114" s="41" t="s">
        <v>73</v>
      </c>
      <c r="P114" s="38">
        <f>SUMPRODUCT(D114:D123,F114:F123)</f>
        <v>469.74260000000004</v>
      </c>
      <c r="Q114" s="38">
        <f>SUMPRODUCT(E114:E123,G114:G123)</f>
        <v>469.74260000000004</v>
      </c>
      <c r="R114" s="41" t="s">
        <v>72</v>
      </c>
    </row>
    <row r="115" spans="1:23" x14ac:dyDescent="0.2">
      <c r="A115" s="72" t="str">
        <f>VLOOKUP($B$112,'2012'!$B62:$L62,11,FALSE)</f>
        <v>Chest freezer 2nd standby</v>
      </c>
      <c r="B115" s="72" t="str">
        <f>VLOOKUP($B$112,'2012'!$B62:$L62,1,FALSE)</f>
        <v>Refrigeration</v>
      </c>
      <c r="C115" s="72">
        <f>VLOOKUP($B$112,'2012'!$B62:$L62,2,FALSE)</f>
        <v>0</v>
      </c>
      <c r="D115" s="72">
        <f>VLOOKUP($B$112,'2012'!$B62:$L62,7,FALSE)/100</f>
        <v>0</v>
      </c>
      <c r="E115" s="72">
        <f>VLOOKUP($B$112,'2012'!$B62:$L62,7,FALSE)/100</f>
        <v>0</v>
      </c>
      <c r="F115" s="72">
        <f>VLOOKUP($B$112,'2012'!$B62:$L62,8,FALSE)</f>
        <v>0</v>
      </c>
      <c r="G115" s="72">
        <f>VLOOKUP($B$112,'2012'!$B62:$L62,8,FALSE)</f>
        <v>0</v>
      </c>
      <c r="H115" s="211" t="s">
        <v>255</v>
      </c>
      <c r="I115" s="4">
        <f>SUM(D114:D123)</f>
        <v>2.2146000000000003</v>
      </c>
      <c r="J115" s="4">
        <f>SUM(E114:E123)</f>
        <v>2.2146000000000003</v>
      </c>
      <c r="K115" s="212" t="s">
        <v>257</v>
      </c>
      <c r="L115" s="78">
        <f>L114*10^-9*3.6</f>
        <v>7.6360216743429963E-7</v>
      </c>
      <c r="M115" s="78">
        <f>M114*10^-9*3.6</f>
        <v>7.6360216743429963E-7</v>
      </c>
      <c r="N115" s="24"/>
      <c r="O115" s="41" t="s">
        <v>73</v>
      </c>
      <c r="P115" s="40">
        <f>P114*$I$30</f>
        <v>42069.67411824593</v>
      </c>
      <c r="Q115" s="40">
        <f>Q114*$J$30</f>
        <v>99870.883576187494</v>
      </c>
      <c r="R115" s="40">
        <f>P115+Q115</f>
        <v>141940.55769443343</v>
      </c>
      <c r="S115" s="41" t="s">
        <v>71</v>
      </c>
      <c r="T115" t="str">
        <f>'DK data deta bui '!H63</f>
        <v>Refrigeration</v>
      </c>
      <c r="U115">
        <f>'DK data deta bui '!I63</f>
        <v>691320.18442000018</v>
      </c>
      <c r="V115" s="41" t="s">
        <v>71</v>
      </c>
      <c r="W115" s="86">
        <f>R115-U115</f>
        <v>-549379.62672556681</v>
      </c>
    </row>
    <row r="116" spans="1:23" x14ac:dyDescent="0.2">
      <c r="A116" s="72" t="str">
        <f>VLOOKUP($B$112,'2012'!$B63:$L63,11,FALSE)</f>
        <v>Combi fridges</v>
      </c>
      <c r="B116" s="72" t="str">
        <f>VLOOKUP($B$112,'2012'!$B63:$L63,1,FALSE)</f>
        <v>Refrigeration</v>
      </c>
      <c r="C116" s="72">
        <f>VLOOKUP($B$112,'2012'!$B63:$L63,2,FALSE)</f>
        <v>9</v>
      </c>
      <c r="D116" s="72">
        <f>VLOOKUP($B$112,'2012'!$B63:$L63,7,FALSE)/100</f>
        <v>0.49130000000000001</v>
      </c>
      <c r="E116" s="72">
        <f>VLOOKUP($B$112,'2012'!$B63:$L63,7,FALSE)/100</f>
        <v>0.49130000000000001</v>
      </c>
      <c r="F116" s="72">
        <f>VLOOKUP($B$112,'2012'!$B63:$L63,8,FALSE)</f>
        <v>268</v>
      </c>
      <c r="G116" s="72">
        <f>VLOOKUP($B$112,'2012'!$B63:$L63,8,FALSE)</f>
        <v>268</v>
      </c>
      <c r="H116" s="185" t="s">
        <v>239</v>
      </c>
      <c r="I116" s="107"/>
      <c r="J116" s="107"/>
      <c r="K116" s="80"/>
      <c r="L116" s="195" t="s">
        <v>106</v>
      </c>
      <c r="M116" s="196"/>
      <c r="N116" s="197"/>
      <c r="O116" s="41" t="s">
        <v>73</v>
      </c>
      <c r="P116" s="39">
        <f>P115*3.6/1000000</f>
        <v>0.15145082682568536</v>
      </c>
      <c r="Q116" s="39">
        <f>Q115*3.6/1000000</f>
        <v>0.359535180874275</v>
      </c>
      <c r="R116" s="39">
        <f>R115*3.6/1000000</f>
        <v>0.51098600769996039</v>
      </c>
      <c r="S116" s="41" t="s">
        <v>43</v>
      </c>
    </row>
    <row r="117" spans="1:23" x14ac:dyDescent="0.2">
      <c r="A117" s="72" t="str">
        <f>VLOOKUP($B$112,'2012'!$B64:$L64,11,FALSE)</f>
        <v>Combi fridges standby</v>
      </c>
      <c r="B117" s="72" t="str">
        <f>VLOOKUP($B$112,'2012'!$B64:$L64,1,FALSE)</f>
        <v>Refrigeration</v>
      </c>
      <c r="C117" s="72">
        <f>VLOOKUP($B$112,'2012'!$B64:$L64,2,FALSE)</f>
        <v>0</v>
      </c>
      <c r="D117" s="72">
        <f>VLOOKUP($B$112,'2012'!$B64:$L64,7,FALSE)/100</f>
        <v>0</v>
      </c>
      <c r="E117" s="72">
        <f>VLOOKUP($B$112,'2012'!$B64:$L64,7,FALSE)/100</f>
        <v>0</v>
      </c>
      <c r="F117" s="72">
        <f>VLOOKUP($B$112,'2012'!$B64:$L64,8,FALSE)</f>
        <v>0</v>
      </c>
      <c r="G117" s="72">
        <f>VLOOKUP($B$112,'2012'!$B64:$L64,8,FALSE)</f>
        <v>0</v>
      </c>
      <c r="H117" s="213" t="s">
        <v>260</v>
      </c>
      <c r="I117" s="55">
        <f>I$30*I115</f>
        <v>198.33734539355692</v>
      </c>
      <c r="J117" s="55">
        <f>J$30*J115</f>
        <v>470.84096432349298</v>
      </c>
      <c r="K117" s="212" t="s">
        <v>258</v>
      </c>
      <c r="L117" s="56">
        <f>I117*L115*1000</f>
        <v>0.15145082682568536</v>
      </c>
      <c r="M117" s="56">
        <f>J117*M115*1000</f>
        <v>0.359535180874275</v>
      </c>
      <c r="N117" s="23">
        <f>L117+M117</f>
        <v>0.51098600769996039</v>
      </c>
      <c r="P117" s="41"/>
      <c r="Q117" s="63"/>
      <c r="R117" s="63">
        <f>R116-N117</f>
        <v>0</v>
      </c>
    </row>
    <row r="118" spans="1:23" ht="15" x14ac:dyDescent="0.2">
      <c r="A118" s="72" t="str">
        <f>VLOOKUP($B$112,'2012'!$B65:$L65,11,FALSE)</f>
        <v>Fridges with freezer compartment</v>
      </c>
      <c r="B118" s="72" t="str">
        <f>VLOOKUP($B$112,'2012'!$B65:$L65,1,FALSE)</f>
        <v>Refrigeration</v>
      </c>
      <c r="C118" s="72">
        <f>VLOOKUP($B$112,'2012'!$B65:$L65,2,FALSE)</f>
        <v>11</v>
      </c>
      <c r="D118" s="72">
        <f>VLOOKUP($B$112,'2012'!$B65:$L65,7,FALSE)/100</f>
        <v>0.12990000000000002</v>
      </c>
      <c r="E118" s="72">
        <f>VLOOKUP($B$112,'2012'!$B65:$L65,7,FALSE)/100</f>
        <v>0.12990000000000002</v>
      </c>
      <c r="F118" s="72">
        <f>VLOOKUP($B$112,'2012'!$B65:$L65,8,FALSE)</f>
        <v>186</v>
      </c>
      <c r="G118" s="72">
        <f>VLOOKUP($B$112,'2012'!$B65:$L65,8,FALSE)</f>
        <v>186</v>
      </c>
      <c r="I118" s="71" t="s">
        <v>65</v>
      </c>
      <c r="J118" s="71" t="s">
        <v>65</v>
      </c>
      <c r="K118" s="105" t="s">
        <v>237</v>
      </c>
      <c r="L118" s="105" t="s">
        <v>75</v>
      </c>
      <c r="M118" s="105" t="s">
        <v>75</v>
      </c>
      <c r="N118" s="105"/>
    </row>
    <row r="119" spans="1:23" x14ac:dyDescent="0.2">
      <c r="A119" s="72" t="str">
        <f>VLOOKUP($B$112,'2012'!$B66:$L66,11,FALSE)</f>
        <v>Fridges with freezer compartment standby</v>
      </c>
      <c r="B119" s="72" t="str">
        <f>VLOOKUP($B$112,'2012'!$B66:$L66,1,FALSE)</f>
        <v>Refrigeration</v>
      </c>
      <c r="C119" s="72">
        <f>VLOOKUP($B$112,'2012'!$B66:$L66,2,FALSE)</f>
        <v>0</v>
      </c>
      <c r="D119" s="72">
        <f>VLOOKUP($B$112,'2012'!$B66:$L66,7,FALSE)/100</f>
        <v>0</v>
      </c>
      <c r="E119" s="72">
        <f>VLOOKUP($B$112,'2012'!$B66:$L66,7,FALSE)/100</f>
        <v>0</v>
      </c>
      <c r="F119" s="72">
        <f>VLOOKUP($B$112,'2012'!$B66:$L66,8,FALSE)</f>
        <v>0</v>
      </c>
      <c r="G119" s="72">
        <f>VLOOKUP($B$112,'2012'!$B66:$L66,8,FALSE)</f>
        <v>0</v>
      </c>
      <c r="H119" s="5"/>
      <c r="I119" s="82">
        <f>($C114*D114+$C115*D115+$C116*D116+$C117*D117+$C118*D118+$C119*D119+$C120*D120+$C121*D121+$C122*D122+$C123*D123)/I115</f>
        <v>9.7137632078027618</v>
      </c>
      <c r="J119" s="82">
        <f>($C114*E114+$C115*E115+$C116*E116+$C117*E117+$C118*E118+$C119*E119+$C120*E120+$C121*E121+$C122*E122+$C123*E123)/J115</f>
        <v>9.7137632078027618</v>
      </c>
      <c r="K119" s="105" t="s">
        <v>259</v>
      </c>
      <c r="L119" s="105">
        <f>L117*$N$29</f>
        <v>0.22717624023852806</v>
      </c>
      <c r="M119" s="105">
        <f>M117*$N$29</f>
        <v>0.53930277131141247</v>
      </c>
      <c r="N119" s="105">
        <f>N117*$N$29</f>
        <v>0.76647901154994058</v>
      </c>
      <c r="U119" s="110">
        <f>N119/3.6*1000000</f>
        <v>212910.83654165015</v>
      </c>
      <c r="V119" s="105" t="s">
        <v>71</v>
      </c>
      <c r="W119" s="105">
        <f>U119/U115-'DK data deta bui '!$M$85</f>
        <v>-0.78549203260419342</v>
      </c>
    </row>
    <row r="120" spans="1:23" x14ac:dyDescent="0.2">
      <c r="A120" s="72" t="str">
        <f>VLOOKUP($B$112,'2012'!$B67:$L67,11,FALSE)</f>
        <v>Fridges without freezer compartment</v>
      </c>
      <c r="B120" s="72" t="str">
        <f>VLOOKUP($B$112,'2012'!$B67:$L67,1,FALSE)</f>
        <v>Refrigeration</v>
      </c>
      <c r="C120" s="72">
        <f>VLOOKUP($B$112,'2012'!$B67:$L67,2,FALSE)</f>
        <v>9</v>
      </c>
      <c r="D120" s="72">
        <f>VLOOKUP($B$112,'2012'!$B67:$L67,7,FALSE)/100</f>
        <v>0.73010000000000008</v>
      </c>
      <c r="E120" s="72">
        <f>VLOOKUP($B$112,'2012'!$B67:$L67,7,FALSE)/100</f>
        <v>0.73010000000000008</v>
      </c>
      <c r="F120" s="72">
        <f>VLOOKUP($B$112,'2012'!$B67:$L67,8,FALSE)</f>
        <v>140</v>
      </c>
      <c r="G120" s="72">
        <f>VLOOKUP($B$112,'2012'!$B67:$L67,8,FALSE)</f>
        <v>140</v>
      </c>
      <c r="H120" s="5"/>
      <c r="I120" s="47">
        <f>SUMPRODUCT(D114:D123,F114:F123)/(SUM(F114:F123))</f>
        <v>0.43334188191881923</v>
      </c>
      <c r="J120" s="47">
        <f>SUMPRODUCT(E114:E123,G114:G123)/(SUM(G114:G123))</f>
        <v>0.43334188191881923</v>
      </c>
    </row>
    <row r="121" spans="1:23" x14ac:dyDescent="0.2">
      <c r="A121" s="72" t="str">
        <f>VLOOKUP($B$112,'2012'!$B68:$L68,11,FALSE)</f>
        <v>Fridges without freezer compartment standby</v>
      </c>
      <c r="B121" s="72" t="str">
        <f>VLOOKUP($B$112,'2012'!$B68:$L68,1,FALSE)</f>
        <v>Refrigeration</v>
      </c>
      <c r="C121" s="72">
        <f>VLOOKUP($B$112,'2012'!$B68:$L68,2,FALSE)</f>
        <v>0</v>
      </c>
      <c r="D121" s="72">
        <f>VLOOKUP($B$112,'2012'!$B68:$L68,7,FALSE)/100</f>
        <v>0</v>
      </c>
      <c r="E121" s="72">
        <f>VLOOKUP($B$112,'2012'!$B68:$L68,7,FALSE)/100</f>
        <v>0</v>
      </c>
      <c r="F121" s="72">
        <f>VLOOKUP($B$112,'2012'!$B68:$L68,8,FALSE)</f>
        <v>0</v>
      </c>
      <c r="G121" s="72">
        <f>VLOOKUP($B$112,'2012'!$B68:$L68,8,FALSE)</f>
        <v>0</v>
      </c>
      <c r="H121" s="8"/>
      <c r="I121" s="113">
        <f>I120-I114</f>
        <v>0</v>
      </c>
      <c r="J121" s="113">
        <f>J120-J114</f>
        <v>0</v>
      </c>
    </row>
    <row r="122" spans="1:23" x14ac:dyDescent="0.2">
      <c r="A122" s="72" t="str">
        <f>VLOOKUP($B$112,'2012'!$B69:$L69,11,FALSE)</f>
        <v>Upright freezers</v>
      </c>
      <c r="B122" s="72" t="str">
        <f>VLOOKUP($B$112,'2012'!$B69:$L69,1,FALSE)</f>
        <v>Refrigeration</v>
      </c>
      <c r="C122" s="72">
        <f>VLOOKUP($B$112,'2012'!$B69:$L69,2,FALSE)</f>
        <v>9</v>
      </c>
      <c r="D122" s="72">
        <f>VLOOKUP($B$112,'2012'!$B69:$L69,7,FALSE)/100</f>
        <v>0.42299999999999999</v>
      </c>
      <c r="E122" s="72">
        <f>VLOOKUP($B$112,'2012'!$B69:$L69,7,FALSE)/100</f>
        <v>0.42299999999999999</v>
      </c>
      <c r="F122" s="72">
        <f>VLOOKUP($B$112,'2012'!$B69:$L69,8,FALSE)</f>
        <v>234</v>
      </c>
      <c r="G122" s="72">
        <f>VLOOKUP($B$112,'2012'!$B69:$L69,8,FALSE)</f>
        <v>234</v>
      </c>
      <c r="H122" s="5"/>
      <c r="I122" s="5"/>
    </row>
    <row r="123" spans="1:23" x14ac:dyDescent="0.2">
      <c r="A123" s="72" t="str">
        <f>VLOOKUP($B$112,'2012'!$B70:$L70,11,FALSE)</f>
        <v>Upright freezers standby</v>
      </c>
      <c r="B123" s="72" t="str">
        <f>VLOOKUP($B$112,'2012'!$B70:$L70,1,FALSE)</f>
        <v>Refrigeration</v>
      </c>
      <c r="C123" s="72">
        <f>VLOOKUP($B$112,'2012'!$B70:$L70,2,FALSE)</f>
        <v>0</v>
      </c>
      <c r="D123" s="72">
        <f>VLOOKUP($B$112,'2012'!$B70:$L70,7,FALSE)/100</f>
        <v>0</v>
      </c>
      <c r="E123" s="72">
        <f>VLOOKUP($B$112,'2012'!$B70:$L70,7,FALSE)/100</f>
        <v>0</v>
      </c>
      <c r="F123" s="72">
        <f>VLOOKUP($B$112,'2012'!$B70:$L70,8,FALSE)</f>
        <v>0</v>
      </c>
      <c r="G123" s="72">
        <f>VLOOKUP($B$112,'2012'!$B70:$L70,8,FALSE)</f>
        <v>0</v>
      </c>
      <c r="H123" s="5"/>
      <c r="I123" s="5"/>
    </row>
    <row r="124" spans="1:23" x14ac:dyDescent="0.2">
      <c r="A124" s="72"/>
      <c r="B124" s="72"/>
      <c r="C124" s="72"/>
      <c r="D124" s="72"/>
      <c r="E124" s="72"/>
      <c r="F124" s="72"/>
      <c r="G124" s="72"/>
      <c r="H124" s="5"/>
      <c r="I124" s="5"/>
    </row>
    <row r="125" spans="1:23" x14ac:dyDescent="0.2">
      <c r="A125" s="1"/>
      <c r="B125" s="1"/>
      <c r="C125" s="1"/>
      <c r="D125" s="8"/>
      <c r="E125" s="8"/>
      <c r="F125" s="8"/>
      <c r="G125" s="5"/>
      <c r="H125" s="5"/>
      <c r="I125" s="5"/>
    </row>
    <row r="126" spans="1:23" ht="13.5" thickBot="1" x14ac:dyDescent="0.25">
      <c r="A126" s="1"/>
      <c r="B126" s="1"/>
      <c r="C126" s="1"/>
      <c r="D126" s="8"/>
      <c r="E126" s="8"/>
      <c r="F126" s="8"/>
      <c r="G126" s="5"/>
      <c r="H126" s="5"/>
      <c r="I126" s="5"/>
    </row>
    <row r="127" spans="1:23" ht="30.75" thickBot="1" x14ac:dyDescent="0.25">
      <c r="A127" s="73" t="s">
        <v>92</v>
      </c>
      <c r="B127" s="64" t="s">
        <v>93</v>
      </c>
      <c r="C127" s="74" t="s">
        <v>65</v>
      </c>
      <c r="D127" s="74" t="s">
        <v>66</v>
      </c>
      <c r="E127" s="74" t="s">
        <v>66</v>
      </c>
      <c r="F127" s="75" t="s">
        <v>99</v>
      </c>
      <c r="G127" s="76" t="s">
        <v>99</v>
      </c>
      <c r="H127" s="5"/>
      <c r="I127" s="30" t="s">
        <v>66</v>
      </c>
      <c r="J127" s="30" t="s">
        <v>66</v>
      </c>
      <c r="L127" s="31" t="s">
        <v>67</v>
      </c>
      <c r="M127" s="31" t="s">
        <v>67</v>
      </c>
      <c r="N127" s="31" t="s">
        <v>67</v>
      </c>
      <c r="O127" s="61" t="s">
        <v>108</v>
      </c>
      <c r="P127" s="62"/>
      <c r="Q127" s="62"/>
    </row>
    <row r="128" spans="1:23" x14ac:dyDescent="0.2">
      <c r="A128" s="65"/>
      <c r="B128" s="1" t="s">
        <v>153</v>
      </c>
      <c r="C128" s="1"/>
      <c r="D128" s="83" t="s">
        <v>44</v>
      </c>
      <c r="E128" s="83" t="s">
        <v>78</v>
      </c>
      <c r="F128" s="83" t="s">
        <v>44</v>
      </c>
      <c r="G128" s="83" t="s">
        <v>78</v>
      </c>
      <c r="I128" s="83" t="s">
        <v>44</v>
      </c>
      <c r="J128" s="83" t="s">
        <v>78</v>
      </c>
      <c r="L128" s="83" t="s">
        <v>44</v>
      </c>
      <c r="M128" s="83" t="s">
        <v>78</v>
      </c>
      <c r="N128" s="81" t="s">
        <v>89</v>
      </c>
      <c r="P128" s="81" t="s">
        <v>107</v>
      </c>
      <c r="Q128" s="81" t="s">
        <v>107</v>
      </c>
    </row>
    <row r="129" spans="1:23" ht="15" x14ac:dyDescent="0.25">
      <c r="A129" s="65"/>
      <c r="B129" s="1"/>
      <c r="C129" s="68" t="s">
        <v>68</v>
      </c>
      <c r="D129" s="69" t="s">
        <v>174</v>
      </c>
      <c r="E129" s="69" t="s">
        <v>174</v>
      </c>
      <c r="F129" s="66" t="s">
        <v>70</v>
      </c>
      <c r="G129" s="67" t="s">
        <v>70</v>
      </c>
      <c r="H129" s="44"/>
      <c r="I129" s="191" t="s">
        <v>243</v>
      </c>
      <c r="J129" s="192"/>
      <c r="K129" s="24"/>
      <c r="L129" s="191" t="s">
        <v>244</v>
      </c>
      <c r="M129" s="193"/>
      <c r="N129" s="194"/>
      <c r="O129" s="41"/>
      <c r="P129" s="83" t="s">
        <v>44</v>
      </c>
      <c r="Q129" s="83" t="s">
        <v>78</v>
      </c>
      <c r="R129" s="32" t="s">
        <v>89</v>
      </c>
    </row>
    <row r="130" spans="1:23" x14ac:dyDescent="0.2">
      <c r="A130" s="72" t="str">
        <f>VLOOKUP($B$128,'2012'!$B71:$L71,11,FALSE)</f>
        <v>Dishwashers</v>
      </c>
      <c r="B130" s="72" t="str">
        <f>VLOOKUP($B$128,'2012'!$B71:$L71,1,FALSE)</f>
        <v>Washing</v>
      </c>
      <c r="C130" s="72">
        <f>VLOOKUP($B$128,'2012'!$B71:$L71,2,FALSE)</f>
        <v>10</v>
      </c>
      <c r="D130" s="72">
        <f>VLOOKUP($B$128,'2012'!$B71:$L71,7,FALSE)/100</f>
        <v>0.84510000000000007</v>
      </c>
      <c r="E130" s="72">
        <f>VLOOKUP($B$128,'2012'!$B71:$L71,7,FALSE)/100</f>
        <v>0.84510000000000007</v>
      </c>
      <c r="F130" s="72">
        <f>VLOOKUP($B$128,'2012'!$B71:$L71,8,FALSE)</f>
        <v>290</v>
      </c>
      <c r="G130" s="72">
        <f>VLOOKUP($B$128,'2012'!$B71:$L71,8,FALSE)</f>
        <v>290</v>
      </c>
      <c r="H130" s="60" t="s">
        <v>69</v>
      </c>
      <c r="I130" s="33">
        <f>SUMPRODUCT(D130:D139,F130:F139)/(SUM(F130:F139))</f>
        <v>0.79149328585961343</v>
      </c>
      <c r="J130" s="33">
        <f>SUMPRODUCT(E130:E139,G130:G139)/(SUM(G130:G139))</f>
        <v>0.79149328585961343</v>
      </c>
      <c r="K130" s="212" t="s">
        <v>256</v>
      </c>
      <c r="L130" s="33">
        <f>SUMPRODUCT(D130:D139,F130:F139)/(SUM(D130:D139))</f>
        <v>311.0534122256426</v>
      </c>
      <c r="M130" s="33">
        <f>SUMPRODUCT(E130:E139,G130:G139)/(SUM(E130:E139))</f>
        <v>311.0534122256426</v>
      </c>
      <c r="N130" s="24"/>
      <c r="O130" s="41" t="s">
        <v>73</v>
      </c>
      <c r="P130" s="38">
        <f>SUMPRODUCT(D130:D139,F130:F139)</f>
        <v>778.03790000000004</v>
      </c>
      <c r="Q130" s="38">
        <f>SUMPRODUCT(E130:E139,G130:G139)</f>
        <v>778.03790000000004</v>
      </c>
      <c r="R130" s="41" t="s">
        <v>72</v>
      </c>
    </row>
    <row r="131" spans="1:23" x14ac:dyDescent="0.2">
      <c r="A131" s="72" t="str">
        <f>VLOOKUP($B$128,'2012'!$B72:$L72,11,FALSE)</f>
        <v>Dishwashers standby</v>
      </c>
      <c r="B131" s="72" t="str">
        <f>VLOOKUP($B$128,'2012'!$B72:$L72,1,FALSE)</f>
        <v>Washing</v>
      </c>
      <c r="C131" s="72">
        <f>VLOOKUP($B$128,'2012'!$B72:$L72,2,FALSE)</f>
        <v>0</v>
      </c>
      <c r="D131" s="72">
        <f>VLOOKUP($B$128,'2012'!$B72:$L72,7,FALSE)/100</f>
        <v>0</v>
      </c>
      <c r="E131" s="72">
        <f>VLOOKUP($B$128,'2012'!$B72:$L72,7,FALSE)/100</f>
        <v>0</v>
      </c>
      <c r="F131" s="72">
        <f>VLOOKUP($B$128,'2012'!$B72:$L72,8,FALSE)</f>
        <v>0</v>
      </c>
      <c r="G131" s="72">
        <f>VLOOKUP($B$128,'2012'!$B72:$L72,8,FALSE)</f>
        <v>0</v>
      </c>
      <c r="H131" s="211" t="s">
        <v>255</v>
      </c>
      <c r="I131" s="4">
        <f>SUM(D130:D139)</f>
        <v>2.5013000000000005</v>
      </c>
      <c r="J131" s="4">
        <f>SUM(E130:E139)</f>
        <v>2.5013000000000005</v>
      </c>
      <c r="K131" s="212" t="s">
        <v>257</v>
      </c>
      <c r="L131" s="78">
        <f>L130*10^-9*3.6</f>
        <v>1.1197922840123133E-6</v>
      </c>
      <c r="M131" s="78">
        <f>M130*10^-9*3.6</f>
        <v>1.1197922840123133E-6</v>
      </c>
      <c r="N131" s="24"/>
      <c r="O131" s="41" t="s">
        <v>73</v>
      </c>
      <c r="P131" s="40">
        <f>P130*$I$30</f>
        <v>69680.290662682964</v>
      </c>
      <c r="Q131" s="40">
        <f>Q130*$J$30</f>
        <v>165416.83153446464</v>
      </c>
      <c r="R131" s="40">
        <f>P131+Q131</f>
        <v>235097.1221971476</v>
      </c>
      <c r="S131" s="41" t="s">
        <v>71</v>
      </c>
      <c r="T131" t="str">
        <f>'DK data deta bui '!H73</f>
        <v>Washing</v>
      </c>
      <c r="U131">
        <f>'DK data deta bui '!I73</f>
        <v>1145038.3774300003</v>
      </c>
      <c r="V131" s="41" t="s">
        <v>71</v>
      </c>
      <c r="W131" s="86">
        <f>R131-U131</f>
        <v>-909941.25523285277</v>
      </c>
    </row>
    <row r="132" spans="1:23" x14ac:dyDescent="0.2">
      <c r="A132" s="72" t="str">
        <f>VLOOKUP($B$128,'2012'!$B73:$L73,11,FALSE)</f>
        <v>Tumble dryers</v>
      </c>
      <c r="B132" s="72" t="str">
        <f>VLOOKUP($B$128,'2012'!$B73:$L73,1,FALSE)</f>
        <v>Washing</v>
      </c>
      <c r="C132" s="72">
        <f>VLOOKUP($B$128,'2012'!$B73:$L73,2,FALSE)</f>
        <v>11</v>
      </c>
      <c r="D132" s="72">
        <f>VLOOKUP($B$128,'2012'!$B73:$L73,7,FALSE)/100</f>
        <v>0.66890000000000005</v>
      </c>
      <c r="E132" s="72">
        <f>VLOOKUP($B$128,'2012'!$B73:$L73,7,FALSE)/100</f>
        <v>0.66890000000000005</v>
      </c>
      <c r="F132" s="72">
        <f>VLOOKUP($B$128,'2012'!$B73:$L73,8,FALSE)</f>
        <v>475</v>
      </c>
      <c r="G132" s="72">
        <f>VLOOKUP($B$128,'2012'!$B73:$L73,8,FALSE)</f>
        <v>475</v>
      </c>
      <c r="H132" s="185" t="s">
        <v>239</v>
      </c>
      <c r="I132" s="107"/>
      <c r="J132" s="107"/>
      <c r="K132" s="80"/>
      <c r="L132" s="195" t="s">
        <v>106</v>
      </c>
      <c r="M132" s="196"/>
      <c r="N132" s="197"/>
      <c r="O132" s="41" t="s">
        <v>73</v>
      </c>
      <c r="P132" s="39">
        <f>P131*3.6/1000000</f>
        <v>0.25084904638565869</v>
      </c>
      <c r="Q132" s="39">
        <f>Q131*3.6/1000000</f>
        <v>0.5955005935240727</v>
      </c>
      <c r="R132" s="39">
        <f>R131*3.6/1000000</f>
        <v>0.84634963990973133</v>
      </c>
      <c r="S132" s="41" t="s">
        <v>43</v>
      </c>
    </row>
    <row r="133" spans="1:23" x14ac:dyDescent="0.2">
      <c r="A133" s="72" t="str">
        <f>VLOOKUP($B$128,'2012'!$B74:$L74,11,FALSE)</f>
        <v>Tumble dryers standby</v>
      </c>
      <c r="B133" s="72" t="str">
        <f>VLOOKUP($B$128,'2012'!$B74:$L74,1,FALSE)</f>
        <v>Washing</v>
      </c>
      <c r="C133" s="72">
        <f>VLOOKUP($B$128,'2012'!$B74:$L74,2,FALSE)</f>
        <v>0</v>
      </c>
      <c r="D133" s="72">
        <f>VLOOKUP($B$128,'2012'!$B74:$L74,7,FALSE)/100</f>
        <v>0</v>
      </c>
      <c r="E133" s="72">
        <f>VLOOKUP($B$128,'2012'!$B74:$L74,7,FALSE)/100</f>
        <v>0</v>
      </c>
      <c r="F133" s="72">
        <f>VLOOKUP($B$128,'2012'!$B74:$L74,8,FALSE)</f>
        <v>0</v>
      </c>
      <c r="G133" s="72">
        <f>VLOOKUP($B$128,'2012'!$B74:$L74,8,FALSE)</f>
        <v>0</v>
      </c>
      <c r="H133" s="213" t="s">
        <v>260</v>
      </c>
      <c r="I133" s="55">
        <f>I$30*I131</f>
        <v>224.01390862137811</v>
      </c>
      <c r="J133" s="55">
        <f>J$30*J131</f>
        <v>531.79558568696518</v>
      </c>
      <c r="K133" s="212" t="s">
        <v>258</v>
      </c>
      <c r="L133" s="56">
        <f>I133*L131*1000</f>
        <v>0.25084904638565864</v>
      </c>
      <c r="M133" s="56">
        <f>J133*M131*1000</f>
        <v>0.5955005935240727</v>
      </c>
      <c r="N133" s="23">
        <f>L133+M133</f>
        <v>0.84634963990973133</v>
      </c>
      <c r="P133" s="41"/>
      <c r="Q133" s="63"/>
      <c r="R133" s="63">
        <f>R132-N133</f>
        <v>0</v>
      </c>
    </row>
    <row r="134" spans="1:23" ht="15" x14ac:dyDescent="0.2">
      <c r="A134" s="72" t="str">
        <f>VLOOKUP($B$128,'2012'!$B75:$L75,11,FALSE)</f>
        <v>Washing machines</v>
      </c>
      <c r="B134" s="72" t="str">
        <f>VLOOKUP($B$128,'2012'!$B75:$L75,1,FALSE)</f>
        <v>Washing</v>
      </c>
      <c r="C134" s="72">
        <f>VLOOKUP($B$128,'2012'!$B75:$L75,2,FALSE)</f>
        <v>10</v>
      </c>
      <c r="D134" s="72">
        <f>VLOOKUP($B$128,'2012'!$B75:$L75,7,FALSE)/100</f>
        <v>0.98730000000000007</v>
      </c>
      <c r="E134" s="72">
        <f>VLOOKUP($B$128,'2012'!$B75:$L75,7,FALSE)/100</f>
        <v>0.98730000000000007</v>
      </c>
      <c r="F134" s="72">
        <f>VLOOKUP($B$128,'2012'!$B75:$L75,8,FALSE)</f>
        <v>218</v>
      </c>
      <c r="G134" s="72">
        <f>VLOOKUP($B$128,'2012'!$B75:$L75,8,FALSE)</f>
        <v>218</v>
      </c>
      <c r="I134" s="71" t="s">
        <v>65</v>
      </c>
      <c r="J134" s="71" t="s">
        <v>65</v>
      </c>
      <c r="K134" s="105" t="s">
        <v>237</v>
      </c>
      <c r="L134" s="105" t="s">
        <v>75</v>
      </c>
      <c r="M134" s="105" t="s">
        <v>75</v>
      </c>
      <c r="N134" s="105"/>
    </row>
    <row r="135" spans="1:23" x14ac:dyDescent="0.2">
      <c r="A135" s="72" t="str">
        <f>VLOOKUP($B$128,'2012'!$B76:$L76,11,FALSE)</f>
        <v>Washing machines standby</v>
      </c>
      <c r="B135" s="72" t="str">
        <f>VLOOKUP($B$128,'2012'!$B76:$L76,1,FALSE)</f>
        <v>Washing</v>
      </c>
      <c r="C135" s="72">
        <f>VLOOKUP($B$128,'2012'!$B76:$L76,2,FALSE)</f>
        <v>0</v>
      </c>
      <c r="D135" s="72">
        <f>VLOOKUP($B$128,'2012'!$B76:$L76,7,FALSE)/100</f>
        <v>0</v>
      </c>
      <c r="E135" s="72">
        <f>VLOOKUP($B$128,'2012'!$B76:$L76,7,FALSE)/100</f>
        <v>0</v>
      </c>
      <c r="F135" s="72">
        <f>VLOOKUP($B$128,'2012'!$B76:$L76,8,FALSE)</f>
        <v>0</v>
      </c>
      <c r="G135" s="72">
        <f>VLOOKUP($B$128,'2012'!$B76:$L76,8,FALSE)</f>
        <v>0</v>
      </c>
      <c r="H135" s="5"/>
      <c r="I135" s="82">
        <f>($C130*D130+$C131*D131+$C132*D132+$C133*D133+$C134*D134+$C135*D135+$C136*D136+$C137*D137+$C138*D138+$C139*D139)/I131</f>
        <v>10.267420941110622</v>
      </c>
      <c r="J135" s="82">
        <f>($C130*E130+$C131*E131+$C132*E132+$C133*E133+$C134*E134+$C135*E135+$C136*E136+$C137*E137+$C138*E138+$C139*E139)/J131</f>
        <v>10.267420941110622</v>
      </c>
      <c r="K135" s="105" t="s">
        <v>259</v>
      </c>
      <c r="L135" s="105">
        <f>L133*$N$29</f>
        <v>0.37627356957848795</v>
      </c>
      <c r="M135" s="105">
        <f>M133*$N$29</f>
        <v>0.89325089028610904</v>
      </c>
      <c r="N135" s="105">
        <f>N133*$N$29</f>
        <v>1.2695244598645969</v>
      </c>
      <c r="U135" s="110">
        <f>N135/3.6*1000000</f>
        <v>352645.68329572136</v>
      </c>
      <c r="V135" s="105" t="s">
        <v>71</v>
      </c>
      <c r="W135" s="105">
        <f>U135/U131-'DK data deta bui '!$M$85</f>
        <v>-0.78549203260419354</v>
      </c>
    </row>
    <row r="136" spans="1:23" x14ac:dyDescent="0.2">
      <c r="A136" s="72"/>
      <c r="B136" s="72"/>
      <c r="C136" s="72"/>
      <c r="D136" s="72"/>
      <c r="E136" s="72"/>
      <c r="F136" s="72"/>
      <c r="G136" s="72"/>
      <c r="H136" s="5"/>
      <c r="I136" s="47"/>
      <c r="J136" s="48"/>
    </row>
    <row r="137" spans="1:23" x14ac:dyDescent="0.2">
      <c r="A137" s="72"/>
      <c r="B137" s="72"/>
      <c r="C137" s="72"/>
      <c r="D137" s="72"/>
      <c r="E137" s="72"/>
      <c r="F137" s="72"/>
      <c r="G137" s="72"/>
      <c r="H137" s="8"/>
      <c r="I137" s="5"/>
      <c r="J137" s="46"/>
    </row>
    <row r="138" spans="1:23" x14ac:dyDescent="0.2">
      <c r="B138" s="1"/>
      <c r="C138" s="1"/>
      <c r="D138" s="8"/>
      <c r="E138" s="8"/>
      <c r="F138" s="8"/>
      <c r="G138" s="5"/>
      <c r="H138" s="5"/>
      <c r="I138" s="5"/>
    </row>
    <row r="139" spans="1:23" x14ac:dyDescent="0.2">
      <c r="A139" s="1"/>
      <c r="B139" s="1"/>
      <c r="C139" s="1"/>
      <c r="D139" s="8"/>
      <c r="E139" s="8"/>
      <c r="F139" s="8"/>
      <c r="G139" s="5"/>
      <c r="H139" s="5"/>
      <c r="I139" s="5"/>
      <c r="T139" t="s">
        <v>104</v>
      </c>
    </row>
    <row r="140" spans="1:23" x14ac:dyDescent="0.2">
      <c r="A140" s="1"/>
      <c r="B140" s="1"/>
      <c r="C140" s="1"/>
      <c r="D140" s="8"/>
      <c r="E140" s="8"/>
      <c r="F140" s="8"/>
      <c r="G140" s="5"/>
      <c r="H140" s="5"/>
      <c r="I140" s="5"/>
      <c r="O140" t="s">
        <v>101</v>
      </c>
      <c r="P140" t="s">
        <v>100</v>
      </c>
      <c r="R140" s="34">
        <f>R38+R52+R66+R89+R102+R115+R131</f>
        <v>28743719.498033758</v>
      </c>
      <c r="S140" t="str">
        <f>S131</f>
        <v>MWh</v>
      </c>
    </row>
    <row r="141" spans="1:23" x14ac:dyDescent="0.2">
      <c r="A141" s="1"/>
      <c r="B141" s="1"/>
      <c r="C141" s="1"/>
      <c r="D141" s="8"/>
      <c r="E141" s="8"/>
      <c r="F141" s="8"/>
      <c r="G141" s="5"/>
      <c r="H141" s="5"/>
      <c r="I141" s="5"/>
      <c r="P141" s="85">
        <f>P39+P53+P67+P90+P103+P116+P132</f>
        <v>30.669599688303258</v>
      </c>
      <c r="Q141" s="85">
        <f>Q39+Q53+Q67+Q90+Q103+Q116+Q132</f>
        <v>72.807790504618282</v>
      </c>
      <c r="R141" s="85">
        <f>R39+R53+R67+R90+R103+R116+R132</f>
        <v>103.47739019292153</v>
      </c>
      <c r="S141" t="str">
        <f>S132</f>
        <v>PJ</v>
      </c>
      <c r="U141">
        <f>'DK data deta bui '!$I$85/1000</f>
        <v>20.031986152943997</v>
      </c>
      <c r="V141" s="41" t="s">
        <v>71</v>
      </c>
      <c r="W141" s="86">
        <f>R141-U141</f>
        <v>83.445404039977532</v>
      </c>
    </row>
    <row r="142" spans="1:23" x14ac:dyDescent="0.2">
      <c r="A142" s="1"/>
      <c r="B142" s="1"/>
      <c r="C142" s="1"/>
      <c r="D142" s="8"/>
      <c r="E142" s="8"/>
      <c r="F142" s="8"/>
      <c r="G142" s="5"/>
      <c r="H142" s="5"/>
      <c r="I142" s="5"/>
    </row>
    <row r="143" spans="1:23" x14ac:dyDescent="0.2">
      <c r="A143" s="1"/>
      <c r="B143" s="1"/>
      <c r="C143" s="1"/>
      <c r="D143" s="8"/>
      <c r="E143" s="8"/>
      <c r="F143" s="8"/>
      <c r="G143" s="5"/>
      <c r="H143" s="5"/>
      <c r="I143" s="5"/>
    </row>
    <row r="144" spans="1:23" x14ac:dyDescent="0.2">
      <c r="A144" s="1"/>
      <c r="B144" s="1"/>
      <c r="C144" s="1"/>
      <c r="D144" s="8"/>
      <c r="E144" s="8"/>
      <c r="F144" s="8"/>
      <c r="G144" s="5"/>
      <c r="H144" s="5"/>
      <c r="I144" s="5"/>
    </row>
    <row r="145" spans="1:9" x14ac:dyDescent="0.2">
      <c r="A145" s="1"/>
      <c r="B145" s="1"/>
      <c r="C145" s="1"/>
      <c r="D145" s="8"/>
      <c r="E145" s="8"/>
      <c r="F145" s="8"/>
      <c r="G145" s="5"/>
      <c r="H145" s="5"/>
      <c r="I145" s="5"/>
    </row>
    <row r="146" spans="1:9" x14ac:dyDescent="0.2">
      <c r="A146" s="1"/>
      <c r="B146" s="1"/>
      <c r="C146" s="1"/>
      <c r="D146" s="8"/>
      <c r="E146" s="8"/>
      <c r="F146" s="8"/>
      <c r="G146" s="5"/>
      <c r="H146" s="5"/>
      <c r="I146" s="5"/>
    </row>
    <row r="147" spans="1:9" x14ac:dyDescent="0.2">
      <c r="A147" s="1"/>
      <c r="B147" s="1"/>
      <c r="C147" s="1"/>
      <c r="D147" s="8"/>
      <c r="E147" s="8"/>
      <c r="F147" s="8"/>
      <c r="G147" s="5"/>
      <c r="H147" s="5"/>
      <c r="I147" s="5"/>
    </row>
    <row r="148" spans="1:9" x14ac:dyDescent="0.2">
      <c r="A148" s="1"/>
      <c r="B148" s="1"/>
      <c r="C148" s="1"/>
      <c r="D148" s="8"/>
      <c r="E148" s="8"/>
      <c r="F148" s="8"/>
      <c r="G148" s="5"/>
      <c r="H148" s="5"/>
      <c r="I148" s="5"/>
    </row>
    <row r="149" spans="1:9" x14ac:dyDescent="0.2">
      <c r="A149" s="1"/>
      <c r="B149" s="1"/>
      <c r="C149" s="1"/>
      <c r="D149" s="8"/>
      <c r="E149" s="8"/>
      <c r="F149" s="8"/>
      <c r="G149" s="5"/>
      <c r="H149" s="5"/>
      <c r="I149" s="5"/>
    </row>
    <row r="150" spans="1:9" x14ac:dyDescent="0.2">
      <c r="A150" s="1"/>
      <c r="B150" s="1"/>
      <c r="C150" s="1"/>
      <c r="D150" s="8"/>
      <c r="E150" s="8"/>
      <c r="F150" s="8"/>
      <c r="G150" s="5"/>
      <c r="H150" s="5"/>
      <c r="I150" s="5"/>
    </row>
    <row r="151" spans="1:9" x14ac:dyDescent="0.2">
      <c r="A151" s="1"/>
      <c r="B151" s="1"/>
      <c r="C151" s="1"/>
      <c r="D151" s="8"/>
      <c r="E151" s="8"/>
      <c r="F151" s="8"/>
      <c r="G151" s="5"/>
      <c r="H151" s="5"/>
      <c r="I151" s="5"/>
    </row>
    <row r="152" spans="1:9" x14ac:dyDescent="0.2">
      <c r="A152" s="1"/>
      <c r="B152" s="1"/>
      <c r="C152" s="1"/>
      <c r="D152" s="8"/>
      <c r="E152" s="8"/>
      <c r="F152" s="8"/>
      <c r="G152" s="5"/>
      <c r="H152" s="5"/>
      <c r="I152" s="5"/>
    </row>
    <row r="153" spans="1:9" x14ac:dyDescent="0.2">
      <c r="A153" s="1"/>
      <c r="B153" s="1"/>
      <c r="C153" s="1"/>
      <c r="D153" s="8"/>
      <c r="E153" s="8"/>
      <c r="F153" s="8"/>
      <c r="G153" s="5"/>
      <c r="H153" s="5"/>
      <c r="I153" s="5"/>
    </row>
    <row r="154" spans="1:9" x14ac:dyDescent="0.2">
      <c r="A154" s="1"/>
      <c r="B154" s="1"/>
      <c r="C154" s="1"/>
      <c r="D154" s="8"/>
      <c r="E154" s="8"/>
      <c r="F154" s="8"/>
      <c r="G154" s="5"/>
      <c r="H154" s="5"/>
      <c r="I154" s="5"/>
    </row>
    <row r="155" spans="1:9" x14ac:dyDescent="0.2">
      <c r="A155" s="1"/>
      <c r="B155" s="1"/>
      <c r="C155" s="1"/>
      <c r="D155" s="8"/>
      <c r="E155" s="8"/>
      <c r="F155" s="8"/>
      <c r="G155" s="5"/>
      <c r="H155" s="5"/>
      <c r="I155" s="5"/>
    </row>
    <row r="156" spans="1:9" x14ac:dyDescent="0.2">
      <c r="A156" s="1"/>
      <c r="B156" s="1"/>
      <c r="C156" s="1"/>
      <c r="D156" s="8"/>
      <c r="E156" s="8"/>
      <c r="F156" s="8"/>
      <c r="G156" s="5"/>
      <c r="H156" s="5"/>
      <c r="I156" s="5"/>
    </row>
    <row r="157" spans="1:9" x14ac:dyDescent="0.2">
      <c r="A157" s="1"/>
      <c r="B157" s="1"/>
      <c r="C157" s="1"/>
      <c r="D157" s="8"/>
      <c r="E157" s="8"/>
      <c r="F157" s="8"/>
      <c r="G157" s="5"/>
      <c r="H157" s="5"/>
      <c r="I157" s="5"/>
    </row>
    <row r="158" spans="1:9" x14ac:dyDescent="0.2">
      <c r="A158" s="1"/>
      <c r="B158" s="1"/>
      <c r="C158" s="1"/>
      <c r="D158" s="8"/>
      <c r="E158" s="8"/>
      <c r="F158" s="8"/>
      <c r="G158" s="5"/>
      <c r="H158" s="5"/>
      <c r="I158" s="5"/>
    </row>
    <row r="159" spans="1:9" x14ac:dyDescent="0.2">
      <c r="A159" s="1"/>
      <c r="B159" s="1"/>
      <c r="C159" s="1"/>
      <c r="D159" s="8"/>
      <c r="E159" s="8"/>
      <c r="F159" s="8"/>
      <c r="G159" s="5"/>
      <c r="H159" s="5"/>
      <c r="I159" s="5"/>
    </row>
    <row r="160" spans="1:9" x14ac:dyDescent="0.2">
      <c r="A160" s="1"/>
      <c r="B160" s="1"/>
      <c r="C160" s="1"/>
      <c r="D160" s="8"/>
      <c r="E160" s="8"/>
      <c r="F160" s="8"/>
      <c r="G160" s="5"/>
      <c r="H160" s="5"/>
      <c r="I160" s="5"/>
    </row>
    <row r="161" spans="1:9" x14ac:dyDescent="0.2">
      <c r="A161" s="1"/>
      <c r="B161" s="1"/>
      <c r="C161" s="1"/>
      <c r="D161" s="8"/>
      <c r="E161" s="8"/>
      <c r="F161" s="8"/>
      <c r="G161" s="5"/>
      <c r="H161" s="5"/>
      <c r="I161" s="5"/>
    </row>
    <row r="162" spans="1:9" x14ac:dyDescent="0.2">
      <c r="A162" s="1"/>
      <c r="B162" s="1"/>
      <c r="C162" s="1"/>
      <c r="D162" s="8"/>
      <c r="E162" s="8"/>
      <c r="F162" s="8"/>
      <c r="G162" s="5"/>
      <c r="H162" s="5"/>
      <c r="I162" s="5"/>
    </row>
    <row r="163" spans="1:9" x14ac:dyDescent="0.2">
      <c r="A163" s="1"/>
      <c r="B163" s="1"/>
      <c r="C163" s="1"/>
      <c r="D163" s="8"/>
      <c r="E163" s="8"/>
      <c r="F163" s="8"/>
      <c r="G163" s="5"/>
      <c r="H163" s="5"/>
      <c r="I163" s="5"/>
    </row>
    <row r="164" spans="1:9" x14ac:dyDescent="0.2">
      <c r="A164" s="1"/>
      <c r="B164" s="1"/>
      <c r="C164" s="1"/>
      <c r="D164" s="8"/>
      <c r="E164" s="8"/>
      <c r="F164" s="8"/>
      <c r="G164" s="5"/>
      <c r="H164" s="5"/>
      <c r="I164" s="5"/>
    </row>
    <row r="165" spans="1:9" x14ac:dyDescent="0.2">
      <c r="A165" s="1"/>
      <c r="B165" s="1"/>
      <c r="C165" s="1"/>
      <c r="D165" s="8"/>
      <c r="E165" s="8"/>
      <c r="F165" s="8"/>
      <c r="G165" s="5"/>
      <c r="H165" s="5"/>
      <c r="I165" s="5"/>
    </row>
    <row r="166" spans="1:9" x14ac:dyDescent="0.2">
      <c r="A166" s="1"/>
      <c r="B166" s="1"/>
      <c r="C166" s="1"/>
      <c r="D166" s="8"/>
      <c r="E166" s="8"/>
      <c r="F166" s="8"/>
      <c r="G166" s="5"/>
      <c r="H166" s="5"/>
      <c r="I166" s="5"/>
    </row>
    <row r="167" spans="1:9" x14ac:dyDescent="0.2">
      <c r="A167" s="1"/>
      <c r="B167" s="1"/>
      <c r="C167" s="1"/>
      <c r="D167" s="8"/>
      <c r="E167" s="8"/>
      <c r="F167" s="8"/>
      <c r="G167" s="5"/>
      <c r="H167" s="5"/>
      <c r="I167" s="5"/>
    </row>
    <row r="168" spans="1:9" x14ac:dyDescent="0.2">
      <c r="A168" s="1"/>
      <c r="B168" s="1"/>
      <c r="C168" s="1"/>
      <c r="D168" s="8"/>
      <c r="E168" s="8"/>
      <c r="F168" s="8"/>
      <c r="G168" s="5"/>
      <c r="H168" s="5"/>
      <c r="I168" s="5"/>
    </row>
    <row r="169" spans="1:9" x14ac:dyDescent="0.2">
      <c r="A169" s="1"/>
      <c r="B169" s="1"/>
      <c r="C169" s="1"/>
      <c r="D169" s="8"/>
      <c r="E169" s="8"/>
      <c r="F169" s="8"/>
      <c r="G169" s="5"/>
      <c r="H169" s="5"/>
      <c r="I169" s="5"/>
    </row>
    <row r="170" spans="1:9" x14ac:dyDescent="0.2">
      <c r="A170" s="1"/>
      <c r="B170" s="1"/>
      <c r="C170" s="1"/>
      <c r="D170" s="8"/>
      <c r="E170" s="8"/>
      <c r="F170" s="8"/>
      <c r="G170" s="5"/>
      <c r="H170" s="5"/>
      <c r="I170" s="5"/>
    </row>
    <row r="171" spans="1:9" x14ac:dyDescent="0.2">
      <c r="A171" s="1"/>
      <c r="B171" s="1"/>
      <c r="C171" s="1"/>
      <c r="D171" s="8"/>
      <c r="E171" s="8"/>
      <c r="F171" s="8"/>
      <c r="G171" s="5"/>
      <c r="H171" s="5"/>
      <c r="I171" s="5"/>
    </row>
    <row r="172" spans="1:9" x14ac:dyDescent="0.2">
      <c r="A172" s="1"/>
      <c r="B172" s="1"/>
      <c r="C172" s="1"/>
      <c r="D172" s="8"/>
      <c r="E172" s="8"/>
      <c r="F172" s="8"/>
      <c r="G172" s="5"/>
      <c r="H172" s="5"/>
      <c r="I172" s="5"/>
    </row>
    <row r="173" spans="1:9" x14ac:dyDescent="0.2">
      <c r="A173" s="1"/>
      <c r="B173" s="1"/>
      <c r="C173" s="1"/>
      <c r="D173" s="8"/>
      <c r="E173" s="8"/>
      <c r="F173" s="8"/>
      <c r="G173" s="5"/>
      <c r="H173" s="5"/>
      <c r="I173" s="5"/>
    </row>
    <row r="174" spans="1:9" x14ac:dyDescent="0.2">
      <c r="A174" s="1"/>
      <c r="B174" s="1"/>
      <c r="C174" s="1"/>
      <c r="D174" s="8"/>
      <c r="E174" s="8"/>
      <c r="F174" s="8"/>
      <c r="G174" s="5"/>
      <c r="H174" s="5"/>
      <c r="I174" s="5"/>
    </row>
    <row r="175" spans="1:9" x14ac:dyDescent="0.2">
      <c r="A175" s="1"/>
      <c r="B175" s="1"/>
      <c r="C175" s="1"/>
      <c r="D175" s="8"/>
      <c r="E175" s="8"/>
      <c r="F175" s="8"/>
      <c r="G175" s="5"/>
      <c r="H175" s="5"/>
      <c r="I175" s="5"/>
    </row>
    <row r="176" spans="1:9" x14ac:dyDescent="0.2">
      <c r="A176" s="1"/>
      <c r="B176" s="1"/>
      <c r="C176" s="1"/>
      <c r="D176" s="8"/>
      <c r="E176" s="8"/>
      <c r="F176" s="8"/>
      <c r="G176" s="5"/>
      <c r="H176" s="5"/>
      <c r="I176" s="5"/>
    </row>
    <row r="177" spans="1:9" x14ac:dyDescent="0.2">
      <c r="A177" s="1"/>
      <c r="B177" s="1"/>
      <c r="C177" s="1"/>
      <c r="D177" s="8"/>
      <c r="E177" s="8"/>
      <c r="F177" s="8"/>
      <c r="G177" s="5"/>
      <c r="H177" s="5"/>
      <c r="I177" s="5"/>
    </row>
    <row r="178" spans="1:9" x14ac:dyDescent="0.2">
      <c r="A178" s="1"/>
      <c r="B178" s="1"/>
      <c r="C178" s="1"/>
      <c r="D178" s="8"/>
      <c r="E178" s="8"/>
      <c r="F178" s="8"/>
      <c r="G178" s="5"/>
      <c r="H178" s="5"/>
      <c r="I178" s="5"/>
    </row>
    <row r="179" spans="1:9" x14ac:dyDescent="0.2">
      <c r="A179" s="1"/>
      <c r="B179" s="1"/>
      <c r="C179" s="1"/>
      <c r="D179" s="8"/>
      <c r="E179" s="8"/>
      <c r="F179" s="8"/>
      <c r="G179" s="5"/>
      <c r="H179" s="5"/>
      <c r="I179" s="5"/>
    </row>
    <row r="180" spans="1:9" x14ac:dyDescent="0.2">
      <c r="A180" s="1"/>
      <c r="B180" s="1"/>
      <c r="C180" s="1"/>
      <c r="D180" s="8"/>
      <c r="E180" s="8"/>
      <c r="F180" s="8"/>
      <c r="G180" s="5"/>
      <c r="H180" s="5"/>
      <c r="I180" s="5"/>
    </row>
    <row r="181" spans="1:9" x14ac:dyDescent="0.2">
      <c r="A181" s="1"/>
      <c r="B181" s="1"/>
      <c r="C181" s="1"/>
      <c r="D181" s="8"/>
      <c r="E181" s="8"/>
      <c r="F181" s="8"/>
      <c r="G181" s="5"/>
      <c r="H181" s="5"/>
      <c r="I181" s="5"/>
    </row>
    <row r="182" spans="1:9" x14ac:dyDescent="0.2">
      <c r="A182" s="1"/>
      <c r="B182" s="1"/>
      <c r="C182" s="1"/>
      <c r="D182" s="8"/>
      <c r="E182" s="8"/>
      <c r="F182" s="8"/>
      <c r="G182" s="5"/>
      <c r="H182" s="5"/>
      <c r="I182" s="5"/>
    </row>
    <row r="183" spans="1:9" x14ac:dyDescent="0.2">
      <c r="A183" s="1"/>
      <c r="B183" s="1"/>
      <c r="C183" s="1"/>
      <c r="D183" s="8"/>
      <c r="E183" s="8"/>
      <c r="F183" s="8"/>
      <c r="G183" s="5"/>
      <c r="H183" s="5"/>
      <c r="I183" s="5"/>
    </row>
    <row r="184" spans="1:9" x14ac:dyDescent="0.2">
      <c r="A184" s="1"/>
      <c r="B184" s="1"/>
      <c r="C184" s="1"/>
      <c r="D184" s="8"/>
      <c r="E184" s="8"/>
      <c r="F184" s="8"/>
      <c r="G184" s="5"/>
      <c r="H184" s="5"/>
      <c r="I184" s="5"/>
    </row>
    <row r="185" spans="1:9" x14ac:dyDescent="0.2">
      <c r="A185" s="1"/>
      <c r="B185" s="1"/>
      <c r="C185" s="1"/>
      <c r="D185" s="8"/>
      <c r="E185" s="8"/>
      <c r="F185" s="8"/>
      <c r="G185" s="5"/>
      <c r="H185" s="5"/>
      <c r="I185" s="5"/>
    </row>
    <row r="186" spans="1:9" x14ac:dyDescent="0.2">
      <c r="A186" s="1"/>
      <c r="B186" s="1"/>
      <c r="C186" s="1"/>
      <c r="D186" s="8"/>
      <c r="E186" s="8"/>
      <c r="F186" s="8"/>
      <c r="G186" s="5"/>
      <c r="H186" s="5"/>
      <c r="I186" s="5"/>
    </row>
    <row r="187" spans="1:9" x14ac:dyDescent="0.2">
      <c r="A187" s="1"/>
      <c r="B187" s="1"/>
      <c r="C187" s="1"/>
      <c r="D187" s="8"/>
      <c r="E187" s="8"/>
      <c r="F187" s="8"/>
      <c r="G187" s="5"/>
      <c r="H187" s="5"/>
      <c r="I187" s="5"/>
    </row>
    <row r="188" spans="1:9" x14ac:dyDescent="0.2">
      <c r="A188" s="1"/>
      <c r="B188" s="1"/>
      <c r="C188" s="1"/>
      <c r="D188" s="8"/>
      <c r="E188" s="8"/>
      <c r="F188" s="8"/>
      <c r="G188" s="5"/>
      <c r="H188" s="5"/>
      <c r="I188" s="5"/>
    </row>
    <row r="189" spans="1:9" x14ac:dyDescent="0.2">
      <c r="A189" s="1"/>
      <c r="B189" s="1"/>
      <c r="C189" s="1"/>
      <c r="D189" s="8"/>
      <c r="E189" s="8"/>
      <c r="F189" s="8"/>
      <c r="G189" s="5"/>
      <c r="H189" s="5"/>
      <c r="I189" s="5"/>
    </row>
    <row r="190" spans="1:9" x14ac:dyDescent="0.2">
      <c r="A190" s="1"/>
      <c r="B190" s="1"/>
      <c r="C190" s="1"/>
      <c r="D190" s="8"/>
      <c r="E190" s="8"/>
      <c r="F190" s="8"/>
      <c r="G190" s="5"/>
      <c r="H190" s="5"/>
      <c r="I190" s="5"/>
    </row>
    <row r="191" spans="1:9" x14ac:dyDescent="0.2">
      <c r="A191" s="1"/>
      <c r="B191" s="1"/>
      <c r="C191" s="1"/>
      <c r="D191" s="8"/>
      <c r="E191" s="8"/>
      <c r="F191" s="8"/>
      <c r="G191" s="5"/>
      <c r="H191" s="5"/>
      <c r="I191" s="5"/>
    </row>
    <row r="192" spans="1:9" x14ac:dyDescent="0.2">
      <c r="A192" s="1"/>
      <c r="B192" s="1"/>
      <c r="C192" s="1"/>
      <c r="D192" s="8"/>
      <c r="E192" s="8"/>
      <c r="F192" s="8"/>
      <c r="G192" s="5"/>
      <c r="H192" s="5"/>
      <c r="I192" s="5"/>
    </row>
    <row r="193" spans="1:9" x14ac:dyDescent="0.2">
      <c r="A193" s="1"/>
      <c r="B193" s="1"/>
      <c r="C193" s="1"/>
      <c r="D193" s="8"/>
      <c r="E193" s="8"/>
      <c r="F193" s="8"/>
      <c r="G193" s="5"/>
      <c r="H193" s="5"/>
      <c r="I193" s="5"/>
    </row>
    <row r="194" spans="1:9" x14ac:dyDescent="0.2">
      <c r="A194" s="1"/>
      <c r="B194" s="1"/>
      <c r="C194" s="1"/>
      <c r="D194" s="8"/>
      <c r="E194" s="8"/>
      <c r="F194" s="8"/>
      <c r="G194" s="5"/>
      <c r="H194" s="5"/>
      <c r="I194" s="5"/>
    </row>
    <row r="195" spans="1:9" x14ac:dyDescent="0.2">
      <c r="A195" s="1"/>
      <c r="B195" s="1"/>
      <c r="C195" s="1"/>
      <c r="D195" s="8"/>
      <c r="E195" s="8"/>
      <c r="F195" s="8"/>
      <c r="G195" s="5"/>
      <c r="H195" s="5"/>
      <c r="I195" s="5"/>
    </row>
    <row r="196" spans="1:9" x14ac:dyDescent="0.2">
      <c r="A196" s="1"/>
      <c r="B196" s="1"/>
      <c r="C196" s="1"/>
      <c r="D196" s="8"/>
      <c r="E196" s="8"/>
      <c r="F196" s="8"/>
      <c r="G196" s="5"/>
      <c r="H196" s="5"/>
      <c r="I196" s="5"/>
    </row>
    <row r="197" spans="1:9" x14ac:dyDescent="0.2">
      <c r="A197" s="1"/>
      <c r="B197" s="1"/>
      <c r="C197" s="1"/>
      <c r="D197" s="8"/>
      <c r="E197" s="8"/>
      <c r="F197" s="8"/>
      <c r="G197" s="5"/>
      <c r="H197" s="5"/>
      <c r="I197" s="5"/>
    </row>
    <row r="198" spans="1:9" x14ac:dyDescent="0.2">
      <c r="A198" s="1"/>
      <c r="B198" s="1"/>
      <c r="C198" s="1"/>
      <c r="D198" s="8"/>
      <c r="E198" s="8"/>
      <c r="F198" s="8"/>
      <c r="G198" s="5"/>
      <c r="H198" s="5"/>
      <c r="I198" s="5"/>
    </row>
    <row r="199" spans="1:9" x14ac:dyDescent="0.2">
      <c r="A199" s="1"/>
      <c r="B199" s="1"/>
      <c r="C199" s="1"/>
      <c r="D199" s="8"/>
      <c r="E199" s="8"/>
      <c r="F199" s="8"/>
      <c r="G199" s="5"/>
      <c r="H199" s="5"/>
      <c r="I199" s="5"/>
    </row>
    <row r="200" spans="1:9" x14ac:dyDescent="0.2">
      <c r="A200" s="1"/>
      <c r="B200" s="1"/>
      <c r="C200" s="1"/>
      <c r="D200" s="8"/>
      <c r="E200" s="8"/>
      <c r="F200" s="8"/>
      <c r="G200" s="5"/>
      <c r="H200" s="5"/>
      <c r="I200" s="5"/>
    </row>
    <row r="201" spans="1:9" x14ac:dyDescent="0.2">
      <c r="A201" s="1"/>
      <c r="B201" s="1"/>
      <c r="C201" s="1"/>
      <c r="D201" s="8"/>
      <c r="E201" s="8"/>
      <c r="F201" s="8"/>
      <c r="G201" s="5"/>
      <c r="H201" s="5"/>
      <c r="I201" s="5"/>
    </row>
    <row r="202" spans="1:9" x14ac:dyDescent="0.2">
      <c r="A202" s="1"/>
      <c r="B202" s="1"/>
      <c r="C202" s="1"/>
      <c r="D202" s="8"/>
      <c r="E202" s="8"/>
      <c r="F202" s="8"/>
      <c r="G202" s="5"/>
      <c r="H202" s="5"/>
      <c r="I202" s="5"/>
    </row>
    <row r="203" spans="1:9" x14ac:dyDescent="0.2">
      <c r="A203" s="1"/>
      <c r="B203" s="1"/>
      <c r="C203" s="1"/>
      <c r="D203" s="8"/>
      <c r="E203" s="8"/>
      <c r="F203" s="8"/>
      <c r="G203" s="5"/>
      <c r="H203" s="5"/>
      <c r="I203" s="5"/>
    </row>
    <row r="204" spans="1:9" x14ac:dyDescent="0.2">
      <c r="A204" s="1"/>
      <c r="B204" s="1"/>
      <c r="C204" s="1"/>
      <c r="D204" s="8"/>
      <c r="E204" s="8"/>
      <c r="F204" s="8"/>
      <c r="G204" s="5"/>
      <c r="H204" s="5"/>
      <c r="I204" s="5"/>
    </row>
    <row r="205" spans="1:9" x14ac:dyDescent="0.2">
      <c r="A205" s="1"/>
      <c r="B205" s="1"/>
      <c r="C205" s="1"/>
      <c r="D205" s="8"/>
      <c r="E205" s="8"/>
      <c r="F205" s="8"/>
      <c r="G205" s="5"/>
      <c r="H205" s="5"/>
      <c r="I205" s="5"/>
    </row>
    <row r="206" spans="1:9" x14ac:dyDescent="0.2">
      <c r="A206" s="1"/>
      <c r="B206" s="1"/>
      <c r="C206" s="1"/>
      <c r="D206" s="8"/>
      <c r="E206" s="8"/>
      <c r="F206" s="8"/>
      <c r="G206" s="5"/>
      <c r="H206" s="5"/>
      <c r="I206" s="5"/>
    </row>
    <row r="207" spans="1:9" x14ac:dyDescent="0.2">
      <c r="A207" s="1"/>
      <c r="B207" s="1"/>
      <c r="C207" s="1"/>
      <c r="D207" s="8"/>
      <c r="E207" s="8"/>
      <c r="F207" s="8"/>
      <c r="G207" s="5"/>
      <c r="H207" s="5"/>
      <c r="I207" s="5"/>
    </row>
    <row r="208" spans="1:9" x14ac:dyDescent="0.2">
      <c r="A208" s="1"/>
      <c r="B208" s="1"/>
      <c r="C208" s="1"/>
      <c r="D208" s="8"/>
      <c r="E208" s="8"/>
      <c r="F208" s="8"/>
      <c r="G208" s="5"/>
      <c r="H208" s="5"/>
      <c r="I208" s="5"/>
    </row>
    <row r="209" spans="1:9" x14ac:dyDescent="0.2">
      <c r="A209" s="1"/>
      <c r="B209" s="1"/>
      <c r="C209" s="1"/>
      <c r="D209" s="8"/>
      <c r="E209" s="8"/>
      <c r="F209" s="8"/>
      <c r="G209" s="5"/>
      <c r="H209" s="5"/>
      <c r="I209" s="5"/>
    </row>
    <row r="210" spans="1:9" x14ac:dyDescent="0.2">
      <c r="A210" s="1"/>
      <c r="B210" s="1"/>
      <c r="C210" s="1"/>
      <c r="D210" s="8"/>
      <c r="E210" s="8"/>
      <c r="F210" s="8"/>
      <c r="G210" s="5"/>
      <c r="H210" s="5"/>
      <c r="I210" s="5"/>
    </row>
    <row r="211" spans="1:9" x14ac:dyDescent="0.2">
      <c r="A211" s="1"/>
      <c r="B211" s="1"/>
      <c r="C211" s="1"/>
      <c r="D211" s="8"/>
      <c r="E211" s="8"/>
      <c r="F211" s="8"/>
      <c r="G211" s="5"/>
      <c r="H211" s="5"/>
      <c r="I211" s="5"/>
    </row>
    <row r="212" spans="1:9" x14ac:dyDescent="0.2">
      <c r="A212" s="1"/>
      <c r="B212" s="1"/>
      <c r="C212" s="1"/>
      <c r="D212" s="8"/>
      <c r="E212" s="8"/>
      <c r="F212" s="8"/>
      <c r="G212" s="5"/>
      <c r="H212" s="5"/>
      <c r="I212" s="5"/>
    </row>
    <row r="213" spans="1:9" x14ac:dyDescent="0.2">
      <c r="A213" s="1"/>
      <c r="B213" s="1"/>
      <c r="C213" s="1"/>
      <c r="D213" s="8"/>
      <c r="E213" s="8"/>
      <c r="F213" s="8"/>
      <c r="G213" s="5"/>
      <c r="H213" s="5"/>
      <c r="I213" s="5"/>
    </row>
    <row r="214" spans="1:9" x14ac:dyDescent="0.2">
      <c r="A214" s="1"/>
      <c r="B214" s="1"/>
      <c r="C214" s="1"/>
      <c r="D214" s="8"/>
      <c r="E214" s="8"/>
      <c r="F214" s="8"/>
      <c r="G214" s="5"/>
      <c r="H214" s="5"/>
      <c r="I214" s="5"/>
    </row>
    <row r="215" spans="1:9" x14ac:dyDescent="0.2">
      <c r="A215" s="1"/>
      <c r="B215" s="1"/>
      <c r="C215" s="1"/>
      <c r="D215" s="8"/>
      <c r="E215" s="8"/>
      <c r="F215" s="8"/>
      <c r="G215" s="5"/>
      <c r="H215" s="5"/>
      <c r="I215" s="5"/>
    </row>
    <row r="216" spans="1:9" x14ac:dyDescent="0.2">
      <c r="A216" s="1"/>
      <c r="B216" s="1"/>
      <c r="C216" s="1"/>
      <c r="D216" s="8"/>
      <c r="E216" s="8"/>
      <c r="F216" s="8"/>
      <c r="G216" s="5"/>
      <c r="H216" s="5"/>
      <c r="I216" s="5"/>
    </row>
    <row r="217" spans="1:9" x14ac:dyDescent="0.2">
      <c r="A217" s="1"/>
      <c r="B217" s="1"/>
      <c r="C217" s="1"/>
      <c r="D217" s="8"/>
      <c r="E217" s="8"/>
      <c r="F217" s="8"/>
      <c r="G217" s="5"/>
      <c r="H217" s="5"/>
      <c r="I217" s="5"/>
    </row>
    <row r="218" spans="1:9" x14ac:dyDescent="0.2">
      <c r="A218" s="1"/>
      <c r="B218" s="1"/>
      <c r="C218" s="1"/>
      <c r="D218" s="8"/>
      <c r="E218" s="8"/>
      <c r="F218" s="8"/>
      <c r="G218" s="5"/>
      <c r="H218" s="5"/>
      <c r="I218" s="5"/>
    </row>
    <row r="219" spans="1:9" x14ac:dyDescent="0.2">
      <c r="A219" s="1"/>
      <c r="B219" s="1"/>
      <c r="C219" s="1"/>
      <c r="D219" s="8"/>
      <c r="E219" s="8"/>
      <c r="F219" s="8"/>
      <c r="G219" s="5"/>
      <c r="H219" s="5"/>
      <c r="I219" s="5"/>
    </row>
    <row r="220" spans="1:9" x14ac:dyDescent="0.2">
      <c r="A220" s="1"/>
      <c r="B220" s="1"/>
      <c r="C220" s="1"/>
      <c r="D220" s="8"/>
      <c r="E220" s="8"/>
      <c r="F220" s="8"/>
      <c r="G220" s="5"/>
      <c r="H220" s="5"/>
      <c r="I220" s="5"/>
    </row>
    <row r="221" spans="1:9" x14ac:dyDescent="0.2">
      <c r="A221" s="1"/>
      <c r="B221" s="1"/>
      <c r="C221" s="1"/>
      <c r="D221" s="8"/>
      <c r="E221" s="8"/>
      <c r="F221" s="8"/>
      <c r="G221" s="5"/>
      <c r="H221" s="5"/>
      <c r="I221" s="5"/>
    </row>
    <row r="222" spans="1:9" x14ac:dyDescent="0.2">
      <c r="A222" s="1"/>
      <c r="B222" s="1"/>
      <c r="C222" s="1"/>
      <c r="D222" s="8"/>
      <c r="E222" s="8"/>
      <c r="F222" s="8"/>
      <c r="G222" s="5"/>
      <c r="H222" s="5"/>
      <c r="I222" s="5"/>
    </row>
    <row r="223" spans="1:9" x14ac:dyDescent="0.2">
      <c r="A223" s="1"/>
      <c r="B223" s="1"/>
      <c r="C223" s="1"/>
      <c r="D223" s="8"/>
      <c r="E223" s="8"/>
      <c r="F223" s="8"/>
      <c r="G223" s="5"/>
      <c r="H223" s="5"/>
      <c r="I223" s="5"/>
    </row>
    <row r="224" spans="1:9" x14ac:dyDescent="0.2">
      <c r="A224" s="1"/>
      <c r="B224" s="1"/>
      <c r="C224" s="1"/>
      <c r="D224" s="8"/>
      <c r="E224" s="8"/>
      <c r="F224" s="8"/>
      <c r="G224" s="5"/>
      <c r="H224" s="5"/>
      <c r="I224" s="5"/>
    </row>
    <row r="225" spans="1:9" x14ac:dyDescent="0.2">
      <c r="A225" s="1"/>
      <c r="B225" s="1"/>
      <c r="C225" s="1"/>
      <c r="D225" s="8"/>
      <c r="E225" s="8"/>
      <c r="F225" s="8"/>
      <c r="G225" s="5"/>
      <c r="H225" s="5"/>
      <c r="I225" s="5"/>
    </row>
    <row r="226" spans="1:9" x14ac:dyDescent="0.2">
      <c r="A226" s="1"/>
      <c r="B226" s="1"/>
      <c r="C226" s="1"/>
      <c r="D226" s="8"/>
      <c r="E226" s="8"/>
      <c r="F226" s="8"/>
      <c r="G226" s="5"/>
      <c r="H226" s="5"/>
      <c r="I226" s="5"/>
    </row>
    <row r="227" spans="1:9" x14ac:dyDescent="0.2">
      <c r="A227" s="1"/>
      <c r="B227" s="1"/>
      <c r="C227" s="1"/>
      <c r="D227" s="8"/>
      <c r="E227" s="8"/>
      <c r="F227" s="8"/>
      <c r="G227" s="5"/>
      <c r="H227" s="5"/>
      <c r="I227" s="5"/>
    </row>
    <row r="228" spans="1:9" x14ac:dyDescent="0.2">
      <c r="A228" s="1"/>
      <c r="B228" s="1"/>
      <c r="C228" s="1"/>
      <c r="D228" s="8"/>
      <c r="E228" s="8"/>
      <c r="F228" s="8"/>
      <c r="G228" s="5"/>
      <c r="H228" s="5"/>
      <c r="I228" s="5"/>
    </row>
    <row r="229" spans="1:9" x14ac:dyDescent="0.2">
      <c r="A229" s="1"/>
      <c r="B229" s="1"/>
      <c r="C229" s="1"/>
      <c r="D229" s="8"/>
      <c r="E229" s="8"/>
      <c r="F229" s="8"/>
      <c r="G229" s="5"/>
      <c r="H229" s="5"/>
      <c r="I229" s="5"/>
    </row>
    <row r="230" spans="1:9" x14ac:dyDescent="0.2">
      <c r="A230" s="1"/>
      <c r="B230" s="1"/>
      <c r="C230" s="1"/>
      <c r="D230" s="8"/>
      <c r="E230" s="8"/>
      <c r="F230" s="8"/>
      <c r="G230" s="5"/>
      <c r="H230" s="5"/>
      <c r="I230" s="5"/>
    </row>
    <row r="231" spans="1:9" x14ac:dyDescent="0.2">
      <c r="A231" s="1"/>
      <c r="B231" s="1"/>
      <c r="C231" s="1"/>
      <c r="D231" s="8"/>
      <c r="E231" s="8"/>
      <c r="F231" s="8"/>
      <c r="G231" s="5"/>
      <c r="H231" s="5"/>
      <c r="I231" s="5"/>
    </row>
    <row r="232" spans="1:9" x14ac:dyDescent="0.2">
      <c r="A232" s="1"/>
      <c r="B232" s="1"/>
      <c r="C232" s="1"/>
      <c r="D232" s="8"/>
      <c r="E232" s="8"/>
      <c r="F232" s="8"/>
      <c r="G232" s="5"/>
      <c r="H232" s="5"/>
      <c r="I232" s="5"/>
    </row>
    <row r="233" spans="1:9" x14ac:dyDescent="0.2">
      <c r="A233" s="1"/>
      <c r="B233" s="1"/>
      <c r="C233" s="1"/>
      <c r="D233" s="8"/>
      <c r="E233" s="8"/>
      <c r="F233" s="8"/>
      <c r="G233" s="5"/>
      <c r="H233" s="5"/>
      <c r="I233" s="5"/>
    </row>
    <row r="234" spans="1:9" x14ac:dyDescent="0.2">
      <c r="A234" s="1"/>
      <c r="B234" s="1"/>
      <c r="C234" s="1"/>
      <c r="D234" s="8"/>
      <c r="E234" s="8"/>
      <c r="F234" s="8"/>
      <c r="G234" s="5"/>
      <c r="H234" s="5"/>
      <c r="I234" s="5"/>
    </row>
    <row r="235" spans="1:9" x14ac:dyDescent="0.2">
      <c r="A235" s="1"/>
      <c r="B235" s="1"/>
      <c r="C235" s="1"/>
      <c r="D235" s="8"/>
      <c r="E235" s="8"/>
      <c r="F235" s="8"/>
      <c r="G235" s="5"/>
      <c r="H235" s="5"/>
      <c r="I235" s="5"/>
    </row>
    <row r="236" spans="1:9" x14ac:dyDescent="0.2">
      <c r="A236" s="1"/>
      <c r="B236" s="1"/>
      <c r="C236" s="1"/>
      <c r="D236" s="8"/>
      <c r="E236" s="8"/>
      <c r="F236" s="8"/>
      <c r="G236" s="5"/>
      <c r="H236" s="5"/>
      <c r="I236" s="5"/>
    </row>
    <row r="237" spans="1:9" x14ac:dyDescent="0.2">
      <c r="A237" s="1"/>
      <c r="B237" s="1"/>
      <c r="C237" s="1"/>
      <c r="D237" s="8"/>
      <c r="E237" s="8"/>
      <c r="F237" s="8"/>
      <c r="G237" s="5"/>
      <c r="H237" s="5"/>
      <c r="I237" s="5"/>
    </row>
    <row r="238" spans="1:9" x14ac:dyDescent="0.2">
      <c r="A238" s="1"/>
      <c r="B238" s="1"/>
      <c r="C238" s="1"/>
      <c r="D238" s="8"/>
      <c r="E238" s="8"/>
      <c r="F238" s="8"/>
      <c r="G238" s="5"/>
      <c r="H238" s="5"/>
      <c r="I238" s="5"/>
    </row>
    <row r="239" spans="1:9" x14ac:dyDescent="0.2">
      <c r="A239" s="1"/>
      <c r="B239" s="1"/>
      <c r="C239" s="1"/>
      <c r="D239" s="8"/>
      <c r="E239" s="8"/>
      <c r="F239" s="8"/>
      <c r="G239" s="5"/>
      <c r="H239" s="5"/>
      <c r="I239" s="5"/>
    </row>
    <row r="240" spans="1:9" x14ac:dyDescent="0.2">
      <c r="A240" s="1"/>
      <c r="B240" s="1"/>
      <c r="C240" s="1"/>
      <c r="D240" s="8"/>
      <c r="E240" s="8"/>
      <c r="F240" s="8"/>
      <c r="G240" s="5"/>
      <c r="H240" s="5"/>
      <c r="I240" s="5"/>
    </row>
    <row r="241" spans="1:9" x14ac:dyDescent="0.2">
      <c r="A241" s="1"/>
      <c r="B241" s="1"/>
      <c r="C241" s="1"/>
      <c r="D241" s="8"/>
      <c r="E241" s="8"/>
      <c r="F241" s="8"/>
      <c r="G241" s="5"/>
      <c r="H241" s="5"/>
      <c r="I241" s="5"/>
    </row>
    <row r="242" spans="1:9" x14ac:dyDescent="0.2">
      <c r="A242" s="1"/>
      <c r="B242" s="1"/>
      <c r="C242" s="1"/>
      <c r="D242" s="8"/>
      <c r="E242" s="8"/>
      <c r="F242" s="8"/>
      <c r="G242" s="5"/>
      <c r="H242" s="5"/>
      <c r="I242" s="5"/>
    </row>
    <row r="243" spans="1:9" x14ac:dyDescent="0.2">
      <c r="A243" s="1"/>
      <c r="B243" s="1"/>
      <c r="C243" s="1"/>
      <c r="D243" s="8"/>
      <c r="E243" s="8"/>
      <c r="F243" s="8"/>
      <c r="G243" s="5"/>
      <c r="H243" s="5"/>
      <c r="I243" s="5"/>
    </row>
    <row r="244" spans="1:9" x14ac:dyDescent="0.2">
      <c r="A244" s="1"/>
      <c r="B244" s="1"/>
      <c r="C244" s="1"/>
      <c r="D244" s="8"/>
      <c r="E244" s="8"/>
      <c r="F244" s="8"/>
      <c r="G244" s="5"/>
      <c r="H244" s="5"/>
      <c r="I244" s="5"/>
    </row>
    <row r="245" spans="1:9" x14ac:dyDescent="0.2">
      <c r="A245" s="1"/>
      <c r="B245" s="1"/>
      <c r="C245" s="1"/>
      <c r="D245" s="8"/>
      <c r="E245" s="8"/>
      <c r="F245" s="8"/>
      <c r="G245" s="5"/>
      <c r="H245" s="5"/>
      <c r="I245" s="5"/>
    </row>
    <row r="246" spans="1:9" x14ac:dyDescent="0.2">
      <c r="A246" s="1"/>
      <c r="B246" s="1"/>
      <c r="C246" s="1"/>
      <c r="D246" s="8"/>
      <c r="E246" s="8"/>
      <c r="F246" s="8"/>
      <c r="G246" s="5"/>
      <c r="H246" s="5"/>
      <c r="I246" s="5"/>
    </row>
    <row r="247" spans="1:9" x14ac:dyDescent="0.2">
      <c r="A247" s="1"/>
      <c r="B247" s="1"/>
      <c r="C247" s="1"/>
      <c r="D247" s="8"/>
      <c r="E247" s="8"/>
      <c r="F247" s="8"/>
      <c r="G247" s="5"/>
      <c r="H247" s="5"/>
      <c r="I247" s="5"/>
    </row>
    <row r="248" spans="1:9" x14ac:dyDescent="0.2">
      <c r="A248" s="1"/>
      <c r="B248" s="1"/>
      <c r="C248" s="1"/>
      <c r="D248" s="8"/>
      <c r="E248" s="8"/>
      <c r="F248" s="8"/>
      <c r="G248" s="5"/>
      <c r="H248" s="5"/>
      <c r="I248" s="5"/>
    </row>
    <row r="249" spans="1:9" x14ac:dyDescent="0.2">
      <c r="A249" s="1"/>
      <c r="B249" s="1"/>
      <c r="C249" s="1"/>
      <c r="D249" s="8"/>
      <c r="E249" s="8"/>
      <c r="F249" s="8"/>
      <c r="G249" s="5"/>
      <c r="H249" s="5"/>
      <c r="I249" s="5"/>
    </row>
    <row r="250" spans="1:9" x14ac:dyDescent="0.2">
      <c r="A250" s="1"/>
      <c r="B250" s="1"/>
      <c r="C250" s="1"/>
      <c r="D250" s="8"/>
      <c r="E250" s="8"/>
      <c r="F250" s="8"/>
      <c r="G250" s="5"/>
      <c r="H250" s="5"/>
      <c r="I250" s="5"/>
    </row>
    <row r="251" spans="1:9" x14ac:dyDescent="0.2">
      <c r="A251" s="1"/>
      <c r="B251" s="1"/>
      <c r="C251" s="1"/>
      <c r="D251" s="8"/>
      <c r="E251" s="8"/>
      <c r="F251" s="8"/>
      <c r="G251" s="5"/>
      <c r="H251" s="5"/>
      <c r="I251" s="5"/>
    </row>
    <row r="252" spans="1:9" x14ac:dyDescent="0.2">
      <c r="A252" s="1"/>
      <c r="B252" s="1"/>
      <c r="C252" s="1"/>
      <c r="D252" s="8"/>
      <c r="E252" s="8"/>
      <c r="F252" s="8"/>
      <c r="G252" s="5"/>
      <c r="H252" s="5"/>
      <c r="I252" s="5"/>
    </row>
    <row r="253" spans="1:9" x14ac:dyDescent="0.2">
      <c r="A253" s="1"/>
      <c r="B253" s="1"/>
      <c r="C253" s="1"/>
      <c r="D253" s="8"/>
      <c r="E253" s="8"/>
      <c r="F253" s="8"/>
      <c r="G253" s="5"/>
      <c r="H253" s="5"/>
      <c r="I253" s="5"/>
    </row>
    <row r="254" spans="1:9" x14ac:dyDescent="0.2">
      <c r="A254" s="1"/>
      <c r="B254" s="1"/>
      <c r="C254" s="1"/>
      <c r="D254" s="8"/>
      <c r="E254" s="8"/>
      <c r="F254" s="8"/>
      <c r="G254" s="5"/>
      <c r="H254" s="5"/>
      <c r="I254" s="5"/>
    </row>
    <row r="255" spans="1:9" x14ac:dyDescent="0.2">
      <c r="A255" s="1"/>
      <c r="B255" s="1"/>
      <c r="C255" s="1"/>
      <c r="D255" s="8"/>
      <c r="E255" s="8"/>
      <c r="F255" s="8"/>
      <c r="G255" s="5"/>
      <c r="H255" s="5"/>
      <c r="I255" s="5"/>
    </row>
    <row r="256" spans="1:9" x14ac:dyDescent="0.2">
      <c r="A256" s="1"/>
      <c r="B256" s="1"/>
      <c r="C256" s="1"/>
      <c r="D256" s="8"/>
      <c r="E256" s="8"/>
      <c r="F256" s="8"/>
      <c r="G256" s="5"/>
      <c r="H256" s="5"/>
      <c r="I256" s="5"/>
    </row>
    <row r="257" spans="1:9" x14ac:dyDescent="0.2">
      <c r="A257" s="1"/>
      <c r="B257" s="1"/>
      <c r="C257" s="1"/>
      <c r="D257" s="8"/>
      <c r="E257" s="8"/>
      <c r="F257" s="8"/>
      <c r="G257" s="5"/>
      <c r="H257" s="5"/>
      <c r="I257" s="5"/>
    </row>
    <row r="258" spans="1:9" x14ac:dyDescent="0.2">
      <c r="A258" s="1"/>
      <c r="B258" s="1"/>
      <c r="C258" s="1"/>
      <c r="D258" s="8"/>
      <c r="E258" s="8"/>
      <c r="F258" s="8"/>
      <c r="G258" s="5"/>
      <c r="H258" s="5"/>
      <c r="I258" s="5"/>
    </row>
    <row r="259" spans="1:9" x14ac:dyDescent="0.2">
      <c r="A259" s="1"/>
      <c r="B259" s="1"/>
      <c r="C259" s="1"/>
      <c r="D259" s="8"/>
      <c r="E259" s="8"/>
      <c r="F259" s="8"/>
      <c r="G259" s="5"/>
      <c r="H259" s="5"/>
      <c r="I259" s="5"/>
    </row>
    <row r="260" spans="1:9" x14ac:dyDescent="0.2">
      <c r="A260" s="1"/>
      <c r="B260" s="1"/>
      <c r="C260" s="1"/>
      <c r="D260" s="8"/>
      <c r="E260" s="8"/>
      <c r="F260" s="8"/>
      <c r="G260" s="5"/>
      <c r="H260" s="5"/>
      <c r="I260" s="5"/>
    </row>
    <row r="261" spans="1:9" x14ac:dyDescent="0.2">
      <c r="A261" s="1"/>
      <c r="B261" s="1"/>
      <c r="C261" s="1"/>
      <c r="D261" s="8"/>
      <c r="E261" s="8"/>
      <c r="F261" s="8"/>
      <c r="G261" s="5"/>
      <c r="H261" s="5"/>
      <c r="I261" s="5"/>
    </row>
    <row r="262" spans="1:9" x14ac:dyDescent="0.2">
      <c r="A262" s="1"/>
      <c r="B262" s="1"/>
      <c r="C262" s="1"/>
      <c r="D262" s="8"/>
      <c r="E262" s="8"/>
      <c r="F262" s="8"/>
      <c r="G262" s="5"/>
      <c r="H262" s="5"/>
      <c r="I262" s="5"/>
    </row>
    <row r="263" spans="1:9" x14ac:dyDescent="0.2">
      <c r="A263" s="1"/>
      <c r="B263" s="1"/>
      <c r="C263" s="1"/>
      <c r="D263" s="8"/>
      <c r="E263" s="8"/>
      <c r="F263" s="8"/>
      <c r="G263" s="5"/>
      <c r="H263" s="5"/>
      <c r="I263" s="5"/>
    </row>
    <row r="264" spans="1:9" x14ac:dyDescent="0.2">
      <c r="A264" s="1"/>
      <c r="B264" s="1"/>
      <c r="C264" s="1"/>
      <c r="D264" s="8"/>
      <c r="E264" s="8"/>
      <c r="F264" s="8"/>
      <c r="G264" s="5"/>
      <c r="H264" s="5"/>
      <c r="I264" s="5"/>
    </row>
    <row r="265" spans="1:9" x14ac:dyDescent="0.2">
      <c r="A265" s="1"/>
      <c r="B265" s="1"/>
      <c r="C265" s="1"/>
      <c r="D265" s="8"/>
      <c r="E265" s="8"/>
      <c r="F265" s="8"/>
      <c r="G265" s="5"/>
      <c r="H265" s="5"/>
      <c r="I265" s="5"/>
    </row>
    <row r="266" spans="1:9" x14ac:dyDescent="0.2">
      <c r="A266" s="1"/>
      <c r="B266" s="1"/>
      <c r="C266" s="1"/>
      <c r="D266" s="8"/>
      <c r="E266" s="8"/>
      <c r="F266" s="8"/>
      <c r="G266" s="5"/>
      <c r="H266" s="5"/>
      <c r="I266" s="5"/>
    </row>
    <row r="267" spans="1:9" x14ac:dyDescent="0.2">
      <c r="A267" s="1"/>
      <c r="B267" s="1"/>
      <c r="C267" s="1"/>
      <c r="D267" s="8"/>
      <c r="E267" s="8"/>
      <c r="F267" s="8"/>
      <c r="G267" s="5"/>
      <c r="H267" s="5"/>
      <c r="I267" s="5"/>
    </row>
    <row r="268" spans="1:9" x14ac:dyDescent="0.2">
      <c r="A268" s="1"/>
      <c r="B268" s="1"/>
      <c r="C268" s="1"/>
      <c r="D268" s="8"/>
      <c r="E268" s="8"/>
      <c r="F268" s="8"/>
      <c r="G268" s="5"/>
      <c r="H268" s="5"/>
      <c r="I268" s="5"/>
    </row>
    <row r="269" spans="1:9" x14ac:dyDescent="0.2">
      <c r="A269" s="1"/>
      <c r="B269" s="1"/>
      <c r="C269" s="1"/>
      <c r="D269" s="8"/>
      <c r="E269" s="8"/>
      <c r="F269" s="8"/>
      <c r="G269" s="5"/>
      <c r="H269" s="5"/>
      <c r="I269" s="5"/>
    </row>
    <row r="270" spans="1:9" x14ac:dyDescent="0.2">
      <c r="A270" s="1"/>
      <c r="B270" s="1"/>
      <c r="C270" s="1"/>
      <c r="D270" s="8"/>
      <c r="E270" s="8"/>
      <c r="F270" s="8"/>
      <c r="G270" s="5"/>
      <c r="H270" s="5"/>
      <c r="I270" s="5"/>
    </row>
    <row r="271" spans="1:9" x14ac:dyDescent="0.2">
      <c r="A271" s="1"/>
      <c r="B271" s="1"/>
      <c r="C271" s="1"/>
      <c r="D271" s="8"/>
      <c r="E271" s="8"/>
      <c r="F271" s="8"/>
      <c r="G271" s="5"/>
      <c r="H271" s="5"/>
      <c r="I271" s="5"/>
    </row>
    <row r="272" spans="1:9" x14ac:dyDescent="0.2">
      <c r="A272" s="1"/>
      <c r="B272" s="1"/>
      <c r="C272" s="1"/>
      <c r="D272" s="8"/>
      <c r="E272" s="8"/>
      <c r="F272" s="8"/>
      <c r="G272" s="5"/>
      <c r="H272" s="5"/>
      <c r="I272" s="5"/>
    </row>
    <row r="273" spans="1:9" x14ac:dyDescent="0.2">
      <c r="A273" s="1"/>
      <c r="B273" s="1"/>
      <c r="C273" s="1"/>
      <c r="D273" s="8"/>
      <c r="E273" s="8"/>
      <c r="F273" s="8"/>
      <c r="G273" s="5"/>
      <c r="H273" s="5"/>
      <c r="I273" s="5"/>
    </row>
    <row r="274" spans="1:9" x14ac:dyDescent="0.2">
      <c r="A274" s="1"/>
      <c r="B274" s="1"/>
      <c r="C274" s="1"/>
      <c r="D274" s="8"/>
      <c r="E274" s="8"/>
      <c r="F274" s="8"/>
      <c r="G274" s="5"/>
      <c r="H274" s="5"/>
      <c r="I274" s="5"/>
    </row>
    <row r="275" spans="1:9" x14ac:dyDescent="0.2">
      <c r="A275" s="1"/>
      <c r="B275" s="1"/>
      <c r="C275" s="1"/>
      <c r="D275" s="8"/>
      <c r="E275" s="8"/>
      <c r="F275" s="8"/>
      <c r="G275" s="5"/>
      <c r="H275" s="5"/>
      <c r="I275" s="5"/>
    </row>
    <row r="276" spans="1:9" x14ac:dyDescent="0.2">
      <c r="A276" s="1"/>
      <c r="B276" s="1"/>
      <c r="C276" s="1"/>
      <c r="D276" s="8"/>
      <c r="E276" s="8"/>
      <c r="F276" s="8"/>
      <c r="G276" s="5"/>
      <c r="H276" s="5"/>
      <c r="I276" s="5"/>
    </row>
    <row r="277" spans="1:9" x14ac:dyDescent="0.2">
      <c r="A277" s="1"/>
      <c r="B277" s="1"/>
      <c r="C277" s="1"/>
      <c r="D277" s="8"/>
      <c r="E277" s="8"/>
      <c r="F277" s="8"/>
      <c r="G277" s="5"/>
      <c r="H277" s="5"/>
      <c r="I277" s="5"/>
    </row>
    <row r="278" spans="1:9" x14ac:dyDescent="0.2">
      <c r="A278" s="1"/>
      <c r="B278" s="1"/>
      <c r="C278" s="1"/>
      <c r="D278" s="8"/>
      <c r="E278" s="8"/>
      <c r="F278" s="8"/>
      <c r="G278" s="5"/>
      <c r="H278" s="5"/>
      <c r="I278" s="5"/>
    </row>
    <row r="279" spans="1:9" x14ac:dyDescent="0.2">
      <c r="A279" s="1"/>
      <c r="B279" s="1"/>
      <c r="C279" s="1"/>
      <c r="D279" s="8"/>
      <c r="E279" s="8"/>
      <c r="F279" s="8"/>
      <c r="G279" s="5"/>
      <c r="H279" s="5"/>
      <c r="I279" s="5"/>
    </row>
    <row r="280" spans="1:9" x14ac:dyDescent="0.2">
      <c r="A280" s="1"/>
      <c r="B280" s="1"/>
      <c r="C280" s="1"/>
      <c r="D280" s="8"/>
      <c r="E280" s="8"/>
      <c r="F280" s="8"/>
      <c r="G280" s="5"/>
      <c r="H280" s="5"/>
      <c r="I280" s="5"/>
    </row>
    <row r="281" spans="1:9" x14ac:dyDescent="0.2">
      <c r="A281" s="1"/>
      <c r="B281" s="1"/>
      <c r="C281" s="1"/>
      <c r="D281" s="8"/>
      <c r="E281" s="8"/>
      <c r="F281" s="8"/>
      <c r="G281" s="5"/>
      <c r="H281" s="5"/>
      <c r="I281" s="5"/>
    </row>
    <row r="282" spans="1:9" x14ac:dyDescent="0.2">
      <c r="A282" s="1"/>
      <c r="B282" s="1"/>
      <c r="C282" s="1"/>
      <c r="D282" s="8"/>
      <c r="E282" s="8"/>
      <c r="F282" s="8"/>
      <c r="G282" s="5"/>
      <c r="H282" s="5"/>
      <c r="I282" s="5"/>
    </row>
    <row r="283" spans="1:9" x14ac:dyDescent="0.2">
      <c r="A283" s="1"/>
      <c r="B283" s="1"/>
      <c r="C283" s="1"/>
      <c r="D283" s="8"/>
      <c r="E283" s="8"/>
      <c r="F283" s="8"/>
      <c r="G283" s="5"/>
      <c r="H283" s="5"/>
      <c r="I283" s="5"/>
    </row>
    <row r="284" spans="1:9" x14ac:dyDescent="0.2">
      <c r="A284" s="1"/>
      <c r="B284" s="1"/>
      <c r="C284" s="1"/>
      <c r="D284" s="8"/>
      <c r="E284" s="8"/>
      <c r="F284" s="8"/>
      <c r="G284" s="5"/>
      <c r="H284" s="5"/>
      <c r="I284" s="5"/>
    </row>
    <row r="285" spans="1:9" x14ac:dyDescent="0.2">
      <c r="A285" s="1"/>
      <c r="B285" s="1"/>
      <c r="C285" s="1"/>
      <c r="D285" s="8"/>
      <c r="E285" s="8"/>
      <c r="F285" s="8"/>
      <c r="G285" s="5"/>
      <c r="H285" s="5"/>
      <c r="I285" s="5"/>
    </row>
    <row r="286" spans="1:9" x14ac:dyDescent="0.2">
      <c r="A286" s="1"/>
      <c r="B286" s="1"/>
      <c r="C286" s="1"/>
      <c r="D286" s="8"/>
      <c r="E286" s="8"/>
      <c r="F286" s="8"/>
      <c r="G286" s="5"/>
      <c r="H286" s="5"/>
      <c r="I286" s="5"/>
    </row>
    <row r="287" spans="1:9" x14ac:dyDescent="0.2">
      <c r="A287" s="1"/>
      <c r="B287" s="1"/>
      <c r="C287" s="1"/>
      <c r="D287" s="8"/>
      <c r="E287" s="8"/>
      <c r="F287" s="8"/>
      <c r="G287" s="5"/>
      <c r="H287" s="5"/>
      <c r="I287" s="5"/>
    </row>
    <row r="288" spans="1:9" x14ac:dyDescent="0.2">
      <c r="A288" s="1"/>
      <c r="B288" s="1"/>
      <c r="C288" s="1"/>
      <c r="D288" s="8"/>
      <c r="E288" s="8"/>
      <c r="F288" s="8"/>
      <c r="G288" s="5"/>
      <c r="H288" s="5"/>
      <c r="I288" s="5"/>
    </row>
    <row r="289" spans="1:9" x14ac:dyDescent="0.2">
      <c r="A289" s="1"/>
      <c r="B289" s="1"/>
      <c r="C289" s="1"/>
      <c r="D289" s="8"/>
      <c r="E289" s="8"/>
      <c r="F289" s="8"/>
      <c r="G289" s="5"/>
      <c r="H289" s="5"/>
      <c r="I289" s="5"/>
    </row>
    <row r="290" spans="1:9" x14ac:dyDescent="0.2">
      <c r="A290" s="1"/>
      <c r="B290" s="1"/>
      <c r="C290" s="1"/>
      <c r="D290" s="8"/>
      <c r="E290" s="8"/>
      <c r="F290" s="8"/>
      <c r="G290" s="5"/>
      <c r="H290" s="5"/>
      <c r="I290" s="5"/>
    </row>
    <row r="291" spans="1:9" x14ac:dyDescent="0.2">
      <c r="A291" s="1"/>
      <c r="B291" s="1"/>
      <c r="C291" s="1"/>
      <c r="D291" s="8"/>
      <c r="E291" s="8"/>
      <c r="F291" s="8"/>
      <c r="G291" s="5"/>
      <c r="H291" s="5"/>
      <c r="I291" s="5"/>
    </row>
    <row r="292" spans="1:9" x14ac:dyDescent="0.2">
      <c r="A292" s="1"/>
      <c r="B292" s="1"/>
      <c r="C292" s="1"/>
      <c r="D292" s="8"/>
      <c r="E292" s="8"/>
      <c r="F292" s="8"/>
      <c r="G292" s="5"/>
      <c r="H292" s="5"/>
      <c r="I292" s="5"/>
    </row>
    <row r="293" spans="1:9" x14ac:dyDescent="0.2">
      <c r="A293" s="1"/>
      <c r="B293" s="1"/>
      <c r="C293" s="1"/>
      <c r="D293" s="8"/>
      <c r="E293" s="8"/>
      <c r="F293" s="8"/>
      <c r="G293" s="5"/>
      <c r="H293" s="5"/>
      <c r="I293" s="5"/>
    </row>
    <row r="294" spans="1:9" x14ac:dyDescent="0.2">
      <c r="A294" s="1"/>
      <c r="B294" s="1"/>
      <c r="C294" s="1"/>
      <c r="D294" s="8"/>
      <c r="E294" s="8"/>
      <c r="F294" s="8"/>
      <c r="G294" s="5"/>
      <c r="H294" s="5"/>
      <c r="I294" s="5"/>
    </row>
    <row r="295" spans="1:9" x14ac:dyDescent="0.2">
      <c r="A295" s="1"/>
      <c r="B295" s="1"/>
      <c r="C295" s="1"/>
      <c r="D295" s="8"/>
      <c r="E295" s="8"/>
      <c r="F295" s="8"/>
      <c r="G295" s="5"/>
      <c r="H295" s="5"/>
      <c r="I295" s="5"/>
    </row>
    <row r="296" spans="1:9" x14ac:dyDescent="0.2">
      <c r="A296" s="1"/>
      <c r="B296" s="1"/>
      <c r="C296" s="1"/>
      <c r="D296" s="8"/>
      <c r="E296" s="8"/>
      <c r="F296" s="8"/>
      <c r="G296" s="5"/>
      <c r="H296" s="5"/>
      <c r="I296" s="5"/>
    </row>
    <row r="297" spans="1:9" x14ac:dyDescent="0.2">
      <c r="A297" s="1"/>
      <c r="B297" s="1"/>
      <c r="C297" s="1"/>
      <c r="D297" s="8"/>
      <c r="E297" s="8"/>
      <c r="F297" s="8"/>
      <c r="G297" s="5"/>
      <c r="H297" s="5"/>
      <c r="I297" s="5"/>
    </row>
    <row r="298" spans="1:9" x14ac:dyDescent="0.2">
      <c r="A298" s="1"/>
      <c r="B298" s="1"/>
      <c r="C298" s="1"/>
      <c r="D298" s="8"/>
      <c r="E298" s="8"/>
      <c r="F298" s="8"/>
      <c r="G298" s="5"/>
      <c r="H298" s="5"/>
      <c r="I298" s="5"/>
    </row>
    <row r="299" spans="1:9" x14ac:dyDescent="0.2">
      <c r="A299" s="1"/>
      <c r="B299" s="1"/>
      <c r="C299" s="1"/>
      <c r="D299" s="8"/>
      <c r="E299" s="8"/>
      <c r="F299" s="8"/>
      <c r="G299" s="5"/>
      <c r="H299" s="5"/>
      <c r="I299" s="5"/>
    </row>
    <row r="300" spans="1:9" x14ac:dyDescent="0.2">
      <c r="A300" s="1"/>
      <c r="B300" s="1"/>
      <c r="C300" s="1"/>
      <c r="D300" s="8"/>
      <c r="E300" s="8"/>
      <c r="F300" s="8"/>
      <c r="G300" s="5"/>
      <c r="H300" s="5"/>
      <c r="I300" s="5"/>
    </row>
    <row r="301" spans="1:9" x14ac:dyDescent="0.2">
      <c r="A301" s="1"/>
      <c r="B301" s="1"/>
      <c r="C301" s="1"/>
      <c r="D301" s="8"/>
      <c r="E301" s="8"/>
      <c r="F301" s="8"/>
      <c r="G301" s="5"/>
      <c r="H301" s="5"/>
      <c r="I301" s="5"/>
    </row>
    <row r="302" spans="1:9" x14ac:dyDescent="0.2">
      <c r="A302" s="1"/>
      <c r="B302" s="1"/>
      <c r="C302" s="1"/>
      <c r="D302" s="8"/>
      <c r="E302" s="8"/>
      <c r="F302" s="8"/>
      <c r="G302" s="5"/>
      <c r="H302" s="5"/>
      <c r="I302" s="5"/>
    </row>
    <row r="303" spans="1:9" x14ac:dyDescent="0.2">
      <c r="A303" s="1"/>
      <c r="B303" s="1"/>
      <c r="C303" s="1"/>
      <c r="D303" s="8"/>
      <c r="E303" s="8"/>
      <c r="F303" s="8"/>
      <c r="G303" s="5"/>
      <c r="H303" s="5"/>
      <c r="I303" s="5"/>
    </row>
    <row r="304" spans="1:9" x14ac:dyDescent="0.2">
      <c r="A304" s="1"/>
      <c r="B304" s="1"/>
      <c r="C304" s="1"/>
      <c r="D304" s="8"/>
      <c r="E304" s="8"/>
      <c r="F304" s="8"/>
      <c r="G304" s="5"/>
      <c r="H304" s="5"/>
      <c r="I304" s="5"/>
    </row>
    <row r="305" spans="1:9" x14ac:dyDescent="0.2">
      <c r="A305" s="1"/>
      <c r="B305" s="1"/>
      <c r="C305" s="1"/>
      <c r="D305" s="8"/>
      <c r="E305" s="8"/>
      <c r="F305" s="8"/>
      <c r="G305" s="5"/>
      <c r="H305" s="5"/>
      <c r="I305" s="5"/>
    </row>
    <row r="306" spans="1:9" x14ac:dyDescent="0.2">
      <c r="A306" s="1"/>
      <c r="B306" s="1"/>
      <c r="C306" s="1"/>
      <c r="D306" s="8"/>
      <c r="E306" s="8"/>
      <c r="F306" s="8"/>
      <c r="G306" s="5"/>
      <c r="H306" s="5"/>
      <c r="I306" s="5"/>
    </row>
    <row r="307" spans="1:9" x14ac:dyDescent="0.2">
      <c r="A307" s="1"/>
      <c r="B307" s="1"/>
      <c r="C307" s="1"/>
      <c r="D307" s="8"/>
      <c r="E307" s="8"/>
      <c r="F307" s="8"/>
      <c r="G307" s="5"/>
      <c r="H307" s="5"/>
      <c r="I307" s="5"/>
    </row>
    <row r="308" spans="1:9" x14ac:dyDescent="0.2">
      <c r="A308" s="1"/>
      <c r="B308" s="1"/>
      <c r="C308" s="1"/>
      <c r="D308" s="8"/>
      <c r="E308" s="8"/>
      <c r="F308" s="8"/>
      <c r="G308" s="5"/>
      <c r="H308" s="5"/>
      <c r="I308" s="5"/>
    </row>
    <row r="309" spans="1:9" x14ac:dyDescent="0.2">
      <c r="A309" s="1"/>
      <c r="B309" s="1"/>
      <c r="C309" s="1"/>
      <c r="D309" s="8"/>
      <c r="E309" s="8"/>
      <c r="F309" s="8"/>
      <c r="G309" s="5"/>
      <c r="H309" s="5"/>
      <c r="I309" s="5"/>
    </row>
    <row r="310" spans="1:9" x14ac:dyDescent="0.2">
      <c r="A310" s="1"/>
      <c r="B310" s="1"/>
      <c r="C310" s="1"/>
      <c r="D310" s="8"/>
      <c r="E310" s="8"/>
      <c r="F310" s="8"/>
      <c r="G310" s="5"/>
      <c r="H310" s="5"/>
      <c r="I310" s="5"/>
    </row>
    <row r="311" spans="1:9" x14ac:dyDescent="0.2">
      <c r="A311" s="1"/>
      <c r="B311" s="1"/>
      <c r="C311" s="1"/>
      <c r="D311" s="8"/>
      <c r="E311" s="8"/>
      <c r="F311" s="8"/>
      <c r="G311" s="5"/>
      <c r="H311" s="5"/>
      <c r="I311" s="5"/>
    </row>
    <row r="312" spans="1:9" x14ac:dyDescent="0.2">
      <c r="A312" s="1"/>
      <c r="B312" s="1"/>
      <c r="C312" s="1"/>
      <c r="D312" s="8"/>
      <c r="E312" s="8"/>
      <c r="F312" s="8"/>
      <c r="G312" s="5"/>
      <c r="H312" s="5"/>
      <c r="I312" s="5"/>
    </row>
    <row r="313" spans="1:9" x14ac:dyDescent="0.2">
      <c r="A313" s="1"/>
      <c r="B313" s="1"/>
      <c r="C313" s="1"/>
      <c r="D313" s="8"/>
      <c r="E313" s="8"/>
      <c r="F313" s="8"/>
      <c r="G313" s="5"/>
      <c r="H313" s="5"/>
      <c r="I313" s="5"/>
    </row>
    <row r="314" spans="1:9" x14ac:dyDescent="0.2">
      <c r="A314" s="1"/>
      <c r="B314" s="1"/>
      <c r="C314" s="1"/>
      <c r="D314" s="8"/>
      <c r="E314" s="8"/>
      <c r="F314" s="8"/>
      <c r="G314" s="5"/>
      <c r="H314" s="5"/>
      <c r="I314" s="5"/>
    </row>
    <row r="315" spans="1:9" x14ac:dyDescent="0.2">
      <c r="A315" s="1"/>
      <c r="B315" s="1"/>
      <c r="C315" s="1"/>
      <c r="D315" s="8"/>
      <c r="E315" s="8"/>
      <c r="F315" s="8"/>
      <c r="G315" s="5"/>
      <c r="H315" s="5"/>
      <c r="I315" s="5"/>
    </row>
    <row r="316" spans="1:9" x14ac:dyDescent="0.2">
      <c r="A316" s="1"/>
      <c r="B316" s="1"/>
      <c r="C316" s="1"/>
      <c r="D316" s="8"/>
      <c r="E316" s="8"/>
      <c r="F316" s="8"/>
      <c r="G316" s="5"/>
      <c r="H316" s="5"/>
      <c r="I316" s="5"/>
    </row>
    <row r="317" spans="1:9" x14ac:dyDescent="0.2">
      <c r="A317" s="1"/>
      <c r="B317" s="1"/>
      <c r="C317" s="1"/>
      <c r="D317" s="8"/>
      <c r="E317" s="8"/>
      <c r="F317" s="8"/>
      <c r="G317" s="5"/>
      <c r="H317" s="5"/>
      <c r="I317" s="5"/>
    </row>
    <row r="318" spans="1:9" x14ac:dyDescent="0.2">
      <c r="A318" s="1"/>
      <c r="B318" s="1"/>
      <c r="C318" s="1"/>
      <c r="D318" s="8"/>
      <c r="E318" s="8"/>
      <c r="F318" s="8"/>
      <c r="G318" s="5"/>
      <c r="H318" s="5"/>
      <c r="I318" s="5"/>
    </row>
    <row r="319" spans="1:9" x14ac:dyDescent="0.2">
      <c r="A319" s="1"/>
      <c r="B319" s="1"/>
      <c r="C319" s="1"/>
      <c r="D319" s="8"/>
      <c r="E319" s="8"/>
      <c r="F319" s="8"/>
      <c r="G319" s="5"/>
      <c r="H319" s="5"/>
      <c r="I319" s="5"/>
    </row>
    <row r="320" spans="1:9" x14ac:dyDescent="0.2">
      <c r="A320" s="1"/>
      <c r="B320" s="1"/>
      <c r="C320" s="1"/>
      <c r="D320" s="8"/>
      <c r="E320" s="8"/>
      <c r="F320" s="8"/>
      <c r="G320" s="5"/>
      <c r="H320" s="5"/>
      <c r="I320" s="5"/>
    </row>
    <row r="321" spans="1:9" x14ac:dyDescent="0.2">
      <c r="A321" s="1"/>
      <c r="B321" s="1"/>
      <c r="C321" s="1"/>
      <c r="D321" s="8"/>
      <c r="E321" s="8"/>
      <c r="F321" s="8"/>
      <c r="G321" s="5"/>
      <c r="H321" s="5"/>
      <c r="I321" s="5"/>
    </row>
    <row r="322" spans="1:9" x14ac:dyDescent="0.2">
      <c r="A322" s="1"/>
      <c r="B322" s="1"/>
      <c r="C322" s="1"/>
      <c r="D322" s="8"/>
      <c r="E322" s="8"/>
      <c r="F322" s="8"/>
      <c r="G322" s="5"/>
      <c r="H322" s="5"/>
      <c r="I322" s="5"/>
    </row>
    <row r="323" spans="1:9" x14ac:dyDescent="0.2">
      <c r="A323" s="1"/>
      <c r="B323" s="1"/>
      <c r="C323" s="1"/>
      <c r="D323" s="8"/>
      <c r="E323" s="8"/>
      <c r="F323" s="8"/>
      <c r="G323" s="5"/>
      <c r="H323" s="5"/>
      <c r="I323" s="5"/>
    </row>
    <row r="324" spans="1:9" x14ac:dyDescent="0.2">
      <c r="A324" s="1"/>
      <c r="B324" s="1"/>
      <c r="C324" s="1"/>
      <c r="D324" s="8"/>
      <c r="E324" s="8"/>
      <c r="F324" s="8"/>
      <c r="G324" s="5"/>
      <c r="H324" s="5"/>
      <c r="I324" s="5"/>
    </row>
    <row r="325" spans="1:9" x14ac:dyDescent="0.2">
      <c r="A325" s="1"/>
      <c r="B325" s="1"/>
      <c r="C325" s="1"/>
      <c r="D325" s="8"/>
      <c r="E325" s="8"/>
      <c r="F325" s="8"/>
      <c r="G325" s="5"/>
      <c r="H325" s="5"/>
      <c r="I325" s="5"/>
    </row>
    <row r="326" spans="1:9" x14ac:dyDescent="0.2">
      <c r="A326" s="1"/>
      <c r="B326" s="1"/>
      <c r="C326" s="1"/>
      <c r="D326" s="8"/>
      <c r="E326" s="8"/>
      <c r="F326" s="8"/>
      <c r="G326" s="5"/>
      <c r="H326" s="5"/>
      <c r="I326" s="5"/>
    </row>
    <row r="327" spans="1:9" x14ac:dyDescent="0.2">
      <c r="A327" s="1"/>
      <c r="B327" s="1"/>
      <c r="C327" s="1"/>
      <c r="D327" s="8"/>
      <c r="E327" s="8"/>
      <c r="F327" s="8"/>
      <c r="G327" s="5"/>
      <c r="H327" s="5"/>
      <c r="I327" s="5"/>
    </row>
    <row r="328" spans="1:9" x14ac:dyDescent="0.2">
      <c r="A328" s="1"/>
      <c r="B328" s="1"/>
      <c r="C328" s="1"/>
      <c r="D328" s="8"/>
      <c r="E328" s="8"/>
      <c r="F328" s="8"/>
      <c r="G328" s="5"/>
      <c r="H328" s="5"/>
      <c r="I328" s="5"/>
    </row>
    <row r="329" spans="1:9" x14ac:dyDescent="0.2">
      <c r="A329" s="1"/>
      <c r="B329" s="1"/>
      <c r="C329" s="1"/>
      <c r="D329" s="8"/>
      <c r="E329" s="8"/>
      <c r="F329" s="8"/>
      <c r="G329" s="5"/>
      <c r="H329" s="5"/>
      <c r="I329" s="5"/>
    </row>
    <row r="330" spans="1:9" x14ac:dyDescent="0.2">
      <c r="A330" s="1"/>
      <c r="B330" s="1"/>
      <c r="C330" s="1"/>
      <c r="D330" s="8"/>
      <c r="E330" s="8"/>
      <c r="F330" s="8"/>
      <c r="G330" s="5"/>
      <c r="H330" s="5"/>
      <c r="I330" s="5"/>
    </row>
    <row r="331" spans="1:9" x14ac:dyDescent="0.2">
      <c r="A331" s="1"/>
      <c r="B331" s="1"/>
      <c r="C331" s="1"/>
      <c r="D331" s="8"/>
      <c r="E331" s="8"/>
      <c r="F331" s="8"/>
      <c r="G331" s="5"/>
      <c r="H331" s="5"/>
      <c r="I331" s="5"/>
    </row>
    <row r="332" spans="1:9" x14ac:dyDescent="0.2">
      <c r="A332" s="1"/>
      <c r="B332" s="1"/>
      <c r="C332" s="1"/>
      <c r="D332" s="8"/>
      <c r="E332" s="8"/>
      <c r="F332" s="8"/>
      <c r="G332" s="5"/>
      <c r="H332" s="5"/>
      <c r="I332" s="5"/>
    </row>
    <row r="333" spans="1:9" x14ac:dyDescent="0.2">
      <c r="A333" s="1"/>
      <c r="B333" s="1"/>
      <c r="C333" s="1"/>
      <c r="D333" s="8"/>
      <c r="E333" s="8"/>
      <c r="F333" s="8"/>
      <c r="G333" s="5"/>
      <c r="H333" s="5"/>
      <c r="I333" s="5"/>
    </row>
    <row r="334" spans="1:9" x14ac:dyDescent="0.2">
      <c r="A334" s="1"/>
      <c r="B334" s="1"/>
      <c r="C334" s="1"/>
      <c r="D334" s="8"/>
      <c r="E334" s="8"/>
      <c r="F334" s="8"/>
      <c r="G334" s="5"/>
      <c r="H334" s="5"/>
      <c r="I334" s="5"/>
    </row>
    <row r="335" spans="1:9" x14ac:dyDescent="0.2">
      <c r="A335" s="1"/>
      <c r="B335" s="1"/>
      <c r="C335" s="1"/>
      <c r="D335" s="8"/>
      <c r="E335" s="8"/>
      <c r="F335" s="8"/>
      <c r="G335" s="5"/>
      <c r="H335" s="5"/>
      <c r="I335" s="5"/>
    </row>
    <row r="336" spans="1:9" x14ac:dyDescent="0.2">
      <c r="A336" s="1"/>
      <c r="B336" s="1"/>
      <c r="C336" s="1"/>
      <c r="D336" s="8"/>
      <c r="E336" s="8"/>
      <c r="F336" s="8"/>
      <c r="G336" s="5"/>
      <c r="H336" s="5"/>
      <c r="I336" s="5"/>
    </row>
    <row r="337" spans="1:9" x14ac:dyDescent="0.2">
      <c r="A337" s="1"/>
      <c r="B337" s="1"/>
      <c r="C337" s="1"/>
      <c r="D337" s="8"/>
      <c r="E337" s="8"/>
      <c r="F337" s="8"/>
      <c r="G337" s="5"/>
      <c r="H337" s="5"/>
      <c r="I337" s="5"/>
    </row>
    <row r="338" spans="1:9" x14ac:dyDescent="0.2">
      <c r="A338" s="1"/>
      <c r="B338" s="1"/>
      <c r="C338" s="1"/>
      <c r="D338" s="8"/>
      <c r="E338" s="8"/>
      <c r="F338" s="8"/>
      <c r="G338" s="5"/>
      <c r="H338" s="5"/>
      <c r="I338" s="5"/>
    </row>
    <row r="339" spans="1:9" x14ac:dyDescent="0.2">
      <c r="A339" s="1"/>
      <c r="B339" s="1"/>
      <c r="C339" s="1"/>
      <c r="D339" s="8"/>
      <c r="E339" s="8"/>
      <c r="F339" s="8"/>
      <c r="G339" s="5"/>
      <c r="H339" s="5"/>
      <c r="I339" s="5"/>
    </row>
    <row r="340" spans="1:9" x14ac:dyDescent="0.2">
      <c r="A340" s="1"/>
      <c r="B340" s="1"/>
      <c r="C340" s="1"/>
      <c r="D340" s="8"/>
      <c r="E340" s="8"/>
      <c r="F340" s="8"/>
      <c r="G340" s="5"/>
      <c r="H340" s="5"/>
      <c r="I340" s="5"/>
    </row>
    <row r="341" spans="1:9" x14ac:dyDescent="0.2">
      <c r="A341" s="1"/>
      <c r="B341" s="1"/>
      <c r="C341" s="1"/>
      <c r="D341" s="8"/>
      <c r="E341" s="8"/>
      <c r="F341" s="8"/>
      <c r="G341" s="5"/>
      <c r="H341" s="5"/>
      <c r="I341" s="5"/>
    </row>
    <row r="342" spans="1:9" x14ac:dyDescent="0.2">
      <c r="A342" s="1"/>
      <c r="B342" s="1"/>
      <c r="C342" s="1"/>
      <c r="D342" s="8"/>
      <c r="E342" s="8"/>
      <c r="F342" s="8"/>
      <c r="G342" s="5"/>
      <c r="H342" s="5"/>
      <c r="I342" s="5"/>
    </row>
    <row r="343" spans="1:9" x14ac:dyDescent="0.2">
      <c r="A343" s="1"/>
      <c r="B343" s="1"/>
      <c r="C343" s="1"/>
      <c r="D343" s="8"/>
      <c r="E343" s="8"/>
      <c r="F343" s="8"/>
      <c r="G343" s="5"/>
      <c r="H343" s="5"/>
      <c r="I343" s="5"/>
    </row>
    <row r="344" spans="1:9" x14ac:dyDescent="0.2">
      <c r="A344" s="1"/>
      <c r="B344" s="1"/>
      <c r="C344" s="1"/>
      <c r="D344" s="8"/>
      <c r="E344" s="8"/>
      <c r="F344" s="8"/>
      <c r="G344" s="5"/>
      <c r="H344" s="5"/>
      <c r="I344" s="5"/>
    </row>
    <row r="345" spans="1:9" x14ac:dyDescent="0.2">
      <c r="A345" s="1"/>
      <c r="B345" s="1"/>
      <c r="C345" s="1"/>
      <c r="D345" s="8"/>
      <c r="E345" s="8"/>
      <c r="F345" s="8"/>
      <c r="G345" s="5"/>
      <c r="H345" s="5"/>
      <c r="I345" s="5"/>
    </row>
    <row r="346" spans="1:9" x14ac:dyDescent="0.2">
      <c r="A346" s="1"/>
      <c r="B346" s="1"/>
      <c r="C346" s="1"/>
      <c r="D346" s="8"/>
      <c r="E346" s="8"/>
      <c r="F346" s="8"/>
      <c r="G346" s="5"/>
      <c r="H346" s="5"/>
      <c r="I346" s="5"/>
    </row>
    <row r="347" spans="1:9" x14ac:dyDescent="0.2">
      <c r="A347" s="1"/>
      <c r="B347" s="1"/>
      <c r="C347" s="1"/>
      <c r="D347" s="8"/>
      <c r="E347" s="8"/>
      <c r="F347" s="8"/>
      <c r="G347" s="5"/>
      <c r="H347" s="5"/>
      <c r="I347" s="5"/>
    </row>
    <row r="348" spans="1:9" x14ac:dyDescent="0.2">
      <c r="A348" s="1"/>
      <c r="B348" s="1"/>
      <c r="C348" s="1"/>
      <c r="D348" s="8"/>
      <c r="E348" s="8"/>
      <c r="F348" s="8"/>
      <c r="G348" s="5"/>
      <c r="H348" s="5"/>
      <c r="I348" s="5"/>
    </row>
    <row r="349" spans="1:9" x14ac:dyDescent="0.2">
      <c r="A349" s="1"/>
      <c r="B349" s="1"/>
      <c r="C349" s="1"/>
      <c r="D349" s="8"/>
      <c r="E349" s="8"/>
      <c r="F349" s="8"/>
      <c r="G349" s="5"/>
      <c r="H349" s="5"/>
      <c r="I349" s="5"/>
    </row>
    <row r="350" spans="1:9" x14ac:dyDescent="0.2">
      <c r="A350" s="1"/>
      <c r="B350" s="1"/>
      <c r="C350" s="1"/>
      <c r="D350" s="8"/>
      <c r="E350" s="8"/>
      <c r="F350" s="8"/>
      <c r="G350" s="5"/>
      <c r="H350" s="5"/>
      <c r="I350" s="5"/>
    </row>
    <row r="351" spans="1:9" x14ac:dyDescent="0.2">
      <c r="A351" s="1"/>
      <c r="B351" s="1"/>
      <c r="C351" s="1"/>
      <c r="D351" s="8"/>
      <c r="E351" s="8"/>
      <c r="F351" s="8"/>
      <c r="G351" s="5"/>
      <c r="H351" s="5"/>
      <c r="I351" s="5"/>
    </row>
    <row r="352" spans="1:9" x14ac:dyDescent="0.2">
      <c r="A352" s="1"/>
      <c r="B352" s="1"/>
      <c r="C352" s="1"/>
      <c r="D352" s="8"/>
      <c r="E352" s="8"/>
      <c r="F352" s="8"/>
      <c r="G352" s="5"/>
      <c r="H352" s="5"/>
      <c r="I352" s="5"/>
    </row>
    <row r="353" spans="1:9" x14ac:dyDescent="0.2">
      <c r="A353" s="1"/>
      <c r="B353" s="1"/>
      <c r="C353" s="1"/>
      <c r="D353" s="8"/>
      <c r="E353" s="8"/>
      <c r="F353" s="8"/>
      <c r="G353" s="5"/>
      <c r="H353" s="5"/>
      <c r="I353" s="5"/>
    </row>
    <row r="354" spans="1:9" x14ac:dyDescent="0.2">
      <c r="A354" s="1"/>
      <c r="B354" s="1"/>
      <c r="C354" s="1"/>
      <c r="D354" s="8"/>
      <c r="E354" s="8"/>
      <c r="F354" s="8"/>
      <c r="G354" s="5"/>
      <c r="H354" s="5"/>
      <c r="I354" s="5"/>
    </row>
    <row r="355" spans="1:9" x14ac:dyDescent="0.2">
      <c r="A355" s="1"/>
      <c r="B355" s="1"/>
      <c r="C355" s="1"/>
      <c r="D355" s="8"/>
      <c r="E355" s="8"/>
      <c r="F355" s="8"/>
      <c r="G355" s="5"/>
      <c r="H355" s="5"/>
      <c r="I355" s="5"/>
    </row>
    <row r="356" spans="1:9" x14ac:dyDescent="0.2">
      <c r="A356" s="1"/>
      <c r="B356" s="1"/>
      <c r="C356" s="1"/>
      <c r="D356" s="8"/>
      <c r="E356" s="8"/>
      <c r="F356" s="8"/>
      <c r="G356" s="5"/>
      <c r="H356" s="5"/>
      <c r="I356" s="5"/>
    </row>
    <row r="357" spans="1:9" x14ac:dyDescent="0.2">
      <c r="A357" s="1"/>
      <c r="B357" s="1"/>
      <c r="C357" s="1"/>
      <c r="D357" s="8"/>
      <c r="E357" s="8"/>
      <c r="F357" s="8"/>
      <c r="G357" s="5"/>
      <c r="H357" s="5"/>
      <c r="I357" s="5"/>
    </row>
    <row r="358" spans="1:9" x14ac:dyDescent="0.2">
      <c r="A358" s="1"/>
      <c r="B358" s="1"/>
      <c r="C358" s="1"/>
      <c r="D358" s="8"/>
      <c r="E358" s="8"/>
      <c r="F358" s="8"/>
      <c r="G358" s="5"/>
      <c r="H358" s="5"/>
      <c r="I358" s="5"/>
    </row>
    <row r="359" spans="1:9" x14ac:dyDescent="0.2">
      <c r="A359" s="1"/>
      <c r="B359" s="1"/>
      <c r="C359" s="1"/>
      <c r="D359" s="8"/>
      <c r="E359" s="8"/>
      <c r="F359" s="8"/>
      <c r="G359" s="5"/>
      <c r="H359" s="5"/>
      <c r="I359" s="5"/>
    </row>
    <row r="360" spans="1:9" x14ac:dyDescent="0.2">
      <c r="A360" s="1"/>
      <c r="B360" s="1"/>
      <c r="C360" s="1"/>
      <c r="D360" s="8"/>
      <c r="E360" s="8"/>
      <c r="F360" s="8"/>
      <c r="G360" s="5"/>
      <c r="H360" s="5"/>
      <c r="I360" s="5"/>
    </row>
    <row r="361" spans="1:9" x14ac:dyDescent="0.2">
      <c r="A361" s="1"/>
      <c r="B361" s="1"/>
      <c r="C361" s="1"/>
      <c r="D361" s="8"/>
      <c r="E361" s="8"/>
      <c r="F361" s="8"/>
      <c r="G361" s="5"/>
      <c r="H361" s="5"/>
      <c r="I361" s="5"/>
    </row>
    <row r="362" spans="1:9" x14ac:dyDescent="0.2">
      <c r="A362" s="1"/>
      <c r="B362" s="1"/>
      <c r="C362" s="1"/>
      <c r="D362" s="8"/>
      <c r="E362" s="8"/>
      <c r="F362" s="8"/>
      <c r="G362" s="5"/>
      <c r="H362" s="5"/>
      <c r="I362" s="5"/>
    </row>
    <row r="363" spans="1:9" x14ac:dyDescent="0.2">
      <c r="A363" s="1"/>
      <c r="B363" s="1"/>
      <c r="C363" s="1"/>
      <c r="D363" s="8"/>
      <c r="E363" s="8"/>
      <c r="F363" s="8"/>
      <c r="G363" s="5"/>
      <c r="H363" s="5"/>
      <c r="I363" s="5"/>
    </row>
    <row r="364" spans="1:9" x14ac:dyDescent="0.2">
      <c r="A364" s="1"/>
      <c r="B364" s="1"/>
      <c r="C364" s="1"/>
      <c r="D364" s="8"/>
      <c r="E364" s="8"/>
      <c r="F364" s="8"/>
      <c r="G364" s="5"/>
      <c r="H364" s="5"/>
      <c r="I364" s="5"/>
    </row>
    <row r="365" spans="1:9" x14ac:dyDescent="0.2">
      <c r="A365" s="1"/>
      <c r="B365" s="1"/>
      <c r="C365" s="1"/>
      <c r="D365" s="8"/>
      <c r="E365" s="8"/>
      <c r="F365" s="8"/>
      <c r="G365" s="5"/>
      <c r="H365" s="5"/>
      <c r="I365" s="5"/>
    </row>
    <row r="366" spans="1:9" x14ac:dyDescent="0.2">
      <c r="A366" s="1"/>
      <c r="B366" s="1"/>
      <c r="C366" s="1"/>
      <c r="D366" s="8"/>
      <c r="E366" s="8"/>
      <c r="F366" s="8"/>
      <c r="G366" s="5"/>
      <c r="H366" s="5"/>
      <c r="I366" s="5"/>
    </row>
    <row r="367" spans="1:9" x14ac:dyDescent="0.2">
      <c r="A367" s="1"/>
      <c r="B367" s="1"/>
      <c r="C367" s="1"/>
      <c r="D367" s="8"/>
      <c r="E367" s="8"/>
      <c r="F367" s="8"/>
      <c r="G367" s="5"/>
      <c r="H367" s="5"/>
      <c r="I367" s="5"/>
    </row>
    <row r="368" spans="1:9" x14ac:dyDescent="0.2">
      <c r="A368" s="1"/>
      <c r="B368" s="1"/>
      <c r="C368" s="1"/>
      <c r="D368" s="8"/>
      <c r="E368" s="8"/>
      <c r="F368" s="8"/>
      <c r="G368" s="5"/>
      <c r="H368" s="5"/>
      <c r="I368" s="5"/>
    </row>
    <row r="369" spans="1:9" x14ac:dyDescent="0.2">
      <c r="A369" s="1"/>
      <c r="B369" s="1"/>
      <c r="C369" s="1"/>
      <c r="D369" s="8"/>
      <c r="E369" s="8"/>
      <c r="F369" s="8"/>
      <c r="G369" s="5"/>
      <c r="H369" s="5"/>
      <c r="I369" s="5"/>
    </row>
    <row r="370" spans="1:9" x14ac:dyDescent="0.2">
      <c r="A370" s="1"/>
      <c r="B370" s="1"/>
      <c r="C370" s="1"/>
      <c r="D370" s="8"/>
      <c r="E370" s="8"/>
      <c r="F370" s="8"/>
      <c r="G370" s="5"/>
      <c r="H370" s="5"/>
      <c r="I370" s="5"/>
    </row>
    <row r="371" spans="1:9" x14ac:dyDescent="0.2">
      <c r="A371" s="1"/>
      <c r="B371" s="1"/>
      <c r="C371" s="1"/>
      <c r="D371" s="8"/>
      <c r="E371" s="8"/>
      <c r="F371" s="8"/>
      <c r="G371" s="5"/>
      <c r="H371" s="5"/>
      <c r="I371" s="5"/>
    </row>
    <row r="372" spans="1:9" x14ac:dyDescent="0.2">
      <c r="A372" s="1"/>
      <c r="B372" s="1"/>
      <c r="C372" s="1"/>
      <c r="D372" s="8"/>
      <c r="E372" s="8"/>
      <c r="F372" s="8"/>
      <c r="G372" s="5"/>
      <c r="H372" s="5"/>
      <c r="I372" s="5"/>
    </row>
    <row r="373" spans="1:9" x14ac:dyDescent="0.2">
      <c r="A373" s="1"/>
      <c r="B373" s="1"/>
      <c r="C373" s="1"/>
      <c r="D373" s="8"/>
      <c r="E373" s="8"/>
      <c r="F373" s="8"/>
      <c r="G373" s="5"/>
      <c r="H373" s="5"/>
      <c r="I373" s="5"/>
    </row>
    <row r="374" spans="1:9" x14ac:dyDescent="0.2">
      <c r="A374" s="1"/>
      <c r="B374" s="1"/>
      <c r="C374" s="1"/>
      <c r="D374" s="8"/>
      <c r="E374" s="8"/>
      <c r="F374" s="8"/>
      <c r="G374" s="5"/>
      <c r="H374" s="5"/>
      <c r="I374" s="5"/>
    </row>
    <row r="375" spans="1:9" x14ac:dyDescent="0.2">
      <c r="A375" s="1"/>
      <c r="B375" s="1"/>
      <c r="C375" s="1"/>
      <c r="D375" s="8"/>
      <c r="E375" s="8"/>
      <c r="F375" s="8"/>
      <c r="G375" s="5"/>
      <c r="H375" s="5"/>
      <c r="I375" s="5"/>
    </row>
    <row r="376" spans="1:9" x14ac:dyDescent="0.2">
      <c r="A376" s="1"/>
      <c r="B376" s="1"/>
      <c r="C376" s="1"/>
      <c r="D376" s="8"/>
      <c r="E376" s="8"/>
      <c r="F376" s="8"/>
      <c r="G376" s="5"/>
      <c r="H376" s="5"/>
      <c r="I376" s="5"/>
    </row>
    <row r="377" spans="1:9" x14ac:dyDescent="0.2">
      <c r="A377" s="1"/>
      <c r="B377" s="1"/>
      <c r="C377" s="1"/>
      <c r="D377" s="8"/>
      <c r="E377" s="8"/>
      <c r="F377" s="8"/>
      <c r="G377" s="5"/>
      <c r="H377" s="5"/>
      <c r="I377" s="5"/>
    </row>
    <row r="378" spans="1:9" x14ac:dyDescent="0.2">
      <c r="A378" s="1"/>
      <c r="B378" s="1"/>
      <c r="C378" s="1"/>
      <c r="D378" s="8"/>
      <c r="E378" s="8"/>
      <c r="F378" s="8"/>
      <c r="G378" s="5"/>
      <c r="H378" s="5"/>
      <c r="I378" s="5"/>
    </row>
    <row r="379" spans="1:9" x14ac:dyDescent="0.2">
      <c r="A379" s="1"/>
      <c r="B379" s="1"/>
      <c r="C379" s="1"/>
      <c r="D379" s="8"/>
      <c r="E379" s="8"/>
      <c r="F379" s="8"/>
      <c r="G379" s="5"/>
      <c r="H379" s="5"/>
      <c r="I379" s="5"/>
    </row>
    <row r="380" spans="1:9" x14ac:dyDescent="0.2">
      <c r="A380" s="1"/>
      <c r="B380" s="1"/>
      <c r="C380" s="1"/>
      <c r="D380" s="8"/>
      <c r="E380" s="8"/>
      <c r="F380" s="8"/>
      <c r="G380" s="5"/>
      <c r="H380" s="5"/>
      <c r="I380" s="5"/>
    </row>
    <row r="381" spans="1:9" x14ac:dyDescent="0.2">
      <c r="A381" s="1"/>
      <c r="B381" s="1"/>
      <c r="C381" s="1"/>
      <c r="D381" s="8"/>
      <c r="E381" s="8"/>
      <c r="F381" s="8"/>
      <c r="G381" s="5"/>
      <c r="H381" s="5"/>
      <c r="I381" s="5"/>
    </row>
    <row r="382" spans="1:9" x14ac:dyDescent="0.2">
      <c r="A382" s="1"/>
      <c r="B382" s="1"/>
      <c r="C382" s="1"/>
      <c r="D382" s="8"/>
      <c r="E382" s="8"/>
      <c r="F382" s="8"/>
      <c r="G382" s="5"/>
      <c r="H382" s="5"/>
      <c r="I382" s="5"/>
    </row>
    <row r="383" spans="1:9" x14ac:dyDescent="0.2">
      <c r="A383" s="1"/>
      <c r="B383" s="1"/>
      <c r="C383" s="1"/>
      <c r="D383" s="8"/>
      <c r="E383" s="8"/>
      <c r="F383" s="8"/>
      <c r="G383" s="5"/>
      <c r="H383" s="5"/>
      <c r="I383" s="5"/>
    </row>
    <row r="384" spans="1:9" x14ac:dyDescent="0.2">
      <c r="A384" s="1"/>
      <c r="B384" s="1"/>
      <c r="C384" s="1"/>
      <c r="D384" s="8"/>
      <c r="E384" s="8"/>
      <c r="F384" s="8"/>
      <c r="G384" s="5"/>
      <c r="H384" s="5"/>
      <c r="I384" s="5"/>
    </row>
    <row r="385" spans="1:9" x14ac:dyDescent="0.2">
      <c r="A385" s="1"/>
      <c r="B385" s="1"/>
      <c r="C385" s="1"/>
      <c r="D385" s="8"/>
      <c r="E385" s="8"/>
      <c r="F385" s="8"/>
      <c r="G385" s="5"/>
      <c r="H385" s="5"/>
      <c r="I385" s="5"/>
    </row>
    <row r="386" spans="1:9" x14ac:dyDescent="0.2">
      <c r="A386" s="1"/>
      <c r="B386" s="1"/>
      <c r="C386" s="1"/>
      <c r="D386" s="8"/>
      <c r="E386" s="8"/>
      <c r="F386" s="8"/>
      <c r="G386" s="5"/>
      <c r="H386" s="5"/>
      <c r="I386" s="5"/>
    </row>
    <row r="387" spans="1:9" x14ac:dyDescent="0.2">
      <c r="A387" s="1"/>
      <c r="B387" s="1"/>
      <c r="C387" s="1"/>
      <c r="D387" s="8"/>
      <c r="E387" s="8"/>
      <c r="F387" s="8"/>
      <c r="G387" s="5"/>
      <c r="H387" s="5"/>
      <c r="I387" s="5"/>
    </row>
    <row r="388" spans="1:9" x14ac:dyDescent="0.2">
      <c r="A388" s="1"/>
      <c r="B388" s="1"/>
      <c r="C388" s="1"/>
      <c r="D388" s="8"/>
      <c r="E388" s="8"/>
      <c r="F388" s="8"/>
      <c r="G388" s="5"/>
      <c r="H388" s="5"/>
      <c r="I388" s="5"/>
    </row>
    <row r="389" spans="1:9" x14ac:dyDescent="0.2">
      <c r="A389" s="1"/>
      <c r="B389" s="1"/>
      <c r="C389" s="1"/>
      <c r="D389" s="8"/>
      <c r="E389" s="8"/>
      <c r="F389" s="8"/>
      <c r="G389" s="5"/>
      <c r="H389" s="5"/>
      <c r="I389" s="5"/>
    </row>
    <row r="390" spans="1:9" x14ac:dyDescent="0.2">
      <c r="A390" s="1"/>
      <c r="B390" s="1"/>
      <c r="C390" s="1"/>
      <c r="D390" s="8"/>
      <c r="E390" s="8"/>
      <c r="F390" s="8"/>
      <c r="G390" s="5"/>
      <c r="H390" s="5"/>
      <c r="I390" s="5"/>
    </row>
    <row r="391" spans="1:9" x14ac:dyDescent="0.2">
      <c r="A391" s="1"/>
      <c r="B391" s="1"/>
      <c r="C391" s="1"/>
      <c r="D391" s="8"/>
      <c r="E391" s="8"/>
      <c r="F391" s="8"/>
      <c r="G391" s="5"/>
      <c r="H391" s="5"/>
      <c r="I391" s="5"/>
    </row>
    <row r="392" spans="1:9" x14ac:dyDescent="0.2">
      <c r="A392" s="1"/>
      <c r="B392" s="1"/>
      <c r="C392" s="1"/>
      <c r="D392" s="8"/>
      <c r="E392" s="8"/>
      <c r="F392" s="8"/>
      <c r="G392" s="5"/>
      <c r="H392" s="5"/>
      <c r="I392" s="5"/>
    </row>
    <row r="393" spans="1:9" x14ac:dyDescent="0.2">
      <c r="A393" s="1"/>
      <c r="B393" s="1"/>
      <c r="C393" s="1"/>
      <c r="D393" s="8"/>
      <c r="E393" s="8"/>
      <c r="F393" s="8"/>
      <c r="G393" s="5"/>
      <c r="H393" s="5"/>
      <c r="I393" s="5"/>
    </row>
    <row r="394" spans="1:9" x14ac:dyDescent="0.2">
      <c r="A394" s="1"/>
      <c r="B394" s="1"/>
      <c r="C394" s="1"/>
      <c r="D394" s="8"/>
      <c r="E394" s="8"/>
      <c r="F394" s="8"/>
      <c r="G394" s="5"/>
      <c r="H394" s="5"/>
      <c r="I394" s="5"/>
    </row>
    <row r="395" spans="1:9" x14ac:dyDescent="0.2">
      <c r="A395" s="1"/>
      <c r="B395" s="1"/>
      <c r="C395" s="1"/>
      <c r="D395" s="8"/>
      <c r="E395" s="8"/>
      <c r="F395" s="8"/>
      <c r="G395" s="5"/>
      <c r="H395" s="5"/>
      <c r="I395" s="5"/>
    </row>
    <row r="396" spans="1:9" x14ac:dyDescent="0.2">
      <c r="A396" s="1"/>
      <c r="B396" s="1"/>
      <c r="C396" s="1"/>
      <c r="D396" s="8"/>
      <c r="E396" s="8"/>
      <c r="F396" s="8"/>
      <c r="G396" s="5"/>
      <c r="H396" s="5"/>
      <c r="I396" s="5"/>
    </row>
    <row r="397" spans="1:9" x14ac:dyDescent="0.2">
      <c r="A397" s="1"/>
      <c r="B397" s="1"/>
      <c r="C397" s="1"/>
      <c r="D397" s="8"/>
      <c r="E397" s="8"/>
      <c r="F397" s="8"/>
      <c r="G397" s="5"/>
      <c r="H397" s="5"/>
      <c r="I397" s="5"/>
    </row>
    <row r="398" spans="1:9" x14ac:dyDescent="0.2">
      <c r="A398" s="1"/>
      <c r="B398" s="1"/>
      <c r="C398" s="1"/>
      <c r="D398" s="8"/>
      <c r="E398" s="8"/>
      <c r="F398" s="8"/>
      <c r="G398" s="5"/>
      <c r="H398" s="5"/>
      <c r="I398" s="5"/>
    </row>
    <row r="399" spans="1:9" x14ac:dyDescent="0.2">
      <c r="A399" s="1"/>
      <c r="B399" s="1"/>
      <c r="C399" s="1"/>
      <c r="D399" s="8"/>
      <c r="E399" s="8"/>
      <c r="F399" s="8"/>
      <c r="G399" s="5"/>
      <c r="H399" s="5"/>
      <c r="I399" s="5"/>
    </row>
    <row r="400" spans="1:9" x14ac:dyDescent="0.2">
      <c r="A400" s="1"/>
      <c r="B400" s="1"/>
      <c r="C400" s="1"/>
      <c r="D400" s="8"/>
      <c r="E400" s="8"/>
      <c r="F400" s="8"/>
      <c r="G400" s="5"/>
      <c r="H400" s="5"/>
      <c r="I400" s="5"/>
    </row>
    <row r="401" spans="1:9" x14ac:dyDescent="0.2">
      <c r="A401" s="1"/>
      <c r="B401" s="1"/>
      <c r="C401" s="1"/>
      <c r="D401" s="8"/>
      <c r="E401" s="8"/>
      <c r="F401" s="8"/>
      <c r="G401" s="5"/>
      <c r="H401" s="5"/>
      <c r="I401" s="5"/>
    </row>
    <row r="402" spans="1:9" x14ac:dyDescent="0.2">
      <c r="A402" s="1"/>
      <c r="B402" s="1"/>
      <c r="C402" s="1"/>
      <c r="D402" s="8"/>
      <c r="E402" s="8"/>
      <c r="F402" s="8"/>
      <c r="G402" s="5"/>
      <c r="H402" s="5"/>
      <c r="I402" s="5"/>
    </row>
    <row r="403" spans="1:9" x14ac:dyDescent="0.2">
      <c r="A403" s="1"/>
      <c r="B403" s="1"/>
      <c r="C403" s="1"/>
      <c r="D403" s="8"/>
      <c r="E403" s="8"/>
      <c r="F403" s="8"/>
      <c r="G403" s="5"/>
      <c r="H403" s="5"/>
      <c r="I403" s="5"/>
    </row>
    <row r="404" spans="1:9" x14ac:dyDescent="0.2">
      <c r="A404" s="1"/>
      <c r="B404" s="1"/>
      <c r="C404" s="1"/>
      <c r="D404" s="8"/>
      <c r="E404" s="8"/>
      <c r="F404" s="8"/>
      <c r="G404" s="5"/>
      <c r="H404" s="5"/>
      <c r="I404" s="5"/>
    </row>
    <row r="405" spans="1:9" x14ac:dyDescent="0.2">
      <c r="A405" s="1"/>
      <c r="B405" s="1"/>
      <c r="C405" s="1"/>
      <c r="D405" s="8"/>
      <c r="E405" s="8"/>
      <c r="F405" s="8"/>
      <c r="G405" s="5"/>
      <c r="H405" s="5"/>
      <c r="I405" s="5"/>
    </row>
    <row r="406" spans="1:9" x14ac:dyDescent="0.2">
      <c r="A406" s="1"/>
      <c r="B406" s="1"/>
      <c r="C406" s="1"/>
      <c r="D406" s="8"/>
      <c r="E406" s="8"/>
      <c r="F406" s="8"/>
      <c r="G406" s="5"/>
      <c r="H406" s="5"/>
      <c r="I406" s="5"/>
    </row>
    <row r="407" spans="1:9" x14ac:dyDescent="0.2">
      <c r="A407" s="1"/>
      <c r="B407" s="1"/>
      <c r="C407" s="1"/>
      <c r="D407" s="8"/>
      <c r="E407" s="8"/>
      <c r="F407" s="8"/>
      <c r="G407" s="5"/>
      <c r="H407" s="5"/>
      <c r="I407" s="5"/>
    </row>
    <row r="408" spans="1:9" x14ac:dyDescent="0.2">
      <c r="A408" s="1"/>
      <c r="B408" s="1"/>
      <c r="C408" s="1"/>
      <c r="D408" s="8"/>
      <c r="E408" s="8"/>
      <c r="F408" s="8"/>
      <c r="G408" s="5"/>
      <c r="H408" s="5"/>
      <c r="I408" s="5"/>
    </row>
    <row r="409" spans="1:9" x14ac:dyDescent="0.2">
      <c r="A409" s="1"/>
      <c r="B409" s="1"/>
      <c r="C409" s="1"/>
      <c r="D409" s="8"/>
      <c r="E409" s="8"/>
      <c r="F409" s="8"/>
      <c r="G409" s="5"/>
      <c r="H409" s="5"/>
      <c r="I409" s="5"/>
    </row>
    <row r="410" spans="1:9" x14ac:dyDescent="0.2">
      <c r="A410" s="1"/>
      <c r="B410" s="1"/>
      <c r="C410" s="1"/>
      <c r="D410" s="8"/>
      <c r="E410" s="8"/>
      <c r="F410" s="8"/>
      <c r="G410" s="5"/>
      <c r="H410" s="5"/>
      <c r="I410" s="5"/>
    </row>
    <row r="411" spans="1:9" x14ac:dyDescent="0.2">
      <c r="A411" s="1"/>
      <c r="B411" s="1"/>
      <c r="C411" s="1"/>
      <c r="D411" s="8"/>
      <c r="E411" s="8"/>
      <c r="F411" s="8"/>
      <c r="G411" s="5"/>
      <c r="H411" s="5"/>
      <c r="I411" s="5"/>
    </row>
    <row r="412" spans="1:9" x14ac:dyDescent="0.2">
      <c r="A412" s="1"/>
      <c r="B412" s="1"/>
      <c r="C412" s="1"/>
      <c r="D412" s="8"/>
      <c r="E412" s="8"/>
      <c r="F412" s="8"/>
      <c r="G412" s="5"/>
      <c r="H412" s="5"/>
      <c r="I412" s="5"/>
    </row>
    <row r="413" spans="1:9" x14ac:dyDescent="0.2">
      <c r="A413" s="1"/>
      <c r="B413" s="1"/>
      <c r="C413" s="1"/>
      <c r="D413" s="8"/>
      <c r="E413" s="8"/>
      <c r="F413" s="8"/>
      <c r="G413" s="5"/>
      <c r="H413" s="5"/>
      <c r="I413" s="5"/>
    </row>
    <row r="414" spans="1:9" x14ac:dyDescent="0.2">
      <c r="A414" s="1"/>
      <c r="B414" s="1"/>
      <c r="C414" s="1"/>
      <c r="D414" s="8"/>
      <c r="E414" s="8"/>
      <c r="F414" s="8"/>
      <c r="G414" s="5"/>
      <c r="H414" s="5"/>
      <c r="I414" s="5"/>
    </row>
    <row r="415" spans="1:9" x14ac:dyDescent="0.2">
      <c r="A415" s="1"/>
      <c r="B415" s="1"/>
      <c r="C415" s="1"/>
      <c r="D415" s="8"/>
      <c r="E415" s="8"/>
      <c r="F415" s="8"/>
      <c r="G415" s="5"/>
      <c r="H415" s="5"/>
      <c r="I415" s="5"/>
    </row>
    <row r="416" spans="1:9" x14ac:dyDescent="0.2">
      <c r="A416" s="1"/>
      <c r="B416" s="1"/>
      <c r="C416" s="1"/>
      <c r="D416" s="8"/>
      <c r="E416" s="8"/>
      <c r="F416" s="8"/>
      <c r="G416" s="5"/>
      <c r="H416" s="5"/>
      <c r="I416" s="5"/>
    </row>
    <row r="417" spans="1:9" x14ac:dyDescent="0.2">
      <c r="A417" s="1"/>
      <c r="B417" s="1"/>
      <c r="C417" s="1"/>
      <c r="D417" s="8"/>
      <c r="E417" s="8"/>
      <c r="F417" s="8"/>
      <c r="G417" s="5"/>
      <c r="H417" s="5"/>
      <c r="I417" s="5"/>
    </row>
    <row r="418" spans="1:9" x14ac:dyDescent="0.2">
      <c r="A418" s="1"/>
      <c r="B418" s="1"/>
      <c r="C418" s="1"/>
      <c r="D418" s="8"/>
      <c r="E418" s="8"/>
      <c r="F418" s="8"/>
      <c r="G418" s="5"/>
      <c r="H418" s="5"/>
      <c r="I418" s="5"/>
    </row>
    <row r="419" spans="1:9" x14ac:dyDescent="0.2">
      <c r="A419" s="1"/>
      <c r="B419" s="1"/>
      <c r="C419" s="1"/>
      <c r="D419" s="8"/>
      <c r="E419" s="8"/>
      <c r="F419" s="8"/>
      <c r="G419" s="5"/>
      <c r="H419" s="5"/>
      <c r="I419" s="5"/>
    </row>
    <row r="420" spans="1:9" x14ac:dyDescent="0.2">
      <c r="A420" s="1"/>
      <c r="B420" s="1"/>
      <c r="C420" s="1"/>
      <c r="D420" s="8"/>
      <c r="E420" s="8"/>
      <c r="F420" s="8"/>
      <c r="G420" s="5"/>
      <c r="H420" s="5"/>
      <c r="I420" s="5"/>
    </row>
    <row r="421" spans="1:9" x14ac:dyDescent="0.2">
      <c r="A421" s="1"/>
      <c r="B421" s="1"/>
      <c r="C421" s="1"/>
      <c r="D421" s="8"/>
      <c r="E421" s="8"/>
      <c r="F421" s="8"/>
      <c r="G421" s="5"/>
      <c r="H421" s="5"/>
      <c r="I421" s="5"/>
    </row>
    <row r="422" spans="1:9" x14ac:dyDescent="0.2">
      <c r="A422" s="1"/>
      <c r="B422" s="1"/>
      <c r="C422" s="1"/>
      <c r="D422" s="8"/>
      <c r="E422" s="8"/>
      <c r="F422" s="8"/>
      <c r="G422" s="5"/>
      <c r="H422" s="5"/>
      <c r="I422" s="5"/>
    </row>
    <row r="423" spans="1:9" x14ac:dyDescent="0.2">
      <c r="A423" s="1"/>
      <c r="B423" s="1"/>
      <c r="C423" s="1"/>
      <c r="D423" s="8"/>
      <c r="E423" s="8"/>
      <c r="F423" s="8"/>
      <c r="G423" s="5"/>
      <c r="H423" s="5"/>
      <c r="I423" s="5"/>
    </row>
    <row r="424" spans="1:9" x14ac:dyDescent="0.2">
      <c r="A424" s="1"/>
      <c r="B424" s="1"/>
      <c r="C424" s="1"/>
      <c r="D424" s="8"/>
      <c r="E424" s="8"/>
      <c r="F424" s="8"/>
      <c r="G424" s="5"/>
      <c r="H424" s="5"/>
      <c r="I424" s="5"/>
    </row>
    <row r="425" spans="1:9" x14ac:dyDescent="0.2">
      <c r="A425" s="1"/>
      <c r="B425" s="1"/>
      <c r="C425" s="1"/>
      <c r="D425" s="8"/>
      <c r="E425" s="8"/>
      <c r="F425" s="8"/>
      <c r="G425" s="5"/>
      <c r="H425" s="5"/>
      <c r="I425" s="5"/>
    </row>
    <row r="426" spans="1:9" x14ac:dyDescent="0.2">
      <c r="A426" s="1"/>
      <c r="B426" s="1"/>
      <c r="C426" s="1"/>
      <c r="D426" s="8"/>
      <c r="E426" s="8"/>
      <c r="F426" s="8"/>
      <c r="G426" s="5"/>
      <c r="H426" s="5"/>
      <c r="I426" s="5"/>
    </row>
    <row r="427" spans="1:9" x14ac:dyDescent="0.2">
      <c r="A427" s="1"/>
      <c r="B427" s="1"/>
      <c r="C427" s="1"/>
      <c r="D427" s="8"/>
      <c r="E427" s="8"/>
      <c r="F427" s="8"/>
      <c r="G427" s="5"/>
      <c r="H427" s="5"/>
      <c r="I427" s="5"/>
    </row>
    <row r="428" spans="1:9" x14ac:dyDescent="0.2">
      <c r="A428" s="1"/>
      <c r="B428" s="1"/>
      <c r="C428" s="1"/>
      <c r="D428" s="8"/>
      <c r="E428" s="8"/>
      <c r="F428" s="8"/>
      <c r="G428" s="5"/>
      <c r="H428" s="5"/>
      <c r="I428" s="5"/>
    </row>
    <row r="429" spans="1:9" x14ac:dyDescent="0.2">
      <c r="A429" s="1"/>
      <c r="B429" s="1"/>
      <c r="C429" s="1"/>
      <c r="D429" s="8"/>
      <c r="E429" s="8"/>
      <c r="F429" s="8"/>
      <c r="G429" s="5"/>
      <c r="H429" s="5"/>
      <c r="I429" s="5"/>
    </row>
    <row r="430" spans="1:9" x14ac:dyDescent="0.2">
      <c r="A430" s="1"/>
      <c r="B430" s="1"/>
      <c r="C430" s="1"/>
      <c r="D430" s="8"/>
      <c r="E430" s="8"/>
      <c r="F430" s="8"/>
      <c r="G430" s="5"/>
      <c r="H430" s="5"/>
      <c r="I430" s="5"/>
    </row>
    <row r="431" spans="1:9" x14ac:dyDescent="0.2">
      <c r="A431" s="1"/>
      <c r="B431" s="1"/>
      <c r="C431" s="1"/>
      <c r="D431" s="8"/>
      <c r="E431" s="8"/>
      <c r="F431" s="8"/>
      <c r="G431" s="5"/>
      <c r="H431" s="5"/>
      <c r="I431" s="5"/>
    </row>
    <row r="432" spans="1:9" x14ac:dyDescent="0.2">
      <c r="A432" s="1"/>
      <c r="B432" s="1"/>
      <c r="C432" s="1"/>
      <c r="D432" s="8"/>
      <c r="E432" s="8"/>
      <c r="F432" s="8"/>
      <c r="G432" s="5"/>
      <c r="H432" s="5"/>
      <c r="I432" s="5"/>
    </row>
    <row r="433" spans="1:9" x14ac:dyDescent="0.2">
      <c r="A433" s="1"/>
      <c r="B433" s="1"/>
      <c r="C433" s="1"/>
      <c r="D433" s="8"/>
      <c r="E433" s="8"/>
      <c r="F433" s="8"/>
      <c r="G433" s="5"/>
      <c r="H433" s="5"/>
      <c r="I433" s="5"/>
    </row>
    <row r="434" spans="1:9" x14ac:dyDescent="0.2">
      <c r="A434" s="1"/>
      <c r="B434" s="1"/>
      <c r="C434" s="1"/>
      <c r="D434" s="8"/>
      <c r="E434" s="8"/>
      <c r="F434" s="8"/>
      <c r="G434" s="5"/>
      <c r="H434" s="5"/>
      <c r="I434" s="5"/>
    </row>
    <row r="435" spans="1:9" x14ac:dyDescent="0.2">
      <c r="A435" s="1"/>
      <c r="B435" s="1"/>
      <c r="C435" s="1"/>
      <c r="D435" s="8"/>
      <c r="E435" s="8"/>
      <c r="F435" s="8"/>
      <c r="G435" s="5"/>
      <c r="H435" s="5"/>
      <c r="I435" s="5"/>
    </row>
    <row r="436" spans="1:9" x14ac:dyDescent="0.2">
      <c r="A436" s="1"/>
      <c r="B436" s="1"/>
      <c r="C436" s="1"/>
      <c r="D436" s="8"/>
      <c r="E436" s="8"/>
      <c r="F436" s="8"/>
      <c r="G436" s="5"/>
      <c r="H436" s="5"/>
      <c r="I436" s="5"/>
    </row>
    <row r="437" spans="1:9" x14ac:dyDescent="0.2">
      <c r="A437" s="1"/>
      <c r="B437" s="1"/>
      <c r="C437" s="1"/>
      <c r="D437" s="8"/>
      <c r="E437" s="8"/>
      <c r="F437" s="8"/>
      <c r="G437" s="5"/>
      <c r="H437" s="5"/>
      <c r="I437" s="5"/>
    </row>
    <row r="438" spans="1:9" x14ac:dyDescent="0.2">
      <c r="A438" s="1"/>
      <c r="B438" s="1"/>
      <c r="C438" s="1"/>
      <c r="D438" s="8"/>
      <c r="E438" s="8"/>
      <c r="F438" s="8"/>
      <c r="G438" s="5"/>
      <c r="H438" s="5"/>
      <c r="I438" s="5"/>
    </row>
    <row r="439" spans="1:9" x14ac:dyDescent="0.2">
      <c r="A439" s="1"/>
      <c r="B439" s="1"/>
      <c r="C439" s="1"/>
      <c r="D439" s="8"/>
      <c r="E439" s="8"/>
      <c r="F439" s="8"/>
      <c r="G439" s="5"/>
      <c r="H439" s="5"/>
      <c r="I439" s="5"/>
    </row>
    <row r="440" spans="1:9" x14ac:dyDescent="0.2">
      <c r="A440" s="1"/>
      <c r="B440" s="1"/>
      <c r="C440" s="1"/>
      <c r="D440" s="8"/>
      <c r="E440" s="8"/>
      <c r="F440" s="8"/>
      <c r="G440" s="5"/>
      <c r="H440" s="5"/>
      <c r="I440" s="5"/>
    </row>
    <row r="441" spans="1:9" x14ac:dyDescent="0.2">
      <c r="A441" s="1"/>
      <c r="B441" s="1"/>
      <c r="C441" s="1"/>
      <c r="D441" s="8"/>
      <c r="E441" s="8"/>
      <c r="F441" s="8"/>
      <c r="G441" s="5"/>
      <c r="H441" s="5"/>
      <c r="I441" s="5"/>
    </row>
    <row r="442" spans="1:9" x14ac:dyDescent="0.2">
      <c r="A442" s="1"/>
      <c r="B442" s="1"/>
      <c r="C442" s="1"/>
      <c r="D442" s="8"/>
      <c r="E442" s="8"/>
      <c r="F442" s="8"/>
      <c r="G442" s="5"/>
      <c r="H442" s="5"/>
      <c r="I442" s="5"/>
    </row>
    <row r="443" spans="1:9" x14ac:dyDescent="0.2">
      <c r="A443" s="1"/>
      <c r="B443" s="1"/>
      <c r="C443" s="1"/>
      <c r="D443" s="8"/>
      <c r="E443" s="8"/>
      <c r="F443" s="8"/>
      <c r="G443" s="5"/>
      <c r="H443" s="5"/>
      <c r="I443" s="5"/>
    </row>
    <row r="444" spans="1:9" x14ac:dyDescent="0.2">
      <c r="A444" s="1"/>
      <c r="B444" s="1"/>
      <c r="C444" s="1"/>
      <c r="D444" s="8"/>
      <c r="E444" s="8"/>
      <c r="F444" s="8"/>
      <c r="G444" s="5"/>
      <c r="H444" s="5"/>
      <c r="I444" s="5"/>
    </row>
    <row r="445" spans="1:9" x14ac:dyDescent="0.2">
      <c r="A445" s="1"/>
      <c r="B445" s="1"/>
      <c r="C445" s="1"/>
      <c r="D445" s="8"/>
      <c r="E445" s="8"/>
      <c r="F445" s="8"/>
      <c r="G445" s="5"/>
      <c r="H445" s="5"/>
      <c r="I445" s="5"/>
    </row>
    <row r="446" spans="1:9" x14ac:dyDescent="0.2">
      <c r="A446" s="1"/>
      <c r="B446" s="1"/>
      <c r="C446" s="1"/>
      <c r="D446" s="8"/>
      <c r="E446" s="8"/>
      <c r="F446" s="8"/>
      <c r="G446" s="5"/>
      <c r="H446" s="5"/>
      <c r="I446" s="5"/>
    </row>
    <row r="447" spans="1:9" x14ac:dyDescent="0.2">
      <c r="A447" s="1"/>
      <c r="B447" s="1"/>
      <c r="C447" s="1"/>
      <c r="D447" s="8"/>
      <c r="E447" s="8"/>
      <c r="F447" s="8"/>
      <c r="G447" s="5"/>
      <c r="H447" s="5"/>
      <c r="I447" s="5"/>
    </row>
    <row r="448" spans="1:9" x14ac:dyDescent="0.2">
      <c r="A448" s="1"/>
      <c r="B448" s="1"/>
      <c r="C448" s="1"/>
      <c r="D448" s="8"/>
      <c r="E448" s="8"/>
      <c r="F448" s="8"/>
      <c r="G448" s="5"/>
      <c r="H448" s="5"/>
      <c r="I448" s="5"/>
    </row>
    <row r="449" spans="1:9" x14ac:dyDescent="0.2">
      <c r="A449" s="1"/>
      <c r="B449" s="1"/>
      <c r="C449" s="1"/>
      <c r="D449" s="8"/>
      <c r="E449" s="8"/>
      <c r="F449" s="8"/>
      <c r="G449" s="5"/>
      <c r="H449" s="5"/>
      <c r="I449" s="5"/>
    </row>
    <row r="450" spans="1:9" x14ac:dyDescent="0.2">
      <c r="A450" s="1"/>
      <c r="B450" s="1"/>
      <c r="C450" s="1"/>
      <c r="D450" s="8"/>
      <c r="E450" s="8"/>
      <c r="F450" s="8"/>
      <c r="G450" s="5"/>
      <c r="H450" s="5"/>
      <c r="I450" s="5"/>
    </row>
    <row r="451" spans="1:9" x14ac:dyDescent="0.2">
      <c r="A451" s="1"/>
      <c r="B451" s="1"/>
      <c r="C451" s="1"/>
      <c r="D451" s="8"/>
      <c r="E451" s="8"/>
      <c r="F451" s="8"/>
      <c r="G451" s="5"/>
      <c r="H451" s="5"/>
      <c r="I451" s="5"/>
    </row>
    <row r="452" spans="1:9" x14ac:dyDescent="0.2">
      <c r="A452" s="1"/>
      <c r="B452" s="1"/>
      <c r="C452" s="1"/>
      <c r="D452" s="8"/>
      <c r="E452" s="8"/>
      <c r="F452" s="8"/>
      <c r="G452" s="5"/>
      <c r="H452" s="5"/>
      <c r="I452" s="5"/>
    </row>
    <row r="453" spans="1:9" x14ac:dyDescent="0.2">
      <c r="A453" s="1"/>
      <c r="B453" s="1"/>
      <c r="C453" s="1"/>
      <c r="D453" s="8"/>
      <c r="E453" s="8"/>
      <c r="F453" s="8"/>
      <c r="G453" s="5"/>
      <c r="H453" s="5"/>
      <c r="I453" s="5"/>
    </row>
    <row r="454" spans="1:9" x14ac:dyDescent="0.2">
      <c r="A454" s="1"/>
      <c r="B454" s="1"/>
      <c r="C454" s="1"/>
      <c r="D454" s="8"/>
      <c r="E454" s="8"/>
      <c r="F454" s="8"/>
      <c r="G454" s="5"/>
      <c r="H454" s="5"/>
      <c r="I454" s="5"/>
    </row>
    <row r="455" spans="1:9" x14ac:dyDescent="0.2">
      <c r="A455" s="1"/>
      <c r="B455" s="1"/>
      <c r="C455" s="1"/>
      <c r="D455" s="8"/>
      <c r="E455" s="8"/>
      <c r="F455" s="8"/>
      <c r="G455" s="5"/>
      <c r="H455" s="5"/>
      <c r="I455" s="5"/>
    </row>
    <row r="456" spans="1:9" x14ac:dyDescent="0.2">
      <c r="A456" s="1"/>
      <c r="B456" s="1"/>
      <c r="C456" s="1"/>
      <c r="D456" s="8"/>
      <c r="E456" s="8"/>
      <c r="F456" s="8"/>
      <c r="G456" s="5"/>
      <c r="H456" s="5"/>
      <c r="I456" s="5"/>
    </row>
    <row r="457" spans="1:9" x14ac:dyDescent="0.2">
      <c r="A457" s="1"/>
      <c r="B457" s="1"/>
      <c r="C457" s="1"/>
      <c r="D457" s="8"/>
      <c r="E457" s="8"/>
      <c r="F457" s="8"/>
      <c r="G457" s="5"/>
      <c r="H457" s="5"/>
      <c r="I457" s="5"/>
    </row>
    <row r="458" spans="1:9" x14ac:dyDescent="0.2">
      <c r="A458" s="1"/>
      <c r="B458" s="1"/>
      <c r="C458" s="1"/>
      <c r="D458" s="8"/>
      <c r="E458" s="8"/>
      <c r="F458" s="8"/>
      <c r="G458" s="5"/>
      <c r="H458" s="5"/>
      <c r="I458" s="5"/>
    </row>
    <row r="459" spans="1:9" x14ac:dyDescent="0.2">
      <c r="A459" s="1"/>
      <c r="B459" s="1"/>
      <c r="C459" s="1"/>
      <c r="D459" s="8"/>
      <c r="E459" s="8"/>
      <c r="F459" s="8"/>
      <c r="G459" s="5"/>
      <c r="H459" s="5"/>
      <c r="I459" s="5"/>
    </row>
    <row r="460" spans="1:9" x14ac:dyDescent="0.2">
      <c r="A460" s="1"/>
      <c r="B460" s="1"/>
      <c r="C460" s="1"/>
      <c r="D460" s="8"/>
      <c r="E460" s="8"/>
      <c r="F460" s="8"/>
      <c r="G460" s="5"/>
      <c r="H460" s="5"/>
      <c r="I460" s="5"/>
    </row>
    <row r="461" spans="1:9" x14ac:dyDescent="0.2">
      <c r="A461" s="1"/>
      <c r="B461" s="1"/>
      <c r="C461" s="1"/>
      <c r="D461" s="8"/>
      <c r="E461" s="8"/>
      <c r="F461" s="8"/>
      <c r="G461" s="5"/>
      <c r="H461" s="5"/>
      <c r="I461" s="5"/>
    </row>
    <row r="462" spans="1:9" x14ac:dyDescent="0.2">
      <c r="A462" s="1"/>
      <c r="B462" s="1"/>
      <c r="C462" s="1"/>
      <c r="D462" s="8"/>
      <c r="E462" s="8"/>
      <c r="F462" s="8"/>
      <c r="G462" s="5"/>
      <c r="H462" s="5"/>
      <c r="I462" s="5"/>
    </row>
    <row r="463" spans="1:9" x14ac:dyDescent="0.2">
      <c r="A463" s="1"/>
      <c r="B463" s="1"/>
      <c r="C463" s="1"/>
      <c r="D463" s="8"/>
      <c r="E463" s="8"/>
      <c r="F463" s="8"/>
      <c r="G463" s="5"/>
      <c r="H463" s="5"/>
      <c r="I463" s="5"/>
    </row>
    <row r="464" spans="1:9" x14ac:dyDescent="0.2">
      <c r="A464" s="1"/>
      <c r="B464" s="1"/>
      <c r="C464" s="1"/>
      <c r="D464" s="8"/>
      <c r="E464" s="8"/>
      <c r="F464" s="8"/>
      <c r="G464" s="5"/>
      <c r="H464" s="5"/>
      <c r="I464" s="5"/>
    </row>
    <row r="465" spans="1:9" x14ac:dyDescent="0.2">
      <c r="A465" s="1"/>
      <c r="B465" s="1"/>
      <c r="C465" s="1"/>
      <c r="D465" s="8"/>
      <c r="E465" s="8"/>
      <c r="F465" s="8"/>
      <c r="G465" s="5"/>
      <c r="H465" s="5"/>
      <c r="I465" s="5"/>
    </row>
    <row r="466" spans="1:9" x14ac:dyDescent="0.2">
      <c r="A466" s="1"/>
      <c r="B466" s="1"/>
      <c r="C466" s="1"/>
      <c r="D466" s="8"/>
      <c r="E466" s="8"/>
      <c r="F466" s="8"/>
      <c r="G466" s="5"/>
      <c r="H466" s="5"/>
      <c r="I466" s="5"/>
    </row>
    <row r="467" spans="1:9" x14ac:dyDescent="0.2">
      <c r="A467" s="1"/>
      <c r="B467" s="1"/>
      <c r="C467" s="1"/>
      <c r="D467" s="8"/>
      <c r="E467" s="8"/>
      <c r="F467" s="8"/>
      <c r="G467" s="5"/>
      <c r="H467" s="5"/>
      <c r="I467" s="5"/>
    </row>
    <row r="468" spans="1:9" x14ac:dyDescent="0.2">
      <c r="A468" s="1"/>
      <c r="B468" s="1"/>
      <c r="C468" s="1"/>
      <c r="D468" s="8"/>
      <c r="E468" s="8"/>
      <c r="F468" s="8"/>
      <c r="G468" s="5"/>
      <c r="H468" s="5"/>
      <c r="I468" s="5"/>
    </row>
    <row r="469" spans="1:9" x14ac:dyDescent="0.2">
      <c r="A469" s="1"/>
      <c r="B469" s="1"/>
      <c r="C469" s="1"/>
      <c r="D469" s="8"/>
      <c r="E469" s="8"/>
      <c r="F469" s="8"/>
      <c r="G469" s="5"/>
      <c r="H469" s="5"/>
      <c r="I469" s="5"/>
    </row>
    <row r="470" spans="1:9" x14ac:dyDescent="0.2">
      <c r="A470" s="1"/>
      <c r="B470" s="1"/>
      <c r="C470" s="1"/>
      <c r="D470" s="8"/>
      <c r="E470" s="8"/>
      <c r="F470" s="8"/>
      <c r="G470" s="5"/>
      <c r="H470" s="5"/>
      <c r="I470" s="5"/>
    </row>
    <row r="471" spans="1:9" x14ac:dyDescent="0.2">
      <c r="A471" s="1"/>
      <c r="B471" s="1"/>
      <c r="C471" s="1"/>
      <c r="D471" s="8"/>
      <c r="E471" s="8"/>
      <c r="F471" s="8"/>
      <c r="G471" s="5"/>
      <c r="H471" s="5"/>
      <c r="I471" s="5"/>
    </row>
    <row r="472" spans="1:9" x14ac:dyDescent="0.2">
      <c r="A472" s="1"/>
      <c r="B472" s="1"/>
      <c r="C472" s="1"/>
      <c r="D472" s="8"/>
      <c r="E472" s="8"/>
      <c r="F472" s="8"/>
      <c r="G472" s="5"/>
      <c r="H472" s="5"/>
      <c r="I472" s="5"/>
    </row>
    <row r="473" spans="1:9" x14ac:dyDescent="0.2">
      <c r="A473" s="1"/>
      <c r="B473" s="1"/>
      <c r="C473" s="1"/>
      <c r="D473" s="8"/>
      <c r="E473" s="8"/>
      <c r="F473" s="8"/>
      <c r="G473" s="5"/>
      <c r="H473" s="5"/>
      <c r="I473" s="5"/>
    </row>
    <row r="474" spans="1:9" x14ac:dyDescent="0.2">
      <c r="A474" s="1"/>
      <c r="B474" s="1"/>
      <c r="C474" s="1"/>
      <c r="D474" s="8"/>
      <c r="E474" s="8"/>
      <c r="F474" s="8"/>
      <c r="G474" s="5"/>
      <c r="H474" s="5"/>
      <c r="I474" s="5"/>
    </row>
    <row r="475" spans="1:9" x14ac:dyDescent="0.2">
      <c r="A475" s="1"/>
      <c r="B475" s="1"/>
      <c r="C475" s="1"/>
      <c r="D475" s="8"/>
      <c r="E475" s="8"/>
      <c r="F475" s="8"/>
      <c r="G475" s="5"/>
      <c r="H475" s="5"/>
      <c r="I475" s="5"/>
    </row>
    <row r="476" spans="1:9" x14ac:dyDescent="0.2">
      <c r="A476" s="1"/>
      <c r="B476" s="1"/>
      <c r="C476" s="1"/>
      <c r="D476" s="8"/>
      <c r="E476" s="8"/>
      <c r="F476" s="8"/>
      <c r="G476" s="5"/>
      <c r="H476" s="5"/>
      <c r="I476" s="5"/>
    </row>
    <row r="477" spans="1:9" x14ac:dyDescent="0.2">
      <c r="A477" s="1"/>
      <c r="B477" s="1"/>
      <c r="C477" s="1"/>
      <c r="D477" s="8"/>
      <c r="E477" s="8"/>
      <c r="F477" s="8"/>
      <c r="G477" s="5"/>
      <c r="H477" s="5"/>
      <c r="I477" s="5"/>
    </row>
    <row r="478" spans="1:9" x14ac:dyDescent="0.2">
      <c r="A478" s="1"/>
      <c r="B478" s="1"/>
      <c r="C478" s="1"/>
      <c r="D478" s="8"/>
      <c r="E478" s="8"/>
      <c r="F478" s="8"/>
      <c r="G478" s="5"/>
      <c r="H478" s="5"/>
      <c r="I478" s="5"/>
    </row>
    <row r="479" spans="1:9" x14ac:dyDescent="0.2">
      <c r="A479" s="1"/>
      <c r="B479" s="1"/>
      <c r="C479" s="1"/>
      <c r="D479" s="8"/>
      <c r="E479" s="8"/>
      <c r="F479" s="8"/>
      <c r="G479" s="5"/>
      <c r="H479" s="5"/>
      <c r="I479" s="5"/>
    </row>
    <row r="480" spans="1:9" x14ac:dyDescent="0.2">
      <c r="A480" s="1"/>
      <c r="B480" s="1"/>
      <c r="C480" s="1"/>
      <c r="D480" s="8"/>
      <c r="E480" s="8"/>
      <c r="F480" s="8"/>
      <c r="G480" s="5"/>
      <c r="H480" s="5"/>
      <c r="I480" s="5"/>
    </row>
    <row r="481" spans="1:9" x14ac:dyDescent="0.2">
      <c r="A481" s="1"/>
      <c r="B481" s="1"/>
      <c r="C481" s="1"/>
      <c r="D481" s="8"/>
      <c r="E481" s="8"/>
      <c r="F481" s="8"/>
      <c r="G481" s="5"/>
      <c r="H481" s="5"/>
      <c r="I481" s="5"/>
    </row>
    <row r="482" spans="1:9" x14ac:dyDescent="0.2">
      <c r="A482" s="1"/>
      <c r="B482" s="1"/>
      <c r="C482" s="1"/>
      <c r="D482" s="8"/>
      <c r="E482" s="8"/>
      <c r="F482" s="8"/>
      <c r="G482" s="5"/>
      <c r="H482" s="5"/>
      <c r="I482" s="5"/>
    </row>
    <row r="483" spans="1:9" x14ac:dyDescent="0.2">
      <c r="A483" s="1"/>
      <c r="B483" s="1"/>
      <c r="C483" s="1"/>
      <c r="D483" s="8"/>
      <c r="E483" s="8"/>
      <c r="F483" s="8"/>
      <c r="G483" s="5"/>
      <c r="H483" s="5"/>
      <c r="I483" s="5"/>
    </row>
    <row r="484" spans="1:9" x14ac:dyDescent="0.2">
      <c r="A484" s="1"/>
      <c r="B484" s="1"/>
      <c r="C484" s="1"/>
      <c r="D484" s="8"/>
      <c r="E484" s="8"/>
      <c r="F484" s="8"/>
      <c r="G484" s="5"/>
      <c r="H484" s="5"/>
      <c r="I484" s="5"/>
    </row>
    <row r="485" spans="1:9" x14ac:dyDescent="0.2">
      <c r="A485" s="1"/>
      <c r="B485" s="1"/>
      <c r="C485" s="1"/>
      <c r="D485" s="8"/>
      <c r="E485" s="8"/>
      <c r="F485" s="8"/>
      <c r="G485" s="5"/>
      <c r="H485" s="5"/>
      <c r="I485" s="5"/>
    </row>
    <row r="486" spans="1:9" x14ac:dyDescent="0.2">
      <c r="A486" s="1"/>
      <c r="B486" s="1"/>
      <c r="C486" s="1"/>
      <c r="D486" s="8"/>
      <c r="E486" s="8"/>
      <c r="F486" s="8"/>
      <c r="G486" s="5"/>
      <c r="H486" s="5"/>
      <c r="I486" s="5"/>
    </row>
    <row r="487" spans="1:9" x14ac:dyDescent="0.2">
      <c r="A487" s="1"/>
      <c r="B487" s="1"/>
      <c r="C487" s="1"/>
      <c r="D487" s="8"/>
      <c r="E487" s="8"/>
      <c r="F487" s="8"/>
      <c r="G487" s="5"/>
      <c r="H487" s="5"/>
      <c r="I487" s="5"/>
    </row>
    <row r="488" spans="1:9" x14ac:dyDescent="0.2">
      <c r="A488" s="1"/>
      <c r="B488" s="1"/>
      <c r="C488" s="1"/>
      <c r="D488" s="8"/>
      <c r="E488" s="8"/>
      <c r="F488" s="8"/>
      <c r="G488" s="5"/>
      <c r="H488" s="5"/>
      <c r="I488" s="5"/>
    </row>
    <row r="489" spans="1:9" x14ac:dyDescent="0.2">
      <c r="A489" s="1"/>
      <c r="B489" s="1"/>
      <c r="C489" s="1"/>
      <c r="D489" s="8"/>
      <c r="E489" s="8"/>
      <c r="F489" s="8"/>
      <c r="G489" s="5"/>
      <c r="H489" s="5"/>
      <c r="I489" s="5"/>
    </row>
    <row r="490" spans="1:9" x14ac:dyDescent="0.2">
      <c r="A490" s="1"/>
      <c r="B490" s="1"/>
      <c r="C490" s="1"/>
      <c r="D490" s="8"/>
      <c r="E490" s="8"/>
      <c r="F490" s="8"/>
      <c r="G490" s="5"/>
      <c r="H490" s="5"/>
      <c r="I490" s="5"/>
    </row>
    <row r="491" spans="1:9" x14ac:dyDescent="0.2">
      <c r="A491" s="1"/>
      <c r="B491" s="1"/>
      <c r="C491" s="1"/>
      <c r="D491" s="8"/>
      <c r="E491" s="8"/>
      <c r="F491" s="8"/>
      <c r="G491" s="5"/>
      <c r="H491" s="5"/>
      <c r="I491" s="5"/>
    </row>
    <row r="492" spans="1:9" x14ac:dyDescent="0.2">
      <c r="A492" s="1"/>
      <c r="B492" s="1"/>
      <c r="C492" s="1"/>
      <c r="D492" s="8"/>
      <c r="E492" s="8"/>
      <c r="F492" s="8"/>
      <c r="G492" s="5"/>
      <c r="H492" s="5"/>
      <c r="I492" s="5"/>
    </row>
    <row r="493" spans="1:9" x14ac:dyDescent="0.2">
      <c r="A493" s="1"/>
      <c r="B493" s="1"/>
      <c r="C493" s="1"/>
      <c r="D493" s="8"/>
      <c r="E493" s="8"/>
      <c r="F493" s="8"/>
      <c r="G493" s="5"/>
      <c r="H493" s="5"/>
      <c r="I493" s="5"/>
    </row>
    <row r="494" spans="1:9" x14ac:dyDescent="0.2">
      <c r="A494" s="1"/>
      <c r="B494" s="1"/>
      <c r="C494" s="1"/>
      <c r="D494" s="8"/>
      <c r="E494" s="8"/>
      <c r="F494" s="8"/>
      <c r="G494" s="5"/>
      <c r="H494" s="5"/>
      <c r="I494" s="5"/>
    </row>
    <row r="495" spans="1:9" x14ac:dyDescent="0.2">
      <c r="A495" s="1"/>
      <c r="B495" s="1"/>
      <c r="C495" s="1"/>
      <c r="D495" s="8"/>
      <c r="E495" s="8"/>
      <c r="F495" s="8"/>
      <c r="G495" s="5"/>
      <c r="H495" s="5"/>
      <c r="I495" s="5"/>
    </row>
    <row r="496" spans="1:9" x14ac:dyDescent="0.2">
      <c r="A496" s="1"/>
      <c r="B496" s="1"/>
      <c r="C496" s="1"/>
      <c r="D496" s="8"/>
      <c r="E496" s="8"/>
      <c r="F496" s="8"/>
      <c r="G496" s="5"/>
      <c r="H496" s="5"/>
      <c r="I496" s="5"/>
    </row>
    <row r="497" spans="1:9" x14ac:dyDescent="0.2">
      <c r="A497" s="1"/>
      <c r="B497" s="1"/>
      <c r="C497" s="1"/>
      <c r="D497" s="8"/>
      <c r="E497" s="8"/>
      <c r="F497" s="8"/>
      <c r="G497" s="5"/>
      <c r="H497" s="5"/>
      <c r="I497" s="5"/>
    </row>
    <row r="498" spans="1:9" x14ac:dyDescent="0.2">
      <c r="A498" s="1"/>
      <c r="B498" s="1"/>
      <c r="C498" s="1"/>
      <c r="D498" s="8"/>
      <c r="E498" s="8"/>
      <c r="F498" s="8"/>
      <c r="G498" s="5"/>
      <c r="H498" s="5"/>
      <c r="I498" s="5"/>
    </row>
    <row r="499" spans="1:9" x14ac:dyDescent="0.2">
      <c r="A499" s="1"/>
      <c r="B499" s="1"/>
      <c r="C499" s="1"/>
      <c r="D499" s="8"/>
      <c r="E499" s="8"/>
      <c r="F499" s="8"/>
      <c r="G499" s="5"/>
      <c r="H499" s="5"/>
      <c r="I499" s="5"/>
    </row>
    <row r="500" spans="1:9" x14ac:dyDescent="0.2">
      <c r="A500" s="1"/>
      <c r="B500" s="1"/>
      <c r="C500" s="1"/>
      <c r="D500" s="8"/>
      <c r="E500" s="8"/>
      <c r="F500" s="8"/>
      <c r="G500" s="5"/>
      <c r="H500" s="5"/>
      <c r="I500" s="5"/>
    </row>
    <row r="501" spans="1:9" x14ac:dyDescent="0.2">
      <c r="A501" s="1"/>
      <c r="B501" s="1"/>
      <c r="C501" s="1"/>
      <c r="D501" s="8"/>
      <c r="E501" s="8"/>
      <c r="F501" s="8"/>
      <c r="G501" s="5"/>
      <c r="H501" s="5"/>
      <c r="I501" s="5"/>
    </row>
    <row r="502" spans="1:9" x14ac:dyDescent="0.2">
      <c r="A502" s="1"/>
      <c r="B502" s="1"/>
      <c r="C502" s="1"/>
      <c r="D502" s="8"/>
      <c r="E502" s="8"/>
      <c r="F502" s="8"/>
      <c r="G502" s="5"/>
      <c r="H502" s="5"/>
      <c r="I502" s="5"/>
    </row>
    <row r="503" spans="1:9" x14ac:dyDescent="0.2">
      <c r="A503" s="1"/>
      <c r="B503" s="1"/>
      <c r="C503" s="1"/>
      <c r="D503" s="8"/>
      <c r="E503" s="8"/>
      <c r="F503" s="8"/>
      <c r="G503" s="5"/>
      <c r="H503" s="5"/>
      <c r="I503" s="5"/>
    </row>
    <row r="504" spans="1:9" x14ac:dyDescent="0.2">
      <c r="A504" s="1"/>
      <c r="B504" s="1"/>
      <c r="C504" s="1"/>
      <c r="D504" s="8"/>
      <c r="E504" s="8"/>
      <c r="F504" s="8"/>
      <c r="G504" s="5"/>
      <c r="H504" s="5"/>
      <c r="I504" s="5"/>
    </row>
    <row r="505" spans="1:9" x14ac:dyDescent="0.2">
      <c r="A505" s="1"/>
      <c r="B505" s="1"/>
      <c r="C505" s="1"/>
      <c r="D505" s="8"/>
      <c r="E505" s="8"/>
      <c r="F505" s="8"/>
      <c r="G505" s="5"/>
      <c r="H505" s="5"/>
      <c r="I505" s="5"/>
    </row>
    <row r="506" spans="1:9" x14ac:dyDescent="0.2">
      <c r="A506" s="1"/>
      <c r="B506" s="1"/>
      <c r="C506" s="1"/>
      <c r="D506" s="8"/>
      <c r="E506" s="8"/>
      <c r="F506" s="8"/>
      <c r="G506" s="5"/>
      <c r="H506" s="5"/>
      <c r="I506" s="5"/>
    </row>
    <row r="507" spans="1:9" x14ac:dyDescent="0.2">
      <c r="A507" s="1"/>
      <c r="B507" s="1"/>
      <c r="C507" s="1"/>
      <c r="D507" s="8"/>
      <c r="E507" s="8"/>
      <c r="F507" s="8"/>
      <c r="G507" s="5"/>
      <c r="H507" s="5"/>
      <c r="I507" s="5"/>
    </row>
    <row r="508" spans="1:9" x14ac:dyDescent="0.2">
      <c r="A508" s="1"/>
      <c r="B508" s="1"/>
      <c r="C508" s="1"/>
      <c r="D508" s="8"/>
      <c r="E508" s="8"/>
      <c r="F508" s="8"/>
      <c r="G508" s="5"/>
      <c r="H508" s="5"/>
      <c r="I508" s="5"/>
    </row>
    <row r="509" spans="1:9" x14ac:dyDescent="0.2">
      <c r="A509" s="1"/>
      <c r="B509" s="1"/>
      <c r="C509" s="1"/>
      <c r="D509" s="8"/>
      <c r="E509" s="8"/>
      <c r="F509" s="8"/>
      <c r="G509" s="5"/>
      <c r="H509" s="5"/>
      <c r="I509" s="5"/>
    </row>
    <row r="510" spans="1:9" x14ac:dyDescent="0.2">
      <c r="A510" s="1"/>
      <c r="B510" s="1"/>
      <c r="C510" s="1"/>
      <c r="D510" s="8"/>
      <c r="E510" s="8"/>
      <c r="F510" s="8"/>
      <c r="G510" s="5"/>
      <c r="H510" s="5"/>
      <c r="I510" s="5"/>
    </row>
    <row r="511" spans="1:9" x14ac:dyDescent="0.2">
      <c r="A511" s="1"/>
      <c r="B511" s="1"/>
      <c r="C511" s="1"/>
      <c r="D511" s="8"/>
      <c r="E511" s="8"/>
      <c r="F511" s="8"/>
      <c r="G511" s="5"/>
      <c r="H511" s="5"/>
      <c r="I511" s="5"/>
    </row>
    <row r="512" spans="1:9" x14ac:dyDescent="0.2">
      <c r="A512" s="1"/>
      <c r="B512" s="1"/>
      <c r="C512" s="1"/>
      <c r="D512" s="8"/>
      <c r="E512" s="8"/>
      <c r="F512" s="8"/>
      <c r="G512" s="5"/>
      <c r="H512" s="5"/>
      <c r="I512" s="5"/>
    </row>
    <row r="513" spans="1:9" x14ac:dyDescent="0.2">
      <c r="A513" s="1"/>
      <c r="B513" s="1"/>
      <c r="C513" s="1"/>
      <c r="D513" s="8"/>
      <c r="E513" s="8"/>
      <c r="F513" s="8"/>
      <c r="G513" s="5"/>
      <c r="H513" s="5"/>
      <c r="I513" s="5"/>
    </row>
    <row r="514" spans="1:9" x14ac:dyDescent="0.2">
      <c r="A514" s="1"/>
      <c r="B514" s="1"/>
      <c r="C514" s="1"/>
      <c r="D514" s="8"/>
      <c r="E514" s="8"/>
      <c r="F514" s="8"/>
      <c r="G514" s="5"/>
      <c r="H514" s="5"/>
      <c r="I514" s="5"/>
    </row>
    <row r="515" spans="1:9" x14ac:dyDescent="0.2">
      <c r="A515" s="1"/>
      <c r="B515" s="1"/>
      <c r="C515" s="1"/>
      <c r="D515" s="8"/>
      <c r="E515" s="8"/>
      <c r="F515" s="8"/>
      <c r="G515" s="5"/>
      <c r="H515" s="5"/>
      <c r="I515" s="5"/>
    </row>
    <row r="516" spans="1:9" x14ac:dyDescent="0.2">
      <c r="A516" s="1"/>
      <c r="B516" s="1"/>
      <c r="C516" s="1"/>
      <c r="D516" s="8"/>
      <c r="E516" s="8"/>
      <c r="F516" s="8"/>
      <c r="G516" s="5"/>
      <c r="H516" s="5"/>
      <c r="I516" s="5"/>
    </row>
    <row r="517" spans="1:9" x14ac:dyDescent="0.2">
      <c r="A517" s="1"/>
      <c r="B517" s="1"/>
      <c r="C517" s="1"/>
      <c r="D517" s="8"/>
      <c r="E517" s="8"/>
      <c r="F517" s="8"/>
      <c r="G517" s="5"/>
      <c r="H517" s="5"/>
      <c r="I517" s="5"/>
    </row>
    <row r="518" spans="1:9" x14ac:dyDescent="0.2">
      <c r="A518" s="1"/>
      <c r="B518" s="1"/>
      <c r="C518" s="1"/>
      <c r="D518" s="8"/>
      <c r="E518" s="8"/>
      <c r="F518" s="8"/>
      <c r="G518" s="5"/>
      <c r="H518" s="5"/>
      <c r="I518" s="5"/>
    </row>
    <row r="519" spans="1:9" x14ac:dyDescent="0.2">
      <c r="A519" s="1"/>
      <c r="B519" s="1"/>
      <c r="C519" s="1"/>
      <c r="D519" s="8"/>
      <c r="E519" s="8"/>
      <c r="F519" s="8"/>
      <c r="G519" s="5"/>
      <c r="H519" s="5"/>
      <c r="I519" s="5"/>
    </row>
    <row r="520" spans="1:9" x14ac:dyDescent="0.2">
      <c r="A520" s="1"/>
      <c r="B520" s="1"/>
      <c r="C520" s="1"/>
      <c r="D520" s="8"/>
      <c r="E520" s="8"/>
      <c r="F520" s="8"/>
      <c r="G520" s="5"/>
      <c r="H520" s="5"/>
      <c r="I520" s="5"/>
    </row>
    <row r="521" spans="1:9" x14ac:dyDescent="0.2">
      <c r="A521" s="1"/>
      <c r="B521" s="1"/>
      <c r="C521" s="1"/>
      <c r="D521" s="8"/>
      <c r="E521" s="8"/>
      <c r="F521" s="8"/>
      <c r="G521" s="5"/>
      <c r="H521" s="5"/>
      <c r="I521" s="5"/>
    </row>
    <row r="522" spans="1:9" x14ac:dyDescent="0.2">
      <c r="A522" s="1"/>
      <c r="B522" s="1"/>
      <c r="C522" s="1"/>
      <c r="D522" s="8"/>
      <c r="E522" s="8"/>
      <c r="F522" s="8"/>
      <c r="G522" s="5"/>
      <c r="H522" s="5"/>
      <c r="I522" s="5"/>
    </row>
    <row r="523" spans="1:9" x14ac:dyDescent="0.2">
      <c r="A523" s="1"/>
      <c r="B523" s="1"/>
      <c r="C523" s="1"/>
      <c r="D523" s="8"/>
      <c r="E523" s="8"/>
      <c r="F523" s="8"/>
      <c r="G523" s="5"/>
      <c r="H523" s="5"/>
      <c r="I523" s="5"/>
    </row>
    <row r="524" spans="1:9" x14ac:dyDescent="0.2">
      <c r="A524" s="1"/>
      <c r="B524" s="1"/>
      <c r="C524" s="1"/>
      <c r="D524" s="8"/>
      <c r="E524" s="8"/>
      <c r="F524" s="8"/>
      <c r="G524" s="5"/>
      <c r="H524" s="5"/>
      <c r="I524" s="5"/>
    </row>
    <row r="525" spans="1:9" x14ac:dyDescent="0.2">
      <c r="A525" s="1"/>
      <c r="B525" s="1"/>
      <c r="C525" s="1"/>
      <c r="D525" s="8"/>
      <c r="E525" s="8"/>
      <c r="F525" s="8"/>
      <c r="G525" s="5"/>
      <c r="H525" s="5"/>
      <c r="I525" s="5"/>
    </row>
    <row r="526" spans="1:9" x14ac:dyDescent="0.2">
      <c r="A526" s="1"/>
      <c r="B526" s="1"/>
      <c r="C526" s="1"/>
      <c r="D526" s="8"/>
      <c r="E526" s="8"/>
      <c r="F526" s="8"/>
      <c r="G526" s="5"/>
      <c r="H526" s="5"/>
      <c r="I526" s="5"/>
    </row>
    <row r="527" spans="1:9" x14ac:dyDescent="0.2">
      <c r="A527" s="1"/>
      <c r="B527" s="1"/>
      <c r="C527" s="1"/>
      <c r="D527" s="8"/>
      <c r="E527" s="8"/>
      <c r="F527" s="8"/>
      <c r="G527" s="5"/>
      <c r="H527" s="5"/>
      <c r="I527" s="5"/>
    </row>
    <row r="528" spans="1:9" x14ac:dyDescent="0.2">
      <c r="A528" s="1"/>
      <c r="B528" s="1"/>
      <c r="C528" s="1"/>
      <c r="D528" s="8"/>
      <c r="E528" s="8"/>
      <c r="F528" s="8"/>
      <c r="G528" s="5"/>
      <c r="H528" s="5"/>
      <c r="I528" s="5"/>
    </row>
    <row r="529" spans="1:9" x14ac:dyDescent="0.2">
      <c r="A529" s="1"/>
      <c r="B529" s="1"/>
      <c r="C529" s="1"/>
      <c r="D529" s="8"/>
      <c r="E529" s="8"/>
      <c r="F529" s="8"/>
      <c r="G529" s="5"/>
      <c r="H529" s="5"/>
      <c r="I529" s="5"/>
    </row>
    <row r="530" spans="1:9" x14ac:dyDescent="0.2">
      <c r="A530" s="1"/>
      <c r="B530" s="1"/>
      <c r="C530" s="1"/>
      <c r="D530" s="8"/>
      <c r="E530" s="8"/>
      <c r="F530" s="8"/>
      <c r="G530" s="5"/>
      <c r="H530" s="5"/>
      <c r="I530" s="5"/>
    </row>
    <row r="531" spans="1:9" x14ac:dyDescent="0.2">
      <c r="A531" s="1"/>
      <c r="B531" s="1"/>
      <c r="C531" s="1"/>
      <c r="D531" s="8"/>
      <c r="E531" s="8"/>
      <c r="F531" s="8"/>
      <c r="G531" s="5"/>
      <c r="H531" s="5"/>
      <c r="I531" s="5"/>
    </row>
    <row r="532" spans="1:9" x14ac:dyDescent="0.2">
      <c r="A532" s="1"/>
      <c r="B532" s="1"/>
      <c r="C532" s="1"/>
      <c r="D532" s="8"/>
      <c r="E532" s="8"/>
      <c r="F532" s="8"/>
      <c r="G532" s="5"/>
      <c r="H532" s="5"/>
      <c r="I532" s="5"/>
    </row>
    <row r="533" spans="1:9" x14ac:dyDescent="0.2">
      <c r="A533" s="1"/>
      <c r="B533" s="1"/>
      <c r="C533" s="1"/>
      <c r="D533" s="8"/>
      <c r="E533" s="8"/>
      <c r="F533" s="8"/>
      <c r="G533" s="5"/>
      <c r="H533" s="5"/>
      <c r="I533" s="5"/>
    </row>
    <row r="534" spans="1:9" x14ac:dyDescent="0.2">
      <c r="A534" s="1"/>
      <c r="B534" s="1"/>
      <c r="C534" s="1"/>
      <c r="D534" s="8"/>
      <c r="E534" s="8"/>
      <c r="F534" s="8"/>
      <c r="G534" s="5"/>
      <c r="H534" s="5"/>
      <c r="I534" s="5"/>
    </row>
    <row r="535" spans="1:9" x14ac:dyDescent="0.2">
      <c r="A535" s="1"/>
      <c r="B535" s="1"/>
      <c r="C535" s="1"/>
      <c r="D535" s="8"/>
      <c r="E535" s="8"/>
      <c r="F535" s="8"/>
      <c r="G535" s="5"/>
      <c r="H535" s="5"/>
      <c r="I535" s="5"/>
    </row>
    <row r="536" spans="1:9" x14ac:dyDescent="0.2">
      <c r="A536" s="1"/>
      <c r="B536" s="1"/>
      <c r="C536" s="1"/>
      <c r="D536" s="8"/>
      <c r="E536" s="8"/>
      <c r="F536" s="8"/>
      <c r="G536" s="5"/>
      <c r="H536" s="5"/>
      <c r="I536" s="5"/>
    </row>
    <row r="537" spans="1:9" x14ac:dyDescent="0.2">
      <c r="A537" s="1"/>
      <c r="B537" s="1"/>
      <c r="C537" s="1"/>
      <c r="D537" s="8"/>
      <c r="E537" s="8"/>
      <c r="F537" s="8"/>
      <c r="G537" s="5"/>
      <c r="H537" s="5"/>
      <c r="I537" s="5"/>
    </row>
    <row r="538" spans="1:9" x14ac:dyDescent="0.2">
      <c r="A538" s="1"/>
      <c r="B538" s="1"/>
      <c r="C538" s="1"/>
      <c r="D538" s="8"/>
      <c r="E538" s="8"/>
      <c r="F538" s="8"/>
      <c r="G538" s="5"/>
      <c r="H538" s="5"/>
      <c r="I538" s="5"/>
    </row>
    <row r="539" spans="1:9" x14ac:dyDescent="0.2">
      <c r="A539" s="1"/>
      <c r="B539" s="1"/>
      <c r="C539" s="1"/>
      <c r="D539" s="8"/>
      <c r="E539" s="8"/>
      <c r="F539" s="8"/>
      <c r="G539" s="5"/>
      <c r="H539" s="5"/>
      <c r="I539" s="5"/>
    </row>
    <row r="540" spans="1:9" x14ac:dyDescent="0.2">
      <c r="A540" s="1"/>
      <c r="B540" s="1"/>
      <c r="C540" s="1"/>
      <c r="D540" s="8"/>
      <c r="E540" s="8"/>
      <c r="F540" s="8"/>
      <c r="G540" s="5"/>
      <c r="H540" s="5"/>
      <c r="I540" s="5"/>
    </row>
    <row r="541" spans="1:9" x14ac:dyDescent="0.2">
      <c r="A541" s="1"/>
      <c r="B541" s="1"/>
      <c r="C541" s="1"/>
      <c r="D541" s="8"/>
      <c r="E541" s="8"/>
      <c r="F541" s="8"/>
      <c r="G541" s="5"/>
      <c r="H541" s="5"/>
      <c r="I541" s="5"/>
    </row>
    <row r="542" spans="1:9" x14ac:dyDescent="0.2">
      <c r="A542" s="1"/>
      <c r="B542" s="1"/>
      <c r="C542" s="1"/>
      <c r="D542" s="8"/>
      <c r="E542" s="8"/>
      <c r="F542" s="8"/>
      <c r="G542" s="5"/>
      <c r="H542" s="5"/>
      <c r="I542" s="5"/>
    </row>
    <row r="543" spans="1:9" x14ac:dyDescent="0.2">
      <c r="A543" s="1"/>
      <c r="B543" s="1"/>
      <c r="C543" s="1"/>
      <c r="D543" s="8"/>
      <c r="E543" s="8"/>
      <c r="F543" s="8"/>
      <c r="G543" s="5"/>
      <c r="H543" s="5"/>
      <c r="I543" s="5"/>
    </row>
    <row r="544" spans="1:9" x14ac:dyDescent="0.2">
      <c r="A544" s="1"/>
      <c r="B544" s="1"/>
      <c r="C544" s="1"/>
      <c r="D544" s="8"/>
      <c r="E544" s="8"/>
      <c r="F544" s="8"/>
      <c r="G544" s="5"/>
      <c r="H544" s="5"/>
      <c r="I544" s="5"/>
    </row>
    <row r="545" spans="1:9" x14ac:dyDescent="0.2">
      <c r="A545" s="1"/>
      <c r="B545" s="1"/>
      <c r="C545" s="1"/>
      <c r="D545" s="8"/>
      <c r="E545" s="8"/>
      <c r="F545" s="8"/>
      <c r="G545" s="5"/>
      <c r="H545" s="5"/>
      <c r="I545" s="5"/>
    </row>
    <row r="546" spans="1:9" x14ac:dyDescent="0.2">
      <c r="A546" s="1"/>
      <c r="B546" s="1"/>
      <c r="C546" s="1"/>
      <c r="D546" s="8"/>
      <c r="E546" s="8"/>
      <c r="F546" s="8"/>
      <c r="G546" s="5"/>
      <c r="H546" s="5"/>
      <c r="I546" s="5"/>
    </row>
    <row r="547" spans="1:9" x14ac:dyDescent="0.2">
      <c r="A547" s="1"/>
      <c r="B547" s="1"/>
      <c r="C547" s="1"/>
      <c r="D547" s="8"/>
      <c r="E547" s="8"/>
      <c r="F547" s="8"/>
      <c r="G547" s="5"/>
      <c r="H547" s="5"/>
      <c r="I547" s="5"/>
    </row>
    <row r="548" spans="1:9" x14ac:dyDescent="0.2">
      <c r="A548" s="1"/>
      <c r="B548" s="1"/>
      <c r="C548" s="1"/>
      <c r="D548" s="8"/>
      <c r="E548" s="8"/>
      <c r="F548" s="8"/>
      <c r="G548" s="5"/>
      <c r="H548" s="5"/>
      <c r="I548" s="5"/>
    </row>
    <row r="549" spans="1:9" x14ac:dyDescent="0.2">
      <c r="A549" s="1"/>
      <c r="B549" s="1"/>
      <c r="C549" s="1"/>
      <c r="D549" s="8"/>
      <c r="E549" s="8"/>
      <c r="F549" s="8"/>
      <c r="G549" s="5"/>
      <c r="H549" s="5"/>
      <c r="I549" s="5"/>
    </row>
    <row r="550" spans="1:9" x14ac:dyDescent="0.2">
      <c r="A550" s="1"/>
      <c r="B550" s="1"/>
      <c r="C550" s="1"/>
      <c r="D550" s="8"/>
      <c r="E550" s="8"/>
      <c r="F550" s="8"/>
      <c r="G550" s="5"/>
      <c r="H550" s="5"/>
      <c r="I550" s="5"/>
    </row>
    <row r="551" spans="1:9" x14ac:dyDescent="0.2">
      <c r="A551" s="1"/>
      <c r="B551" s="1"/>
      <c r="C551" s="1"/>
      <c r="D551" s="8"/>
      <c r="E551" s="8"/>
      <c r="F551" s="8"/>
      <c r="G551" s="5"/>
      <c r="H551" s="5"/>
      <c r="I551" s="5"/>
    </row>
    <row r="552" spans="1:9" x14ac:dyDescent="0.2">
      <c r="A552" s="1"/>
      <c r="B552" s="1"/>
      <c r="C552" s="1"/>
      <c r="D552" s="8"/>
      <c r="E552" s="8"/>
      <c r="F552" s="8"/>
      <c r="G552" s="5"/>
      <c r="H552" s="5"/>
      <c r="I552" s="5"/>
    </row>
    <row r="553" spans="1:9" x14ac:dyDescent="0.2">
      <c r="A553" s="1"/>
      <c r="B553" s="1"/>
      <c r="C553" s="1"/>
      <c r="D553" s="8"/>
      <c r="E553" s="8"/>
      <c r="F553" s="8"/>
      <c r="G553" s="5"/>
      <c r="H553" s="5"/>
      <c r="I553" s="5"/>
    </row>
    <row r="554" spans="1:9" x14ac:dyDescent="0.2">
      <c r="A554" s="1"/>
      <c r="B554" s="1"/>
      <c r="C554" s="1"/>
      <c r="D554" s="8"/>
      <c r="E554" s="8"/>
      <c r="F554" s="8"/>
      <c r="G554" s="5"/>
      <c r="H554" s="5"/>
      <c r="I554" s="5"/>
    </row>
    <row r="555" spans="1:9" x14ac:dyDescent="0.2">
      <c r="A555" s="1"/>
      <c r="B555" s="1"/>
      <c r="C555" s="1"/>
      <c r="D555" s="8"/>
      <c r="E555" s="8"/>
      <c r="F555" s="8"/>
      <c r="G555" s="5"/>
      <c r="H555" s="5"/>
      <c r="I555" s="5"/>
    </row>
    <row r="556" spans="1:9" x14ac:dyDescent="0.2">
      <c r="A556" s="1"/>
      <c r="B556" s="1"/>
      <c r="C556" s="1"/>
      <c r="D556" s="8"/>
      <c r="E556" s="8"/>
      <c r="F556" s="8"/>
      <c r="G556" s="5"/>
      <c r="H556" s="5"/>
      <c r="I556" s="5"/>
    </row>
    <row r="557" spans="1:9" x14ac:dyDescent="0.2">
      <c r="A557" s="1"/>
      <c r="B557" s="1"/>
      <c r="C557" s="1"/>
      <c r="D557" s="8"/>
      <c r="E557" s="8"/>
      <c r="F557" s="8"/>
      <c r="G557" s="5"/>
      <c r="H557" s="5"/>
      <c r="I557" s="5"/>
    </row>
    <row r="558" spans="1:9" x14ac:dyDescent="0.2">
      <c r="A558" s="1"/>
      <c r="B558" s="1"/>
      <c r="C558" s="1"/>
      <c r="D558" s="8"/>
      <c r="E558" s="8"/>
      <c r="F558" s="8"/>
      <c r="G558" s="5"/>
      <c r="H558" s="5"/>
      <c r="I558" s="5"/>
    </row>
    <row r="559" spans="1:9" x14ac:dyDescent="0.2">
      <c r="A559" s="1"/>
      <c r="B559" s="1"/>
      <c r="C559" s="1"/>
      <c r="D559" s="8"/>
      <c r="E559" s="8"/>
      <c r="F559" s="8"/>
      <c r="G559" s="5"/>
      <c r="H559" s="5"/>
      <c r="I559" s="5"/>
    </row>
    <row r="560" spans="1:9" x14ac:dyDescent="0.2">
      <c r="A560" s="1"/>
      <c r="B560" s="1"/>
      <c r="C560" s="1"/>
      <c r="D560" s="8"/>
      <c r="E560" s="8"/>
      <c r="F560" s="8"/>
      <c r="G560" s="5"/>
      <c r="H560" s="5"/>
      <c r="I560" s="5"/>
    </row>
    <row r="561" spans="1:9" x14ac:dyDescent="0.2">
      <c r="A561" s="1"/>
      <c r="B561" s="1"/>
      <c r="C561" s="1"/>
      <c r="D561" s="8"/>
      <c r="E561" s="8"/>
      <c r="F561" s="8"/>
      <c r="G561" s="5"/>
      <c r="H561" s="5"/>
      <c r="I561" s="5"/>
    </row>
    <row r="562" spans="1:9" x14ac:dyDescent="0.2">
      <c r="A562" s="1"/>
      <c r="B562" s="1"/>
      <c r="C562" s="1"/>
      <c r="D562" s="8"/>
      <c r="E562" s="8"/>
      <c r="F562" s="8"/>
      <c r="G562" s="5"/>
      <c r="H562" s="5"/>
      <c r="I562" s="5"/>
    </row>
    <row r="563" spans="1:9" x14ac:dyDescent="0.2">
      <c r="A563" s="1"/>
      <c r="B563" s="1"/>
      <c r="C563" s="1"/>
      <c r="D563" s="8"/>
      <c r="E563" s="8"/>
      <c r="F563" s="8"/>
      <c r="G563" s="5"/>
      <c r="H563" s="5"/>
      <c r="I563" s="5"/>
    </row>
    <row r="564" spans="1:9" x14ac:dyDescent="0.2">
      <c r="A564" s="1"/>
      <c r="B564" s="1"/>
      <c r="C564" s="1"/>
      <c r="D564" s="8"/>
      <c r="E564" s="8"/>
      <c r="F564" s="8"/>
      <c r="G564" s="5"/>
      <c r="H564" s="5"/>
      <c r="I564" s="5"/>
    </row>
    <row r="565" spans="1:9" x14ac:dyDescent="0.2">
      <c r="A565" s="1"/>
      <c r="B565" s="1"/>
      <c r="C565" s="1"/>
      <c r="D565" s="8"/>
      <c r="E565" s="8"/>
      <c r="F565" s="8"/>
      <c r="G565" s="5"/>
      <c r="H565" s="5"/>
      <c r="I565" s="5"/>
    </row>
    <row r="566" spans="1:9" x14ac:dyDescent="0.2">
      <c r="A566" s="1"/>
      <c r="B566" s="1"/>
      <c r="C566" s="1"/>
      <c r="D566" s="8"/>
      <c r="E566" s="8"/>
      <c r="F566" s="8"/>
      <c r="G566" s="5"/>
      <c r="H566" s="5"/>
      <c r="I566" s="5"/>
    </row>
    <row r="567" spans="1:9" x14ac:dyDescent="0.2">
      <c r="A567" s="1"/>
      <c r="B567" s="1"/>
      <c r="C567" s="1"/>
      <c r="D567" s="8"/>
      <c r="E567" s="8"/>
      <c r="F567" s="8"/>
      <c r="G567" s="5"/>
      <c r="H567" s="5"/>
      <c r="I567" s="5"/>
    </row>
    <row r="568" spans="1:9" x14ac:dyDescent="0.2">
      <c r="A568" s="1"/>
      <c r="B568" s="1"/>
      <c r="C568" s="1"/>
      <c r="D568" s="8"/>
      <c r="E568" s="8"/>
      <c r="F568" s="8"/>
      <c r="G568" s="5"/>
      <c r="H568" s="5"/>
      <c r="I568" s="5"/>
    </row>
    <row r="569" spans="1:9" x14ac:dyDescent="0.2">
      <c r="A569" s="1"/>
      <c r="B569" s="1"/>
      <c r="C569" s="1"/>
      <c r="D569" s="8"/>
      <c r="E569" s="8"/>
      <c r="F569" s="8"/>
      <c r="G569" s="5"/>
      <c r="H569" s="5"/>
      <c r="I569" s="5"/>
    </row>
    <row r="570" spans="1:9" x14ac:dyDescent="0.2">
      <c r="A570" s="1"/>
      <c r="B570" s="1"/>
      <c r="C570" s="1"/>
      <c r="D570" s="8"/>
      <c r="E570" s="8"/>
      <c r="F570" s="8"/>
      <c r="G570" s="5"/>
      <c r="H570" s="5"/>
      <c r="I570" s="5"/>
    </row>
    <row r="571" spans="1:9" x14ac:dyDescent="0.2">
      <c r="A571" s="1"/>
      <c r="B571" s="1"/>
      <c r="C571" s="1"/>
      <c r="D571" s="8"/>
      <c r="E571" s="8"/>
      <c r="F571" s="8"/>
      <c r="G571" s="5"/>
      <c r="H571" s="5"/>
      <c r="I571" s="5"/>
    </row>
    <row r="572" spans="1:9" x14ac:dyDescent="0.2">
      <c r="A572" s="1"/>
      <c r="B572" s="1"/>
      <c r="C572" s="1"/>
      <c r="D572" s="8"/>
      <c r="E572" s="8"/>
      <c r="F572" s="8"/>
      <c r="G572" s="5"/>
      <c r="H572" s="5"/>
      <c r="I572" s="5"/>
    </row>
    <row r="573" spans="1:9" x14ac:dyDescent="0.2">
      <c r="A573" s="1"/>
      <c r="B573" s="1"/>
      <c r="C573" s="1"/>
      <c r="D573" s="8"/>
      <c r="E573" s="8"/>
      <c r="F573" s="8"/>
      <c r="G573" s="5"/>
      <c r="H573" s="5"/>
      <c r="I573" s="5"/>
    </row>
    <row r="574" spans="1:9" x14ac:dyDescent="0.2">
      <c r="A574" s="1"/>
      <c r="B574" s="1"/>
      <c r="C574" s="1"/>
      <c r="D574" s="8"/>
      <c r="E574" s="8"/>
      <c r="F574" s="8"/>
      <c r="G574" s="5"/>
      <c r="H574" s="5"/>
      <c r="I574" s="5"/>
    </row>
    <row r="575" spans="1:9" x14ac:dyDescent="0.2">
      <c r="A575" s="1"/>
      <c r="B575" s="1"/>
      <c r="C575" s="1"/>
      <c r="D575" s="8"/>
      <c r="E575" s="8"/>
      <c r="F575" s="8"/>
      <c r="G575" s="5"/>
      <c r="H575" s="5"/>
      <c r="I575" s="5"/>
    </row>
    <row r="576" spans="1:9" x14ac:dyDescent="0.2">
      <c r="A576" s="1"/>
      <c r="B576" s="1"/>
      <c r="C576" s="1"/>
      <c r="D576" s="8"/>
      <c r="E576" s="8"/>
      <c r="F576" s="8"/>
      <c r="G576" s="5"/>
      <c r="H576" s="5"/>
      <c r="I576" s="5"/>
    </row>
    <row r="577" spans="1:9" x14ac:dyDescent="0.2">
      <c r="A577" s="1"/>
      <c r="B577" s="1"/>
      <c r="C577" s="1"/>
      <c r="D577" s="8"/>
      <c r="E577" s="8"/>
      <c r="F577" s="8"/>
      <c r="G577" s="5"/>
      <c r="H577" s="5"/>
      <c r="I577" s="5"/>
    </row>
    <row r="578" spans="1:9" x14ac:dyDescent="0.2">
      <c r="A578" s="1"/>
      <c r="B578" s="1"/>
      <c r="C578" s="1"/>
      <c r="D578" s="8"/>
      <c r="E578" s="8"/>
      <c r="F578" s="8"/>
      <c r="G578" s="5"/>
      <c r="H578" s="5"/>
      <c r="I578" s="5"/>
    </row>
    <row r="579" spans="1:9" x14ac:dyDescent="0.2">
      <c r="A579" s="1"/>
      <c r="B579" s="1"/>
      <c r="C579" s="1"/>
      <c r="D579" s="8"/>
      <c r="E579" s="8"/>
      <c r="F579" s="8"/>
      <c r="G579" s="5"/>
      <c r="H579" s="5"/>
      <c r="I579" s="5"/>
    </row>
    <row r="580" spans="1:9" x14ac:dyDescent="0.2">
      <c r="A580" s="1"/>
      <c r="B580" s="1"/>
      <c r="C580" s="1"/>
      <c r="D580" s="8"/>
      <c r="E580" s="8"/>
      <c r="F580" s="8"/>
      <c r="G580" s="5"/>
      <c r="H580" s="5"/>
      <c r="I580" s="5"/>
    </row>
    <row r="581" spans="1:9" x14ac:dyDescent="0.2">
      <c r="A581" s="1"/>
      <c r="B581" s="1"/>
      <c r="C581" s="1"/>
      <c r="D581" s="8"/>
      <c r="E581" s="8"/>
      <c r="F581" s="8"/>
      <c r="G581" s="5"/>
      <c r="H581" s="5"/>
      <c r="I581" s="5"/>
    </row>
    <row r="582" spans="1:9" x14ac:dyDescent="0.2">
      <c r="A582" s="1"/>
      <c r="B582" s="1"/>
      <c r="C582" s="1"/>
      <c r="D582" s="8"/>
      <c r="E582" s="8"/>
      <c r="F582" s="8"/>
      <c r="G582" s="5"/>
      <c r="H582" s="5"/>
      <c r="I582" s="5"/>
    </row>
    <row r="583" spans="1:9" x14ac:dyDescent="0.2">
      <c r="A583" s="1"/>
      <c r="B583" s="1"/>
      <c r="C583" s="1"/>
      <c r="D583" s="8"/>
      <c r="E583" s="8"/>
      <c r="F583" s="8"/>
      <c r="G583" s="5"/>
      <c r="H583" s="5"/>
      <c r="I583" s="5"/>
    </row>
    <row r="584" spans="1:9" x14ac:dyDescent="0.2">
      <c r="A584" s="1"/>
      <c r="B584" s="1"/>
      <c r="C584" s="1"/>
      <c r="D584" s="8"/>
      <c r="E584" s="8"/>
      <c r="F584" s="8"/>
      <c r="G584" s="5"/>
      <c r="H584" s="5"/>
      <c r="I584" s="5"/>
    </row>
    <row r="585" spans="1:9" x14ac:dyDescent="0.2">
      <c r="A585" s="1"/>
      <c r="B585" s="1"/>
      <c r="C585" s="1"/>
      <c r="D585" s="8"/>
      <c r="E585" s="8"/>
      <c r="F585" s="8"/>
      <c r="G585" s="5"/>
      <c r="H585" s="5"/>
      <c r="I585" s="5"/>
    </row>
    <row r="586" spans="1:9" x14ac:dyDescent="0.2">
      <c r="A586" s="1"/>
      <c r="B586" s="1"/>
      <c r="C586" s="1"/>
      <c r="D586" s="8"/>
      <c r="E586" s="8"/>
      <c r="F586" s="8"/>
      <c r="G586" s="5"/>
      <c r="H586" s="5"/>
      <c r="I586" s="5"/>
    </row>
    <row r="587" spans="1:9" x14ac:dyDescent="0.2">
      <c r="A587" s="1"/>
      <c r="B587" s="1"/>
      <c r="C587" s="1"/>
      <c r="D587" s="8"/>
      <c r="E587" s="8"/>
      <c r="F587" s="8"/>
      <c r="G587" s="5"/>
      <c r="H587" s="5"/>
      <c r="I587" s="5"/>
    </row>
    <row r="588" spans="1:9" x14ac:dyDescent="0.2">
      <c r="A588" s="1"/>
      <c r="B588" s="1"/>
      <c r="C588" s="1"/>
      <c r="D588" s="8"/>
      <c r="E588" s="8"/>
      <c r="F588" s="8"/>
      <c r="G588" s="5"/>
      <c r="H588" s="5"/>
      <c r="I588" s="5"/>
    </row>
    <row r="589" spans="1:9" x14ac:dyDescent="0.2">
      <c r="A589" s="1"/>
      <c r="B589" s="1"/>
      <c r="C589" s="1"/>
      <c r="D589" s="8"/>
      <c r="E589" s="8"/>
      <c r="F589" s="8"/>
      <c r="G589" s="5"/>
      <c r="H589" s="5"/>
      <c r="I589" s="5"/>
    </row>
    <row r="590" spans="1:9" x14ac:dyDescent="0.2">
      <c r="A590" s="1"/>
      <c r="B590" s="1"/>
      <c r="C590" s="1"/>
      <c r="D590" s="8"/>
      <c r="E590" s="8"/>
      <c r="F590" s="8"/>
      <c r="G590" s="5"/>
      <c r="H590" s="5"/>
      <c r="I590" s="5"/>
    </row>
    <row r="591" spans="1:9" x14ac:dyDescent="0.2">
      <c r="A591" s="1"/>
      <c r="B591" s="1"/>
      <c r="C591" s="1"/>
      <c r="D591" s="8"/>
      <c r="E591" s="8"/>
      <c r="F591" s="8"/>
      <c r="G591" s="5"/>
      <c r="H591" s="5"/>
      <c r="I591" s="5"/>
    </row>
    <row r="592" spans="1:9" x14ac:dyDescent="0.2">
      <c r="A592" s="1"/>
      <c r="B592" s="1"/>
      <c r="C592" s="1"/>
      <c r="D592" s="8"/>
      <c r="E592" s="8"/>
      <c r="F592" s="8"/>
      <c r="G592" s="5"/>
      <c r="H592" s="5"/>
      <c r="I592" s="5"/>
    </row>
    <row r="593" spans="1:9" x14ac:dyDescent="0.2">
      <c r="A593" s="1"/>
      <c r="B593" s="1"/>
      <c r="C593" s="1"/>
      <c r="D593" s="8"/>
      <c r="E593" s="8"/>
      <c r="F593" s="8"/>
      <c r="G593" s="5"/>
      <c r="H593" s="5"/>
      <c r="I593" s="5"/>
    </row>
    <row r="594" spans="1:9" x14ac:dyDescent="0.2">
      <c r="A594" s="1"/>
      <c r="B594" s="1"/>
      <c r="C594" s="1"/>
      <c r="D594" s="8"/>
      <c r="E594" s="8"/>
      <c r="F594" s="8"/>
      <c r="G594" s="5"/>
      <c r="H594" s="5"/>
      <c r="I594" s="5"/>
    </row>
    <row r="595" spans="1:9" x14ac:dyDescent="0.2">
      <c r="A595" s="1"/>
      <c r="B595" s="1"/>
      <c r="C595" s="1"/>
      <c r="D595" s="8"/>
      <c r="E595" s="8"/>
      <c r="F595" s="8"/>
      <c r="G595" s="5"/>
      <c r="H595" s="5"/>
      <c r="I595" s="5"/>
    </row>
    <row r="596" spans="1:9" x14ac:dyDescent="0.2">
      <c r="A596" s="1"/>
      <c r="B596" s="1"/>
      <c r="C596" s="1"/>
      <c r="D596" s="8"/>
      <c r="E596" s="8"/>
      <c r="F596" s="8"/>
      <c r="G596" s="5"/>
      <c r="H596" s="5"/>
      <c r="I596" s="5"/>
    </row>
    <row r="597" spans="1:9" x14ac:dyDescent="0.2">
      <c r="A597" s="1"/>
      <c r="B597" s="1"/>
      <c r="C597" s="1"/>
      <c r="D597" s="8"/>
      <c r="E597" s="8"/>
      <c r="F597" s="8"/>
      <c r="G597" s="5"/>
      <c r="H597" s="5"/>
      <c r="I597" s="5"/>
    </row>
    <row r="598" spans="1:9" x14ac:dyDescent="0.2">
      <c r="A598" s="1"/>
      <c r="B598" s="1"/>
      <c r="C598" s="1"/>
      <c r="D598" s="8"/>
      <c r="E598" s="8"/>
      <c r="F598" s="8"/>
      <c r="G598" s="5"/>
      <c r="H598" s="5"/>
      <c r="I598" s="5"/>
    </row>
    <row r="599" spans="1:9" x14ac:dyDescent="0.2">
      <c r="A599" s="1"/>
      <c r="B599" s="1"/>
      <c r="C599" s="1"/>
      <c r="D599" s="8"/>
      <c r="E599" s="8"/>
      <c r="F599" s="8"/>
      <c r="G599" s="5"/>
      <c r="H599" s="5"/>
      <c r="I599" s="5"/>
    </row>
    <row r="600" spans="1:9" x14ac:dyDescent="0.2">
      <c r="A600" s="1"/>
      <c r="B600" s="1"/>
      <c r="C600" s="1"/>
      <c r="D600" s="8"/>
      <c r="E600" s="8"/>
      <c r="F600" s="8"/>
      <c r="G600" s="5"/>
      <c r="H600" s="5"/>
      <c r="I600" s="5"/>
    </row>
    <row r="601" spans="1:9" x14ac:dyDescent="0.2">
      <c r="A601" s="1"/>
      <c r="B601" s="1"/>
      <c r="C601" s="1"/>
      <c r="D601" s="8"/>
      <c r="E601" s="8"/>
      <c r="F601" s="8"/>
      <c r="G601" s="5"/>
      <c r="H601" s="5"/>
      <c r="I601" s="5"/>
    </row>
    <row r="602" spans="1:9" x14ac:dyDescent="0.2">
      <c r="A602" s="1"/>
      <c r="B602" s="1"/>
      <c r="C602" s="1"/>
      <c r="D602" s="8"/>
      <c r="E602" s="8"/>
      <c r="F602" s="8"/>
      <c r="G602" s="5"/>
      <c r="H602" s="5"/>
      <c r="I602" s="5"/>
    </row>
    <row r="603" spans="1:9" x14ac:dyDescent="0.2">
      <c r="A603" s="1"/>
      <c r="B603" s="1"/>
      <c r="C603" s="1"/>
      <c r="D603" s="8"/>
      <c r="E603" s="8"/>
      <c r="F603" s="8"/>
      <c r="G603" s="5"/>
      <c r="H603" s="5"/>
      <c r="I603" s="5"/>
    </row>
    <row r="604" spans="1:9" x14ac:dyDescent="0.2">
      <c r="A604" s="1"/>
      <c r="B604" s="1"/>
      <c r="C604" s="1"/>
      <c r="D604" s="8"/>
      <c r="E604" s="8"/>
      <c r="F604" s="8"/>
      <c r="G604" s="5"/>
      <c r="H604" s="5"/>
      <c r="I604" s="5"/>
    </row>
    <row r="605" spans="1:9" x14ac:dyDescent="0.2">
      <c r="A605" s="1"/>
      <c r="B605" s="1"/>
      <c r="C605" s="1"/>
      <c r="D605" s="8"/>
      <c r="E605" s="8"/>
      <c r="F605" s="8"/>
      <c r="G605" s="5"/>
      <c r="H605" s="5"/>
      <c r="I605" s="5"/>
    </row>
    <row r="606" spans="1:9" x14ac:dyDescent="0.2">
      <c r="A606" s="1"/>
      <c r="B606" s="1"/>
      <c r="C606" s="1"/>
      <c r="D606" s="8"/>
      <c r="E606" s="8"/>
      <c r="F606" s="8"/>
      <c r="G606" s="5"/>
      <c r="H606" s="5"/>
      <c r="I606" s="5"/>
    </row>
    <row r="607" spans="1:9" x14ac:dyDescent="0.2">
      <c r="A607" s="1"/>
      <c r="B607" s="1"/>
      <c r="C607" s="1"/>
      <c r="D607" s="8"/>
      <c r="E607" s="8"/>
      <c r="F607" s="8"/>
      <c r="G607" s="5"/>
      <c r="H607" s="5"/>
      <c r="I607" s="5"/>
    </row>
    <row r="608" spans="1:9" x14ac:dyDescent="0.2">
      <c r="A608" s="1"/>
      <c r="B608" s="1"/>
      <c r="C608" s="1"/>
      <c r="D608" s="8"/>
      <c r="E608" s="8"/>
      <c r="F608" s="8"/>
      <c r="G608" s="5"/>
      <c r="H608" s="5"/>
      <c r="I608" s="5"/>
    </row>
    <row r="609" spans="1:9" x14ac:dyDescent="0.2">
      <c r="A609" s="1"/>
      <c r="B609" s="1"/>
      <c r="C609" s="1"/>
      <c r="D609" s="8"/>
      <c r="E609" s="8"/>
      <c r="F609" s="8"/>
      <c r="G609" s="5"/>
      <c r="H609" s="5"/>
      <c r="I609" s="5"/>
    </row>
    <row r="610" spans="1:9" x14ac:dyDescent="0.2">
      <c r="A610" s="1"/>
      <c r="B610" s="1"/>
      <c r="C610" s="1"/>
      <c r="D610" s="8"/>
      <c r="E610" s="8"/>
      <c r="F610" s="8"/>
      <c r="G610" s="5"/>
      <c r="H610" s="5"/>
      <c r="I610" s="5"/>
    </row>
    <row r="611" spans="1:9" x14ac:dyDescent="0.2">
      <c r="A611" s="1"/>
      <c r="B611" s="1"/>
      <c r="C611" s="1"/>
      <c r="D611" s="8"/>
      <c r="E611" s="8"/>
      <c r="F611" s="8"/>
      <c r="G611" s="5"/>
      <c r="H611" s="5"/>
      <c r="I611" s="5"/>
    </row>
    <row r="612" spans="1:9" x14ac:dyDescent="0.2">
      <c r="A612" s="1"/>
      <c r="B612" s="1"/>
      <c r="C612" s="1"/>
      <c r="D612" s="8"/>
      <c r="E612" s="8"/>
      <c r="F612" s="8"/>
      <c r="G612" s="5"/>
      <c r="H612" s="5"/>
      <c r="I612" s="5"/>
    </row>
    <row r="613" spans="1:9" x14ac:dyDescent="0.2">
      <c r="A613" s="1"/>
      <c r="B613" s="1"/>
      <c r="C613" s="1"/>
      <c r="D613" s="8"/>
      <c r="E613" s="8"/>
      <c r="F613" s="8"/>
      <c r="G613" s="5"/>
      <c r="H613" s="5"/>
      <c r="I613" s="5"/>
    </row>
    <row r="614" spans="1:9" x14ac:dyDescent="0.2">
      <c r="A614" s="1"/>
      <c r="B614" s="1"/>
      <c r="C614" s="1"/>
      <c r="D614" s="8"/>
      <c r="E614" s="8"/>
      <c r="F614" s="8"/>
      <c r="G614" s="5"/>
      <c r="H614" s="5"/>
      <c r="I614" s="5"/>
    </row>
    <row r="615" spans="1:9" x14ac:dyDescent="0.2">
      <c r="A615" s="1"/>
      <c r="B615" s="1"/>
      <c r="C615" s="1"/>
      <c r="D615" s="8"/>
      <c r="E615" s="8"/>
      <c r="F615" s="8"/>
      <c r="G615" s="5"/>
      <c r="H615" s="5"/>
      <c r="I615" s="5"/>
    </row>
    <row r="616" spans="1:9" x14ac:dyDescent="0.2">
      <c r="A616" s="1"/>
      <c r="B616" s="1"/>
      <c r="C616" s="1"/>
      <c r="D616" s="8"/>
      <c r="E616" s="8"/>
      <c r="F616" s="8"/>
      <c r="G616" s="5"/>
      <c r="H616" s="5"/>
      <c r="I616" s="5"/>
    </row>
    <row r="617" spans="1:9" x14ac:dyDescent="0.2">
      <c r="A617" s="1"/>
      <c r="B617" s="1"/>
      <c r="C617" s="1"/>
      <c r="D617" s="8"/>
      <c r="E617" s="8"/>
      <c r="F617" s="8"/>
      <c r="G617" s="5"/>
      <c r="H617" s="5"/>
      <c r="I617" s="5"/>
    </row>
    <row r="618" spans="1:9" x14ac:dyDescent="0.2">
      <c r="A618" s="1"/>
      <c r="B618" s="1"/>
      <c r="C618" s="1"/>
      <c r="D618" s="8"/>
      <c r="E618" s="8"/>
      <c r="F618" s="8"/>
      <c r="G618" s="5"/>
      <c r="H618" s="5"/>
      <c r="I618" s="5"/>
    </row>
    <row r="619" spans="1:9" x14ac:dyDescent="0.2">
      <c r="A619" s="1"/>
      <c r="B619" s="1"/>
      <c r="C619" s="1"/>
      <c r="D619" s="8"/>
      <c r="E619" s="8"/>
      <c r="F619" s="8"/>
      <c r="G619" s="5"/>
      <c r="H619" s="5"/>
      <c r="I619" s="5"/>
    </row>
    <row r="620" spans="1:9" x14ac:dyDescent="0.2">
      <c r="A620" s="1"/>
      <c r="B620" s="1"/>
      <c r="C620" s="1"/>
      <c r="D620" s="8"/>
      <c r="E620" s="8"/>
      <c r="F620" s="8"/>
      <c r="G620" s="5"/>
      <c r="H620" s="5"/>
      <c r="I620" s="5"/>
    </row>
    <row r="621" spans="1:9" x14ac:dyDescent="0.2">
      <c r="A621" s="1"/>
      <c r="B621" s="1"/>
      <c r="C621" s="1"/>
      <c r="D621" s="8"/>
      <c r="E621" s="8"/>
      <c r="F621" s="8"/>
      <c r="G621" s="5"/>
      <c r="H621" s="5"/>
      <c r="I621" s="5"/>
    </row>
    <row r="622" spans="1:9" x14ac:dyDescent="0.2">
      <c r="A622" s="1"/>
      <c r="B622" s="1"/>
      <c r="C622" s="1"/>
      <c r="D622" s="8"/>
      <c r="E622" s="8"/>
      <c r="F622" s="8"/>
      <c r="G622" s="5"/>
      <c r="H622" s="5"/>
      <c r="I622" s="5"/>
    </row>
    <row r="623" spans="1:9" x14ac:dyDescent="0.2">
      <c r="A623" s="1"/>
      <c r="B623" s="1"/>
      <c r="C623" s="1"/>
      <c r="D623" s="8"/>
      <c r="E623" s="8"/>
      <c r="F623" s="8"/>
      <c r="G623" s="5"/>
      <c r="H623" s="5"/>
      <c r="I623" s="5"/>
    </row>
    <row r="624" spans="1:9" x14ac:dyDescent="0.2">
      <c r="A624" s="1"/>
      <c r="B624" s="1"/>
      <c r="C624" s="1"/>
      <c r="D624" s="8"/>
      <c r="E624" s="8"/>
      <c r="F624" s="8"/>
      <c r="G624" s="5"/>
      <c r="H624" s="5"/>
      <c r="I624" s="5"/>
    </row>
    <row r="625" spans="1:9" x14ac:dyDescent="0.2">
      <c r="A625" s="1"/>
      <c r="B625" s="1"/>
      <c r="C625" s="1"/>
      <c r="D625" s="8"/>
      <c r="E625" s="8"/>
      <c r="F625" s="8"/>
      <c r="G625" s="5"/>
      <c r="H625" s="5"/>
      <c r="I625" s="5"/>
    </row>
    <row r="626" spans="1:9" x14ac:dyDescent="0.2">
      <c r="A626" s="1"/>
      <c r="B626" s="1"/>
      <c r="C626" s="1"/>
      <c r="D626" s="8"/>
      <c r="E626" s="8"/>
      <c r="F626" s="8"/>
      <c r="G626" s="5"/>
      <c r="H626" s="5"/>
      <c r="I626" s="5"/>
    </row>
    <row r="627" spans="1:9" x14ac:dyDescent="0.2">
      <c r="A627" s="1"/>
      <c r="B627" s="1"/>
      <c r="C627" s="1"/>
      <c r="D627" s="8"/>
      <c r="E627" s="8"/>
      <c r="F627" s="8"/>
      <c r="G627" s="5"/>
      <c r="H627" s="5"/>
      <c r="I627" s="5"/>
    </row>
    <row r="628" spans="1:9" x14ac:dyDescent="0.2">
      <c r="A628" s="1"/>
      <c r="B628" s="1"/>
      <c r="C628" s="1"/>
      <c r="D628" s="8"/>
      <c r="E628" s="8"/>
      <c r="F628" s="8"/>
      <c r="G628" s="5"/>
      <c r="H628" s="5"/>
      <c r="I628" s="5"/>
    </row>
    <row r="629" spans="1:9" x14ac:dyDescent="0.2">
      <c r="A629" s="1"/>
      <c r="B629" s="1"/>
      <c r="C629" s="1"/>
      <c r="D629" s="8"/>
      <c r="E629" s="8"/>
      <c r="F629" s="8"/>
      <c r="G629" s="5"/>
      <c r="H629" s="5"/>
      <c r="I629" s="5"/>
    </row>
    <row r="630" spans="1:9" x14ac:dyDescent="0.2">
      <c r="A630" s="1"/>
      <c r="B630" s="1"/>
      <c r="C630" s="1"/>
      <c r="D630" s="8"/>
      <c r="E630" s="8"/>
      <c r="F630" s="8"/>
      <c r="G630" s="5"/>
      <c r="H630" s="5"/>
      <c r="I630" s="5"/>
    </row>
    <row r="631" spans="1:9" x14ac:dyDescent="0.2">
      <c r="A631" s="1"/>
      <c r="B631" s="1"/>
      <c r="C631" s="1"/>
      <c r="D631" s="8"/>
      <c r="E631" s="8"/>
      <c r="F631" s="8"/>
      <c r="G631" s="5"/>
      <c r="H631" s="5"/>
      <c r="I631" s="5"/>
    </row>
    <row r="632" spans="1:9" x14ac:dyDescent="0.2">
      <c r="A632" s="1"/>
      <c r="B632" s="1"/>
      <c r="C632" s="1"/>
      <c r="D632" s="8"/>
      <c r="E632" s="8"/>
      <c r="F632" s="8"/>
      <c r="G632" s="5"/>
      <c r="H632" s="5"/>
      <c r="I632" s="5"/>
    </row>
    <row r="633" spans="1:9" x14ac:dyDescent="0.2">
      <c r="A633" s="1"/>
      <c r="B633" s="1"/>
      <c r="C633" s="1"/>
      <c r="D633" s="8"/>
      <c r="E633" s="8"/>
      <c r="F633" s="8"/>
      <c r="G633" s="5"/>
      <c r="H633" s="5"/>
      <c r="I633" s="5"/>
    </row>
    <row r="634" spans="1:9" x14ac:dyDescent="0.2">
      <c r="A634" s="1"/>
      <c r="B634" s="1"/>
      <c r="C634" s="1"/>
      <c r="D634" s="8"/>
      <c r="E634" s="8"/>
      <c r="F634" s="8"/>
      <c r="G634" s="5"/>
      <c r="H634" s="5"/>
      <c r="I634" s="5"/>
    </row>
    <row r="635" spans="1:9" x14ac:dyDescent="0.2">
      <c r="A635" s="1"/>
      <c r="B635" s="1"/>
      <c r="C635" s="1"/>
      <c r="D635" s="8"/>
      <c r="E635" s="8"/>
      <c r="F635" s="8"/>
      <c r="G635" s="5"/>
      <c r="H635" s="5"/>
      <c r="I635" s="5"/>
    </row>
    <row r="636" spans="1:9" x14ac:dyDescent="0.2">
      <c r="A636" s="1"/>
      <c r="B636" s="1"/>
      <c r="C636" s="1"/>
      <c r="D636" s="8"/>
      <c r="E636" s="8"/>
      <c r="F636" s="8"/>
      <c r="G636" s="5"/>
      <c r="H636" s="5"/>
      <c r="I636" s="5"/>
    </row>
    <row r="637" spans="1:9" x14ac:dyDescent="0.2">
      <c r="A637" s="1"/>
      <c r="B637" s="1"/>
      <c r="C637" s="1"/>
      <c r="D637" s="8"/>
      <c r="E637" s="8"/>
      <c r="F637" s="8"/>
      <c r="G637" s="5"/>
      <c r="H637" s="5"/>
      <c r="I637" s="5"/>
    </row>
    <row r="638" spans="1:9" x14ac:dyDescent="0.2">
      <c r="A638" s="1"/>
      <c r="B638" s="1"/>
      <c r="C638" s="1"/>
      <c r="D638" s="8"/>
      <c r="E638" s="8"/>
      <c r="F638" s="8"/>
      <c r="G638" s="5"/>
      <c r="H638" s="5"/>
      <c r="I638" s="5"/>
    </row>
    <row r="639" spans="1:9" x14ac:dyDescent="0.2">
      <c r="A639" s="1"/>
      <c r="B639" s="1"/>
      <c r="C639" s="1"/>
      <c r="D639" s="8"/>
      <c r="E639" s="8"/>
      <c r="F639" s="8"/>
      <c r="G639" s="5"/>
      <c r="H639" s="5"/>
      <c r="I639" s="5"/>
    </row>
    <row r="640" spans="1:9" x14ac:dyDescent="0.2">
      <c r="A640" s="1"/>
      <c r="B640" s="1"/>
      <c r="C640" s="1"/>
      <c r="D640" s="8"/>
      <c r="E640" s="8"/>
      <c r="F640" s="8"/>
      <c r="G640" s="5"/>
      <c r="H640" s="5"/>
      <c r="I640" s="5"/>
    </row>
    <row r="641" spans="1:9" x14ac:dyDescent="0.2">
      <c r="A641" s="1"/>
      <c r="B641" s="1"/>
      <c r="C641" s="1"/>
      <c r="D641" s="8"/>
      <c r="E641" s="8"/>
      <c r="F641" s="8"/>
      <c r="G641" s="5"/>
      <c r="H641" s="5"/>
      <c r="I641" s="5"/>
    </row>
    <row r="642" spans="1:9" x14ac:dyDescent="0.2">
      <c r="A642" s="1"/>
      <c r="B642" s="1"/>
      <c r="C642" s="1"/>
      <c r="D642" s="8"/>
      <c r="E642" s="8"/>
      <c r="F642" s="8"/>
      <c r="G642" s="5"/>
      <c r="H642" s="5"/>
      <c r="I642" s="5"/>
    </row>
    <row r="643" spans="1:9" x14ac:dyDescent="0.2">
      <c r="A643" s="1"/>
      <c r="B643" s="1"/>
      <c r="C643" s="1"/>
      <c r="D643" s="8"/>
      <c r="E643" s="8"/>
      <c r="F643" s="8"/>
      <c r="G643" s="5"/>
      <c r="H643" s="5"/>
      <c r="I643" s="5"/>
    </row>
    <row r="644" spans="1:9" x14ac:dyDescent="0.2">
      <c r="A644" s="1"/>
      <c r="B644" s="1"/>
      <c r="C644" s="1"/>
      <c r="D644" s="8"/>
      <c r="E644" s="8"/>
      <c r="F644" s="8"/>
      <c r="G644" s="5"/>
      <c r="H644" s="5"/>
      <c r="I644" s="5"/>
    </row>
    <row r="645" spans="1:9" x14ac:dyDescent="0.2">
      <c r="A645" s="1"/>
      <c r="B645" s="1"/>
      <c r="C645" s="1"/>
      <c r="D645" s="8"/>
      <c r="E645" s="8"/>
      <c r="F645" s="8"/>
      <c r="G645" s="5"/>
      <c r="H645" s="5"/>
      <c r="I645" s="5"/>
    </row>
    <row r="646" spans="1:9" x14ac:dyDescent="0.2">
      <c r="A646" s="1"/>
      <c r="B646" s="1"/>
      <c r="C646" s="1"/>
      <c r="D646" s="8"/>
      <c r="E646" s="8"/>
      <c r="F646" s="8"/>
      <c r="G646" s="5"/>
      <c r="H646" s="5"/>
      <c r="I646" s="5"/>
    </row>
    <row r="647" spans="1:9" x14ac:dyDescent="0.2">
      <c r="A647" s="1"/>
      <c r="B647" s="1"/>
      <c r="C647" s="1"/>
      <c r="D647" s="8"/>
      <c r="E647" s="8"/>
      <c r="F647" s="8"/>
      <c r="G647" s="5"/>
      <c r="H647" s="5"/>
      <c r="I647" s="5"/>
    </row>
    <row r="648" spans="1:9" x14ac:dyDescent="0.2">
      <c r="A648" s="1"/>
      <c r="B648" s="1"/>
      <c r="C648" s="1"/>
      <c r="D648" s="8"/>
      <c r="E648" s="8"/>
      <c r="F648" s="8"/>
      <c r="G648" s="5"/>
      <c r="H648" s="5"/>
      <c r="I648" s="5"/>
    </row>
    <row r="649" spans="1:9" x14ac:dyDescent="0.2">
      <c r="A649" s="1"/>
      <c r="B649" s="1"/>
      <c r="C649" s="1"/>
      <c r="D649" s="8"/>
      <c r="E649" s="8"/>
      <c r="F649" s="8"/>
      <c r="G649" s="5"/>
      <c r="H649" s="5"/>
      <c r="I649" s="5"/>
    </row>
    <row r="650" spans="1:9" x14ac:dyDescent="0.2">
      <c r="A650" s="1"/>
      <c r="B650" s="1"/>
      <c r="C650" s="1"/>
      <c r="D650" s="8"/>
      <c r="E650" s="8"/>
      <c r="F650" s="8"/>
      <c r="G650" s="5"/>
      <c r="H650" s="5"/>
      <c r="I650" s="5"/>
    </row>
    <row r="651" spans="1:9" x14ac:dyDescent="0.2">
      <c r="A651" s="1"/>
      <c r="B651" s="1"/>
      <c r="C651" s="1"/>
      <c r="D651" s="8"/>
      <c r="E651" s="8"/>
      <c r="F651" s="8"/>
      <c r="G651" s="5"/>
      <c r="H651" s="5"/>
      <c r="I651" s="5"/>
    </row>
    <row r="652" spans="1:9" x14ac:dyDescent="0.2">
      <c r="A652" s="1"/>
      <c r="B652" s="1"/>
      <c r="C652" s="1"/>
      <c r="D652" s="8"/>
      <c r="E652" s="8"/>
      <c r="F652" s="8"/>
      <c r="G652" s="5"/>
      <c r="H652" s="5"/>
      <c r="I652" s="5"/>
    </row>
    <row r="653" spans="1:9" x14ac:dyDescent="0.2">
      <c r="A653" s="1"/>
      <c r="B653" s="1"/>
      <c r="C653" s="1"/>
      <c r="D653" s="8"/>
      <c r="E653" s="8"/>
      <c r="F653" s="8"/>
      <c r="G653" s="5"/>
      <c r="H653" s="5"/>
      <c r="I653" s="5"/>
    </row>
    <row r="654" spans="1:9" x14ac:dyDescent="0.2">
      <c r="A654" s="1"/>
      <c r="B654" s="1"/>
      <c r="C654" s="1"/>
      <c r="D654" s="8"/>
      <c r="E654" s="8"/>
      <c r="F654" s="8"/>
      <c r="G654" s="5"/>
      <c r="H654" s="5"/>
      <c r="I654" s="5"/>
    </row>
    <row r="655" spans="1:9" x14ac:dyDescent="0.2">
      <c r="A655" s="1"/>
      <c r="B655" s="1"/>
      <c r="C655" s="1"/>
      <c r="D655" s="8"/>
      <c r="E655" s="8"/>
      <c r="F655" s="8"/>
      <c r="G655" s="5"/>
      <c r="H655" s="5"/>
      <c r="I655" s="5"/>
    </row>
    <row r="656" spans="1:9" x14ac:dyDescent="0.2">
      <c r="A656" s="1"/>
      <c r="B656" s="1"/>
      <c r="C656" s="1"/>
      <c r="D656" s="8"/>
      <c r="E656" s="8"/>
      <c r="F656" s="8"/>
      <c r="G656" s="5"/>
      <c r="H656" s="5"/>
      <c r="I656" s="5"/>
    </row>
    <row r="657" spans="1:9" x14ac:dyDescent="0.2">
      <c r="A657" s="1"/>
      <c r="B657" s="1"/>
      <c r="C657" s="1"/>
      <c r="D657" s="8"/>
      <c r="E657" s="8"/>
      <c r="F657" s="8"/>
      <c r="G657" s="5"/>
      <c r="H657" s="5"/>
      <c r="I657" s="5"/>
    </row>
    <row r="658" spans="1:9" x14ac:dyDescent="0.2">
      <c r="A658" s="1"/>
      <c r="B658" s="1"/>
      <c r="C658" s="1"/>
      <c r="D658" s="8"/>
      <c r="E658" s="8"/>
      <c r="F658" s="8"/>
      <c r="G658" s="5"/>
      <c r="H658" s="5"/>
      <c r="I658" s="5"/>
    </row>
    <row r="659" spans="1:9" x14ac:dyDescent="0.2">
      <c r="A659" s="1"/>
      <c r="B659" s="1"/>
      <c r="C659" s="1"/>
      <c r="D659" s="8"/>
      <c r="E659" s="8"/>
      <c r="F659" s="8"/>
      <c r="G659" s="5"/>
      <c r="H659" s="5"/>
      <c r="I659" s="5"/>
    </row>
    <row r="660" spans="1:9" x14ac:dyDescent="0.2">
      <c r="A660" s="1"/>
      <c r="B660" s="1"/>
      <c r="C660" s="1"/>
      <c r="D660" s="8"/>
      <c r="E660" s="8"/>
      <c r="F660" s="8"/>
      <c r="G660" s="5"/>
      <c r="H660" s="5"/>
      <c r="I660" s="5"/>
    </row>
    <row r="661" spans="1:9" x14ac:dyDescent="0.2">
      <c r="A661" s="1"/>
      <c r="B661" s="1"/>
      <c r="C661" s="1"/>
      <c r="D661" s="8"/>
      <c r="E661" s="8"/>
      <c r="F661" s="8"/>
      <c r="G661" s="5"/>
      <c r="H661" s="5"/>
      <c r="I661" s="5"/>
    </row>
    <row r="662" spans="1:9" x14ac:dyDescent="0.2">
      <c r="A662" s="1"/>
      <c r="B662" s="1"/>
      <c r="C662" s="1"/>
      <c r="D662" s="8"/>
      <c r="E662" s="8"/>
      <c r="F662" s="8"/>
      <c r="G662" s="5"/>
      <c r="H662" s="5"/>
      <c r="I662" s="5"/>
    </row>
    <row r="663" spans="1:9" x14ac:dyDescent="0.2">
      <c r="A663" s="1"/>
      <c r="B663" s="1"/>
      <c r="C663" s="1"/>
      <c r="D663" s="8"/>
      <c r="E663" s="8"/>
      <c r="F663" s="8"/>
      <c r="G663" s="5"/>
      <c r="H663" s="5"/>
      <c r="I663" s="5"/>
    </row>
    <row r="664" spans="1:9" x14ac:dyDescent="0.2">
      <c r="A664" s="1"/>
      <c r="B664" s="1"/>
      <c r="C664" s="1"/>
      <c r="D664" s="8"/>
      <c r="E664" s="8"/>
      <c r="F664" s="8"/>
      <c r="G664" s="5"/>
      <c r="H664" s="5"/>
      <c r="I664" s="5"/>
    </row>
    <row r="665" spans="1:9" x14ac:dyDescent="0.2">
      <c r="A665" s="1"/>
      <c r="B665" s="1"/>
      <c r="C665" s="1"/>
      <c r="D665" s="8"/>
      <c r="E665" s="8"/>
      <c r="F665" s="8"/>
      <c r="G665" s="5"/>
      <c r="H665" s="5"/>
      <c r="I665" s="5"/>
    </row>
    <row r="666" spans="1:9" x14ac:dyDescent="0.2">
      <c r="A666" s="1"/>
      <c r="B666" s="1"/>
      <c r="C666" s="1"/>
      <c r="D666" s="8"/>
      <c r="E666" s="8"/>
      <c r="F666" s="8"/>
      <c r="G666" s="5"/>
      <c r="H666" s="5"/>
      <c r="I666" s="5"/>
    </row>
    <row r="667" spans="1:9" x14ac:dyDescent="0.2">
      <c r="A667" s="1"/>
      <c r="B667" s="1"/>
      <c r="C667" s="1"/>
      <c r="D667" s="8"/>
      <c r="E667" s="8"/>
      <c r="F667" s="8"/>
      <c r="G667" s="5"/>
      <c r="H667" s="5"/>
      <c r="I667" s="5"/>
    </row>
    <row r="668" spans="1:9" x14ac:dyDescent="0.2">
      <c r="A668" s="1"/>
      <c r="B668" s="1"/>
      <c r="C668" s="1"/>
      <c r="D668" s="8"/>
      <c r="E668" s="8"/>
      <c r="F668" s="8"/>
      <c r="G668" s="5"/>
      <c r="H668" s="5"/>
      <c r="I668" s="5"/>
    </row>
    <row r="669" spans="1:9" x14ac:dyDescent="0.2">
      <c r="A669" s="1"/>
      <c r="B669" s="1"/>
      <c r="C669" s="1"/>
      <c r="D669" s="8"/>
      <c r="E669" s="8"/>
      <c r="F669" s="8"/>
      <c r="G669" s="5"/>
      <c r="H669" s="5"/>
      <c r="I669" s="5"/>
    </row>
    <row r="670" spans="1:9" x14ac:dyDescent="0.2">
      <c r="A670" s="1"/>
      <c r="B670" s="1"/>
      <c r="C670" s="1"/>
      <c r="D670" s="8"/>
      <c r="E670" s="8"/>
      <c r="F670" s="8"/>
      <c r="G670" s="5"/>
      <c r="H670" s="5"/>
      <c r="I670" s="5"/>
    </row>
    <row r="671" spans="1:9" x14ac:dyDescent="0.2">
      <c r="A671" s="1"/>
      <c r="B671" s="1"/>
      <c r="C671" s="1"/>
      <c r="D671" s="8"/>
      <c r="E671" s="8"/>
      <c r="F671" s="8"/>
      <c r="G671" s="5"/>
      <c r="H671" s="5"/>
      <c r="I671" s="5"/>
    </row>
    <row r="672" spans="1:9" x14ac:dyDescent="0.2">
      <c r="A672" s="1"/>
      <c r="B672" s="1"/>
      <c r="C672" s="1"/>
      <c r="D672" s="8"/>
      <c r="E672" s="8"/>
      <c r="F672" s="8"/>
      <c r="G672" s="5"/>
      <c r="H672" s="5"/>
      <c r="I672" s="5"/>
    </row>
    <row r="673" spans="1:9" x14ac:dyDescent="0.2">
      <c r="A673" s="1"/>
      <c r="B673" s="1"/>
      <c r="C673" s="1"/>
      <c r="D673" s="8"/>
      <c r="E673" s="8"/>
      <c r="F673" s="8"/>
      <c r="G673" s="5"/>
      <c r="H673" s="5"/>
      <c r="I673" s="5"/>
    </row>
    <row r="674" spans="1:9" x14ac:dyDescent="0.2">
      <c r="A674" s="1"/>
      <c r="B674" s="1"/>
      <c r="C674" s="1"/>
      <c r="D674" s="8"/>
      <c r="E674" s="8"/>
      <c r="F674" s="8"/>
      <c r="G674" s="5"/>
      <c r="H674" s="5"/>
      <c r="I674" s="5"/>
    </row>
    <row r="675" spans="1:9" x14ac:dyDescent="0.2">
      <c r="A675" s="1"/>
      <c r="B675" s="1"/>
      <c r="C675" s="1"/>
      <c r="D675" s="8"/>
      <c r="E675" s="8"/>
      <c r="F675" s="8"/>
      <c r="G675" s="5"/>
      <c r="H675" s="5"/>
      <c r="I675" s="5"/>
    </row>
    <row r="676" spans="1:9" x14ac:dyDescent="0.2">
      <c r="A676" s="1"/>
      <c r="B676" s="1"/>
      <c r="C676" s="1"/>
      <c r="D676" s="8"/>
      <c r="E676" s="8"/>
      <c r="F676" s="8"/>
      <c r="G676" s="5"/>
      <c r="H676" s="5"/>
      <c r="I676" s="5"/>
    </row>
    <row r="677" spans="1:9" x14ac:dyDescent="0.2">
      <c r="A677" s="1"/>
      <c r="B677" s="1"/>
      <c r="C677" s="1"/>
      <c r="D677" s="8"/>
      <c r="E677" s="8"/>
      <c r="F677" s="8"/>
      <c r="G677" s="5"/>
      <c r="H677" s="5"/>
      <c r="I677" s="5"/>
    </row>
    <row r="678" spans="1:9" x14ac:dyDescent="0.2">
      <c r="A678" s="1"/>
      <c r="B678" s="1"/>
      <c r="C678" s="1"/>
      <c r="D678" s="8"/>
      <c r="E678" s="8"/>
      <c r="F678" s="8"/>
      <c r="G678" s="5"/>
      <c r="H678" s="5"/>
      <c r="I678" s="5"/>
    </row>
    <row r="679" spans="1:9" x14ac:dyDescent="0.2">
      <c r="A679" s="1"/>
      <c r="B679" s="1"/>
      <c r="C679" s="1"/>
      <c r="D679" s="8"/>
      <c r="E679" s="8"/>
      <c r="F679" s="8"/>
      <c r="G679" s="5"/>
      <c r="H679" s="5"/>
      <c r="I679" s="5"/>
    </row>
    <row r="680" spans="1:9" x14ac:dyDescent="0.2">
      <c r="A680" s="1"/>
      <c r="B680" s="1"/>
      <c r="C680" s="1"/>
      <c r="D680" s="8"/>
      <c r="E680" s="8"/>
      <c r="F680" s="8"/>
      <c r="G680" s="5"/>
      <c r="H680" s="5"/>
      <c r="I680" s="5"/>
    </row>
    <row r="681" spans="1:9" x14ac:dyDescent="0.2">
      <c r="A681" s="1"/>
      <c r="B681" s="1"/>
      <c r="C681" s="1"/>
      <c r="D681" s="8"/>
      <c r="E681" s="8"/>
      <c r="F681" s="8"/>
      <c r="G681" s="5"/>
      <c r="H681" s="5"/>
      <c r="I681" s="5"/>
    </row>
    <row r="682" spans="1:9" x14ac:dyDescent="0.2">
      <c r="A682" s="1"/>
      <c r="B682" s="1"/>
      <c r="C682" s="1"/>
      <c r="D682" s="8"/>
      <c r="E682" s="8"/>
      <c r="F682" s="8"/>
      <c r="G682" s="5"/>
      <c r="H682" s="5"/>
      <c r="I682" s="5"/>
    </row>
    <row r="683" spans="1:9" x14ac:dyDescent="0.2">
      <c r="A683" s="1"/>
      <c r="B683" s="1"/>
      <c r="C683" s="1"/>
      <c r="D683" s="8"/>
      <c r="E683" s="8"/>
      <c r="F683" s="8"/>
      <c r="G683" s="5"/>
      <c r="H683" s="5"/>
      <c r="I683" s="5"/>
    </row>
    <row r="684" spans="1:9" x14ac:dyDescent="0.2">
      <c r="A684" s="1"/>
      <c r="B684" s="1"/>
      <c r="C684" s="1"/>
      <c r="D684" s="8"/>
      <c r="E684" s="8"/>
      <c r="F684" s="8"/>
      <c r="G684" s="5"/>
      <c r="H684" s="5"/>
      <c r="I684" s="5"/>
    </row>
    <row r="685" spans="1:9" x14ac:dyDescent="0.2">
      <c r="A685" s="1"/>
      <c r="B685" s="1"/>
      <c r="C685" s="1"/>
      <c r="D685" s="8"/>
      <c r="E685" s="8"/>
      <c r="F685" s="8"/>
      <c r="G685" s="5"/>
      <c r="H685" s="5"/>
      <c r="I685" s="5"/>
    </row>
    <row r="686" spans="1:9" x14ac:dyDescent="0.2">
      <c r="A686" s="1"/>
      <c r="B686" s="1"/>
      <c r="C686" s="1"/>
      <c r="D686" s="8"/>
      <c r="E686" s="8"/>
      <c r="F686" s="8"/>
      <c r="G686" s="5"/>
      <c r="H686" s="5"/>
      <c r="I686" s="5"/>
    </row>
    <row r="687" spans="1:9" x14ac:dyDescent="0.2">
      <c r="A687" s="1"/>
      <c r="B687" s="1"/>
      <c r="C687" s="1"/>
      <c r="D687" s="8"/>
      <c r="E687" s="8"/>
      <c r="F687" s="8"/>
      <c r="G687" s="5"/>
      <c r="H687" s="5"/>
      <c r="I687" s="5"/>
    </row>
    <row r="688" spans="1:9" x14ac:dyDescent="0.2">
      <c r="A688" s="1"/>
      <c r="B688" s="1"/>
      <c r="C688" s="1"/>
      <c r="D688" s="8"/>
      <c r="E688" s="8"/>
      <c r="F688" s="8"/>
      <c r="G688" s="5"/>
      <c r="H688" s="5"/>
      <c r="I688" s="5"/>
    </row>
    <row r="689" spans="1:9" x14ac:dyDescent="0.2">
      <c r="A689" s="1"/>
      <c r="B689" s="1"/>
      <c r="C689" s="1"/>
      <c r="D689" s="8"/>
      <c r="E689" s="8"/>
      <c r="F689" s="8"/>
      <c r="G689" s="5"/>
      <c r="H689" s="5"/>
      <c r="I689" s="5"/>
    </row>
    <row r="690" spans="1:9" x14ac:dyDescent="0.2">
      <c r="A690" s="1"/>
      <c r="B690" s="1"/>
      <c r="C690" s="1"/>
      <c r="D690" s="8"/>
      <c r="E690" s="8"/>
      <c r="F690" s="8"/>
      <c r="G690" s="5"/>
      <c r="H690" s="5"/>
      <c r="I690" s="5"/>
    </row>
    <row r="691" spans="1:9" x14ac:dyDescent="0.2">
      <c r="A691" s="1"/>
      <c r="B691" s="1"/>
      <c r="C691" s="1"/>
      <c r="D691" s="8"/>
      <c r="E691" s="8"/>
      <c r="F691" s="8"/>
      <c r="G691" s="5"/>
      <c r="H691" s="5"/>
      <c r="I691" s="5"/>
    </row>
    <row r="692" spans="1:9" x14ac:dyDescent="0.2">
      <c r="A692" s="1"/>
      <c r="B692" s="1"/>
      <c r="C692" s="1"/>
      <c r="D692" s="8"/>
      <c r="E692" s="8"/>
      <c r="F692" s="8"/>
      <c r="G692" s="5"/>
      <c r="H692" s="5"/>
      <c r="I692" s="5"/>
    </row>
    <row r="693" spans="1:9" x14ac:dyDescent="0.2">
      <c r="A693" s="1"/>
      <c r="B693" s="1"/>
      <c r="C693" s="1"/>
      <c r="D693" s="8"/>
      <c r="E693" s="8"/>
      <c r="F693" s="8"/>
      <c r="G693" s="5"/>
      <c r="H693" s="5"/>
      <c r="I693" s="5"/>
    </row>
    <row r="694" spans="1:9" x14ac:dyDescent="0.2">
      <c r="A694" s="1"/>
      <c r="B694" s="1"/>
      <c r="C694" s="1"/>
      <c r="D694" s="8"/>
      <c r="E694" s="8"/>
      <c r="F694" s="8"/>
      <c r="G694" s="5"/>
      <c r="H694" s="5"/>
      <c r="I694" s="5"/>
    </row>
    <row r="695" spans="1:9" x14ac:dyDescent="0.2">
      <c r="A695" s="1"/>
      <c r="B695" s="1"/>
      <c r="C695" s="1"/>
      <c r="D695" s="8"/>
      <c r="E695" s="8"/>
      <c r="F695" s="8"/>
      <c r="G695" s="5"/>
      <c r="H695" s="5"/>
      <c r="I695" s="5"/>
    </row>
    <row r="696" spans="1:9" x14ac:dyDescent="0.2">
      <c r="A696" s="1"/>
      <c r="B696" s="1"/>
      <c r="C696" s="1"/>
      <c r="D696" s="8"/>
      <c r="E696" s="8"/>
      <c r="F696" s="8"/>
      <c r="G696" s="5"/>
      <c r="H696" s="5"/>
      <c r="I696" s="5"/>
    </row>
    <row r="697" spans="1:9" x14ac:dyDescent="0.2">
      <c r="A697" s="1"/>
      <c r="B697" s="1"/>
      <c r="C697" s="1"/>
      <c r="D697" s="8"/>
      <c r="E697" s="8"/>
      <c r="F697" s="8"/>
      <c r="G697" s="5"/>
      <c r="H697" s="5"/>
      <c r="I697" s="5"/>
    </row>
    <row r="698" spans="1:9" x14ac:dyDescent="0.2">
      <c r="A698" s="1"/>
      <c r="B698" s="1"/>
      <c r="C698" s="1"/>
      <c r="D698" s="8"/>
      <c r="E698" s="8"/>
      <c r="F698" s="8"/>
      <c r="G698" s="5"/>
      <c r="H698" s="5"/>
      <c r="I698" s="5"/>
    </row>
    <row r="699" spans="1:9" x14ac:dyDescent="0.2">
      <c r="A699" s="1"/>
      <c r="B699" s="1"/>
      <c r="C699" s="1"/>
      <c r="D699" s="8"/>
      <c r="E699" s="8"/>
      <c r="F699" s="8"/>
      <c r="G699" s="5"/>
      <c r="H699" s="5"/>
      <c r="I699" s="5"/>
    </row>
    <row r="700" spans="1:9" x14ac:dyDescent="0.2">
      <c r="A700" s="1"/>
      <c r="B700" s="1"/>
      <c r="C700" s="1"/>
      <c r="D700" s="8"/>
      <c r="E700" s="8"/>
      <c r="F700" s="8"/>
      <c r="G700" s="5"/>
      <c r="H700" s="5"/>
      <c r="I700" s="5"/>
    </row>
    <row r="701" spans="1:9" x14ac:dyDescent="0.2">
      <c r="A701" s="1"/>
      <c r="B701" s="1"/>
      <c r="C701" s="1"/>
      <c r="D701" s="8"/>
      <c r="E701" s="8"/>
      <c r="F701" s="8"/>
      <c r="G701" s="5"/>
      <c r="H701" s="5"/>
      <c r="I701" s="5"/>
    </row>
    <row r="702" spans="1:9" x14ac:dyDescent="0.2">
      <c r="A702" s="1"/>
      <c r="B702" s="1"/>
      <c r="C702" s="1"/>
      <c r="D702" s="8"/>
      <c r="E702" s="8"/>
      <c r="F702" s="8"/>
      <c r="G702" s="5"/>
      <c r="H702" s="5"/>
      <c r="I702" s="5"/>
    </row>
    <row r="703" spans="1:9" x14ac:dyDescent="0.2">
      <c r="A703" s="1"/>
      <c r="B703" s="1"/>
      <c r="C703" s="1"/>
      <c r="D703" s="8"/>
      <c r="E703" s="8"/>
      <c r="F703" s="8"/>
      <c r="G703" s="5"/>
      <c r="H703" s="5"/>
      <c r="I703" s="5"/>
    </row>
    <row r="704" spans="1:9" x14ac:dyDescent="0.2">
      <c r="A704" s="1"/>
      <c r="B704" s="1"/>
      <c r="C704" s="1"/>
      <c r="D704" s="8"/>
      <c r="E704" s="8"/>
      <c r="F704" s="8"/>
      <c r="G704" s="5"/>
      <c r="H704" s="5"/>
      <c r="I704" s="5"/>
    </row>
    <row r="705" spans="1:9" x14ac:dyDescent="0.2">
      <c r="A705" s="1"/>
      <c r="B705" s="1"/>
      <c r="C705" s="1"/>
      <c r="D705" s="8"/>
      <c r="E705" s="8"/>
      <c r="F705" s="8"/>
      <c r="G705" s="5"/>
      <c r="H705" s="5"/>
      <c r="I705" s="5"/>
    </row>
    <row r="706" spans="1:9" x14ac:dyDescent="0.2">
      <c r="A706" s="1"/>
      <c r="B706" s="1"/>
      <c r="C706" s="1"/>
      <c r="D706" s="8"/>
      <c r="E706" s="8"/>
      <c r="F706" s="8"/>
      <c r="G706" s="5"/>
      <c r="H706" s="5"/>
      <c r="I706" s="5"/>
    </row>
    <row r="707" spans="1:9" x14ac:dyDescent="0.2">
      <c r="A707" s="1"/>
      <c r="B707" s="1"/>
      <c r="C707" s="1"/>
      <c r="D707" s="8"/>
      <c r="E707" s="8"/>
      <c r="F707" s="8"/>
      <c r="G707" s="5"/>
      <c r="H707" s="5"/>
      <c r="I707" s="5"/>
    </row>
    <row r="708" spans="1:9" x14ac:dyDescent="0.2">
      <c r="A708" s="1"/>
      <c r="B708" s="1"/>
      <c r="C708" s="1"/>
      <c r="D708" s="8"/>
      <c r="E708" s="8"/>
      <c r="F708" s="8"/>
      <c r="G708" s="5"/>
      <c r="H708" s="5"/>
      <c r="I708" s="5"/>
    </row>
    <row r="709" spans="1:9" x14ac:dyDescent="0.2">
      <c r="A709" s="1"/>
      <c r="B709" s="1"/>
      <c r="C709" s="1"/>
      <c r="D709" s="8"/>
      <c r="E709" s="8"/>
      <c r="F709" s="8"/>
      <c r="G709" s="5"/>
      <c r="H709" s="5"/>
      <c r="I709" s="5"/>
    </row>
    <row r="710" spans="1:9" x14ac:dyDescent="0.2">
      <c r="A710" s="1"/>
      <c r="B710" s="1"/>
      <c r="C710" s="1"/>
      <c r="D710" s="8"/>
      <c r="E710" s="8"/>
      <c r="F710" s="8"/>
      <c r="G710" s="5"/>
      <c r="H710" s="5"/>
      <c r="I710" s="5"/>
    </row>
    <row r="711" spans="1:9" x14ac:dyDescent="0.2">
      <c r="A711" s="1"/>
      <c r="B711" s="1"/>
      <c r="C711" s="1"/>
      <c r="D711" s="8"/>
      <c r="E711" s="8"/>
      <c r="F711" s="8"/>
      <c r="G711" s="5"/>
      <c r="H711" s="5"/>
      <c r="I711" s="5"/>
    </row>
    <row r="712" spans="1:9" x14ac:dyDescent="0.2">
      <c r="A712" s="1"/>
      <c r="B712" s="1"/>
      <c r="C712" s="1"/>
      <c r="D712" s="8"/>
      <c r="E712" s="8"/>
      <c r="F712" s="8"/>
      <c r="G712" s="5"/>
      <c r="H712" s="5"/>
      <c r="I712" s="5"/>
    </row>
    <row r="713" spans="1:9" x14ac:dyDescent="0.2">
      <c r="A713" s="1"/>
      <c r="B713" s="1"/>
      <c r="C713" s="1"/>
      <c r="D713" s="8"/>
      <c r="E713" s="8"/>
      <c r="F713" s="8"/>
      <c r="G713" s="5"/>
      <c r="H713" s="5"/>
      <c r="I713" s="5"/>
    </row>
    <row r="714" spans="1:9" x14ac:dyDescent="0.2">
      <c r="A714" s="1"/>
      <c r="B714" s="1"/>
      <c r="C714" s="1"/>
      <c r="D714" s="8"/>
      <c r="E714" s="8"/>
      <c r="F714" s="8"/>
      <c r="G714" s="5"/>
      <c r="H714" s="5"/>
      <c r="I714" s="5"/>
    </row>
    <row r="715" spans="1:9" x14ac:dyDescent="0.2">
      <c r="A715" s="1"/>
      <c r="B715" s="1"/>
      <c r="C715" s="1"/>
      <c r="D715" s="8"/>
      <c r="E715" s="8"/>
      <c r="F715" s="8"/>
      <c r="G715" s="5"/>
      <c r="H715" s="5"/>
      <c r="I715" s="5"/>
    </row>
    <row r="716" spans="1:9" x14ac:dyDescent="0.2">
      <c r="A716" s="1"/>
      <c r="B716" s="1"/>
      <c r="C716" s="1"/>
      <c r="D716" s="8"/>
      <c r="E716" s="8"/>
      <c r="F716" s="8"/>
      <c r="G716" s="5"/>
      <c r="H716" s="5"/>
      <c r="I716" s="5"/>
    </row>
    <row r="717" spans="1:9" x14ac:dyDescent="0.2">
      <c r="A717" s="1"/>
      <c r="B717" s="1"/>
      <c r="C717" s="1"/>
      <c r="D717" s="8"/>
      <c r="E717" s="8"/>
      <c r="F717" s="8"/>
      <c r="G717" s="5"/>
      <c r="H717" s="5"/>
      <c r="I717" s="5"/>
    </row>
    <row r="718" spans="1:9" x14ac:dyDescent="0.2">
      <c r="A718" s="1"/>
      <c r="B718" s="1"/>
      <c r="C718" s="1"/>
      <c r="D718" s="8"/>
      <c r="E718" s="8"/>
      <c r="F718" s="8"/>
      <c r="G718" s="5"/>
      <c r="H718" s="5"/>
      <c r="I718" s="5"/>
    </row>
    <row r="719" spans="1:9" x14ac:dyDescent="0.2">
      <c r="A719" s="1"/>
      <c r="B719" s="1"/>
      <c r="C719" s="1"/>
      <c r="D719" s="8"/>
      <c r="E719" s="8"/>
      <c r="F719" s="8"/>
      <c r="G719" s="5"/>
      <c r="H719" s="5"/>
      <c r="I719" s="5"/>
    </row>
    <row r="720" spans="1:9" x14ac:dyDescent="0.2">
      <c r="A720" s="1"/>
      <c r="B720" s="1"/>
      <c r="C720" s="1"/>
      <c r="D720" s="8"/>
      <c r="E720" s="8"/>
      <c r="F720" s="8"/>
      <c r="G720" s="5"/>
      <c r="H720" s="5"/>
      <c r="I720" s="5"/>
    </row>
    <row r="721" spans="1:9" x14ac:dyDescent="0.2">
      <c r="A721" s="1"/>
      <c r="B721" s="1"/>
      <c r="C721" s="1"/>
      <c r="D721" s="8"/>
      <c r="E721" s="8"/>
      <c r="F721" s="8"/>
      <c r="G721" s="5"/>
      <c r="H721" s="5"/>
      <c r="I721" s="5"/>
    </row>
    <row r="722" spans="1:9" x14ac:dyDescent="0.2">
      <c r="A722" s="1"/>
      <c r="B722" s="1"/>
      <c r="C722" s="1"/>
      <c r="D722" s="8"/>
      <c r="E722" s="8"/>
      <c r="F722" s="8"/>
      <c r="G722" s="5"/>
      <c r="H722" s="5"/>
      <c r="I722" s="5"/>
    </row>
    <row r="723" spans="1:9" x14ac:dyDescent="0.2">
      <c r="A723" s="1"/>
      <c r="B723" s="1"/>
      <c r="C723" s="1"/>
      <c r="D723" s="8"/>
      <c r="E723" s="8"/>
      <c r="F723" s="8"/>
      <c r="G723" s="5"/>
      <c r="H723" s="5"/>
      <c r="I723" s="5"/>
    </row>
    <row r="724" spans="1:9" x14ac:dyDescent="0.2">
      <c r="A724" s="1"/>
      <c r="B724" s="1"/>
      <c r="C724" s="1"/>
      <c r="D724" s="8"/>
      <c r="E724" s="8"/>
      <c r="F724" s="8"/>
      <c r="G724" s="5"/>
      <c r="H724" s="5"/>
      <c r="I724" s="5"/>
    </row>
    <row r="725" spans="1:9" x14ac:dyDescent="0.2">
      <c r="A725" s="1"/>
      <c r="B725" s="1"/>
      <c r="C725" s="1"/>
      <c r="D725" s="8"/>
      <c r="E725" s="8"/>
      <c r="F725" s="8"/>
      <c r="G725" s="5"/>
      <c r="H725" s="5"/>
      <c r="I725" s="5"/>
    </row>
    <row r="726" spans="1:9" x14ac:dyDescent="0.2">
      <c r="A726" s="1"/>
      <c r="B726" s="1"/>
      <c r="C726" s="1"/>
      <c r="D726" s="8"/>
      <c r="E726" s="8"/>
      <c r="F726" s="8"/>
      <c r="G726" s="5"/>
      <c r="H726" s="5"/>
      <c r="I726" s="5"/>
    </row>
    <row r="727" spans="1:9" x14ac:dyDescent="0.2">
      <c r="A727" s="1"/>
      <c r="B727" s="1"/>
      <c r="C727" s="1"/>
      <c r="D727" s="8"/>
      <c r="E727" s="8"/>
      <c r="F727" s="8"/>
      <c r="G727" s="5"/>
      <c r="H727" s="5"/>
      <c r="I727" s="5"/>
    </row>
    <row r="728" spans="1:9" x14ac:dyDescent="0.2">
      <c r="A728" s="1"/>
      <c r="B728" s="1"/>
      <c r="C728" s="1"/>
      <c r="D728" s="8"/>
      <c r="E728" s="8"/>
      <c r="F728" s="8"/>
      <c r="G728" s="5"/>
      <c r="H728" s="5"/>
      <c r="I728" s="5"/>
    </row>
    <row r="729" spans="1:9" x14ac:dyDescent="0.2">
      <c r="A729" s="1"/>
      <c r="B729" s="1"/>
      <c r="C729" s="1"/>
      <c r="D729" s="8"/>
      <c r="E729" s="8"/>
      <c r="F729" s="8"/>
      <c r="G729" s="5"/>
      <c r="H729" s="5"/>
      <c r="I729" s="5"/>
    </row>
    <row r="730" spans="1:9" x14ac:dyDescent="0.2">
      <c r="A730" s="1"/>
      <c r="B730" s="1"/>
      <c r="C730" s="1"/>
      <c r="D730" s="8"/>
      <c r="E730" s="8"/>
      <c r="F730" s="8"/>
      <c r="G730" s="5"/>
      <c r="H730" s="5"/>
      <c r="I730" s="5"/>
    </row>
    <row r="731" spans="1:9" x14ac:dyDescent="0.2">
      <c r="A731" s="1"/>
      <c r="B731" s="1"/>
      <c r="C731" s="1"/>
      <c r="D731" s="8"/>
      <c r="E731" s="8"/>
      <c r="F731" s="8"/>
      <c r="G731" s="5"/>
      <c r="H731" s="5"/>
      <c r="I731" s="5"/>
    </row>
    <row r="732" spans="1:9" x14ac:dyDescent="0.2">
      <c r="A732" s="1"/>
      <c r="B732" s="1"/>
      <c r="C732" s="1"/>
      <c r="D732" s="8"/>
      <c r="E732" s="8"/>
      <c r="F732" s="8"/>
      <c r="G732" s="5"/>
      <c r="H732" s="5"/>
      <c r="I732" s="5"/>
    </row>
    <row r="733" spans="1:9" x14ac:dyDescent="0.2">
      <c r="A733" s="1"/>
      <c r="B733" s="1"/>
      <c r="C733" s="1"/>
      <c r="D733" s="8"/>
      <c r="E733" s="8"/>
      <c r="F733" s="8"/>
      <c r="G733" s="5"/>
      <c r="H733" s="5"/>
      <c r="I733" s="5"/>
    </row>
    <row r="734" spans="1:9" x14ac:dyDescent="0.2">
      <c r="A734" s="1"/>
      <c r="B734" s="1"/>
      <c r="C734" s="1"/>
      <c r="D734" s="8"/>
      <c r="E734" s="8"/>
      <c r="F734" s="8"/>
      <c r="G734" s="5"/>
      <c r="H734" s="5"/>
      <c r="I734" s="5"/>
    </row>
    <row r="735" spans="1:9" x14ac:dyDescent="0.2">
      <c r="A735" s="1"/>
      <c r="B735" s="1"/>
      <c r="C735" s="1"/>
      <c r="D735" s="8"/>
      <c r="E735" s="8"/>
      <c r="F735" s="8"/>
      <c r="G735" s="5"/>
      <c r="H735" s="5"/>
      <c r="I735" s="5"/>
    </row>
    <row r="736" spans="1:9" x14ac:dyDescent="0.2">
      <c r="A736" s="1"/>
      <c r="B736" s="1"/>
      <c r="C736" s="1"/>
      <c r="D736" s="8"/>
      <c r="E736" s="8"/>
      <c r="F736" s="8"/>
      <c r="G736" s="5"/>
      <c r="H736" s="5"/>
      <c r="I736" s="5"/>
    </row>
    <row r="737" spans="1:9" x14ac:dyDescent="0.2">
      <c r="A737" s="1"/>
      <c r="B737" s="1"/>
      <c r="C737" s="1"/>
      <c r="D737" s="8"/>
      <c r="E737" s="8"/>
      <c r="F737" s="8"/>
      <c r="G737" s="5"/>
      <c r="H737" s="5"/>
      <c r="I737" s="5"/>
    </row>
    <row r="738" spans="1:9" x14ac:dyDescent="0.2">
      <c r="A738" s="1"/>
      <c r="B738" s="1"/>
      <c r="C738" s="1"/>
      <c r="D738" s="8"/>
      <c r="E738" s="8"/>
      <c r="F738" s="8"/>
      <c r="G738" s="5"/>
      <c r="H738" s="5"/>
      <c r="I738" s="5"/>
    </row>
    <row r="739" spans="1:9" x14ac:dyDescent="0.2">
      <c r="A739" s="1"/>
      <c r="B739" s="1"/>
      <c r="C739" s="1"/>
      <c r="D739" s="8"/>
      <c r="E739" s="8"/>
      <c r="F739" s="8"/>
      <c r="G739" s="5"/>
      <c r="H739" s="5"/>
      <c r="I739" s="5"/>
    </row>
    <row r="740" spans="1:9" x14ac:dyDescent="0.2">
      <c r="A740" s="1"/>
      <c r="B740" s="1"/>
      <c r="C740" s="1"/>
      <c r="D740" s="8"/>
      <c r="E740" s="8"/>
      <c r="F740" s="8"/>
      <c r="G740" s="5"/>
      <c r="H740" s="5"/>
      <c r="I740" s="5"/>
    </row>
    <row r="741" spans="1:9" x14ac:dyDescent="0.2">
      <c r="A741" s="1"/>
      <c r="B741" s="1"/>
      <c r="C741" s="1"/>
      <c r="D741" s="8"/>
      <c r="E741" s="8"/>
      <c r="F741" s="8"/>
      <c r="G741" s="5"/>
      <c r="H741" s="5"/>
      <c r="I741" s="5"/>
    </row>
    <row r="742" spans="1:9" x14ac:dyDescent="0.2">
      <c r="A742" s="1"/>
      <c r="B742" s="1"/>
      <c r="C742" s="1"/>
      <c r="D742" s="8"/>
      <c r="E742" s="8"/>
      <c r="F742" s="8"/>
      <c r="G742" s="5"/>
      <c r="H742" s="5"/>
      <c r="I742" s="5"/>
    </row>
    <row r="743" spans="1:9" x14ac:dyDescent="0.2">
      <c r="A743" s="1"/>
      <c r="B743" s="1"/>
      <c r="C743" s="1"/>
      <c r="D743" s="8"/>
      <c r="E743" s="8"/>
      <c r="F743" s="8"/>
      <c r="G743" s="5"/>
      <c r="H743" s="5"/>
      <c r="I743" s="5"/>
    </row>
    <row r="744" spans="1:9" x14ac:dyDescent="0.2">
      <c r="A744" s="1"/>
      <c r="B744" s="1"/>
      <c r="C744" s="1"/>
      <c r="D744" s="8"/>
      <c r="E744" s="8"/>
      <c r="F744" s="8"/>
      <c r="G744" s="5"/>
      <c r="H744" s="5"/>
      <c r="I744" s="5"/>
    </row>
    <row r="745" spans="1:9" x14ac:dyDescent="0.2">
      <c r="A745" s="1"/>
      <c r="B745" s="1"/>
      <c r="C745" s="1"/>
      <c r="D745" s="8"/>
      <c r="E745" s="8"/>
      <c r="F745" s="8"/>
      <c r="G745" s="5"/>
      <c r="H745" s="5"/>
      <c r="I745" s="5"/>
    </row>
    <row r="746" spans="1:9" x14ac:dyDescent="0.2">
      <c r="A746" s="1"/>
      <c r="B746" s="1"/>
      <c r="C746" s="1"/>
      <c r="D746" s="8"/>
      <c r="E746" s="8"/>
      <c r="F746" s="8"/>
      <c r="G746" s="5"/>
      <c r="H746" s="5"/>
      <c r="I746" s="5"/>
    </row>
    <row r="747" spans="1:9" x14ac:dyDescent="0.2">
      <c r="A747" s="1"/>
      <c r="B747" s="1"/>
      <c r="C747" s="1"/>
      <c r="D747" s="8"/>
      <c r="E747" s="8"/>
      <c r="F747" s="8"/>
      <c r="G747" s="5"/>
      <c r="H747" s="5"/>
      <c r="I747" s="5"/>
    </row>
    <row r="748" spans="1:9" x14ac:dyDescent="0.2">
      <c r="A748" s="1"/>
      <c r="B748" s="1"/>
      <c r="C748" s="1"/>
      <c r="D748" s="8"/>
      <c r="E748" s="8"/>
      <c r="F748" s="8"/>
      <c r="G748" s="5"/>
      <c r="H748" s="5"/>
      <c r="I748" s="5"/>
    </row>
    <row r="749" spans="1:9" x14ac:dyDescent="0.2">
      <c r="A749" s="1"/>
      <c r="B749" s="1"/>
      <c r="C749" s="1"/>
      <c r="D749" s="8"/>
      <c r="E749" s="8"/>
      <c r="F749" s="8"/>
      <c r="G749" s="5"/>
      <c r="H749" s="5"/>
      <c r="I749" s="5"/>
    </row>
    <row r="750" spans="1:9" x14ac:dyDescent="0.2">
      <c r="A750" s="1"/>
      <c r="B750" s="1"/>
      <c r="C750" s="1"/>
      <c r="D750" s="8"/>
      <c r="E750" s="8"/>
      <c r="F750" s="8"/>
      <c r="G750" s="5"/>
      <c r="H750" s="5"/>
      <c r="I750" s="5"/>
    </row>
    <row r="751" spans="1:9" x14ac:dyDescent="0.2">
      <c r="A751" s="1"/>
      <c r="B751" s="1"/>
      <c r="C751" s="1"/>
      <c r="D751" s="8"/>
      <c r="E751" s="8"/>
      <c r="F751" s="8"/>
      <c r="G751" s="5"/>
      <c r="H751" s="5"/>
      <c r="I751" s="5"/>
    </row>
    <row r="752" spans="1:9" x14ac:dyDescent="0.2">
      <c r="A752" s="1"/>
      <c r="B752" s="1"/>
      <c r="C752" s="1"/>
      <c r="D752" s="8"/>
      <c r="E752" s="8"/>
      <c r="F752" s="8"/>
      <c r="G752" s="5"/>
      <c r="H752" s="5"/>
      <c r="I752" s="5"/>
    </row>
    <row r="753" spans="1:9" x14ac:dyDescent="0.2">
      <c r="A753" s="1"/>
      <c r="B753" s="1"/>
      <c r="C753" s="1"/>
      <c r="D753" s="8"/>
      <c r="E753" s="8"/>
      <c r="F753" s="8"/>
      <c r="G753" s="5"/>
      <c r="H753" s="5"/>
      <c r="I753" s="5"/>
    </row>
    <row r="754" spans="1:9" x14ac:dyDescent="0.2">
      <c r="A754" s="1"/>
      <c r="B754" s="1"/>
      <c r="C754" s="1"/>
      <c r="D754" s="8"/>
      <c r="E754" s="8"/>
      <c r="F754" s="8"/>
      <c r="G754" s="5"/>
      <c r="H754" s="5"/>
      <c r="I754" s="5"/>
    </row>
    <row r="755" spans="1:9" x14ac:dyDescent="0.2">
      <c r="A755" s="1"/>
      <c r="B755" s="1"/>
      <c r="C755" s="1"/>
      <c r="D755" s="8"/>
      <c r="E755" s="8"/>
      <c r="F755" s="8"/>
      <c r="G755" s="5"/>
      <c r="H755" s="5"/>
      <c r="I755" s="5"/>
    </row>
    <row r="756" spans="1:9" x14ac:dyDescent="0.2">
      <c r="A756" s="1"/>
      <c r="B756" s="1"/>
      <c r="C756" s="1"/>
      <c r="D756" s="8"/>
      <c r="E756" s="8"/>
      <c r="F756" s="8"/>
      <c r="G756" s="5"/>
      <c r="H756" s="5"/>
      <c r="I756" s="5"/>
    </row>
    <row r="757" spans="1:9" x14ac:dyDescent="0.2">
      <c r="A757" s="1"/>
      <c r="B757" s="1"/>
      <c r="C757" s="1"/>
      <c r="D757" s="8"/>
      <c r="E757" s="8"/>
      <c r="F757" s="8"/>
      <c r="G757" s="5"/>
      <c r="H757" s="5"/>
      <c r="I757" s="5"/>
    </row>
    <row r="758" spans="1:9" x14ac:dyDescent="0.2">
      <c r="A758" s="1"/>
      <c r="B758" s="1"/>
      <c r="C758" s="1"/>
      <c r="D758" s="8"/>
      <c r="E758" s="8"/>
      <c r="F758" s="8"/>
      <c r="G758" s="5"/>
      <c r="H758" s="5"/>
      <c r="I758" s="5"/>
    </row>
    <row r="759" spans="1:9" x14ac:dyDescent="0.2">
      <c r="A759" s="1"/>
      <c r="B759" s="1"/>
      <c r="C759" s="1"/>
      <c r="D759" s="8"/>
      <c r="E759" s="8"/>
      <c r="F759" s="8"/>
      <c r="G759" s="5"/>
      <c r="H759" s="5"/>
      <c r="I759" s="5"/>
    </row>
    <row r="760" spans="1:9" x14ac:dyDescent="0.2">
      <c r="A760" s="1"/>
      <c r="B760" s="1"/>
      <c r="C760" s="1"/>
      <c r="D760" s="8"/>
      <c r="E760" s="8"/>
      <c r="F760" s="8"/>
      <c r="G760" s="5"/>
      <c r="H760" s="5"/>
      <c r="I760" s="5"/>
    </row>
    <row r="761" spans="1:9" x14ac:dyDescent="0.2">
      <c r="A761" s="1"/>
      <c r="B761" s="1"/>
      <c r="C761" s="1"/>
      <c r="D761" s="8"/>
      <c r="E761" s="8"/>
      <c r="F761" s="8"/>
      <c r="G761" s="5"/>
      <c r="H761" s="5"/>
      <c r="I761" s="5"/>
    </row>
    <row r="762" spans="1:9" x14ac:dyDescent="0.2">
      <c r="A762" s="1"/>
      <c r="B762" s="1"/>
      <c r="C762" s="1"/>
      <c r="D762" s="8"/>
      <c r="E762" s="8"/>
      <c r="F762" s="8"/>
      <c r="G762" s="5"/>
      <c r="H762" s="5"/>
      <c r="I762" s="5"/>
    </row>
    <row r="763" spans="1:9" x14ac:dyDescent="0.2">
      <c r="A763" s="1"/>
      <c r="B763" s="1"/>
      <c r="C763" s="1"/>
      <c r="D763" s="8"/>
      <c r="E763" s="8"/>
      <c r="F763" s="8"/>
      <c r="G763" s="5"/>
      <c r="H763" s="5"/>
      <c r="I763" s="5"/>
    </row>
    <row r="764" spans="1:9" x14ac:dyDescent="0.2">
      <c r="A764" s="1"/>
      <c r="B764" s="1"/>
      <c r="C764" s="1"/>
      <c r="D764" s="8"/>
      <c r="E764" s="8"/>
      <c r="F764" s="8"/>
      <c r="G764" s="5"/>
      <c r="H764" s="5"/>
      <c r="I764" s="5"/>
    </row>
    <row r="765" spans="1:9" x14ac:dyDescent="0.2">
      <c r="A765" s="1"/>
      <c r="B765" s="1"/>
      <c r="C765" s="1"/>
      <c r="D765" s="8"/>
      <c r="E765" s="8"/>
      <c r="F765" s="8"/>
      <c r="G765" s="5"/>
      <c r="H765" s="5"/>
      <c r="I765" s="5"/>
    </row>
    <row r="766" spans="1:9" x14ac:dyDescent="0.2">
      <c r="A766" s="1"/>
      <c r="B766" s="1"/>
      <c r="C766" s="1"/>
      <c r="D766" s="8"/>
      <c r="E766" s="8"/>
      <c r="F766" s="8"/>
      <c r="G766" s="5"/>
      <c r="H766" s="5"/>
      <c r="I766" s="5"/>
    </row>
    <row r="767" spans="1:9" x14ac:dyDescent="0.2">
      <c r="A767" s="1"/>
      <c r="B767" s="1"/>
      <c r="C767" s="1"/>
      <c r="D767" s="8"/>
      <c r="E767" s="8"/>
      <c r="F767" s="8"/>
      <c r="G767" s="5"/>
      <c r="H767" s="5"/>
      <c r="I767" s="5"/>
    </row>
    <row r="768" spans="1:9" x14ac:dyDescent="0.2">
      <c r="A768" s="1"/>
      <c r="B768" s="1"/>
      <c r="C768" s="1"/>
      <c r="D768" s="8"/>
      <c r="E768" s="8"/>
      <c r="F768" s="8"/>
      <c r="G768" s="5"/>
      <c r="H768" s="5"/>
      <c r="I768" s="5"/>
    </row>
    <row r="769" spans="1:9" x14ac:dyDescent="0.2">
      <c r="A769" s="1"/>
      <c r="B769" s="1"/>
      <c r="C769" s="1"/>
      <c r="D769" s="8"/>
      <c r="E769" s="8"/>
      <c r="F769" s="8"/>
      <c r="G769" s="5"/>
      <c r="H769" s="5"/>
      <c r="I769" s="5"/>
    </row>
    <row r="770" spans="1:9" x14ac:dyDescent="0.2">
      <c r="A770" s="1"/>
      <c r="B770" s="1"/>
      <c r="C770" s="1"/>
      <c r="D770" s="8"/>
      <c r="E770" s="8"/>
      <c r="F770" s="8"/>
      <c r="G770" s="5"/>
      <c r="H770" s="5"/>
      <c r="I770" s="5"/>
    </row>
    <row r="771" spans="1:9" x14ac:dyDescent="0.2">
      <c r="A771" s="1"/>
      <c r="B771" s="1"/>
      <c r="C771" s="1"/>
      <c r="D771" s="8"/>
      <c r="E771" s="8"/>
      <c r="F771" s="8"/>
      <c r="G771" s="5"/>
      <c r="H771" s="5"/>
      <c r="I771" s="5"/>
    </row>
    <row r="772" spans="1:9" x14ac:dyDescent="0.2">
      <c r="A772" s="1"/>
      <c r="B772" s="1"/>
      <c r="C772" s="1"/>
      <c r="D772" s="8"/>
      <c r="E772" s="8"/>
      <c r="F772" s="8"/>
      <c r="G772" s="5"/>
      <c r="H772" s="5"/>
      <c r="I772" s="5"/>
    </row>
    <row r="773" spans="1:9" x14ac:dyDescent="0.2">
      <c r="A773" s="1"/>
      <c r="B773" s="1"/>
      <c r="C773" s="1"/>
      <c r="D773" s="8"/>
      <c r="E773" s="8"/>
      <c r="F773" s="8"/>
      <c r="G773" s="5"/>
      <c r="H773" s="5"/>
      <c r="I773" s="5"/>
    </row>
    <row r="774" spans="1:9" x14ac:dyDescent="0.2">
      <c r="A774" s="1"/>
      <c r="B774" s="1"/>
      <c r="C774" s="1"/>
      <c r="D774" s="8"/>
      <c r="E774" s="8"/>
      <c r="F774" s="8"/>
      <c r="G774" s="5"/>
      <c r="H774" s="5"/>
      <c r="I774" s="5"/>
    </row>
    <row r="775" spans="1:9" x14ac:dyDescent="0.2">
      <c r="A775" s="1"/>
      <c r="B775" s="1"/>
      <c r="C775" s="1"/>
      <c r="D775" s="8"/>
      <c r="E775" s="8"/>
      <c r="F775" s="8"/>
      <c r="G775" s="5"/>
      <c r="H775" s="5"/>
      <c r="I775" s="5"/>
    </row>
    <row r="776" spans="1:9" x14ac:dyDescent="0.2">
      <c r="A776" s="1"/>
      <c r="B776" s="1"/>
      <c r="C776" s="1"/>
      <c r="D776" s="8"/>
      <c r="E776" s="8"/>
      <c r="F776" s="8"/>
      <c r="G776" s="5"/>
      <c r="H776" s="5"/>
      <c r="I776" s="5"/>
    </row>
    <row r="777" spans="1:9" x14ac:dyDescent="0.2">
      <c r="A777" s="1"/>
      <c r="B777" s="1"/>
      <c r="C777" s="1"/>
      <c r="D777" s="8"/>
      <c r="E777" s="8"/>
      <c r="F777" s="8"/>
      <c r="G777" s="5"/>
      <c r="H777" s="5"/>
      <c r="I777" s="5"/>
    </row>
    <row r="778" spans="1:9" x14ac:dyDescent="0.2">
      <c r="A778" s="1"/>
      <c r="B778" s="1"/>
      <c r="C778" s="1"/>
      <c r="D778" s="8"/>
      <c r="E778" s="8"/>
      <c r="F778" s="8"/>
      <c r="G778" s="5"/>
      <c r="H778" s="5"/>
      <c r="I778" s="5"/>
    </row>
    <row r="779" spans="1:9" x14ac:dyDescent="0.2">
      <c r="A779" s="1"/>
      <c r="B779" s="1"/>
      <c r="C779" s="1"/>
      <c r="D779" s="8"/>
      <c r="E779" s="8"/>
      <c r="F779" s="8"/>
      <c r="G779" s="5"/>
      <c r="H779" s="5"/>
      <c r="I779" s="5"/>
    </row>
    <row r="780" spans="1:9" x14ac:dyDescent="0.2">
      <c r="A780" s="1"/>
      <c r="B780" s="1"/>
      <c r="C780" s="1"/>
      <c r="D780" s="8"/>
      <c r="E780" s="8"/>
      <c r="F780" s="8"/>
      <c r="G780" s="5"/>
      <c r="H780" s="5"/>
      <c r="I780" s="5"/>
    </row>
    <row r="781" spans="1:9" x14ac:dyDescent="0.2">
      <c r="A781" s="1"/>
      <c r="B781" s="1"/>
      <c r="C781" s="1"/>
      <c r="D781" s="8"/>
      <c r="E781" s="8"/>
      <c r="F781" s="8"/>
      <c r="G781" s="5"/>
      <c r="H781" s="5"/>
      <c r="I781" s="5"/>
    </row>
    <row r="782" spans="1:9" x14ac:dyDescent="0.2">
      <c r="A782" s="1"/>
      <c r="B782" s="1"/>
      <c r="C782" s="1"/>
      <c r="D782" s="8"/>
      <c r="E782" s="8"/>
      <c r="F782" s="8"/>
      <c r="G782" s="5"/>
      <c r="H782" s="5"/>
      <c r="I782" s="5"/>
    </row>
    <row r="783" spans="1:9" x14ac:dyDescent="0.2">
      <c r="A783" s="1"/>
      <c r="B783" s="1"/>
      <c r="C783" s="1"/>
      <c r="D783" s="8"/>
      <c r="E783" s="8"/>
      <c r="F783" s="8"/>
      <c r="G783" s="5"/>
      <c r="H783" s="5"/>
      <c r="I783" s="5"/>
    </row>
    <row r="784" spans="1:9" x14ac:dyDescent="0.2">
      <c r="A784" s="1"/>
      <c r="B784" s="1"/>
      <c r="C784" s="1"/>
      <c r="D784" s="8"/>
      <c r="E784" s="8"/>
      <c r="F784" s="8"/>
      <c r="G784" s="5"/>
      <c r="H784" s="5"/>
      <c r="I784" s="5"/>
    </row>
    <row r="785" spans="1:9" x14ac:dyDescent="0.2">
      <c r="A785" s="1"/>
      <c r="B785" s="1"/>
      <c r="C785" s="1"/>
      <c r="D785" s="8"/>
      <c r="E785" s="8"/>
      <c r="F785" s="8"/>
      <c r="G785" s="5"/>
      <c r="H785" s="5"/>
      <c r="I785" s="5"/>
    </row>
    <row r="786" spans="1:9" x14ac:dyDescent="0.2">
      <c r="A786" s="1"/>
      <c r="B786" s="1"/>
      <c r="C786" s="1"/>
      <c r="D786" s="8"/>
      <c r="E786" s="8"/>
      <c r="F786" s="8"/>
      <c r="G786" s="5"/>
      <c r="H786" s="5"/>
      <c r="I786" s="5"/>
    </row>
    <row r="787" spans="1:9" x14ac:dyDescent="0.2">
      <c r="A787" s="1"/>
      <c r="B787" s="1"/>
      <c r="C787" s="1"/>
      <c r="D787" s="8"/>
      <c r="E787" s="8"/>
      <c r="F787" s="8"/>
      <c r="G787" s="5"/>
      <c r="H787" s="5"/>
      <c r="I787" s="5"/>
    </row>
    <row r="788" spans="1:9" x14ac:dyDescent="0.2">
      <c r="A788" s="1"/>
      <c r="B788" s="1"/>
      <c r="C788" s="1"/>
      <c r="D788" s="8"/>
      <c r="E788" s="8"/>
      <c r="F788" s="8"/>
      <c r="G788" s="5"/>
      <c r="H788" s="5"/>
      <c r="I788" s="5"/>
    </row>
    <row r="789" spans="1:9" x14ac:dyDescent="0.2">
      <c r="A789" s="1"/>
      <c r="B789" s="1"/>
      <c r="C789" s="1"/>
      <c r="D789" s="8"/>
      <c r="E789" s="8"/>
      <c r="F789" s="8"/>
      <c r="G789" s="5"/>
      <c r="H789" s="5"/>
      <c r="I789" s="5"/>
    </row>
    <row r="790" spans="1:9" x14ac:dyDescent="0.2">
      <c r="A790" s="1"/>
      <c r="B790" s="1"/>
      <c r="C790" s="1"/>
      <c r="D790" s="8"/>
      <c r="E790" s="8"/>
      <c r="F790" s="8"/>
      <c r="G790" s="5"/>
      <c r="H790" s="5"/>
      <c r="I790" s="5"/>
    </row>
    <row r="791" spans="1:9" x14ac:dyDescent="0.2">
      <c r="A791" s="1"/>
      <c r="B791" s="1"/>
      <c r="C791" s="1"/>
      <c r="D791" s="8"/>
      <c r="E791" s="8"/>
      <c r="F791" s="8"/>
      <c r="G791" s="5"/>
      <c r="H791" s="5"/>
      <c r="I791" s="5"/>
    </row>
    <row r="792" spans="1:9" x14ac:dyDescent="0.2">
      <c r="A792" s="1"/>
      <c r="B792" s="1"/>
      <c r="C792" s="1"/>
      <c r="D792" s="8"/>
      <c r="E792" s="8"/>
      <c r="F792" s="8"/>
      <c r="G792" s="5"/>
      <c r="H792" s="5"/>
      <c r="I792" s="5"/>
    </row>
    <row r="793" spans="1:9" x14ac:dyDescent="0.2">
      <c r="A793" s="1"/>
      <c r="B793" s="1"/>
      <c r="C793" s="1"/>
      <c r="D793" s="8"/>
      <c r="E793" s="8"/>
      <c r="F793" s="8"/>
      <c r="G793" s="5"/>
      <c r="H793" s="5"/>
      <c r="I793" s="5"/>
    </row>
    <row r="794" spans="1:9" x14ac:dyDescent="0.2">
      <c r="A794" s="1"/>
      <c r="B794" s="1"/>
      <c r="C794" s="1"/>
      <c r="D794" s="8"/>
      <c r="E794" s="8"/>
      <c r="F794" s="8"/>
      <c r="G794" s="5"/>
      <c r="H794" s="5"/>
      <c r="I794" s="5"/>
    </row>
    <row r="795" spans="1:9" x14ac:dyDescent="0.2">
      <c r="A795" s="1"/>
      <c r="B795" s="1"/>
      <c r="C795" s="1"/>
      <c r="D795" s="8"/>
      <c r="E795" s="8"/>
      <c r="F795" s="8"/>
      <c r="G795" s="5"/>
      <c r="H795" s="5"/>
      <c r="I795" s="5"/>
    </row>
    <row r="796" spans="1:9" x14ac:dyDescent="0.2">
      <c r="A796" s="1"/>
      <c r="B796" s="1"/>
      <c r="C796" s="1"/>
      <c r="D796" s="8"/>
      <c r="E796" s="8"/>
      <c r="F796" s="8"/>
      <c r="G796" s="5"/>
      <c r="H796" s="5"/>
      <c r="I796" s="5"/>
    </row>
    <row r="797" spans="1:9" x14ac:dyDescent="0.2">
      <c r="A797" s="1"/>
      <c r="B797" s="1"/>
      <c r="C797" s="1"/>
      <c r="D797" s="8"/>
      <c r="E797" s="8"/>
      <c r="F797" s="8"/>
      <c r="G797" s="5"/>
      <c r="H797" s="5"/>
      <c r="I797" s="5"/>
    </row>
    <row r="798" spans="1:9" x14ac:dyDescent="0.2">
      <c r="A798" s="1"/>
      <c r="B798" s="1"/>
      <c r="C798" s="1"/>
      <c r="D798" s="8"/>
      <c r="E798" s="8"/>
      <c r="F798" s="8"/>
      <c r="G798" s="5"/>
      <c r="H798" s="5"/>
      <c r="I798" s="5"/>
    </row>
    <row r="799" spans="1:9" x14ac:dyDescent="0.2">
      <c r="A799" s="1"/>
      <c r="B799" s="1"/>
      <c r="C799" s="1"/>
      <c r="D799" s="8"/>
      <c r="E799" s="8"/>
      <c r="F799" s="8"/>
      <c r="G799" s="5"/>
      <c r="H799" s="5"/>
      <c r="I799" s="5"/>
    </row>
    <row r="800" spans="1:9" x14ac:dyDescent="0.2">
      <c r="A800" s="1"/>
      <c r="B800" s="1"/>
      <c r="C800" s="1"/>
      <c r="D800" s="8"/>
      <c r="E800" s="8"/>
      <c r="F800" s="8"/>
      <c r="G800" s="5"/>
      <c r="H800" s="5"/>
      <c r="I800" s="5"/>
    </row>
    <row r="801" spans="1:9" x14ac:dyDescent="0.2">
      <c r="A801" s="1"/>
      <c r="B801" s="1"/>
      <c r="C801" s="1"/>
      <c r="D801" s="8"/>
      <c r="E801" s="8"/>
      <c r="F801" s="8"/>
      <c r="G801" s="5"/>
      <c r="H801" s="5"/>
      <c r="I801" s="5"/>
    </row>
    <row r="802" spans="1:9" x14ac:dyDescent="0.2">
      <c r="A802" s="1"/>
      <c r="B802" s="1"/>
      <c r="C802" s="1"/>
      <c r="D802" s="8"/>
      <c r="E802" s="8"/>
      <c r="F802" s="8"/>
      <c r="G802" s="5"/>
      <c r="H802" s="5"/>
      <c r="I802" s="5"/>
    </row>
    <row r="803" spans="1:9" x14ac:dyDescent="0.2">
      <c r="A803" s="1"/>
      <c r="B803" s="1"/>
      <c r="C803" s="1"/>
      <c r="D803" s="8"/>
      <c r="E803" s="8"/>
      <c r="F803" s="8"/>
      <c r="G803" s="5"/>
      <c r="H803" s="5"/>
      <c r="I803" s="5"/>
    </row>
    <row r="804" spans="1:9" x14ac:dyDescent="0.2">
      <c r="A804" s="1"/>
      <c r="B804" s="1"/>
      <c r="C804" s="1"/>
      <c r="D804" s="8"/>
      <c r="E804" s="8"/>
      <c r="F804" s="8"/>
      <c r="G804" s="5"/>
      <c r="H804" s="5"/>
      <c r="I804" s="5"/>
    </row>
    <row r="805" spans="1:9" x14ac:dyDescent="0.2">
      <c r="A805" s="1"/>
      <c r="B805" s="1"/>
      <c r="C805" s="1"/>
      <c r="D805" s="8"/>
      <c r="E805" s="8"/>
      <c r="F805" s="8"/>
      <c r="G805" s="5"/>
      <c r="H805" s="5"/>
      <c r="I805" s="5"/>
    </row>
    <row r="806" spans="1:9" x14ac:dyDescent="0.2">
      <c r="A806" s="1"/>
      <c r="B806" s="1"/>
      <c r="C806" s="1"/>
      <c r="D806" s="8"/>
      <c r="E806" s="8"/>
      <c r="F806" s="8"/>
      <c r="G806" s="5"/>
      <c r="H806" s="5"/>
      <c r="I806" s="5"/>
    </row>
    <row r="807" spans="1:9" x14ac:dyDescent="0.2">
      <c r="A807" s="1"/>
      <c r="B807" s="1"/>
      <c r="C807" s="1"/>
      <c r="D807" s="8"/>
      <c r="E807" s="8"/>
      <c r="F807" s="8"/>
      <c r="G807" s="5"/>
      <c r="H807" s="5"/>
      <c r="I807" s="5"/>
    </row>
    <row r="808" spans="1:9" x14ac:dyDescent="0.2">
      <c r="A808" s="1"/>
      <c r="B808" s="1"/>
      <c r="C808" s="1"/>
      <c r="D808" s="8"/>
      <c r="E808" s="8"/>
      <c r="F808" s="8"/>
      <c r="G808" s="5"/>
      <c r="H808" s="5"/>
      <c r="I808" s="5"/>
    </row>
    <row r="809" spans="1:9" x14ac:dyDescent="0.2">
      <c r="A809" s="1"/>
      <c r="B809" s="1"/>
      <c r="C809" s="1"/>
      <c r="D809" s="8"/>
      <c r="E809" s="8"/>
      <c r="F809" s="8"/>
      <c r="G809" s="5"/>
      <c r="H809" s="5"/>
      <c r="I809" s="5"/>
    </row>
    <row r="810" spans="1:9" x14ac:dyDescent="0.2">
      <c r="A810" s="1"/>
      <c r="B810" s="1"/>
      <c r="C810" s="1"/>
      <c r="D810" s="8"/>
      <c r="E810" s="8"/>
      <c r="F810" s="8"/>
      <c r="G810" s="5"/>
      <c r="H810" s="5"/>
      <c r="I810" s="5"/>
    </row>
    <row r="811" spans="1:9" x14ac:dyDescent="0.2">
      <c r="A811" s="1"/>
      <c r="B811" s="1"/>
      <c r="C811" s="1"/>
      <c r="D811" s="8"/>
      <c r="E811" s="8"/>
      <c r="F811" s="8"/>
      <c r="G811" s="5"/>
      <c r="H811" s="5"/>
      <c r="I811" s="5"/>
    </row>
    <row r="812" spans="1:9" x14ac:dyDescent="0.2">
      <c r="A812" s="1"/>
      <c r="B812" s="1"/>
      <c r="C812" s="1"/>
      <c r="D812" s="8"/>
      <c r="E812" s="8"/>
      <c r="F812" s="8"/>
      <c r="G812" s="5"/>
      <c r="H812" s="5"/>
      <c r="I812" s="5"/>
    </row>
    <row r="813" spans="1:9" x14ac:dyDescent="0.2">
      <c r="A813" s="1"/>
      <c r="B813" s="1"/>
      <c r="C813" s="1"/>
      <c r="D813" s="8"/>
      <c r="E813" s="8"/>
      <c r="F813" s="8"/>
      <c r="G813" s="5"/>
      <c r="H813" s="5"/>
      <c r="I813" s="5"/>
    </row>
    <row r="814" spans="1:9" x14ac:dyDescent="0.2">
      <c r="A814" s="1"/>
      <c r="B814" s="1"/>
      <c r="C814" s="1"/>
      <c r="D814" s="8"/>
      <c r="E814" s="8"/>
      <c r="F814" s="8"/>
      <c r="G814" s="5"/>
      <c r="H814" s="5"/>
      <c r="I814" s="5"/>
    </row>
    <row r="815" spans="1:9" x14ac:dyDescent="0.2">
      <c r="A815" s="1"/>
      <c r="B815" s="1"/>
      <c r="C815" s="1"/>
      <c r="D815" s="8"/>
      <c r="E815" s="8"/>
      <c r="F815" s="8"/>
      <c r="G815" s="5"/>
      <c r="H815" s="5"/>
      <c r="I815" s="5"/>
    </row>
    <row r="816" spans="1:9" x14ac:dyDescent="0.2">
      <c r="A816" s="1"/>
      <c r="B816" s="1"/>
      <c r="C816" s="1"/>
      <c r="D816" s="8"/>
      <c r="E816" s="8"/>
      <c r="F816" s="8"/>
      <c r="G816" s="5"/>
      <c r="H816" s="5"/>
      <c r="I816" s="5"/>
    </row>
    <row r="817" spans="1:9" x14ac:dyDescent="0.2">
      <c r="A817" s="1"/>
      <c r="B817" s="1"/>
      <c r="C817" s="1"/>
      <c r="D817" s="8"/>
      <c r="E817" s="8"/>
      <c r="F817" s="8"/>
      <c r="G817" s="5"/>
      <c r="H817" s="5"/>
      <c r="I817" s="5"/>
    </row>
    <row r="818" spans="1:9" x14ac:dyDescent="0.2">
      <c r="A818" s="1"/>
      <c r="B818" s="1"/>
      <c r="C818" s="1"/>
      <c r="D818" s="8"/>
      <c r="E818" s="8"/>
      <c r="F818" s="8"/>
      <c r="G818" s="5"/>
      <c r="H818" s="5"/>
      <c r="I818" s="5"/>
    </row>
    <row r="819" spans="1:9" x14ac:dyDescent="0.2">
      <c r="A819" s="1"/>
      <c r="B819" s="1"/>
      <c r="C819" s="1"/>
      <c r="D819" s="8"/>
      <c r="E819" s="8"/>
      <c r="F819" s="8"/>
      <c r="G819" s="5"/>
      <c r="H819" s="5"/>
      <c r="I819" s="5"/>
    </row>
    <row r="820" spans="1:9" x14ac:dyDescent="0.2">
      <c r="A820" s="1"/>
      <c r="B820" s="1"/>
      <c r="C820" s="1"/>
      <c r="D820" s="8"/>
      <c r="E820" s="8"/>
      <c r="F820" s="8"/>
      <c r="G820" s="5"/>
      <c r="H820" s="5"/>
      <c r="I820" s="5"/>
    </row>
    <row r="821" spans="1:9" x14ac:dyDescent="0.2">
      <c r="A821" s="1"/>
      <c r="B821" s="1"/>
      <c r="C821" s="1"/>
      <c r="D821" s="8"/>
      <c r="E821" s="8"/>
      <c r="F821" s="8"/>
      <c r="G821" s="5"/>
      <c r="H821" s="5"/>
      <c r="I821" s="5"/>
    </row>
    <row r="822" spans="1:9" x14ac:dyDescent="0.2">
      <c r="A822" s="1"/>
      <c r="B822" s="1"/>
      <c r="C822" s="1"/>
      <c r="D822" s="8"/>
      <c r="E822" s="8"/>
      <c r="F822" s="8"/>
      <c r="G822" s="5"/>
      <c r="H822" s="5"/>
      <c r="I822" s="5"/>
    </row>
    <row r="823" spans="1:9" x14ac:dyDescent="0.2">
      <c r="A823" s="1"/>
      <c r="B823" s="1"/>
      <c r="C823" s="1"/>
      <c r="D823" s="8"/>
      <c r="E823" s="8"/>
      <c r="F823" s="8"/>
      <c r="G823" s="5"/>
      <c r="H823" s="5"/>
      <c r="I823" s="5"/>
    </row>
    <row r="824" spans="1:9" x14ac:dyDescent="0.2">
      <c r="A824" s="1"/>
      <c r="B824" s="1"/>
      <c r="C824" s="1"/>
      <c r="D824" s="8"/>
      <c r="E824" s="8"/>
      <c r="F824" s="8"/>
      <c r="G824" s="5"/>
      <c r="H824" s="5"/>
      <c r="I824" s="5"/>
    </row>
    <row r="825" spans="1:9" x14ac:dyDescent="0.2">
      <c r="A825" s="1"/>
      <c r="B825" s="1"/>
      <c r="C825" s="1"/>
      <c r="D825" s="8"/>
      <c r="E825" s="8"/>
      <c r="F825" s="8"/>
      <c r="G825" s="5"/>
      <c r="H825" s="5"/>
      <c r="I825" s="5"/>
    </row>
    <row r="826" spans="1:9" x14ac:dyDescent="0.2">
      <c r="A826" s="1"/>
      <c r="B826" s="1"/>
      <c r="C826" s="1"/>
      <c r="D826" s="8"/>
      <c r="E826" s="8"/>
      <c r="F826" s="8"/>
      <c r="G826" s="5"/>
      <c r="H826" s="5"/>
      <c r="I826" s="5"/>
    </row>
    <row r="827" spans="1:9" x14ac:dyDescent="0.2">
      <c r="A827" s="1"/>
      <c r="B827" s="1"/>
      <c r="C827" s="1"/>
      <c r="D827" s="8"/>
      <c r="E827" s="8"/>
      <c r="F827" s="8"/>
      <c r="G827" s="5"/>
      <c r="H827" s="5"/>
      <c r="I827" s="5"/>
    </row>
    <row r="828" spans="1:9" x14ac:dyDescent="0.2">
      <c r="A828" s="1"/>
      <c r="B828" s="1"/>
      <c r="C828" s="1"/>
      <c r="D828" s="8"/>
      <c r="E828" s="8"/>
      <c r="F828" s="8"/>
      <c r="G828" s="5"/>
      <c r="H828" s="5"/>
      <c r="I828" s="5"/>
    </row>
    <row r="829" spans="1:9" x14ac:dyDescent="0.2">
      <c r="A829" s="1"/>
      <c r="B829" s="1"/>
      <c r="C829" s="1"/>
      <c r="D829" s="8"/>
      <c r="E829" s="8"/>
      <c r="F829" s="8"/>
      <c r="G829" s="5"/>
      <c r="H829" s="5"/>
      <c r="I829" s="5"/>
    </row>
    <row r="830" spans="1:9" x14ac:dyDescent="0.2">
      <c r="A830" s="1"/>
      <c r="B830" s="1"/>
      <c r="C830" s="1"/>
      <c r="D830" s="8"/>
      <c r="E830" s="8"/>
      <c r="F830" s="8"/>
      <c r="G830" s="5"/>
      <c r="H830" s="5"/>
      <c r="I830" s="5"/>
    </row>
    <row r="831" spans="1:9" x14ac:dyDescent="0.2">
      <c r="A831" s="1"/>
      <c r="B831" s="1"/>
      <c r="C831" s="1"/>
      <c r="D831" s="8"/>
      <c r="E831" s="8"/>
      <c r="F831" s="8"/>
      <c r="G831" s="5"/>
      <c r="H831" s="5"/>
      <c r="I831" s="5"/>
    </row>
    <row r="832" spans="1:9" x14ac:dyDescent="0.2">
      <c r="A832" s="1"/>
      <c r="B832" s="1"/>
      <c r="C832" s="1"/>
      <c r="D832" s="8"/>
      <c r="E832" s="8"/>
      <c r="F832" s="8"/>
      <c r="G832" s="5"/>
      <c r="H832" s="5"/>
      <c r="I832" s="5"/>
    </row>
    <row r="833" spans="1:9" x14ac:dyDescent="0.2">
      <c r="A833" s="1"/>
      <c r="B833" s="1"/>
      <c r="C833" s="1"/>
      <c r="D833" s="8"/>
      <c r="E833" s="8"/>
      <c r="F833" s="8"/>
      <c r="G833" s="5"/>
      <c r="H833" s="5"/>
      <c r="I833" s="5"/>
    </row>
    <row r="834" spans="1:9" x14ac:dyDescent="0.2">
      <c r="A834" s="1"/>
      <c r="B834" s="1"/>
      <c r="C834" s="1"/>
      <c r="D834" s="8"/>
      <c r="E834" s="8"/>
      <c r="F834" s="8"/>
      <c r="G834" s="5"/>
      <c r="H834" s="5"/>
      <c r="I834" s="5"/>
    </row>
    <row r="835" spans="1:9" x14ac:dyDescent="0.2">
      <c r="A835" s="1"/>
      <c r="B835" s="1"/>
      <c r="C835" s="1"/>
      <c r="D835" s="8"/>
      <c r="E835" s="8"/>
      <c r="F835" s="8"/>
      <c r="G835" s="5"/>
      <c r="H835" s="5"/>
      <c r="I835" s="5"/>
    </row>
    <row r="836" spans="1:9" x14ac:dyDescent="0.2">
      <c r="A836" s="1"/>
      <c r="B836" s="1"/>
      <c r="C836" s="1"/>
      <c r="D836" s="8"/>
      <c r="E836" s="8"/>
      <c r="F836" s="8"/>
      <c r="G836" s="5"/>
      <c r="H836" s="5"/>
      <c r="I836" s="5"/>
    </row>
    <row r="837" spans="1:9" x14ac:dyDescent="0.2">
      <c r="A837" s="1"/>
      <c r="B837" s="1"/>
      <c r="C837" s="1"/>
      <c r="D837" s="8"/>
      <c r="E837" s="8"/>
      <c r="F837" s="8"/>
      <c r="G837" s="5"/>
      <c r="H837" s="5"/>
      <c r="I837" s="5"/>
    </row>
    <row r="838" spans="1:9" x14ac:dyDescent="0.2">
      <c r="A838" s="1"/>
      <c r="B838" s="1"/>
      <c r="C838" s="1"/>
      <c r="D838" s="8"/>
      <c r="E838" s="8"/>
      <c r="F838" s="8"/>
      <c r="G838" s="5"/>
      <c r="H838" s="5"/>
      <c r="I838" s="5"/>
    </row>
    <row r="839" spans="1:9" x14ac:dyDescent="0.2">
      <c r="A839" s="1"/>
      <c r="B839" s="1"/>
      <c r="C839" s="1"/>
      <c r="D839" s="8"/>
      <c r="E839" s="8"/>
      <c r="F839" s="8"/>
      <c r="G839" s="5"/>
      <c r="H839" s="5"/>
      <c r="I839" s="5"/>
    </row>
    <row r="840" spans="1:9" x14ac:dyDescent="0.2">
      <c r="A840" s="1"/>
      <c r="B840" s="1"/>
      <c r="C840" s="1"/>
      <c r="D840" s="8"/>
      <c r="E840" s="8"/>
      <c r="F840" s="8"/>
      <c r="G840" s="5"/>
      <c r="H840" s="5"/>
      <c r="I840" s="5"/>
    </row>
    <row r="841" spans="1:9" x14ac:dyDescent="0.2">
      <c r="A841" s="1"/>
      <c r="B841" s="1"/>
      <c r="C841" s="1"/>
      <c r="D841" s="8"/>
      <c r="E841" s="8"/>
      <c r="F841" s="8"/>
      <c r="G841" s="5"/>
      <c r="H841" s="5"/>
      <c r="I841" s="5"/>
    </row>
    <row r="842" spans="1:9" x14ac:dyDescent="0.2">
      <c r="A842" s="1"/>
      <c r="B842" s="1"/>
      <c r="C842" s="1"/>
      <c r="D842" s="8"/>
      <c r="E842" s="8"/>
      <c r="F842" s="8"/>
      <c r="G842" s="5"/>
      <c r="H842" s="5"/>
      <c r="I842" s="5"/>
    </row>
    <row r="843" spans="1:9" x14ac:dyDescent="0.2">
      <c r="A843" s="1"/>
      <c r="B843" s="1"/>
      <c r="C843" s="1"/>
      <c r="D843" s="8"/>
      <c r="E843" s="8"/>
      <c r="F843" s="8"/>
      <c r="G843" s="5"/>
      <c r="H843" s="5"/>
      <c r="I843" s="5"/>
    </row>
    <row r="844" spans="1:9" x14ac:dyDescent="0.2">
      <c r="A844" s="1"/>
      <c r="B844" s="1"/>
      <c r="C844" s="1"/>
      <c r="D844" s="8"/>
      <c r="E844" s="8"/>
      <c r="F844" s="8"/>
      <c r="G844" s="5"/>
      <c r="H844" s="5"/>
      <c r="I844" s="5"/>
    </row>
    <row r="845" spans="1:9" x14ac:dyDescent="0.2">
      <c r="A845" s="1"/>
      <c r="B845" s="1"/>
      <c r="C845" s="1"/>
      <c r="D845" s="8"/>
      <c r="E845" s="8"/>
      <c r="F845" s="8"/>
      <c r="G845" s="5"/>
      <c r="H845" s="5"/>
      <c r="I845" s="5"/>
    </row>
    <row r="846" spans="1:9" x14ac:dyDescent="0.2">
      <c r="A846" s="1"/>
      <c r="B846" s="1"/>
      <c r="C846" s="1"/>
      <c r="D846" s="8"/>
      <c r="E846" s="8"/>
      <c r="F846" s="8"/>
      <c r="G846" s="5"/>
      <c r="H846" s="5"/>
      <c r="I846" s="5"/>
    </row>
    <row r="847" spans="1:9" x14ac:dyDescent="0.2">
      <c r="A847" s="1"/>
      <c r="B847" s="1"/>
      <c r="C847" s="1"/>
      <c r="D847" s="8"/>
      <c r="E847" s="8"/>
      <c r="F847" s="8"/>
      <c r="G847" s="5"/>
      <c r="H847" s="5"/>
      <c r="I847" s="5"/>
    </row>
    <row r="848" spans="1:9" x14ac:dyDescent="0.2">
      <c r="A848" s="1"/>
      <c r="B848" s="1"/>
      <c r="C848" s="1"/>
      <c r="D848" s="8"/>
      <c r="E848" s="8"/>
      <c r="F848" s="8"/>
      <c r="G848" s="5"/>
      <c r="H848" s="5"/>
      <c r="I848" s="5"/>
    </row>
    <row r="849" spans="1:9" x14ac:dyDescent="0.2">
      <c r="A849" s="1"/>
      <c r="B849" s="1"/>
      <c r="C849" s="1"/>
      <c r="D849" s="8"/>
      <c r="E849" s="8"/>
      <c r="F849" s="8"/>
      <c r="G849" s="5"/>
      <c r="H849" s="5"/>
      <c r="I849" s="5"/>
    </row>
    <row r="850" spans="1:9" x14ac:dyDescent="0.2">
      <c r="A850" s="1"/>
      <c r="B850" s="1"/>
      <c r="C850" s="1"/>
      <c r="D850" s="8"/>
      <c r="E850" s="8"/>
      <c r="F850" s="8"/>
      <c r="G850" s="5"/>
      <c r="H850" s="5"/>
      <c r="I850" s="5"/>
    </row>
    <row r="851" spans="1:9" x14ac:dyDescent="0.2">
      <c r="A851" s="1"/>
      <c r="B851" s="1"/>
      <c r="C851" s="1"/>
      <c r="D851" s="8"/>
      <c r="E851" s="8"/>
      <c r="F851" s="8"/>
      <c r="G851" s="5"/>
      <c r="H851" s="5"/>
      <c r="I851" s="5"/>
    </row>
    <row r="852" spans="1:9" x14ac:dyDescent="0.2">
      <c r="A852" s="1"/>
      <c r="B852" s="1"/>
      <c r="C852" s="1"/>
      <c r="D852" s="8"/>
      <c r="E852" s="8"/>
      <c r="F852" s="8"/>
      <c r="G852" s="5"/>
      <c r="H852" s="5"/>
      <c r="I852" s="5"/>
    </row>
    <row r="853" spans="1:9" x14ac:dyDescent="0.2">
      <c r="A853" s="1"/>
      <c r="B853" s="1"/>
      <c r="C853" s="1"/>
      <c r="D853" s="8"/>
      <c r="E853" s="8"/>
      <c r="F853" s="8"/>
      <c r="G853" s="5"/>
      <c r="H853" s="5"/>
      <c r="I853" s="5"/>
    </row>
    <row r="854" spans="1:9" x14ac:dyDescent="0.2">
      <c r="A854" s="1"/>
      <c r="B854" s="1"/>
      <c r="C854" s="1"/>
      <c r="D854" s="8"/>
      <c r="E854" s="8"/>
      <c r="F854" s="8"/>
      <c r="G854" s="5"/>
      <c r="H854" s="5"/>
      <c r="I854" s="5"/>
    </row>
    <row r="855" spans="1:9" x14ac:dyDescent="0.2">
      <c r="A855" s="1"/>
      <c r="B855" s="1"/>
      <c r="C855" s="1"/>
      <c r="D855" s="8"/>
      <c r="E855" s="8"/>
      <c r="F855" s="8"/>
      <c r="G855" s="5"/>
      <c r="H855" s="5"/>
      <c r="I855" s="5"/>
    </row>
    <row r="856" spans="1:9" x14ac:dyDescent="0.2">
      <c r="A856" s="1"/>
      <c r="B856" s="1"/>
      <c r="C856" s="1"/>
      <c r="D856" s="8"/>
      <c r="E856" s="8"/>
      <c r="F856" s="8"/>
      <c r="G856" s="5"/>
      <c r="H856" s="5"/>
      <c r="I856" s="5"/>
    </row>
    <row r="857" spans="1:9" x14ac:dyDescent="0.2">
      <c r="A857" s="1"/>
      <c r="B857" s="1"/>
      <c r="C857" s="1"/>
      <c r="D857" s="8"/>
      <c r="E857" s="8"/>
      <c r="F857" s="8"/>
      <c r="G857" s="5"/>
      <c r="H857" s="5"/>
      <c r="I857" s="5"/>
    </row>
    <row r="858" spans="1:9" x14ac:dyDescent="0.2">
      <c r="A858" s="1"/>
      <c r="B858" s="1"/>
      <c r="C858" s="1"/>
      <c r="D858" s="8"/>
      <c r="E858" s="8"/>
      <c r="F858" s="8"/>
      <c r="G858" s="5"/>
      <c r="H858" s="5"/>
      <c r="I858" s="5"/>
    </row>
    <row r="859" spans="1:9" x14ac:dyDescent="0.2">
      <c r="A859" s="1"/>
      <c r="B859" s="1"/>
      <c r="C859" s="1"/>
      <c r="D859" s="8"/>
      <c r="E859" s="8"/>
      <c r="F859" s="8"/>
      <c r="G859" s="5"/>
      <c r="H859" s="5"/>
      <c r="I859" s="5"/>
    </row>
    <row r="860" spans="1:9" x14ac:dyDescent="0.2">
      <c r="A860" s="1"/>
      <c r="B860" s="1"/>
      <c r="C860" s="1"/>
      <c r="D860" s="8"/>
      <c r="E860" s="8"/>
      <c r="F860" s="8"/>
      <c r="G860" s="5"/>
      <c r="H860" s="5"/>
      <c r="I860" s="5"/>
    </row>
    <row r="861" spans="1:9" x14ac:dyDescent="0.2">
      <c r="A861" s="1"/>
      <c r="B861" s="1"/>
      <c r="C861" s="1"/>
      <c r="D861" s="8"/>
      <c r="E861" s="8"/>
      <c r="F861" s="8"/>
      <c r="G861" s="5"/>
      <c r="H861" s="5"/>
      <c r="I861" s="5"/>
    </row>
    <row r="862" spans="1:9" x14ac:dyDescent="0.2">
      <c r="A862" s="1"/>
      <c r="B862" s="1"/>
      <c r="C862" s="1"/>
      <c r="D862" s="8"/>
      <c r="E862" s="8"/>
      <c r="F862" s="8"/>
      <c r="G862" s="5"/>
      <c r="H862" s="5"/>
      <c r="I862" s="5"/>
    </row>
    <row r="863" spans="1:9" x14ac:dyDescent="0.2">
      <c r="A863" s="1"/>
      <c r="B863" s="1"/>
      <c r="C863" s="1"/>
      <c r="D863" s="8"/>
      <c r="E863" s="8"/>
      <c r="F863" s="8"/>
      <c r="G863" s="5"/>
      <c r="H863" s="5"/>
      <c r="I863" s="5"/>
    </row>
    <row r="864" spans="1:9" x14ac:dyDescent="0.2">
      <c r="A864" s="1"/>
      <c r="B864" s="1"/>
      <c r="C864" s="1"/>
      <c r="D864" s="8"/>
      <c r="E864" s="8"/>
      <c r="F864" s="8"/>
      <c r="G864" s="5"/>
      <c r="H864" s="5"/>
      <c r="I864" s="5"/>
    </row>
    <row r="865" spans="1:9" x14ac:dyDescent="0.2">
      <c r="A865" s="1"/>
      <c r="B865" s="1"/>
      <c r="C865" s="1"/>
      <c r="D865" s="8"/>
      <c r="E865" s="8"/>
      <c r="F865" s="8"/>
      <c r="G865" s="5"/>
      <c r="H865" s="5"/>
      <c r="I865" s="5"/>
    </row>
    <row r="866" spans="1:9" x14ac:dyDescent="0.2">
      <c r="A866" s="1"/>
      <c r="B866" s="1"/>
      <c r="C866" s="1"/>
      <c r="D866" s="8"/>
      <c r="E866" s="8"/>
      <c r="F866" s="8"/>
      <c r="G866" s="5"/>
      <c r="H866" s="5"/>
      <c r="I866" s="5"/>
    </row>
    <row r="867" spans="1:9" x14ac:dyDescent="0.2">
      <c r="A867" s="1"/>
      <c r="B867" s="1"/>
      <c r="C867" s="1"/>
      <c r="D867" s="8"/>
      <c r="E867" s="8"/>
      <c r="F867" s="8"/>
      <c r="G867" s="5"/>
      <c r="H867" s="5"/>
      <c r="I867" s="5"/>
    </row>
    <row r="868" spans="1:9" x14ac:dyDescent="0.2">
      <c r="A868" s="1"/>
      <c r="B868" s="1"/>
      <c r="C868" s="1"/>
      <c r="D868" s="8"/>
      <c r="E868" s="8"/>
      <c r="F868" s="8"/>
      <c r="G868" s="5"/>
      <c r="H868" s="5"/>
      <c r="I868" s="5"/>
    </row>
    <row r="869" spans="1:9" x14ac:dyDescent="0.2">
      <c r="A869" s="1"/>
      <c r="B869" s="1"/>
      <c r="C869" s="1"/>
      <c r="D869" s="8"/>
      <c r="E869" s="8"/>
      <c r="F869" s="8"/>
      <c r="G869" s="5"/>
      <c r="H869" s="5"/>
      <c r="I869" s="5"/>
    </row>
    <row r="870" spans="1:9" x14ac:dyDescent="0.2">
      <c r="A870" s="1"/>
      <c r="B870" s="1"/>
      <c r="C870" s="1"/>
      <c r="D870" s="8"/>
      <c r="E870" s="8"/>
      <c r="F870" s="8"/>
      <c r="G870" s="5"/>
      <c r="H870" s="5"/>
      <c r="I870" s="5"/>
    </row>
    <row r="871" spans="1:9" x14ac:dyDescent="0.2">
      <c r="A871" s="1"/>
      <c r="B871" s="1"/>
      <c r="C871" s="1"/>
      <c r="D871" s="8"/>
      <c r="E871" s="8"/>
      <c r="F871" s="8"/>
      <c r="G871" s="5"/>
      <c r="H871" s="5"/>
      <c r="I871" s="5"/>
    </row>
    <row r="872" spans="1:9" x14ac:dyDescent="0.2">
      <c r="A872" s="1"/>
      <c r="B872" s="1"/>
      <c r="C872" s="1"/>
      <c r="D872" s="8"/>
      <c r="E872" s="8"/>
      <c r="F872" s="8"/>
      <c r="G872" s="5"/>
      <c r="H872" s="5"/>
      <c r="I872" s="5"/>
    </row>
    <row r="873" spans="1:9" x14ac:dyDescent="0.2">
      <c r="A873" s="1"/>
      <c r="B873" s="1"/>
      <c r="C873" s="1"/>
      <c r="D873" s="8"/>
      <c r="E873" s="8"/>
      <c r="F873" s="8"/>
      <c r="G873" s="5"/>
      <c r="H873" s="5"/>
      <c r="I873" s="5"/>
    </row>
    <row r="874" spans="1:9" x14ac:dyDescent="0.2">
      <c r="A874" s="1"/>
      <c r="B874" s="1"/>
      <c r="C874" s="1"/>
      <c r="D874" s="8"/>
      <c r="E874" s="8"/>
      <c r="F874" s="8"/>
      <c r="G874" s="5"/>
      <c r="H874" s="5"/>
      <c r="I874" s="5"/>
    </row>
    <row r="875" spans="1:9" x14ac:dyDescent="0.2">
      <c r="A875" s="1"/>
      <c r="B875" s="1"/>
      <c r="C875" s="1"/>
      <c r="D875" s="8"/>
      <c r="E875" s="8"/>
      <c r="F875" s="8"/>
      <c r="G875" s="5"/>
      <c r="H875" s="5"/>
      <c r="I875" s="5"/>
    </row>
    <row r="876" spans="1:9" x14ac:dyDescent="0.2">
      <c r="A876" s="1"/>
      <c r="B876" s="1"/>
      <c r="C876" s="1"/>
      <c r="D876" s="8"/>
      <c r="E876" s="8"/>
      <c r="F876" s="8"/>
      <c r="G876" s="5"/>
      <c r="H876" s="5"/>
      <c r="I876" s="5"/>
    </row>
    <row r="877" spans="1:9" x14ac:dyDescent="0.2">
      <c r="A877" s="1"/>
      <c r="B877" s="1"/>
      <c r="C877" s="1"/>
      <c r="D877" s="8"/>
      <c r="E877" s="8"/>
      <c r="F877" s="8"/>
      <c r="G877" s="5"/>
      <c r="H877" s="5"/>
      <c r="I877" s="5"/>
    </row>
    <row r="878" spans="1:9" x14ac:dyDescent="0.2">
      <c r="A878" s="1"/>
      <c r="B878" s="1"/>
      <c r="C878" s="1"/>
      <c r="D878" s="8"/>
      <c r="E878" s="8"/>
      <c r="F878" s="8"/>
      <c r="G878" s="5"/>
      <c r="H878" s="5"/>
      <c r="I878" s="5"/>
    </row>
    <row r="879" spans="1:9" x14ac:dyDescent="0.2">
      <c r="A879" s="1"/>
      <c r="B879" s="1"/>
      <c r="C879" s="1"/>
      <c r="D879" s="8"/>
      <c r="E879" s="8"/>
      <c r="F879" s="8"/>
      <c r="G879" s="5"/>
      <c r="H879" s="5"/>
      <c r="I879" s="5"/>
    </row>
    <row r="880" spans="1:9" x14ac:dyDescent="0.2">
      <c r="A880" s="1"/>
      <c r="B880" s="1"/>
      <c r="C880" s="1"/>
      <c r="D880" s="8"/>
      <c r="E880" s="8"/>
      <c r="F880" s="8"/>
      <c r="G880" s="5"/>
      <c r="H880" s="5"/>
      <c r="I880" s="5"/>
    </row>
    <row r="881" spans="1:9" x14ac:dyDescent="0.2">
      <c r="A881" s="1"/>
      <c r="B881" s="1"/>
      <c r="C881" s="1"/>
      <c r="D881" s="8"/>
      <c r="E881" s="8"/>
      <c r="F881" s="8"/>
      <c r="G881" s="5"/>
      <c r="H881" s="5"/>
      <c r="I881" s="5"/>
    </row>
    <row r="882" spans="1:9" x14ac:dyDescent="0.2">
      <c r="A882" s="1"/>
      <c r="B882" s="1"/>
      <c r="C882" s="1"/>
      <c r="D882" s="8"/>
      <c r="E882" s="8"/>
      <c r="F882" s="8"/>
      <c r="G882" s="5"/>
      <c r="H882" s="5"/>
      <c r="I882" s="5"/>
    </row>
    <row r="883" spans="1:9" x14ac:dyDescent="0.2">
      <c r="A883" s="1"/>
      <c r="B883" s="1"/>
      <c r="C883" s="1"/>
      <c r="D883" s="8"/>
      <c r="E883" s="8"/>
      <c r="F883" s="8"/>
      <c r="G883" s="5"/>
      <c r="H883" s="5"/>
      <c r="I883" s="5"/>
    </row>
    <row r="884" spans="1:9" x14ac:dyDescent="0.2">
      <c r="A884" s="1"/>
      <c r="B884" s="1"/>
      <c r="C884" s="1"/>
      <c r="D884" s="8"/>
      <c r="E884" s="8"/>
      <c r="F884" s="8"/>
      <c r="G884" s="5"/>
      <c r="H884" s="5"/>
      <c r="I884" s="5"/>
    </row>
    <row r="885" spans="1:9" x14ac:dyDescent="0.2">
      <c r="A885" s="1"/>
      <c r="B885" s="1"/>
      <c r="C885" s="1"/>
      <c r="D885" s="8"/>
      <c r="E885" s="8"/>
      <c r="F885" s="8"/>
      <c r="G885" s="5"/>
      <c r="H885" s="5"/>
      <c r="I885" s="5"/>
    </row>
    <row r="886" spans="1:9" x14ac:dyDescent="0.2">
      <c r="A886" s="1"/>
      <c r="B886" s="1"/>
      <c r="C886" s="1"/>
      <c r="D886" s="8"/>
      <c r="E886" s="8"/>
      <c r="F886" s="8"/>
      <c r="G886" s="5"/>
      <c r="H886" s="5"/>
      <c r="I886" s="5"/>
    </row>
    <row r="887" spans="1:9" x14ac:dyDescent="0.2">
      <c r="A887" s="1"/>
      <c r="B887" s="1"/>
      <c r="C887" s="1"/>
      <c r="D887" s="8"/>
      <c r="E887" s="8"/>
      <c r="F887" s="8"/>
      <c r="G887" s="5"/>
      <c r="H887" s="5"/>
      <c r="I887" s="5"/>
    </row>
    <row r="888" spans="1:9" x14ac:dyDescent="0.2">
      <c r="A888" s="1"/>
      <c r="B888" s="1"/>
      <c r="C888" s="1"/>
      <c r="D888" s="8"/>
      <c r="E888" s="8"/>
      <c r="F888" s="8"/>
      <c r="G888" s="5"/>
      <c r="H888" s="5"/>
      <c r="I888" s="5"/>
    </row>
    <row r="889" spans="1:9" x14ac:dyDescent="0.2">
      <c r="A889" s="1"/>
      <c r="B889" s="1"/>
      <c r="C889" s="1"/>
      <c r="D889" s="8"/>
      <c r="E889" s="8"/>
      <c r="F889" s="8"/>
      <c r="G889" s="5"/>
      <c r="H889" s="5"/>
      <c r="I889" s="5"/>
    </row>
    <row r="890" spans="1:9" x14ac:dyDescent="0.2">
      <c r="A890" s="1"/>
      <c r="B890" s="1"/>
      <c r="C890" s="1"/>
      <c r="D890" s="8"/>
      <c r="E890" s="8"/>
      <c r="F890" s="8"/>
      <c r="G890" s="5"/>
      <c r="H890" s="5"/>
      <c r="I890" s="5"/>
    </row>
    <row r="891" spans="1:9" x14ac:dyDescent="0.2">
      <c r="A891" s="1"/>
      <c r="B891" s="1"/>
      <c r="C891" s="1"/>
      <c r="D891" s="8"/>
      <c r="E891" s="8"/>
      <c r="F891" s="8"/>
      <c r="G891" s="5"/>
      <c r="H891" s="5"/>
      <c r="I891" s="5"/>
    </row>
    <row r="892" spans="1:9" x14ac:dyDescent="0.2">
      <c r="A892" s="1"/>
      <c r="B892" s="1"/>
      <c r="C892" s="1"/>
      <c r="D892" s="8"/>
      <c r="E892" s="8"/>
      <c r="F892" s="8"/>
      <c r="G892" s="5"/>
      <c r="H892" s="5"/>
      <c r="I892" s="5"/>
    </row>
    <row r="893" spans="1:9" x14ac:dyDescent="0.2">
      <c r="A893" s="1"/>
      <c r="B893" s="1"/>
      <c r="C893" s="1"/>
      <c r="D893" s="8"/>
      <c r="E893" s="8"/>
      <c r="F893" s="8"/>
      <c r="G893" s="5"/>
      <c r="H893" s="5"/>
      <c r="I893" s="5"/>
    </row>
    <row r="894" spans="1:9" x14ac:dyDescent="0.2">
      <c r="A894" s="1"/>
      <c r="B894" s="1"/>
      <c r="C894" s="1"/>
      <c r="D894" s="8"/>
      <c r="E894" s="8"/>
      <c r="F894" s="8"/>
      <c r="G894" s="5"/>
      <c r="H894" s="5"/>
      <c r="I894" s="5"/>
    </row>
    <row r="895" spans="1:9" x14ac:dyDescent="0.2">
      <c r="A895" s="1"/>
      <c r="B895" s="1"/>
      <c r="C895" s="1"/>
      <c r="D895" s="8"/>
      <c r="E895" s="8"/>
      <c r="F895" s="8"/>
      <c r="G895" s="5"/>
      <c r="H895" s="5"/>
      <c r="I895" s="5"/>
    </row>
    <row r="896" spans="1:9" x14ac:dyDescent="0.2">
      <c r="A896" s="1"/>
      <c r="B896" s="1"/>
      <c r="C896" s="1"/>
      <c r="D896" s="8"/>
      <c r="E896" s="8"/>
      <c r="F896" s="8"/>
      <c r="G896" s="5"/>
      <c r="H896" s="5"/>
      <c r="I896" s="5"/>
    </row>
    <row r="897" spans="1:9" x14ac:dyDescent="0.2">
      <c r="A897" s="1"/>
      <c r="B897" s="1"/>
      <c r="C897" s="1"/>
      <c r="D897" s="8"/>
      <c r="E897" s="8"/>
      <c r="F897" s="8"/>
      <c r="G897" s="5"/>
      <c r="H897" s="5"/>
      <c r="I897" s="5"/>
    </row>
    <row r="898" spans="1:9" x14ac:dyDescent="0.2">
      <c r="A898" s="1"/>
      <c r="B898" s="1"/>
      <c r="C898" s="1"/>
      <c r="D898" s="8"/>
      <c r="E898" s="8"/>
      <c r="F898" s="8"/>
      <c r="G898" s="5"/>
      <c r="H898" s="5"/>
      <c r="I898" s="5"/>
    </row>
    <row r="899" spans="1:9" x14ac:dyDescent="0.2">
      <c r="A899" s="1"/>
      <c r="B899" s="1"/>
      <c r="C899" s="1"/>
      <c r="D899" s="8"/>
      <c r="E899" s="8"/>
      <c r="F899" s="8"/>
      <c r="G899" s="5"/>
      <c r="H899" s="5"/>
      <c r="I899" s="5"/>
    </row>
    <row r="900" spans="1:9" x14ac:dyDescent="0.2">
      <c r="A900" s="1"/>
      <c r="B900" s="1"/>
      <c r="C900" s="1"/>
      <c r="D900" s="8"/>
      <c r="E900" s="8"/>
      <c r="F900" s="8"/>
      <c r="G900" s="5"/>
      <c r="H900" s="5"/>
      <c r="I900" s="5"/>
    </row>
    <row r="901" spans="1:9" x14ac:dyDescent="0.2">
      <c r="A901" s="1"/>
      <c r="B901" s="1"/>
      <c r="C901" s="1"/>
      <c r="D901" s="8"/>
      <c r="E901" s="8"/>
      <c r="F901" s="8"/>
      <c r="G901" s="5"/>
      <c r="H901" s="5"/>
      <c r="I901" s="5"/>
    </row>
    <row r="902" spans="1:9" x14ac:dyDescent="0.2">
      <c r="A902" s="1"/>
      <c r="B902" s="1"/>
      <c r="C902" s="1"/>
      <c r="D902" s="8"/>
      <c r="E902" s="8"/>
      <c r="F902" s="8"/>
      <c r="G902" s="5"/>
      <c r="H902" s="5"/>
      <c r="I902" s="5"/>
    </row>
    <row r="903" spans="1:9" x14ac:dyDescent="0.2">
      <c r="A903" s="1"/>
      <c r="B903" s="1"/>
      <c r="C903" s="1"/>
      <c r="D903" s="8"/>
      <c r="E903" s="8"/>
      <c r="F903" s="8"/>
      <c r="G903" s="5"/>
      <c r="H903" s="5"/>
      <c r="I903" s="5"/>
    </row>
    <row r="904" spans="1:9" x14ac:dyDescent="0.2">
      <c r="A904" s="1"/>
      <c r="B904" s="1"/>
      <c r="C904" s="1"/>
      <c r="D904" s="8"/>
      <c r="E904" s="8"/>
      <c r="F904" s="8"/>
      <c r="G904" s="5"/>
      <c r="H904" s="5"/>
      <c r="I904" s="5"/>
    </row>
    <row r="905" spans="1:9" x14ac:dyDescent="0.2">
      <c r="A905" s="1"/>
      <c r="B905" s="1"/>
      <c r="C905" s="1"/>
      <c r="D905" s="8"/>
      <c r="E905" s="8"/>
      <c r="F905" s="8"/>
      <c r="G905" s="5"/>
      <c r="H905" s="5"/>
      <c r="I905" s="5"/>
    </row>
    <row r="906" spans="1:9" x14ac:dyDescent="0.2">
      <c r="A906" s="1"/>
      <c r="B906" s="1"/>
      <c r="C906" s="1"/>
      <c r="D906" s="8"/>
      <c r="E906" s="8"/>
      <c r="F906" s="8"/>
      <c r="G906" s="5"/>
      <c r="H906" s="5"/>
      <c r="I906" s="5"/>
    </row>
    <row r="907" spans="1:9" x14ac:dyDescent="0.2">
      <c r="A907" s="1"/>
      <c r="B907" s="1"/>
      <c r="C907" s="1"/>
      <c r="D907" s="8"/>
      <c r="E907" s="8"/>
      <c r="F907" s="8"/>
      <c r="G907" s="5"/>
      <c r="H907" s="5"/>
      <c r="I907" s="5"/>
    </row>
    <row r="908" spans="1:9" x14ac:dyDescent="0.2">
      <c r="A908" s="1"/>
      <c r="B908" s="1"/>
      <c r="C908" s="1"/>
      <c r="D908" s="8"/>
      <c r="E908" s="8"/>
      <c r="F908" s="8"/>
      <c r="G908" s="5"/>
      <c r="H908" s="5"/>
      <c r="I908" s="5"/>
    </row>
    <row r="909" spans="1:9" x14ac:dyDescent="0.2">
      <c r="A909" s="1"/>
      <c r="B909" s="1"/>
      <c r="C909" s="1"/>
      <c r="D909" s="8"/>
      <c r="E909" s="8"/>
      <c r="F909" s="8"/>
      <c r="G909" s="5"/>
      <c r="H909" s="5"/>
      <c r="I909" s="5"/>
    </row>
    <row r="910" spans="1:9" x14ac:dyDescent="0.2">
      <c r="A910" s="1"/>
      <c r="B910" s="1"/>
      <c r="C910" s="1"/>
      <c r="D910" s="8"/>
      <c r="E910" s="8"/>
      <c r="F910" s="8"/>
      <c r="G910" s="5"/>
      <c r="H910" s="5"/>
      <c r="I910" s="5"/>
    </row>
    <row r="911" spans="1:9" x14ac:dyDescent="0.2">
      <c r="A911" s="1"/>
      <c r="B911" s="1"/>
      <c r="C911" s="1"/>
      <c r="D911" s="8"/>
      <c r="E911" s="8"/>
      <c r="F911" s="8"/>
      <c r="G911" s="5"/>
      <c r="H911" s="5"/>
      <c r="I911" s="5"/>
    </row>
    <row r="912" spans="1:9" x14ac:dyDescent="0.2">
      <c r="A912" s="1"/>
      <c r="B912" s="1"/>
      <c r="C912" s="1"/>
      <c r="D912" s="8"/>
      <c r="E912" s="8"/>
      <c r="F912" s="8"/>
      <c r="G912" s="5"/>
      <c r="H912" s="5"/>
      <c r="I912" s="5"/>
    </row>
    <row r="913" spans="1:9" x14ac:dyDescent="0.2">
      <c r="A913" s="1"/>
      <c r="B913" s="1"/>
      <c r="C913" s="1"/>
      <c r="D913" s="8"/>
      <c r="E913" s="8"/>
      <c r="F913" s="8"/>
      <c r="G913" s="5"/>
      <c r="H913" s="5"/>
      <c r="I913" s="5"/>
    </row>
    <row r="914" spans="1:9" x14ac:dyDescent="0.2">
      <c r="A914" s="1"/>
      <c r="B914" s="1"/>
      <c r="C914" s="1"/>
      <c r="D914" s="8"/>
      <c r="E914" s="8"/>
      <c r="F914" s="8"/>
      <c r="G914" s="5"/>
      <c r="H914" s="5"/>
      <c r="I914" s="5"/>
    </row>
    <row r="915" spans="1:9" x14ac:dyDescent="0.2">
      <c r="A915" s="1"/>
      <c r="B915" s="1"/>
      <c r="C915" s="1"/>
      <c r="D915" s="8"/>
      <c r="E915" s="8"/>
      <c r="F915" s="8"/>
      <c r="G915" s="5"/>
      <c r="H915" s="5"/>
      <c r="I915" s="5"/>
    </row>
    <row r="916" spans="1:9" x14ac:dyDescent="0.2">
      <c r="A916" s="1"/>
      <c r="B916" s="1"/>
      <c r="C916" s="1"/>
      <c r="D916" s="8"/>
      <c r="E916" s="8"/>
      <c r="F916" s="8"/>
      <c r="G916" s="5"/>
      <c r="H916" s="5"/>
      <c r="I916" s="5"/>
    </row>
    <row r="917" spans="1:9" x14ac:dyDescent="0.2">
      <c r="A917" s="1"/>
      <c r="B917" s="1"/>
      <c r="C917" s="1"/>
      <c r="D917" s="8"/>
      <c r="E917" s="8"/>
      <c r="F917" s="8"/>
      <c r="G917" s="5"/>
      <c r="H917" s="5"/>
      <c r="I917" s="5"/>
    </row>
    <row r="918" spans="1:9" x14ac:dyDescent="0.2">
      <c r="A918" s="1"/>
      <c r="B918" s="1"/>
      <c r="C918" s="1"/>
      <c r="D918" s="8"/>
      <c r="E918" s="8"/>
      <c r="F918" s="8"/>
      <c r="G918" s="5"/>
      <c r="H918" s="5"/>
      <c r="I918" s="5"/>
    </row>
    <row r="919" spans="1:9" x14ac:dyDescent="0.2">
      <c r="A919" s="1"/>
      <c r="B919" s="1"/>
      <c r="C919" s="1"/>
      <c r="D919" s="8"/>
      <c r="E919" s="8"/>
      <c r="F919" s="8"/>
      <c r="G919" s="5"/>
      <c r="H919" s="5"/>
      <c r="I919" s="5"/>
    </row>
    <row r="920" spans="1:9" x14ac:dyDescent="0.2">
      <c r="A920" s="1"/>
      <c r="B920" s="1"/>
      <c r="C920" s="1"/>
      <c r="D920" s="8"/>
      <c r="E920" s="8"/>
      <c r="F920" s="8"/>
      <c r="G920" s="5"/>
      <c r="H920" s="5"/>
      <c r="I920" s="5"/>
    </row>
    <row r="921" spans="1:9" x14ac:dyDescent="0.2">
      <c r="A921" s="1"/>
      <c r="B921" s="1"/>
      <c r="C921" s="1"/>
      <c r="D921" s="8"/>
      <c r="E921" s="8"/>
      <c r="F921" s="8"/>
      <c r="G921" s="5"/>
      <c r="H921" s="5"/>
      <c r="I921" s="5"/>
    </row>
    <row r="922" spans="1:9" x14ac:dyDescent="0.2">
      <c r="A922" s="1"/>
      <c r="B922" s="1"/>
      <c r="C922" s="1"/>
      <c r="D922" s="8"/>
      <c r="E922" s="8"/>
      <c r="F922" s="8"/>
      <c r="G922" s="5"/>
      <c r="H922" s="5"/>
      <c r="I922" s="5"/>
    </row>
    <row r="923" spans="1:9" x14ac:dyDescent="0.2">
      <c r="A923" s="1"/>
      <c r="B923" s="1"/>
      <c r="C923" s="1"/>
      <c r="D923" s="8"/>
      <c r="E923" s="8"/>
      <c r="F923" s="8"/>
      <c r="G923" s="5"/>
      <c r="H923" s="5"/>
      <c r="I923" s="5"/>
    </row>
    <row r="924" spans="1:9" x14ac:dyDescent="0.2">
      <c r="A924" s="1"/>
      <c r="B924" s="1"/>
      <c r="C924" s="1"/>
      <c r="D924" s="8"/>
      <c r="E924" s="8"/>
      <c r="F924" s="8"/>
      <c r="G924" s="5"/>
      <c r="H924" s="5"/>
      <c r="I924" s="5"/>
    </row>
    <row r="925" spans="1:9" x14ac:dyDescent="0.2">
      <c r="A925" s="1"/>
      <c r="B925" s="1"/>
      <c r="C925" s="1"/>
      <c r="D925" s="8"/>
      <c r="E925" s="8"/>
      <c r="F925" s="8"/>
      <c r="G925" s="5"/>
      <c r="H925" s="5"/>
      <c r="I925" s="5"/>
    </row>
    <row r="926" spans="1:9" x14ac:dyDescent="0.2">
      <c r="A926" s="1"/>
      <c r="B926" s="1"/>
      <c r="C926" s="1"/>
      <c r="D926" s="8"/>
      <c r="E926" s="8"/>
      <c r="F926" s="8"/>
      <c r="G926" s="5"/>
      <c r="H926" s="5"/>
      <c r="I926" s="5"/>
    </row>
    <row r="927" spans="1:9" x14ac:dyDescent="0.2">
      <c r="A927" s="1"/>
      <c r="B927" s="1"/>
      <c r="C927" s="1"/>
      <c r="D927" s="8"/>
      <c r="E927" s="8"/>
      <c r="F927" s="8"/>
      <c r="G927" s="5"/>
      <c r="H927" s="5"/>
      <c r="I927" s="5"/>
    </row>
    <row r="928" spans="1:9" x14ac:dyDescent="0.2">
      <c r="A928" s="1"/>
      <c r="B928" s="1"/>
      <c r="C928" s="1"/>
      <c r="D928" s="8"/>
      <c r="E928" s="8"/>
      <c r="F928" s="8"/>
      <c r="G928" s="5"/>
      <c r="H928" s="5"/>
      <c r="I928" s="5"/>
    </row>
    <row r="929" spans="1:9" x14ac:dyDescent="0.2">
      <c r="A929" s="1"/>
      <c r="B929" s="1"/>
      <c r="C929" s="1"/>
      <c r="D929" s="8"/>
      <c r="E929" s="8"/>
      <c r="F929" s="8"/>
      <c r="G929" s="5"/>
      <c r="H929" s="5"/>
      <c r="I929" s="5"/>
    </row>
    <row r="930" spans="1:9" x14ac:dyDescent="0.2">
      <c r="A930" s="1"/>
      <c r="B930" s="1"/>
      <c r="C930" s="1"/>
      <c r="D930" s="8"/>
      <c r="E930" s="8"/>
      <c r="F930" s="8"/>
      <c r="G930" s="5"/>
      <c r="H930" s="5"/>
      <c r="I930" s="5"/>
    </row>
    <row r="931" spans="1:9" x14ac:dyDescent="0.2">
      <c r="A931" s="1"/>
      <c r="B931" s="1"/>
      <c r="C931" s="1"/>
      <c r="D931" s="8"/>
      <c r="E931" s="8"/>
      <c r="F931" s="8"/>
      <c r="G931" s="5"/>
      <c r="H931" s="5"/>
      <c r="I931" s="5"/>
    </row>
    <row r="932" spans="1:9" x14ac:dyDescent="0.2">
      <c r="A932" s="1"/>
      <c r="B932" s="1"/>
      <c r="C932" s="1"/>
      <c r="D932" s="8"/>
      <c r="E932" s="8"/>
      <c r="F932" s="8"/>
      <c r="G932" s="5"/>
      <c r="H932" s="5"/>
      <c r="I932" s="5"/>
    </row>
    <row r="933" spans="1:9" x14ac:dyDescent="0.2">
      <c r="A933" s="1"/>
      <c r="B933" s="1"/>
      <c r="C933" s="1"/>
      <c r="D933" s="8"/>
      <c r="E933" s="8"/>
      <c r="F933" s="8"/>
      <c r="G933" s="5"/>
      <c r="H933" s="5"/>
      <c r="I933" s="5"/>
    </row>
    <row r="934" spans="1:9" x14ac:dyDescent="0.2">
      <c r="A934" s="1"/>
      <c r="B934" s="1"/>
      <c r="C934" s="1"/>
      <c r="D934" s="8"/>
      <c r="E934" s="8"/>
      <c r="F934" s="8"/>
      <c r="G934" s="5"/>
      <c r="H934" s="5"/>
      <c r="I934" s="5"/>
    </row>
    <row r="935" spans="1:9" x14ac:dyDescent="0.2">
      <c r="A935" s="1"/>
      <c r="B935" s="1"/>
      <c r="C935" s="1"/>
      <c r="D935" s="8"/>
      <c r="E935" s="8"/>
      <c r="F935" s="8"/>
      <c r="G935" s="5"/>
      <c r="H935" s="5"/>
      <c r="I935" s="5"/>
    </row>
    <row r="936" spans="1:9" x14ac:dyDescent="0.2">
      <c r="A936" s="1"/>
      <c r="B936" s="1"/>
      <c r="C936" s="1"/>
      <c r="D936" s="8"/>
      <c r="E936" s="8"/>
      <c r="F936" s="8"/>
      <c r="G936" s="5"/>
      <c r="H936" s="5"/>
      <c r="I936" s="5"/>
    </row>
    <row r="937" spans="1:9" x14ac:dyDescent="0.2">
      <c r="A937" s="1"/>
      <c r="B937" s="1"/>
      <c r="C937" s="1"/>
      <c r="D937" s="8"/>
      <c r="E937" s="8"/>
      <c r="F937" s="8"/>
      <c r="G937" s="5"/>
      <c r="H937" s="5"/>
      <c r="I937" s="5"/>
    </row>
    <row r="938" spans="1:9" x14ac:dyDescent="0.2">
      <c r="A938" s="1"/>
      <c r="B938" s="1"/>
      <c r="C938" s="1"/>
      <c r="D938" s="8"/>
      <c r="E938" s="8"/>
      <c r="F938" s="8"/>
      <c r="G938" s="5"/>
      <c r="H938" s="5"/>
      <c r="I938" s="5"/>
    </row>
    <row r="939" spans="1:9" x14ac:dyDescent="0.2">
      <c r="A939" s="1"/>
      <c r="B939" s="1"/>
      <c r="C939" s="1"/>
      <c r="D939" s="8"/>
      <c r="E939" s="8"/>
      <c r="F939" s="8"/>
      <c r="G939" s="5"/>
      <c r="H939" s="5"/>
      <c r="I939" s="5"/>
    </row>
    <row r="940" spans="1:9" x14ac:dyDescent="0.2">
      <c r="A940" s="1"/>
      <c r="B940" s="1"/>
      <c r="C940" s="1"/>
      <c r="D940" s="8"/>
      <c r="E940" s="8"/>
      <c r="F940" s="8"/>
      <c r="G940" s="5"/>
      <c r="H940" s="5"/>
      <c r="I940" s="5"/>
    </row>
    <row r="941" spans="1:9" x14ac:dyDescent="0.2">
      <c r="A941" s="1"/>
      <c r="B941" s="1"/>
      <c r="C941" s="1"/>
      <c r="D941" s="8"/>
      <c r="E941" s="8"/>
      <c r="F941" s="8"/>
      <c r="G941" s="5"/>
      <c r="H941" s="5"/>
      <c r="I941" s="5"/>
    </row>
    <row r="942" spans="1:9" x14ac:dyDescent="0.2">
      <c r="A942" s="1"/>
      <c r="B942" s="1"/>
      <c r="C942" s="1"/>
      <c r="D942" s="8"/>
      <c r="E942" s="8"/>
      <c r="F942" s="8"/>
      <c r="G942" s="5"/>
      <c r="H942" s="5"/>
      <c r="I942" s="5"/>
    </row>
    <row r="943" spans="1:9" x14ac:dyDescent="0.2">
      <c r="A943" s="1"/>
      <c r="B943" s="1"/>
      <c r="C943" s="1"/>
      <c r="D943" s="8"/>
      <c r="E943" s="8"/>
      <c r="F943" s="8"/>
      <c r="G943" s="5"/>
      <c r="H943" s="5"/>
      <c r="I943" s="5"/>
    </row>
    <row r="944" spans="1:9" x14ac:dyDescent="0.2">
      <c r="A944" s="1"/>
      <c r="B944" s="1"/>
      <c r="C944" s="1"/>
      <c r="D944" s="8"/>
      <c r="E944" s="8"/>
      <c r="F944" s="8"/>
      <c r="G944" s="5"/>
      <c r="H944" s="5"/>
      <c r="I944" s="5"/>
    </row>
    <row r="945" spans="1:9" x14ac:dyDescent="0.2">
      <c r="A945" s="1"/>
      <c r="B945" s="1"/>
      <c r="C945" s="1"/>
      <c r="D945" s="8"/>
      <c r="E945" s="8"/>
      <c r="F945" s="8"/>
      <c r="G945" s="5"/>
      <c r="H945" s="5"/>
      <c r="I945" s="5"/>
    </row>
    <row r="946" spans="1:9" x14ac:dyDescent="0.2">
      <c r="A946" s="1"/>
      <c r="B946" s="1"/>
      <c r="C946" s="1"/>
      <c r="D946" s="8"/>
      <c r="E946" s="8"/>
      <c r="F946" s="8"/>
      <c r="G946" s="5"/>
      <c r="H946" s="5"/>
      <c r="I946" s="5"/>
    </row>
    <row r="947" spans="1:9" x14ac:dyDescent="0.2">
      <c r="A947" s="1"/>
      <c r="B947" s="1"/>
      <c r="C947" s="1"/>
      <c r="D947" s="8"/>
      <c r="E947" s="8"/>
      <c r="F947" s="8"/>
      <c r="G947" s="5"/>
      <c r="H947" s="5"/>
      <c r="I947" s="5"/>
    </row>
    <row r="948" spans="1:9" x14ac:dyDescent="0.2">
      <c r="A948" s="1"/>
      <c r="B948" s="1"/>
      <c r="C948" s="1"/>
      <c r="D948" s="8"/>
      <c r="E948" s="8"/>
      <c r="F948" s="8"/>
      <c r="G948" s="5"/>
      <c r="H948" s="5"/>
      <c r="I948" s="5"/>
    </row>
    <row r="949" spans="1:9" x14ac:dyDescent="0.2">
      <c r="A949" s="1"/>
      <c r="B949" s="1"/>
      <c r="C949" s="1"/>
      <c r="D949" s="8"/>
      <c r="E949" s="8"/>
      <c r="F949" s="8"/>
      <c r="G949" s="5"/>
      <c r="H949" s="5"/>
      <c r="I949" s="5"/>
    </row>
    <row r="950" spans="1:9" x14ac:dyDescent="0.2">
      <c r="A950" s="1"/>
      <c r="B950" s="1"/>
      <c r="C950" s="1"/>
      <c r="D950" s="8"/>
      <c r="E950" s="8"/>
      <c r="F950" s="8"/>
      <c r="G950" s="5"/>
      <c r="H950" s="5"/>
      <c r="I950" s="5"/>
    </row>
    <row r="951" spans="1:9" x14ac:dyDescent="0.2">
      <c r="A951" s="1"/>
      <c r="B951" s="1"/>
      <c r="C951" s="1"/>
      <c r="D951" s="8"/>
      <c r="E951" s="8"/>
      <c r="F951" s="8"/>
      <c r="G951" s="5"/>
      <c r="H951" s="5"/>
      <c r="I951" s="5"/>
    </row>
    <row r="952" spans="1:9" x14ac:dyDescent="0.2">
      <c r="A952" s="1"/>
      <c r="B952" s="1"/>
      <c r="C952" s="1"/>
      <c r="D952" s="8"/>
      <c r="E952" s="8"/>
      <c r="F952" s="8"/>
      <c r="G952" s="5"/>
      <c r="H952" s="5"/>
      <c r="I952" s="5"/>
    </row>
    <row r="953" spans="1:9" x14ac:dyDescent="0.2">
      <c r="A953" s="1"/>
      <c r="B953" s="1"/>
      <c r="C953" s="1"/>
      <c r="D953" s="8"/>
      <c r="E953" s="8"/>
      <c r="F953" s="8"/>
      <c r="G953" s="5"/>
      <c r="H953" s="5"/>
      <c r="I953" s="5"/>
    </row>
    <row r="954" spans="1:9" x14ac:dyDescent="0.2">
      <c r="A954" s="1"/>
      <c r="B954" s="1"/>
      <c r="C954" s="1"/>
      <c r="D954" s="8"/>
      <c r="E954" s="8"/>
      <c r="F954" s="8"/>
      <c r="G954" s="5"/>
      <c r="H954" s="5"/>
      <c r="I954" s="5"/>
    </row>
    <row r="955" spans="1:9" x14ac:dyDescent="0.2">
      <c r="A955" s="1"/>
      <c r="B955" s="1"/>
      <c r="C955" s="1"/>
      <c r="D955" s="8"/>
      <c r="E955" s="8"/>
      <c r="F955" s="8"/>
      <c r="G955" s="5"/>
      <c r="H955" s="5"/>
      <c r="I955" s="5"/>
    </row>
    <row r="956" spans="1:9" x14ac:dyDescent="0.2">
      <c r="A956" s="1"/>
      <c r="B956" s="1"/>
      <c r="C956" s="1"/>
      <c r="D956" s="8"/>
      <c r="E956" s="8"/>
      <c r="F956" s="8"/>
      <c r="G956" s="5"/>
      <c r="H956" s="5"/>
      <c r="I956" s="5"/>
    </row>
    <row r="957" spans="1:9" x14ac:dyDescent="0.2">
      <c r="A957" s="1"/>
      <c r="B957" s="1"/>
      <c r="C957" s="1"/>
      <c r="D957" s="8"/>
      <c r="E957" s="8"/>
      <c r="F957" s="8"/>
      <c r="G957" s="5"/>
      <c r="H957" s="5"/>
      <c r="I957" s="5"/>
    </row>
    <row r="958" spans="1:9" x14ac:dyDescent="0.2">
      <c r="A958" s="1"/>
      <c r="B958" s="1"/>
      <c r="C958" s="1"/>
      <c r="D958" s="8"/>
      <c r="E958" s="8"/>
      <c r="F958" s="8"/>
      <c r="G958" s="5"/>
      <c r="H958" s="5"/>
      <c r="I958" s="5"/>
    </row>
    <row r="959" spans="1:9" x14ac:dyDescent="0.2">
      <c r="A959" s="1"/>
      <c r="B959" s="1"/>
      <c r="C959" s="1"/>
      <c r="D959" s="8"/>
      <c r="E959" s="8"/>
      <c r="F959" s="8"/>
      <c r="G959" s="5"/>
      <c r="H959" s="5"/>
      <c r="I959" s="5"/>
    </row>
    <row r="960" spans="1:9" x14ac:dyDescent="0.2">
      <c r="A960" s="1"/>
      <c r="B960" s="1"/>
      <c r="C960" s="1"/>
      <c r="D960" s="8"/>
      <c r="E960" s="8"/>
      <c r="F960" s="8"/>
      <c r="G960" s="5"/>
      <c r="H960" s="5"/>
      <c r="I960" s="5"/>
    </row>
    <row r="961" spans="1:9" x14ac:dyDescent="0.2">
      <c r="A961" s="1"/>
      <c r="B961" s="1"/>
      <c r="C961" s="1"/>
      <c r="D961" s="8"/>
      <c r="E961" s="8"/>
      <c r="F961" s="8"/>
      <c r="G961" s="5"/>
      <c r="H961" s="5"/>
      <c r="I961" s="5"/>
    </row>
    <row r="962" spans="1:9" x14ac:dyDescent="0.2">
      <c r="A962" s="1"/>
      <c r="B962" s="1"/>
      <c r="C962" s="1"/>
      <c r="D962" s="8"/>
      <c r="E962" s="8"/>
      <c r="F962" s="8"/>
      <c r="G962" s="5"/>
      <c r="H962" s="5"/>
      <c r="I962" s="5"/>
    </row>
    <row r="963" spans="1:9" x14ac:dyDescent="0.2">
      <c r="A963" s="1"/>
      <c r="B963" s="1"/>
      <c r="C963" s="1"/>
      <c r="D963" s="8"/>
      <c r="E963" s="8"/>
      <c r="F963" s="8"/>
      <c r="G963" s="5"/>
      <c r="H963" s="5"/>
      <c r="I963" s="5"/>
    </row>
    <row r="964" spans="1:9" x14ac:dyDescent="0.2">
      <c r="A964" s="1"/>
      <c r="B964" s="1"/>
      <c r="C964" s="1"/>
      <c r="D964" s="8"/>
      <c r="E964" s="8"/>
      <c r="F964" s="8"/>
      <c r="G964" s="5"/>
      <c r="H964" s="5"/>
      <c r="I964" s="5"/>
    </row>
    <row r="965" spans="1:9" x14ac:dyDescent="0.2">
      <c r="A965" s="1"/>
      <c r="B965" s="1"/>
      <c r="C965" s="1"/>
      <c r="D965" s="8"/>
      <c r="E965" s="8"/>
      <c r="F965" s="8"/>
      <c r="G965" s="5"/>
      <c r="H965" s="5"/>
      <c r="I965" s="5"/>
    </row>
    <row r="966" spans="1:9" x14ac:dyDescent="0.2">
      <c r="A966" s="1"/>
      <c r="B966" s="1"/>
      <c r="C966" s="1"/>
      <c r="D966" s="8"/>
      <c r="E966" s="8"/>
      <c r="F966" s="8"/>
      <c r="G966" s="5"/>
      <c r="H966" s="5"/>
      <c r="I966" s="5"/>
    </row>
    <row r="967" spans="1:9" x14ac:dyDescent="0.2">
      <c r="A967" s="1"/>
      <c r="B967" s="1"/>
      <c r="C967" s="1"/>
      <c r="D967" s="8"/>
      <c r="E967" s="8"/>
      <c r="F967" s="8"/>
      <c r="G967" s="5"/>
      <c r="H967" s="5"/>
      <c r="I967" s="5"/>
    </row>
    <row r="968" spans="1:9" x14ac:dyDescent="0.2">
      <c r="A968" s="1"/>
      <c r="B968" s="1"/>
      <c r="C968" s="1"/>
      <c r="D968" s="8"/>
      <c r="E968" s="8"/>
      <c r="F968" s="8"/>
      <c r="G968" s="5"/>
      <c r="H968" s="5"/>
      <c r="I968" s="5"/>
    </row>
    <row r="969" spans="1:9" x14ac:dyDescent="0.2">
      <c r="A969" s="1"/>
      <c r="B969" s="1"/>
      <c r="C969" s="1"/>
      <c r="D969" s="8"/>
      <c r="E969" s="8"/>
      <c r="F969" s="8"/>
      <c r="G969" s="5"/>
      <c r="H969" s="5"/>
      <c r="I969" s="5"/>
    </row>
    <row r="970" spans="1:9" x14ac:dyDescent="0.2">
      <c r="A970" s="1"/>
      <c r="B970" s="1"/>
      <c r="C970" s="1"/>
      <c r="D970" s="8"/>
      <c r="E970" s="8"/>
      <c r="F970" s="8"/>
      <c r="G970" s="5"/>
      <c r="H970" s="5"/>
      <c r="I970" s="5"/>
    </row>
    <row r="971" spans="1:9" x14ac:dyDescent="0.2">
      <c r="A971" s="1"/>
      <c r="B971" s="1"/>
      <c r="C971" s="1"/>
      <c r="D971" s="8"/>
      <c r="E971" s="8"/>
      <c r="F971" s="8"/>
      <c r="G971" s="5"/>
      <c r="H971" s="5"/>
      <c r="I971" s="5"/>
    </row>
    <row r="972" spans="1:9" x14ac:dyDescent="0.2">
      <c r="A972" s="1"/>
      <c r="B972" s="1"/>
      <c r="C972" s="1"/>
      <c r="D972" s="8"/>
      <c r="E972" s="8"/>
      <c r="F972" s="8"/>
      <c r="G972" s="5"/>
      <c r="H972" s="5"/>
      <c r="I972" s="5"/>
    </row>
    <row r="973" spans="1:9" x14ac:dyDescent="0.2">
      <c r="A973" s="1"/>
      <c r="B973" s="1"/>
      <c r="C973" s="1"/>
      <c r="D973" s="8"/>
      <c r="E973" s="8"/>
      <c r="F973" s="8"/>
      <c r="G973" s="5"/>
      <c r="H973" s="5"/>
      <c r="I973" s="5"/>
    </row>
    <row r="974" spans="1:9" x14ac:dyDescent="0.2">
      <c r="A974" s="1"/>
      <c r="B974" s="1"/>
      <c r="C974" s="1"/>
      <c r="D974" s="8"/>
      <c r="E974" s="8"/>
      <c r="F974" s="8"/>
      <c r="G974" s="5"/>
      <c r="H974" s="5"/>
      <c r="I974" s="5"/>
    </row>
    <row r="975" spans="1:9" x14ac:dyDescent="0.2">
      <c r="A975" s="1"/>
      <c r="B975" s="1"/>
      <c r="C975" s="1"/>
      <c r="D975" s="8"/>
      <c r="E975" s="8"/>
      <c r="F975" s="8"/>
      <c r="G975" s="5"/>
      <c r="H975" s="5"/>
      <c r="I975" s="5"/>
    </row>
    <row r="976" spans="1:9" x14ac:dyDescent="0.2">
      <c r="A976" s="1"/>
      <c r="B976" s="1"/>
      <c r="C976" s="1"/>
      <c r="D976" s="8"/>
      <c r="E976" s="8"/>
      <c r="F976" s="8"/>
      <c r="G976" s="5"/>
      <c r="H976" s="5"/>
      <c r="I976" s="5"/>
    </row>
    <row r="977" spans="1:9" x14ac:dyDescent="0.2">
      <c r="A977" s="1"/>
      <c r="B977" s="1"/>
      <c r="C977" s="1"/>
      <c r="D977" s="8"/>
      <c r="E977" s="8"/>
      <c r="F977" s="8"/>
      <c r="G977" s="5"/>
      <c r="H977" s="5"/>
      <c r="I977" s="5"/>
    </row>
    <row r="978" spans="1:9" x14ac:dyDescent="0.2">
      <c r="A978" s="1"/>
      <c r="B978" s="1"/>
      <c r="C978" s="1"/>
      <c r="D978" s="8"/>
      <c r="E978" s="8"/>
      <c r="F978" s="8"/>
      <c r="G978" s="5"/>
      <c r="H978" s="5"/>
      <c r="I978" s="5"/>
    </row>
    <row r="979" spans="1:9" x14ac:dyDescent="0.2">
      <c r="A979" s="1"/>
      <c r="B979" s="1"/>
      <c r="C979" s="1"/>
      <c r="D979" s="8"/>
      <c r="E979" s="8"/>
      <c r="F979" s="8"/>
      <c r="G979" s="5"/>
      <c r="H979" s="5"/>
      <c r="I979" s="5"/>
    </row>
    <row r="980" spans="1:9" x14ac:dyDescent="0.2">
      <c r="A980" s="1"/>
      <c r="B980" s="1"/>
      <c r="C980" s="1"/>
      <c r="D980" s="8"/>
      <c r="E980" s="8"/>
      <c r="F980" s="8"/>
      <c r="G980" s="5"/>
      <c r="H980" s="5"/>
      <c r="I980" s="5"/>
    </row>
    <row r="981" spans="1:9" x14ac:dyDescent="0.2">
      <c r="A981" s="1"/>
      <c r="B981" s="1"/>
      <c r="C981" s="1"/>
      <c r="D981" s="8"/>
      <c r="E981" s="8"/>
      <c r="F981" s="8"/>
      <c r="G981" s="5"/>
      <c r="H981" s="5"/>
      <c r="I981" s="5"/>
    </row>
    <row r="982" spans="1:9" x14ac:dyDescent="0.2">
      <c r="A982" s="1"/>
      <c r="B982" s="1"/>
      <c r="C982" s="1"/>
      <c r="D982" s="8"/>
      <c r="E982" s="8"/>
      <c r="F982" s="8"/>
      <c r="G982" s="5"/>
      <c r="H982" s="5"/>
      <c r="I982" s="5"/>
    </row>
    <row r="983" spans="1:9" x14ac:dyDescent="0.2">
      <c r="A983" s="1"/>
      <c r="B983" s="1"/>
      <c r="C983" s="1"/>
      <c r="D983" s="8"/>
      <c r="E983" s="8"/>
      <c r="F983" s="8"/>
      <c r="G983" s="5"/>
      <c r="H983" s="5"/>
      <c r="I983" s="5"/>
    </row>
    <row r="984" spans="1:9" x14ac:dyDescent="0.2">
      <c r="A984" s="1"/>
      <c r="B984" s="1"/>
      <c r="C984" s="1"/>
      <c r="D984" s="8"/>
      <c r="E984" s="8"/>
      <c r="F984" s="8"/>
      <c r="G984" s="5"/>
      <c r="H984" s="5"/>
      <c r="I984" s="5"/>
    </row>
    <row r="985" spans="1:9" x14ac:dyDescent="0.2">
      <c r="A985" s="1"/>
      <c r="B985" s="1"/>
      <c r="C985" s="1"/>
      <c r="D985" s="8"/>
      <c r="E985" s="8"/>
      <c r="F985" s="8"/>
      <c r="G985" s="5"/>
      <c r="H985" s="5"/>
      <c r="I985" s="5"/>
    </row>
    <row r="986" spans="1:9" x14ac:dyDescent="0.2">
      <c r="A986" s="1"/>
      <c r="B986" s="1"/>
      <c r="C986" s="1"/>
      <c r="D986" s="8"/>
      <c r="E986" s="8"/>
      <c r="F986" s="8"/>
      <c r="G986" s="5"/>
      <c r="H986" s="5"/>
      <c r="I986" s="5"/>
    </row>
    <row r="987" spans="1:9" x14ac:dyDescent="0.2">
      <c r="A987" s="1"/>
      <c r="B987" s="1"/>
      <c r="C987" s="1"/>
      <c r="D987" s="8"/>
      <c r="E987" s="8"/>
      <c r="F987" s="8"/>
      <c r="G987" s="5"/>
      <c r="H987" s="5"/>
      <c r="I987" s="5"/>
    </row>
    <row r="988" spans="1:9" x14ac:dyDescent="0.2">
      <c r="A988" s="1"/>
      <c r="B988" s="1"/>
      <c r="C988" s="1"/>
      <c r="D988" s="8"/>
      <c r="E988" s="8"/>
      <c r="F988" s="8"/>
      <c r="G988" s="5"/>
      <c r="H988" s="5"/>
      <c r="I988" s="5"/>
    </row>
    <row r="989" spans="1:9" x14ac:dyDescent="0.2">
      <c r="A989" s="1"/>
      <c r="B989" s="1"/>
      <c r="C989" s="1"/>
      <c r="D989" s="8"/>
      <c r="E989" s="8"/>
      <c r="F989" s="8"/>
      <c r="G989" s="5"/>
      <c r="H989" s="5"/>
      <c r="I989" s="5"/>
    </row>
    <row r="990" spans="1:9" x14ac:dyDescent="0.2">
      <c r="A990" s="1"/>
      <c r="B990" s="1"/>
      <c r="C990" s="1"/>
      <c r="D990" s="8"/>
      <c r="E990" s="8"/>
      <c r="F990" s="8"/>
      <c r="G990" s="5"/>
      <c r="H990" s="5"/>
      <c r="I990" s="5"/>
    </row>
    <row r="991" spans="1:9" x14ac:dyDescent="0.2">
      <c r="A991" s="1"/>
      <c r="B991" s="1"/>
      <c r="C991" s="1"/>
      <c r="D991" s="8"/>
      <c r="E991" s="8"/>
      <c r="F991" s="8"/>
      <c r="G991" s="5"/>
      <c r="H991" s="5"/>
      <c r="I991" s="5"/>
    </row>
    <row r="992" spans="1:9" x14ac:dyDescent="0.2">
      <c r="A992" s="1"/>
      <c r="B992" s="1"/>
      <c r="C992" s="1"/>
      <c r="D992" s="8"/>
      <c r="E992" s="8"/>
      <c r="F992" s="8"/>
      <c r="G992" s="5"/>
      <c r="H992" s="5"/>
      <c r="I992" s="5"/>
    </row>
    <row r="993" spans="1:9" x14ac:dyDescent="0.2">
      <c r="A993" s="1"/>
      <c r="B993" s="1"/>
      <c r="C993" s="1"/>
      <c r="D993" s="8"/>
      <c r="E993" s="8"/>
      <c r="F993" s="8"/>
      <c r="G993" s="5"/>
      <c r="H993" s="5"/>
      <c r="I993" s="5"/>
    </row>
    <row r="994" spans="1:9" x14ac:dyDescent="0.2">
      <c r="A994" s="1"/>
      <c r="B994" s="1"/>
      <c r="C994" s="1"/>
      <c r="D994" s="8"/>
      <c r="E994" s="8"/>
      <c r="F994" s="8"/>
      <c r="G994" s="5"/>
      <c r="H994" s="5"/>
      <c r="I994" s="5"/>
    </row>
    <row r="995" spans="1:9" x14ac:dyDescent="0.2">
      <c r="A995" s="1"/>
      <c r="B995" s="1"/>
      <c r="C995" s="1"/>
      <c r="D995" s="8"/>
      <c r="E995" s="8"/>
      <c r="F995" s="8"/>
      <c r="G995" s="5"/>
      <c r="H995" s="5"/>
      <c r="I995" s="5"/>
    </row>
    <row r="996" spans="1:9" x14ac:dyDescent="0.2">
      <c r="A996" s="1"/>
      <c r="B996" s="1"/>
      <c r="C996" s="1"/>
      <c r="D996" s="8"/>
      <c r="E996" s="8"/>
      <c r="F996" s="8"/>
      <c r="G996" s="5"/>
      <c r="H996" s="5"/>
      <c r="I996" s="5"/>
    </row>
    <row r="997" spans="1:9" x14ac:dyDescent="0.2">
      <c r="A997" s="1"/>
      <c r="B997" s="1"/>
      <c r="C997" s="1"/>
      <c r="D997" s="8"/>
      <c r="E997" s="8"/>
      <c r="F997" s="8"/>
      <c r="G997" s="5"/>
      <c r="H997" s="5"/>
      <c r="I997" s="5"/>
    </row>
    <row r="998" spans="1:9" x14ac:dyDescent="0.2">
      <c r="A998" s="1"/>
      <c r="B998" s="1"/>
      <c r="C998" s="1"/>
      <c r="D998" s="8"/>
      <c r="E998" s="8"/>
      <c r="F998" s="8"/>
      <c r="G998" s="5"/>
      <c r="H998" s="5"/>
      <c r="I998" s="5"/>
    </row>
    <row r="999" spans="1:9" x14ac:dyDescent="0.2">
      <c r="A999" s="1"/>
      <c r="B999" s="1"/>
      <c r="C999" s="1"/>
      <c r="D999" s="8"/>
      <c r="E999" s="8"/>
      <c r="F999" s="8"/>
      <c r="G999" s="5"/>
      <c r="H999" s="5"/>
      <c r="I999" s="5"/>
    </row>
    <row r="1000" spans="1:9" x14ac:dyDescent="0.2">
      <c r="A1000" s="1"/>
      <c r="B1000" s="1"/>
      <c r="C1000" s="1"/>
      <c r="D1000" s="8"/>
      <c r="E1000" s="8"/>
      <c r="F1000" s="8"/>
      <c r="G1000" s="5"/>
      <c r="H1000" s="5"/>
      <c r="I1000" s="5"/>
    </row>
    <row r="1001" spans="1:9" x14ac:dyDescent="0.2">
      <c r="A1001" s="1"/>
      <c r="B1001" s="1"/>
      <c r="C1001" s="1"/>
      <c r="D1001" s="8"/>
      <c r="E1001" s="8"/>
      <c r="F1001" s="8"/>
      <c r="G1001" s="5"/>
      <c r="H1001" s="5"/>
      <c r="I1001" s="5"/>
    </row>
    <row r="1002" spans="1:9" x14ac:dyDescent="0.2">
      <c r="A1002" s="1"/>
      <c r="B1002" s="1"/>
      <c r="C1002" s="1"/>
      <c r="D1002" s="8"/>
      <c r="E1002" s="8"/>
      <c r="F1002" s="8"/>
      <c r="G1002" s="5"/>
      <c r="H1002" s="5"/>
      <c r="I1002" s="5"/>
    </row>
    <row r="1003" spans="1:9" x14ac:dyDescent="0.2">
      <c r="A1003" s="1"/>
      <c r="B1003" s="1"/>
      <c r="C1003" s="1"/>
      <c r="D1003" s="8"/>
      <c r="E1003" s="8"/>
      <c r="F1003" s="8"/>
      <c r="G1003" s="5"/>
      <c r="H1003" s="5"/>
      <c r="I1003" s="5"/>
    </row>
    <row r="1004" spans="1:9" x14ac:dyDescent="0.2">
      <c r="A1004" s="1"/>
      <c r="B1004" s="1"/>
      <c r="C1004" s="1"/>
      <c r="D1004" s="8"/>
      <c r="E1004" s="8"/>
      <c r="F1004" s="8"/>
      <c r="G1004" s="5"/>
      <c r="H1004" s="5"/>
      <c r="I1004" s="5"/>
    </row>
    <row r="1005" spans="1:9" x14ac:dyDescent="0.2">
      <c r="A1005" s="1"/>
      <c r="B1005" s="1"/>
      <c r="C1005" s="1"/>
      <c r="D1005" s="8"/>
      <c r="E1005" s="8"/>
      <c r="F1005" s="8"/>
      <c r="G1005" s="5"/>
      <c r="H1005" s="5"/>
      <c r="I1005" s="5"/>
    </row>
    <row r="1006" spans="1:9" x14ac:dyDescent="0.2">
      <c r="A1006" s="1"/>
      <c r="B1006" s="1"/>
      <c r="C1006" s="1"/>
      <c r="D1006" s="8"/>
      <c r="E1006" s="8"/>
      <c r="F1006" s="8"/>
      <c r="G1006" s="5"/>
      <c r="H1006" s="5"/>
      <c r="I1006" s="5"/>
    </row>
    <row r="1007" spans="1:9" x14ac:dyDescent="0.2">
      <c r="A1007" s="1"/>
      <c r="B1007" s="1"/>
      <c r="C1007" s="1"/>
      <c r="D1007" s="8"/>
      <c r="E1007" s="8"/>
      <c r="F1007" s="8"/>
      <c r="G1007" s="5"/>
      <c r="H1007" s="5"/>
      <c r="I1007" s="5"/>
    </row>
    <row r="1008" spans="1:9" x14ac:dyDescent="0.2">
      <c r="A1008" s="1"/>
      <c r="B1008" s="1"/>
      <c r="C1008" s="1"/>
      <c r="D1008" s="8"/>
      <c r="E1008" s="8"/>
      <c r="F1008" s="8"/>
      <c r="G1008" s="5"/>
      <c r="H1008" s="5"/>
      <c r="I1008" s="5"/>
    </row>
    <row r="1009" spans="1:9" x14ac:dyDescent="0.2">
      <c r="A1009" s="1"/>
      <c r="B1009" s="1"/>
      <c r="C1009" s="1"/>
      <c r="D1009" s="8"/>
      <c r="E1009" s="8"/>
      <c r="F1009" s="8"/>
      <c r="G1009" s="5"/>
      <c r="H1009" s="5"/>
      <c r="I1009" s="5"/>
    </row>
    <row r="1010" spans="1:9" x14ac:dyDescent="0.2">
      <c r="A1010" s="1"/>
      <c r="B1010" s="1"/>
      <c r="C1010" s="1"/>
      <c r="D1010" s="8"/>
      <c r="E1010" s="8"/>
      <c r="F1010" s="8"/>
      <c r="G1010" s="5"/>
      <c r="H1010" s="5"/>
      <c r="I1010" s="5"/>
    </row>
    <row r="1011" spans="1:9" x14ac:dyDescent="0.2">
      <c r="A1011" s="1"/>
      <c r="B1011" s="1"/>
      <c r="C1011" s="1"/>
      <c r="D1011" s="8"/>
      <c r="E1011" s="8"/>
      <c r="F1011" s="8"/>
      <c r="G1011" s="5"/>
      <c r="H1011" s="5"/>
      <c r="I1011" s="5"/>
    </row>
    <row r="1012" spans="1:9" x14ac:dyDescent="0.2">
      <c r="A1012" s="1"/>
      <c r="B1012" s="1"/>
      <c r="C1012" s="1"/>
      <c r="D1012" s="8"/>
      <c r="E1012" s="8"/>
      <c r="F1012" s="8"/>
      <c r="G1012" s="5"/>
      <c r="H1012" s="5"/>
      <c r="I1012" s="5"/>
    </row>
    <row r="1013" spans="1:9" x14ac:dyDescent="0.2">
      <c r="A1013" s="1"/>
      <c r="B1013" s="1"/>
      <c r="C1013" s="1"/>
      <c r="D1013" s="8"/>
      <c r="E1013" s="8"/>
      <c r="F1013" s="8"/>
      <c r="G1013" s="5"/>
      <c r="H1013" s="5"/>
      <c r="I1013" s="5"/>
    </row>
    <row r="1014" spans="1:9" x14ac:dyDescent="0.2">
      <c r="A1014" s="1"/>
      <c r="B1014" s="1"/>
      <c r="C1014" s="1"/>
      <c r="D1014" s="8"/>
      <c r="E1014" s="8"/>
      <c r="F1014" s="8"/>
      <c r="G1014" s="5"/>
      <c r="H1014" s="5"/>
      <c r="I1014" s="5"/>
    </row>
    <row r="1015" spans="1:9" x14ac:dyDescent="0.2">
      <c r="A1015" s="1"/>
      <c r="B1015" s="1"/>
      <c r="C1015" s="1"/>
      <c r="D1015" s="8"/>
      <c r="E1015" s="8"/>
      <c r="F1015" s="8"/>
      <c r="G1015" s="5"/>
      <c r="H1015" s="5"/>
      <c r="I1015" s="5"/>
    </row>
    <row r="1016" spans="1:9" x14ac:dyDescent="0.2">
      <c r="A1016" s="1"/>
      <c r="B1016" s="1"/>
      <c r="C1016" s="1"/>
      <c r="D1016" s="8"/>
      <c r="E1016" s="8"/>
      <c r="F1016" s="8"/>
      <c r="G1016" s="5"/>
      <c r="H1016" s="5"/>
      <c r="I1016" s="5"/>
    </row>
    <row r="1017" spans="1:9" x14ac:dyDescent="0.2">
      <c r="A1017" s="1"/>
      <c r="B1017" s="1"/>
      <c r="C1017" s="1"/>
      <c r="D1017" s="8"/>
      <c r="E1017" s="8"/>
      <c r="F1017" s="8"/>
      <c r="G1017" s="5"/>
      <c r="H1017" s="5"/>
      <c r="I1017" s="5"/>
    </row>
    <row r="1018" spans="1:9" x14ac:dyDescent="0.2">
      <c r="A1018" s="1"/>
      <c r="B1018" s="1"/>
      <c r="C1018" s="1"/>
      <c r="D1018" s="8"/>
      <c r="E1018" s="8"/>
      <c r="F1018" s="8"/>
      <c r="G1018" s="5"/>
      <c r="H1018" s="5"/>
      <c r="I1018" s="5"/>
    </row>
    <row r="1019" spans="1:9" x14ac:dyDescent="0.2">
      <c r="A1019" s="1"/>
      <c r="B1019" s="1"/>
      <c r="C1019" s="1"/>
      <c r="D1019" s="8"/>
      <c r="E1019" s="8"/>
      <c r="F1019" s="8"/>
      <c r="G1019" s="5"/>
      <c r="H1019" s="5"/>
      <c r="I1019" s="5"/>
    </row>
    <row r="1020" spans="1:9" x14ac:dyDescent="0.2">
      <c r="A1020" s="1"/>
      <c r="B1020" s="1"/>
      <c r="C1020" s="1"/>
      <c r="D1020" s="8"/>
      <c r="E1020" s="8"/>
      <c r="F1020" s="8"/>
      <c r="G1020" s="5"/>
      <c r="H1020" s="5"/>
      <c r="I1020" s="5"/>
    </row>
    <row r="1021" spans="1:9" x14ac:dyDescent="0.2">
      <c r="A1021" s="1"/>
      <c r="B1021" s="1"/>
      <c r="C1021" s="1"/>
      <c r="D1021" s="8"/>
      <c r="E1021" s="8"/>
      <c r="F1021" s="8"/>
      <c r="G1021" s="5"/>
      <c r="H1021" s="5"/>
      <c r="I1021" s="5"/>
    </row>
    <row r="1022" spans="1:9" x14ac:dyDescent="0.2">
      <c r="A1022" s="1"/>
      <c r="B1022" s="1"/>
      <c r="C1022" s="1"/>
      <c r="D1022" s="8"/>
      <c r="E1022" s="8"/>
      <c r="F1022" s="8"/>
      <c r="G1022" s="5"/>
      <c r="H1022" s="5"/>
      <c r="I1022" s="5"/>
    </row>
    <row r="1023" spans="1:9" x14ac:dyDescent="0.2">
      <c r="A1023" s="1"/>
      <c r="B1023" s="1"/>
      <c r="C1023" s="1"/>
      <c r="D1023" s="8"/>
      <c r="E1023" s="8"/>
      <c r="F1023" s="8"/>
      <c r="G1023" s="5"/>
      <c r="H1023" s="5"/>
      <c r="I1023" s="5"/>
    </row>
    <row r="1024" spans="1:9" x14ac:dyDescent="0.2">
      <c r="A1024" s="1"/>
      <c r="B1024" s="1"/>
      <c r="C1024" s="1"/>
      <c r="D1024" s="8"/>
      <c r="E1024" s="8"/>
      <c r="F1024" s="8"/>
      <c r="G1024" s="5"/>
      <c r="H1024" s="5"/>
      <c r="I1024" s="5"/>
    </row>
    <row r="1025" spans="1:9" x14ac:dyDescent="0.2">
      <c r="A1025" s="1"/>
      <c r="B1025" s="1"/>
      <c r="C1025" s="1"/>
      <c r="D1025" s="8"/>
      <c r="E1025" s="8"/>
      <c r="F1025" s="8"/>
      <c r="G1025" s="5"/>
      <c r="H1025" s="5"/>
      <c r="I1025" s="5"/>
    </row>
    <row r="1026" spans="1:9" x14ac:dyDescent="0.2">
      <c r="A1026" s="1"/>
      <c r="B1026" s="1"/>
      <c r="C1026" s="1"/>
      <c r="D1026" s="8"/>
      <c r="E1026" s="8"/>
      <c r="F1026" s="8"/>
      <c r="G1026" s="5"/>
      <c r="H1026" s="5"/>
      <c r="I1026" s="5"/>
    </row>
    <row r="1027" spans="1:9" x14ac:dyDescent="0.2">
      <c r="A1027" s="1"/>
      <c r="B1027" s="1"/>
      <c r="C1027" s="1"/>
      <c r="D1027" s="8"/>
      <c r="E1027" s="8"/>
      <c r="F1027" s="8"/>
      <c r="G1027" s="5"/>
      <c r="H1027" s="5"/>
      <c r="I1027" s="5"/>
    </row>
    <row r="1028" spans="1:9" x14ac:dyDescent="0.2">
      <c r="A1028" s="1"/>
      <c r="B1028" s="1"/>
      <c r="C1028" s="1"/>
      <c r="D1028" s="8"/>
      <c r="E1028" s="8"/>
      <c r="F1028" s="8"/>
      <c r="G1028" s="5"/>
      <c r="H1028" s="5"/>
      <c r="I1028" s="5"/>
    </row>
    <row r="1029" spans="1:9" x14ac:dyDescent="0.2">
      <c r="A1029" s="1"/>
      <c r="B1029" s="1"/>
      <c r="C1029" s="1"/>
      <c r="D1029" s="8"/>
      <c r="E1029" s="8"/>
      <c r="F1029" s="8"/>
      <c r="G1029" s="5"/>
      <c r="H1029" s="5"/>
      <c r="I1029" s="5"/>
    </row>
    <row r="1030" spans="1:9" x14ac:dyDescent="0.2">
      <c r="A1030" s="1"/>
      <c r="B1030" s="1"/>
      <c r="C1030" s="1"/>
      <c r="D1030" s="8"/>
      <c r="E1030" s="8"/>
      <c r="F1030" s="8"/>
      <c r="G1030" s="5"/>
      <c r="H1030" s="5"/>
      <c r="I1030" s="5"/>
    </row>
    <row r="1031" spans="1:9" x14ac:dyDescent="0.2">
      <c r="A1031" s="1"/>
      <c r="B1031" s="1"/>
      <c r="C1031" s="1"/>
      <c r="D1031" s="8"/>
      <c r="E1031" s="8"/>
      <c r="F1031" s="8"/>
      <c r="G1031" s="5"/>
      <c r="H1031" s="5"/>
      <c r="I1031" s="5"/>
    </row>
    <row r="1032" spans="1:9" x14ac:dyDescent="0.2">
      <c r="A1032" s="1"/>
      <c r="B1032" s="1"/>
      <c r="C1032" s="1"/>
      <c r="D1032" s="8"/>
      <c r="E1032" s="8"/>
      <c r="F1032" s="8"/>
      <c r="G1032" s="5"/>
      <c r="H1032" s="5"/>
      <c r="I1032" s="5"/>
    </row>
    <row r="1033" spans="1:9" x14ac:dyDescent="0.2">
      <c r="A1033" s="1"/>
      <c r="B1033" s="1"/>
      <c r="C1033" s="1"/>
      <c r="D1033" s="8"/>
      <c r="E1033" s="8"/>
      <c r="F1033" s="8"/>
      <c r="G1033" s="5"/>
      <c r="H1033" s="5"/>
      <c r="I1033" s="5"/>
    </row>
    <row r="1034" spans="1:9" x14ac:dyDescent="0.2">
      <c r="A1034" s="1"/>
      <c r="B1034" s="1"/>
      <c r="C1034" s="1"/>
      <c r="D1034" s="8"/>
      <c r="E1034" s="8"/>
      <c r="F1034" s="8"/>
      <c r="G1034" s="5"/>
      <c r="H1034" s="5"/>
      <c r="I1034" s="5"/>
    </row>
    <row r="1035" spans="1:9" x14ac:dyDescent="0.2">
      <c r="A1035" s="1"/>
      <c r="B1035" s="1"/>
      <c r="C1035" s="1"/>
      <c r="D1035" s="8"/>
      <c r="E1035" s="8"/>
      <c r="F1035" s="8"/>
      <c r="G1035" s="5"/>
      <c r="H1035" s="5"/>
      <c r="I1035" s="5"/>
    </row>
    <row r="1036" spans="1:9" x14ac:dyDescent="0.2">
      <c r="A1036" s="1"/>
      <c r="B1036" s="1"/>
      <c r="C1036" s="1"/>
      <c r="D1036" s="8"/>
      <c r="E1036" s="8"/>
      <c r="F1036" s="8"/>
      <c r="G1036" s="5"/>
      <c r="H1036" s="5"/>
      <c r="I1036" s="5"/>
    </row>
    <row r="1037" spans="1:9" x14ac:dyDescent="0.2">
      <c r="A1037" s="1"/>
      <c r="B1037" s="1"/>
      <c r="C1037" s="1"/>
      <c r="D1037" s="8"/>
      <c r="E1037" s="8"/>
      <c r="F1037" s="8"/>
      <c r="G1037" s="5"/>
      <c r="H1037" s="5"/>
      <c r="I1037" s="5"/>
    </row>
    <row r="1038" spans="1:9" x14ac:dyDescent="0.2">
      <c r="A1038" s="1"/>
      <c r="B1038" s="1"/>
      <c r="C1038" s="1"/>
      <c r="D1038" s="8"/>
      <c r="E1038" s="8"/>
      <c r="F1038" s="8"/>
      <c r="G1038" s="5"/>
      <c r="H1038" s="5"/>
      <c r="I1038" s="5"/>
    </row>
    <row r="1039" spans="1:9" x14ac:dyDescent="0.2">
      <c r="A1039" s="1"/>
      <c r="B1039" s="1"/>
      <c r="C1039" s="1"/>
      <c r="D1039" s="8"/>
      <c r="E1039" s="8"/>
      <c r="F1039" s="8"/>
      <c r="G1039" s="5"/>
      <c r="H1039" s="5"/>
      <c r="I1039" s="5"/>
    </row>
    <row r="1040" spans="1:9" x14ac:dyDescent="0.2">
      <c r="A1040" s="1"/>
      <c r="B1040" s="1"/>
      <c r="C1040" s="1"/>
      <c r="D1040" s="8"/>
      <c r="E1040" s="8"/>
      <c r="F1040" s="8"/>
      <c r="G1040" s="5"/>
      <c r="H1040" s="5"/>
      <c r="I1040" s="5"/>
    </row>
    <row r="1041" spans="1:9" x14ac:dyDescent="0.2">
      <c r="A1041" s="1"/>
      <c r="B1041" s="1"/>
      <c r="C1041" s="1"/>
      <c r="D1041" s="8"/>
      <c r="E1041" s="8"/>
      <c r="F1041" s="8"/>
      <c r="G1041" s="5"/>
      <c r="H1041" s="5"/>
      <c r="I1041" s="5"/>
    </row>
    <row r="1042" spans="1:9" x14ac:dyDescent="0.2">
      <c r="A1042" s="1"/>
      <c r="B1042" s="1"/>
      <c r="C1042" s="1"/>
      <c r="D1042" s="8"/>
      <c r="E1042" s="8"/>
      <c r="F1042" s="8"/>
      <c r="G1042" s="5"/>
      <c r="H1042" s="5"/>
      <c r="I1042" s="5"/>
    </row>
    <row r="1043" spans="1:9" x14ac:dyDescent="0.2">
      <c r="A1043" s="1"/>
      <c r="B1043" s="1"/>
      <c r="C1043" s="1"/>
      <c r="D1043" s="8"/>
      <c r="E1043" s="8"/>
      <c r="F1043" s="8"/>
      <c r="G1043" s="5"/>
      <c r="H1043" s="5"/>
      <c r="I1043" s="5"/>
    </row>
    <row r="1044" spans="1:9" x14ac:dyDescent="0.2">
      <c r="A1044" s="1"/>
      <c r="B1044" s="1"/>
      <c r="C1044" s="1"/>
      <c r="D1044" s="8"/>
      <c r="E1044" s="8"/>
      <c r="F1044" s="8"/>
      <c r="G1044" s="5"/>
      <c r="H1044" s="5"/>
      <c r="I1044" s="5"/>
    </row>
    <row r="1045" spans="1:9" x14ac:dyDescent="0.2">
      <c r="A1045" s="1"/>
      <c r="B1045" s="1"/>
      <c r="C1045" s="1"/>
      <c r="D1045" s="8"/>
      <c r="E1045" s="8"/>
      <c r="F1045" s="8"/>
      <c r="G1045" s="5"/>
      <c r="H1045" s="5"/>
      <c r="I1045" s="5"/>
    </row>
    <row r="1046" spans="1:9" x14ac:dyDescent="0.2">
      <c r="A1046" s="1"/>
      <c r="B1046" s="1"/>
      <c r="C1046" s="1"/>
      <c r="D1046" s="8"/>
      <c r="E1046" s="8"/>
      <c r="F1046" s="8"/>
      <c r="G1046" s="5"/>
      <c r="H1046" s="5"/>
      <c r="I1046" s="5"/>
    </row>
    <row r="1047" spans="1:9" x14ac:dyDescent="0.2">
      <c r="A1047" s="1"/>
      <c r="B1047" s="1"/>
      <c r="C1047" s="1"/>
      <c r="D1047" s="8"/>
      <c r="E1047" s="8"/>
      <c r="F1047" s="8"/>
      <c r="G1047" s="5"/>
      <c r="H1047" s="5"/>
      <c r="I1047" s="5"/>
    </row>
    <row r="1048" spans="1:9" x14ac:dyDescent="0.2">
      <c r="A1048" s="1"/>
      <c r="B1048" s="1"/>
      <c r="C1048" s="1"/>
      <c r="D1048" s="8"/>
      <c r="E1048" s="8"/>
      <c r="F1048" s="8"/>
      <c r="G1048" s="5"/>
      <c r="H1048" s="5"/>
      <c r="I1048" s="5"/>
    </row>
    <row r="1049" spans="1:9" x14ac:dyDescent="0.2">
      <c r="A1049" s="1"/>
      <c r="B1049" s="1"/>
      <c r="C1049" s="1"/>
      <c r="D1049" s="8"/>
      <c r="E1049" s="8"/>
      <c r="F1049" s="8"/>
      <c r="G1049" s="5"/>
      <c r="H1049" s="5"/>
      <c r="I1049" s="5"/>
    </row>
    <row r="1050" spans="1:9" x14ac:dyDescent="0.2">
      <c r="A1050" s="1"/>
      <c r="B1050" s="1"/>
      <c r="C1050" s="1"/>
      <c r="D1050" s="8"/>
      <c r="E1050" s="8"/>
      <c r="F1050" s="8"/>
      <c r="G1050" s="5"/>
      <c r="H1050" s="5"/>
      <c r="I1050" s="5"/>
    </row>
    <row r="1051" spans="1:9" x14ac:dyDescent="0.2">
      <c r="A1051" s="1"/>
      <c r="B1051" s="1"/>
      <c r="C1051" s="1"/>
      <c r="D1051" s="8"/>
      <c r="E1051" s="8"/>
      <c r="F1051" s="8"/>
      <c r="G1051" s="5"/>
      <c r="H1051" s="5"/>
      <c r="I1051" s="5"/>
    </row>
    <row r="1052" spans="1:9" x14ac:dyDescent="0.2">
      <c r="A1052" s="1"/>
      <c r="B1052" s="1"/>
      <c r="C1052" s="1"/>
      <c r="D1052" s="8"/>
      <c r="E1052" s="8"/>
      <c r="F1052" s="8"/>
      <c r="G1052" s="5"/>
      <c r="H1052" s="5"/>
      <c r="I1052" s="5"/>
    </row>
    <row r="1053" spans="1:9" x14ac:dyDescent="0.2">
      <c r="A1053" s="1"/>
      <c r="B1053" s="1"/>
      <c r="C1053" s="1"/>
      <c r="D1053" s="8"/>
      <c r="E1053" s="8"/>
      <c r="F1053" s="8"/>
      <c r="G1053" s="5"/>
      <c r="H1053" s="5"/>
      <c r="I1053" s="5"/>
    </row>
    <row r="1054" spans="1:9" x14ac:dyDescent="0.2">
      <c r="A1054" s="1"/>
      <c r="B1054" s="1"/>
      <c r="C1054" s="1"/>
      <c r="D1054" s="8"/>
      <c r="E1054" s="8"/>
      <c r="F1054" s="8"/>
      <c r="G1054" s="5"/>
      <c r="H1054" s="5"/>
      <c r="I1054" s="5"/>
    </row>
    <row r="1055" spans="1:9" x14ac:dyDescent="0.2">
      <c r="A1055" s="1"/>
      <c r="B1055" s="1"/>
      <c r="C1055" s="1"/>
      <c r="D1055" s="8"/>
      <c r="E1055" s="8"/>
      <c r="F1055" s="8"/>
      <c r="G1055" s="5"/>
      <c r="H1055" s="5"/>
      <c r="I1055" s="5"/>
    </row>
    <row r="1056" spans="1:9" x14ac:dyDescent="0.2">
      <c r="A1056" s="1"/>
      <c r="B1056" s="1"/>
      <c r="C1056" s="1"/>
      <c r="D1056" s="8"/>
      <c r="E1056" s="8"/>
      <c r="F1056" s="8"/>
      <c r="G1056" s="5"/>
      <c r="H1056" s="5"/>
      <c r="I1056" s="5"/>
    </row>
    <row r="1057" spans="1:9" x14ac:dyDescent="0.2">
      <c r="A1057" s="1"/>
      <c r="B1057" s="1"/>
      <c r="C1057" s="1"/>
      <c r="D1057" s="8"/>
      <c r="E1057" s="8"/>
      <c r="F1057" s="8"/>
      <c r="G1057" s="5"/>
      <c r="H1057" s="5"/>
      <c r="I1057" s="5"/>
    </row>
    <row r="1058" spans="1:9" x14ac:dyDescent="0.2">
      <c r="A1058" s="1"/>
      <c r="B1058" s="1"/>
      <c r="C1058" s="1"/>
      <c r="D1058" s="8"/>
      <c r="E1058" s="8"/>
      <c r="F1058" s="8"/>
      <c r="G1058" s="5"/>
      <c r="H1058" s="5"/>
      <c r="I1058" s="5"/>
    </row>
    <row r="1059" spans="1:9" x14ac:dyDescent="0.2">
      <c r="A1059" s="1"/>
      <c r="B1059" s="1"/>
      <c r="C1059" s="1"/>
      <c r="D1059" s="8"/>
      <c r="E1059" s="8"/>
      <c r="F1059" s="8"/>
      <c r="G1059" s="5"/>
      <c r="H1059" s="5"/>
      <c r="I1059" s="5"/>
    </row>
    <row r="1060" spans="1:9" x14ac:dyDescent="0.2">
      <c r="A1060" s="1"/>
      <c r="B1060" s="1"/>
      <c r="C1060" s="1"/>
      <c r="D1060" s="8"/>
      <c r="E1060" s="8"/>
      <c r="F1060" s="8"/>
      <c r="G1060" s="5"/>
      <c r="H1060" s="5"/>
      <c r="I1060" s="5"/>
    </row>
    <row r="1061" spans="1:9" x14ac:dyDescent="0.2">
      <c r="A1061" s="1"/>
      <c r="B1061" s="1"/>
      <c r="C1061" s="1"/>
      <c r="D1061" s="8"/>
      <c r="E1061" s="8"/>
      <c r="F1061" s="8"/>
      <c r="G1061" s="5"/>
      <c r="H1061" s="5"/>
      <c r="I1061" s="5"/>
    </row>
    <row r="1062" spans="1:9" x14ac:dyDescent="0.2">
      <c r="A1062" s="1"/>
      <c r="B1062" s="1"/>
      <c r="C1062" s="1"/>
      <c r="D1062" s="8"/>
      <c r="E1062" s="8"/>
      <c r="F1062" s="8"/>
      <c r="G1062" s="5"/>
      <c r="H1062" s="5"/>
      <c r="I1062" s="5"/>
    </row>
    <row r="1063" spans="1:9" x14ac:dyDescent="0.2">
      <c r="A1063" s="1"/>
      <c r="B1063" s="1"/>
      <c r="C1063" s="1"/>
      <c r="D1063" s="8"/>
      <c r="E1063" s="8"/>
      <c r="F1063" s="8"/>
      <c r="G1063" s="5"/>
      <c r="H1063" s="5"/>
      <c r="I1063" s="5"/>
    </row>
    <row r="1064" spans="1:9" x14ac:dyDescent="0.2">
      <c r="A1064" s="1"/>
      <c r="B1064" s="1"/>
      <c r="C1064" s="1"/>
      <c r="D1064" s="8"/>
      <c r="E1064" s="8"/>
      <c r="F1064" s="8"/>
      <c r="G1064" s="5"/>
      <c r="H1064" s="5"/>
      <c r="I1064" s="5"/>
    </row>
    <row r="1065" spans="1:9" x14ac:dyDescent="0.2">
      <c r="A1065" s="1"/>
      <c r="B1065" s="1"/>
      <c r="C1065" s="1"/>
      <c r="D1065" s="8"/>
      <c r="E1065" s="8"/>
      <c r="F1065" s="8"/>
      <c r="G1065" s="5"/>
      <c r="H1065" s="5"/>
      <c r="I1065" s="5"/>
    </row>
    <row r="1066" spans="1:9" x14ac:dyDescent="0.2">
      <c r="A1066" s="1"/>
      <c r="B1066" s="1"/>
      <c r="C1066" s="1"/>
      <c r="D1066" s="8"/>
      <c r="E1066" s="8"/>
      <c r="F1066" s="8"/>
      <c r="G1066" s="5"/>
      <c r="H1066" s="5"/>
      <c r="I1066" s="5"/>
    </row>
    <row r="1067" spans="1:9" x14ac:dyDescent="0.2">
      <c r="A1067" s="1"/>
      <c r="B1067" s="1"/>
      <c r="C1067" s="1"/>
      <c r="D1067" s="8"/>
      <c r="E1067" s="8"/>
      <c r="F1067" s="8"/>
      <c r="G1067" s="5"/>
      <c r="H1067" s="5"/>
      <c r="I1067" s="5"/>
    </row>
    <row r="1068" spans="1:9" x14ac:dyDescent="0.2">
      <c r="A1068" s="1"/>
      <c r="B1068" s="1"/>
      <c r="C1068" s="1"/>
      <c r="D1068" s="8"/>
      <c r="E1068" s="8"/>
      <c r="F1068" s="8"/>
      <c r="G1068" s="5"/>
      <c r="H1068" s="5"/>
      <c r="I1068" s="5"/>
    </row>
    <row r="1069" spans="1:9" x14ac:dyDescent="0.2">
      <c r="A1069" s="1"/>
      <c r="B1069" s="1"/>
      <c r="C1069" s="1"/>
      <c r="D1069" s="8"/>
      <c r="E1069" s="8"/>
      <c r="F1069" s="8"/>
      <c r="G1069" s="5"/>
      <c r="H1069" s="5"/>
      <c r="I1069" s="5"/>
    </row>
    <row r="1070" spans="1:9" x14ac:dyDescent="0.2">
      <c r="A1070" s="1"/>
      <c r="B1070" s="1"/>
      <c r="C1070" s="1"/>
      <c r="D1070" s="8"/>
      <c r="E1070" s="8"/>
      <c r="F1070" s="8"/>
      <c r="G1070" s="5"/>
      <c r="H1070" s="5"/>
      <c r="I1070" s="5"/>
    </row>
    <row r="1071" spans="1:9" x14ac:dyDescent="0.2">
      <c r="A1071" s="1"/>
      <c r="B1071" s="1"/>
      <c r="C1071" s="1"/>
      <c r="D1071" s="8"/>
      <c r="E1071" s="8"/>
      <c r="F1071" s="8"/>
      <c r="G1071" s="5"/>
      <c r="H1071" s="5"/>
      <c r="I1071" s="5"/>
    </row>
    <row r="1072" spans="1:9" x14ac:dyDescent="0.2">
      <c r="A1072" s="1"/>
      <c r="B1072" s="1"/>
      <c r="C1072" s="1"/>
      <c r="D1072" s="8"/>
      <c r="E1072" s="8"/>
      <c r="F1072" s="8"/>
      <c r="G1072" s="5"/>
      <c r="H1072" s="5"/>
      <c r="I1072" s="5"/>
    </row>
    <row r="1073" spans="1:9" x14ac:dyDescent="0.2">
      <c r="A1073" s="1"/>
      <c r="B1073" s="1"/>
      <c r="C1073" s="1"/>
      <c r="D1073" s="8"/>
      <c r="E1073" s="8"/>
      <c r="F1073" s="8"/>
      <c r="G1073" s="5"/>
      <c r="H1073" s="5"/>
      <c r="I1073" s="5"/>
    </row>
    <row r="1074" spans="1:9" x14ac:dyDescent="0.2">
      <c r="A1074" s="1"/>
      <c r="B1074" s="1"/>
      <c r="C1074" s="1"/>
      <c r="D1074" s="8"/>
      <c r="E1074" s="8"/>
      <c r="F1074" s="8"/>
      <c r="G1074" s="5"/>
      <c r="H1074" s="5"/>
      <c r="I1074" s="5"/>
    </row>
    <row r="1075" spans="1:9" x14ac:dyDescent="0.2">
      <c r="A1075" s="1"/>
      <c r="B1075" s="1"/>
      <c r="C1075" s="1"/>
      <c r="D1075" s="8"/>
      <c r="E1075" s="8"/>
      <c r="F1075" s="8"/>
      <c r="G1075" s="5"/>
      <c r="H1075" s="5"/>
      <c r="I1075" s="5"/>
    </row>
    <row r="1076" spans="1:9" x14ac:dyDescent="0.2">
      <c r="A1076" s="1"/>
      <c r="B1076" s="1"/>
      <c r="C1076" s="1"/>
      <c r="D1076" s="8"/>
      <c r="E1076" s="8"/>
      <c r="F1076" s="8"/>
      <c r="G1076" s="5"/>
      <c r="H1076" s="5"/>
      <c r="I1076" s="5"/>
    </row>
    <row r="1077" spans="1:9" x14ac:dyDescent="0.2">
      <c r="A1077" s="1"/>
      <c r="B1077" s="1"/>
      <c r="C1077" s="1"/>
      <c r="D1077" s="8"/>
      <c r="E1077" s="8"/>
      <c r="F1077" s="8"/>
      <c r="G1077" s="5"/>
      <c r="H1077" s="5"/>
      <c r="I1077" s="5"/>
    </row>
    <row r="1078" spans="1:9" x14ac:dyDescent="0.2">
      <c r="A1078" s="1"/>
      <c r="B1078" s="1"/>
      <c r="C1078" s="1"/>
      <c r="D1078" s="8"/>
      <c r="E1078" s="8"/>
      <c r="F1078" s="8"/>
      <c r="G1078" s="5"/>
      <c r="H1078" s="5"/>
      <c r="I1078" s="5"/>
    </row>
    <row r="1079" spans="1:9" x14ac:dyDescent="0.2">
      <c r="A1079" s="1"/>
      <c r="B1079" s="1"/>
      <c r="C1079" s="1"/>
      <c r="D1079" s="8"/>
      <c r="E1079" s="8"/>
      <c r="F1079" s="8"/>
      <c r="G1079" s="5"/>
      <c r="H1079" s="5"/>
      <c r="I1079" s="5"/>
    </row>
    <row r="1080" spans="1:9" x14ac:dyDescent="0.2">
      <c r="A1080" s="1"/>
      <c r="B1080" s="1"/>
      <c r="C1080" s="1"/>
      <c r="D1080" s="8"/>
      <c r="E1080" s="8"/>
      <c r="F1080" s="8"/>
      <c r="G1080" s="5"/>
      <c r="H1080" s="5"/>
      <c r="I1080" s="5"/>
    </row>
    <row r="1081" spans="1:9" x14ac:dyDescent="0.2">
      <c r="A1081" s="1"/>
      <c r="B1081" s="1"/>
      <c r="C1081" s="1"/>
      <c r="D1081" s="8"/>
      <c r="E1081" s="8"/>
      <c r="F1081" s="8"/>
      <c r="G1081" s="5"/>
      <c r="H1081" s="5"/>
      <c r="I1081" s="5"/>
    </row>
    <row r="1082" spans="1:9" x14ac:dyDescent="0.2">
      <c r="A1082" s="1"/>
      <c r="B1082" s="1"/>
      <c r="C1082" s="1"/>
      <c r="D1082" s="8"/>
      <c r="E1082" s="8"/>
      <c r="F1082" s="8"/>
      <c r="G1082" s="5"/>
      <c r="H1082" s="5"/>
      <c r="I1082" s="5"/>
    </row>
    <row r="1083" spans="1:9" x14ac:dyDescent="0.2">
      <c r="A1083" s="1"/>
      <c r="B1083" s="1"/>
      <c r="C1083" s="1"/>
      <c r="D1083" s="8"/>
      <c r="E1083" s="8"/>
      <c r="F1083" s="8"/>
      <c r="G1083" s="5"/>
      <c r="H1083" s="5"/>
      <c r="I1083" s="5"/>
    </row>
    <row r="1084" spans="1:9" x14ac:dyDescent="0.2">
      <c r="A1084" s="1"/>
      <c r="B1084" s="1"/>
      <c r="C1084" s="1"/>
      <c r="D1084" s="8"/>
      <c r="E1084" s="8"/>
      <c r="F1084" s="8"/>
      <c r="G1084" s="5"/>
      <c r="H1084" s="5"/>
      <c r="I1084" s="5"/>
    </row>
    <row r="1085" spans="1:9" x14ac:dyDescent="0.2">
      <c r="A1085" s="1"/>
      <c r="B1085" s="1"/>
      <c r="C1085" s="1"/>
      <c r="D1085" s="8"/>
      <c r="E1085" s="8"/>
      <c r="F1085" s="8"/>
      <c r="G1085" s="5"/>
      <c r="H1085" s="5"/>
      <c r="I1085" s="5"/>
    </row>
    <row r="1086" spans="1:9" x14ac:dyDescent="0.2">
      <c r="A1086" s="1"/>
      <c r="B1086" s="1"/>
      <c r="C1086" s="1"/>
      <c r="D1086" s="8"/>
      <c r="E1086" s="8"/>
      <c r="F1086" s="8"/>
      <c r="G1086" s="5"/>
      <c r="H1086" s="5"/>
      <c r="I1086" s="5"/>
    </row>
    <row r="1087" spans="1:9" x14ac:dyDescent="0.2">
      <c r="A1087" s="1"/>
      <c r="B1087" s="1"/>
      <c r="C1087" s="1"/>
      <c r="D1087" s="8"/>
      <c r="E1087" s="8"/>
      <c r="F1087" s="8"/>
      <c r="G1087" s="5"/>
      <c r="H1087" s="5"/>
      <c r="I1087" s="5"/>
    </row>
    <row r="1088" spans="1:9" x14ac:dyDescent="0.2">
      <c r="A1088" s="1"/>
      <c r="B1088" s="1"/>
      <c r="C1088" s="1"/>
      <c r="D1088" s="8"/>
      <c r="E1088" s="8"/>
      <c r="F1088" s="8"/>
      <c r="G1088" s="5"/>
      <c r="H1088" s="5"/>
      <c r="I1088" s="5"/>
    </row>
    <row r="1089" spans="1:9" x14ac:dyDescent="0.2">
      <c r="A1089" s="1"/>
      <c r="B1089" s="1"/>
      <c r="C1089" s="1"/>
      <c r="D1089" s="8"/>
      <c r="E1089" s="8"/>
      <c r="F1089" s="8"/>
      <c r="G1089" s="5"/>
      <c r="H1089" s="5"/>
      <c r="I1089" s="5"/>
    </row>
    <row r="1090" spans="1:9" x14ac:dyDescent="0.2">
      <c r="A1090" s="1"/>
      <c r="B1090" s="1"/>
      <c r="C1090" s="1"/>
      <c r="D1090" s="8"/>
      <c r="E1090" s="8"/>
      <c r="F1090" s="8"/>
      <c r="G1090" s="5"/>
      <c r="H1090" s="5"/>
      <c r="I1090" s="5"/>
    </row>
    <row r="1091" spans="1:9" x14ac:dyDescent="0.2">
      <c r="A1091" s="1"/>
      <c r="B1091" s="1"/>
      <c r="C1091" s="1"/>
      <c r="D1091" s="8"/>
      <c r="E1091" s="8"/>
      <c r="F1091" s="8"/>
      <c r="G1091" s="5"/>
      <c r="H1091" s="5"/>
      <c r="I1091" s="5"/>
    </row>
    <row r="1092" spans="1:9" x14ac:dyDescent="0.2">
      <c r="A1092" s="1"/>
      <c r="B1092" s="1"/>
      <c r="C1092" s="1"/>
      <c r="D1092" s="8"/>
      <c r="E1092" s="8"/>
      <c r="F1092" s="8"/>
      <c r="G1092" s="5"/>
      <c r="H1092" s="5"/>
      <c r="I1092" s="5"/>
    </row>
    <row r="1093" spans="1:9" x14ac:dyDescent="0.2">
      <c r="A1093" s="1"/>
      <c r="B1093" s="1"/>
      <c r="C1093" s="1"/>
      <c r="D1093" s="8"/>
      <c r="E1093" s="8"/>
      <c r="F1093" s="8"/>
      <c r="G1093" s="5"/>
      <c r="H1093" s="5"/>
      <c r="I1093" s="5"/>
    </row>
    <row r="1094" spans="1:9" x14ac:dyDescent="0.2">
      <c r="A1094" s="1"/>
      <c r="B1094" s="1"/>
      <c r="C1094" s="1"/>
      <c r="D1094" s="8"/>
      <c r="E1094" s="8"/>
      <c r="F1094" s="8"/>
      <c r="G1094" s="5"/>
      <c r="H1094" s="5"/>
      <c r="I1094" s="5"/>
    </row>
    <row r="1095" spans="1:9" x14ac:dyDescent="0.2">
      <c r="A1095" s="1"/>
      <c r="B1095" s="1"/>
      <c r="C1095" s="1"/>
      <c r="D1095" s="8"/>
      <c r="E1095" s="8"/>
      <c r="F1095" s="8"/>
      <c r="G1095" s="5"/>
      <c r="H1095" s="5"/>
      <c r="I1095" s="5"/>
    </row>
    <row r="1096" spans="1:9" x14ac:dyDescent="0.2">
      <c r="A1096" s="1"/>
      <c r="B1096" s="1"/>
      <c r="C1096" s="1"/>
      <c r="D1096" s="8"/>
      <c r="E1096" s="8"/>
      <c r="F1096" s="8"/>
      <c r="G1096" s="5"/>
      <c r="H1096" s="5"/>
      <c r="I1096" s="5"/>
    </row>
    <row r="1097" spans="1:9" x14ac:dyDescent="0.2">
      <c r="A1097" s="1"/>
      <c r="B1097" s="1"/>
      <c r="C1097" s="1"/>
      <c r="D1097" s="8"/>
      <c r="E1097" s="8"/>
      <c r="F1097" s="8"/>
      <c r="G1097" s="5"/>
      <c r="H1097" s="5"/>
      <c r="I1097" s="5"/>
    </row>
    <row r="1098" spans="1:9" x14ac:dyDescent="0.2">
      <c r="A1098" s="1"/>
      <c r="B1098" s="1"/>
      <c r="C1098" s="1"/>
      <c r="D1098" s="8"/>
      <c r="E1098" s="8"/>
      <c r="F1098" s="8"/>
      <c r="G1098" s="5"/>
      <c r="H1098" s="5"/>
      <c r="I1098" s="5"/>
    </row>
    <row r="1099" spans="1:9" x14ac:dyDescent="0.2">
      <c r="A1099" s="1"/>
      <c r="B1099" s="1"/>
      <c r="C1099" s="1"/>
      <c r="D1099" s="8"/>
      <c r="E1099" s="8"/>
      <c r="F1099" s="8"/>
      <c r="G1099" s="5"/>
      <c r="H1099" s="5"/>
      <c r="I1099" s="5"/>
    </row>
    <row r="1100" spans="1:9" x14ac:dyDescent="0.2">
      <c r="A1100" s="1"/>
      <c r="B1100" s="1"/>
      <c r="C1100" s="1"/>
      <c r="D1100" s="8"/>
      <c r="E1100" s="8"/>
      <c r="F1100" s="8"/>
      <c r="G1100" s="5"/>
      <c r="H1100" s="5"/>
      <c r="I1100" s="5"/>
    </row>
    <row r="1101" spans="1:9" x14ac:dyDescent="0.2">
      <c r="A1101" s="1"/>
      <c r="B1101" s="1"/>
      <c r="C1101" s="1"/>
      <c r="D1101" s="8"/>
      <c r="E1101" s="8"/>
      <c r="F1101" s="8"/>
      <c r="G1101" s="5"/>
      <c r="H1101" s="5"/>
      <c r="I1101" s="5"/>
    </row>
    <row r="1102" spans="1:9" x14ac:dyDescent="0.2">
      <c r="A1102" s="1"/>
      <c r="B1102" s="1"/>
      <c r="C1102" s="1"/>
      <c r="D1102" s="8"/>
      <c r="E1102" s="8"/>
      <c r="F1102" s="8"/>
      <c r="G1102" s="5"/>
      <c r="H1102" s="5"/>
      <c r="I1102" s="5"/>
    </row>
    <row r="1103" spans="1:9" x14ac:dyDescent="0.2">
      <c r="A1103" s="1"/>
      <c r="B1103" s="1"/>
      <c r="C1103" s="1"/>
      <c r="D1103" s="8"/>
      <c r="E1103" s="8"/>
      <c r="F1103" s="8"/>
      <c r="G1103" s="5"/>
      <c r="H1103" s="5"/>
      <c r="I1103" s="5"/>
    </row>
    <row r="1104" spans="1:9" x14ac:dyDescent="0.2">
      <c r="A1104" s="1"/>
      <c r="B1104" s="1"/>
      <c r="C1104" s="1"/>
      <c r="D1104" s="8"/>
      <c r="E1104" s="8"/>
      <c r="F1104" s="8"/>
      <c r="G1104" s="5"/>
      <c r="H1104" s="5"/>
      <c r="I1104" s="5"/>
    </row>
    <row r="1105" spans="1:9" x14ac:dyDescent="0.2">
      <c r="A1105" s="1"/>
      <c r="B1105" s="1"/>
      <c r="C1105" s="1"/>
      <c r="D1105" s="8"/>
      <c r="E1105" s="8"/>
      <c r="F1105" s="8"/>
      <c r="G1105" s="5"/>
      <c r="H1105" s="5"/>
      <c r="I1105" s="5"/>
    </row>
    <row r="1106" spans="1:9" x14ac:dyDescent="0.2">
      <c r="A1106" s="1"/>
      <c r="B1106" s="1"/>
      <c r="C1106" s="1"/>
      <c r="D1106" s="8"/>
      <c r="E1106" s="8"/>
      <c r="F1106" s="8"/>
      <c r="G1106" s="5"/>
      <c r="H1106" s="5"/>
      <c r="I1106" s="5"/>
    </row>
    <row r="1107" spans="1:9" x14ac:dyDescent="0.2">
      <c r="A1107" s="1"/>
      <c r="B1107" s="1"/>
      <c r="C1107" s="1"/>
      <c r="D1107" s="8"/>
      <c r="E1107" s="8"/>
      <c r="F1107" s="8"/>
      <c r="G1107" s="5"/>
      <c r="H1107" s="5"/>
      <c r="I1107" s="5"/>
    </row>
    <row r="1108" spans="1:9" x14ac:dyDescent="0.2">
      <c r="A1108" s="1"/>
      <c r="B1108" s="1"/>
      <c r="C1108" s="1"/>
      <c r="D1108" s="8"/>
      <c r="E1108" s="8"/>
      <c r="F1108" s="8"/>
      <c r="G1108" s="5"/>
      <c r="H1108" s="5"/>
      <c r="I1108" s="5"/>
    </row>
    <row r="1109" spans="1:9" x14ac:dyDescent="0.2">
      <c r="A1109" s="1"/>
      <c r="B1109" s="1"/>
      <c r="C1109" s="1"/>
      <c r="D1109" s="8"/>
      <c r="E1109" s="8"/>
      <c r="F1109" s="8"/>
      <c r="G1109" s="5"/>
      <c r="H1109" s="5"/>
      <c r="I1109" s="5"/>
    </row>
    <row r="1110" spans="1:9" x14ac:dyDescent="0.2">
      <c r="A1110" s="1"/>
      <c r="B1110" s="1"/>
      <c r="C1110" s="1"/>
      <c r="D1110" s="8"/>
      <c r="E1110" s="8"/>
      <c r="F1110" s="8"/>
      <c r="G1110" s="5"/>
      <c r="H1110" s="5"/>
      <c r="I1110" s="5"/>
    </row>
    <row r="1111" spans="1:9" x14ac:dyDescent="0.2">
      <c r="A1111" s="1"/>
      <c r="B1111" s="1"/>
      <c r="C1111" s="1"/>
      <c r="D1111" s="8"/>
      <c r="E1111" s="8"/>
      <c r="F1111" s="8"/>
      <c r="G1111" s="5"/>
      <c r="H1111" s="5"/>
      <c r="I1111" s="5"/>
    </row>
    <row r="1112" spans="1:9" x14ac:dyDescent="0.2">
      <c r="A1112" s="1"/>
      <c r="B1112" s="1"/>
      <c r="C1112" s="1"/>
      <c r="D1112" s="8"/>
      <c r="E1112" s="8"/>
      <c r="F1112" s="8"/>
      <c r="G1112" s="5"/>
      <c r="H1112" s="5"/>
      <c r="I1112" s="5"/>
    </row>
    <row r="1113" spans="1:9" x14ac:dyDescent="0.2">
      <c r="A1113" s="1"/>
      <c r="B1113" s="1"/>
      <c r="C1113" s="1"/>
      <c r="D1113" s="8"/>
      <c r="E1113" s="8"/>
      <c r="F1113" s="8"/>
      <c r="G1113" s="5"/>
      <c r="H1113" s="5"/>
      <c r="I1113" s="5"/>
    </row>
    <row r="1114" spans="1:9" x14ac:dyDescent="0.2">
      <c r="A1114" s="1"/>
      <c r="B1114" s="1"/>
      <c r="C1114" s="1"/>
      <c r="D1114" s="8"/>
      <c r="E1114" s="8"/>
      <c r="F1114" s="8"/>
      <c r="G1114" s="5"/>
      <c r="H1114" s="5"/>
      <c r="I1114" s="5"/>
    </row>
    <row r="1115" spans="1:9" x14ac:dyDescent="0.2">
      <c r="A1115" s="1"/>
      <c r="B1115" s="1"/>
      <c r="C1115" s="1"/>
      <c r="D1115" s="8"/>
      <c r="E1115" s="8"/>
      <c r="F1115" s="8"/>
      <c r="G1115" s="5"/>
      <c r="H1115" s="5"/>
      <c r="I1115" s="5"/>
    </row>
    <row r="1116" spans="1:9" x14ac:dyDescent="0.2">
      <c r="A1116" s="1"/>
      <c r="B1116" s="1"/>
      <c r="C1116" s="1"/>
      <c r="D1116" s="8"/>
      <c r="E1116" s="8"/>
      <c r="F1116" s="8"/>
      <c r="G1116" s="5"/>
      <c r="H1116" s="5"/>
      <c r="I1116" s="5"/>
    </row>
    <row r="1117" spans="1:9" x14ac:dyDescent="0.2">
      <c r="A1117" s="1"/>
      <c r="B1117" s="1"/>
      <c r="C1117" s="1"/>
      <c r="D1117" s="8"/>
      <c r="E1117" s="8"/>
      <c r="F1117" s="8"/>
      <c r="G1117" s="5"/>
      <c r="H1117" s="5"/>
      <c r="I1117" s="5"/>
    </row>
    <row r="1118" spans="1:9" x14ac:dyDescent="0.2">
      <c r="A1118" s="1"/>
      <c r="B1118" s="1"/>
      <c r="C1118" s="1"/>
      <c r="D1118" s="8"/>
      <c r="E1118" s="8"/>
      <c r="F1118" s="8"/>
      <c r="G1118" s="5"/>
      <c r="H1118" s="5"/>
      <c r="I1118" s="5"/>
    </row>
    <row r="1119" spans="1:9" x14ac:dyDescent="0.2">
      <c r="A1119" s="1"/>
      <c r="B1119" s="1"/>
      <c r="C1119" s="1"/>
      <c r="D1119" s="8"/>
      <c r="E1119" s="8"/>
      <c r="F1119" s="8"/>
      <c r="G1119" s="5"/>
      <c r="H1119" s="5"/>
      <c r="I1119" s="5"/>
    </row>
    <row r="1120" spans="1:9" x14ac:dyDescent="0.2">
      <c r="A1120" s="1"/>
      <c r="B1120" s="1"/>
      <c r="C1120" s="1"/>
      <c r="D1120" s="8"/>
      <c r="E1120" s="8"/>
      <c r="F1120" s="8"/>
      <c r="G1120" s="5"/>
      <c r="H1120" s="5"/>
      <c r="I1120" s="5"/>
    </row>
    <row r="1121" spans="1:9" x14ac:dyDescent="0.2">
      <c r="A1121" s="1"/>
      <c r="B1121" s="1"/>
      <c r="C1121" s="1"/>
      <c r="D1121" s="8"/>
      <c r="E1121" s="8"/>
      <c r="F1121" s="8"/>
      <c r="G1121" s="5"/>
      <c r="H1121" s="5"/>
      <c r="I1121" s="5"/>
    </row>
    <row r="1122" spans="1:9" x14ac:dyDescent="0.2">
      <c r="A1122" s="1"/>
      <c r="B1122" s="1"/>
      <c r="C1122" s="1"/>
      <c r="D1122" s="8"/>
      <c r="E1122" s="8"/>
      <c r="F1122" s="8"/>
      <c r="G1122" s="5"/>
      <c r="H1122" s="5"/>
      <c r="I1122" s="5"/>
    </row>
    <row r="1123" spans="1:9" x14ac:dyDescent="0.2">
      <c r="A1123" s="1"/>
      <c r="B1123" s="1"/>
      <c r="C1123" s="1"/>
      <c r="D1123" s="8"/>
      <c r="E1123" s="8"/>
      <c r="F1123" s="8"/>
      <c r="G1123" s="5"/>
      <c r="H1123" s="5"/>
      <c r="I1123" s="5"/>
    </row>
    <row r="1124" spans="1:9" x14ac:dyDescent="0.2">
      <c r="A1124" s="1"/>
      <c r="B1124" s="1"/>
      <c r="C1124" s="1"/>
      <c r="D1124" s="8"/>
      <c r="E1124" s="8"/>
      <c r="F1124" s="8"/>
      <c r="G1124" s="5"/>
      <c r="H1124" s="5"/>
      <c r="I1124" s="5"/>
    </row>
    <row r="1125" spans="1:9" x14ac:dyDescent="0.2">
      <c r="A1125" s="1"/>
      <c r="B1125" s="1"/>
      <c r="C1125" s="1"/>
      <c r="D1125" s="8"/>
      <c r="E1125" s="8"/>
      <c r="F1125" s="8"/>
      <c r="G1125" s="5"/>
      <c r="H1125" s="5"/>
      <c r="I1125" s="5"/>
    </row>
    <row r="1126" spans="1:9" x14ac:dyDescent="0.2">
      <c r="A1126" s="1"/>
      <c r="B1126" s="1"/>
      <c r="C1126" s="1"/>
      <c r="D1126" s="8"/>
      <c r="E1126" s="8"/>
      <c r="F1126" s="8"/>
      <c r="G1126" s="5"/>
      <c r="H1126" s="5"/>
      <c r="I1126" s="5"/>
    </row>
    <row r="1127" spans="1:9" x14ac:dyDescent="0.2">
      <c r="A1127" s="1"/>
      <c r="B1127" s="1"/>
      <c r="C1127" s="1"/>
      <c r="D1127" s="8"/>
      <c r="E1127" s="8"/>
      <c r="F1127" s="8"/>
      <c r="G1127" s="5"/>
      <c r="H1127" s="5"/>
      <c r="I1127" s="5"/>
    </row>
    <row r="1128" spans="1:9" x14ac:dyDescent="0.2">
      <c r="A1128" s="1"/>
      <c r="B1128" s="1"/>
      <c r="C1128" s="1"/>
      <c r="D1128" s="8"/>
      <c r="E1128" s="8"/>
      <c r="F1128" s="8"/>
      <c r="G1128" s="5"/>
      <c r="H1128" s="5"/>
      <c r="I1128" s="5"/>
    </row>
    <row r="1129" spans="1:9" x14ac:dyDescent="0.2">
      <c r="A1129" s="1"/>
      <c r="B1129" s="1"/>
      <c r="C1129" s="1"/>
      <c r="D1129" s="8"/>
      <c r="E1129" s="8"/>
      <c r="F1129" s="8"/>
      <c r="G1129" s="5"/>
      <c r="H1129" s="5"/>
      <c r="I1129" s="5"/>
    </row>
    <row r="1130" spans="1:9" x14ac:dyDescent="0.2">
      <c r="A1130" s="1"/>
      <c r="B1130" s="1"/>
      <c r="C1130" s="1"/>
      <c r="D1130" s="8"/>
      <c r="E1130" s="8"/>
      <c r="F1130" s="8"/>
      <c r="G1130" s="5"/>
      <c r="H1130" s="5"/>
      <c r="I1130" s="5"/>
    </row>
    <row r="1131" spans="1:9" x14ac:dyDescent="0.2">
      <c r="A1131" s="1"/>
      <c r="B1131" s="1"/>
      <c r="C1131" s="1"/>
      <c r="D1131" s="8"/>
      <c r="E1131" s="8"/>
      <c r="F1131" s="8"/>
      <c r="G1131" s="5"/>
      <c r="H1131" s="5"/>
      <c r="I1131" s="5"/>
    </row>
    <row r="1132" spans="1:9" x14ac:dyDescent="0.2">
      <c r="A1132" s="1"/>
      <c r="B1132" s="1"/>
      <c r="C1132" s="1"/>
      <c r="D1132" s="8"/>
      <c r="E1132" s="8"/>
      <c r="F1132" s="8"/>
      <c r="G1132" s="5"/>
      <c r="H1132" s="5"/>
      <c r="I1132" s="5"/>
    </row>
    <row r="1133" spans="1:9" x14ac:dyDescent="0.2">
      <c r="A1133" s="1"/>
      <c r="B1133" s="1"/>
      <c r="C1133" s="1"/>
      <c r="D1133" s="8"/>
      <c r="E1133" s="8"/>
      <c r="F1133" s="8"/>
      <c r="G1133" s="5"/>
      <c r="H1133" s="5"/>
      <c r="I1133" s="5"/>
    </row>
    <row r="1134" spans="1:9" x14ac:dyDescent="0.2">
      <c r="A1134" s="1"/>
      <c r="B1134" s="1"/>
      <c r="C1134" s="1"/>
      <c r="D1134" s="8"/>
      <c r="E1134" s="8"/>
      <c r="F1134" s="8"/>
      <c r="G1134" s="5"/>
      <c r="H1134" s="5"/>
      <c r="I1134" s="5"/>
    </row>
    <row r="1135" spans="1:9" x14ac:dyDescent="0.2">
      <c r="A1135" s="1"/>
      <c r="B1135" s="1"/>
      <c r="C1135" s="1"/>
      <c r="D1135" s="8"/>
      <c r="E1135" s="8"/>
      <c r="F1135" s="8"/>
      <c r="G1135" s="5"/>
      <c r="H1135" s="5"/>
      <c r="I1135" s="5"/>
    </row>
    <row r="1136" spans="1:9" x14ac:dyDescent="0.2">
      <c r="A1136" s="1"/>
      <c r="B1136" s="1"/>
      <c r="C1136" s="1"/>
      <c r="D1136" s="8"/>
      <c r="E1136" s="8"/>
      <c r="F1136" s="8"/>
      <c r="G1136" s="5"/>
      <c r="H1136" s="5"/>
      <c r="I1136" s="5"/>
    </row>
    <row r="1137" spans="1:9" x14ac:dyDescent="0.2">
      <c r="A1137" s="1"/>
      <c r="B1137" s="1"/>
      <c r="C1137" s="1"/>
      <c r="D1137" s="8"/>
      <c r="E1137" s="8"/>
      <c r="F1137" s="8"/>
      <c r="G1137" s="5"/>
      <c r="H1137" s="5"/>
      <c r="I1137" s="5"/>
    </row>
    <row r="1138" spans="1:9" x14ac:dyDescent="0.2">
      <c r="A1138" s="1"/>
      <c r="B1138" s="1"/>
      <c r="C1138" s="1"/>
      <c r="D1138" s="8"/>
      <c r="E1138" s="8"/>
      <c r="F1138" s="8"/>
      <c r="G1138" s="5"/>
      <c r="H1138" s="5"/>
      <c r="I1138" s="5"/>
    </row>
    <row r="1139" spans="1:9" x14ac:dyDescent="0.2">
      <c r="A1139" s="1"/>
      <c r="B1139" s="1"/>
      <c r="C1139" s="1"/>
      <c r="D1139" s="8"/>
      <c r="E1139" s="8"/>
      <c r="F1139" s="8"/>
      <c r="G1139" s="5"/>
      <c r="H1139" s="5"/>
      <c r="I1139" s="5"/>
    </row>
    <row r="1140" spans="1:9" x14ac:dyDescent="0.2">
      <c r="A1140" s="1"/>
      <c r="B1140" s="1"/>
      <c r="C1140" s="1"/>
      <c r="D1140" s="8"/>
      <c r="E1140" s="8"/>
      <c r="F1140" s="8"/>
      <c r="G1140" s="5"/>
      <c r="H1140" s="5"/>
      <c r="I1140" s="5"/>
    </row>
    <row r="1141" spans="1:9" x14ac:dyDescent="0.2">
      <c r="A1141" s="1"/>
      <c r="B1141" s="1"/>
      <c r="C1141" s="1"/>
      <c r="D1141" s="8"/>
      <c r="E1141" s="8"/>
      <c r="F1141" s="8"/>
      <c r="G1141" s="5"/>
      <c r="H1141" s="5"/>
      <c r="I1141" s="5"/>
    </row>
    <row r="1142" spans="1:9" x14ac:dyDescent="0.2">
      <c r="A1142" s="1"/>
      <c r="B1142" s="1"/>
      <c r="C1142" s="1"/>
      <c r="D1142" s="8"/>
      <c r="E1142" s="8"/>
      <c r="F1142" s="8"/>
      <c r="G1142" s="5"/>
      <c r="H1142" s="5"/>
      <c r="I1142" s="5"/>
    </row>
    <row r="1143" spans="1:9" x14ac:dyDescent="0.2">
      <c r="A1143" s="1"/>
      <c r="B1143" s="1"/>
      <c r="C1143" s="1"/>
      <c r="D1143" s="8"/>
      <c r="E1143" s="8"/>
      <c r="F1143" s="8"/>
      <c r="G1143" s="5"/>
      <c r="H1143" s="5"/>
      <c r="I1143" s="5"/>
    </row>
    <row r="1144" spans="1:9" x14ac:dyDescent="0.2">
      <c r="A1144" s="1"/>
      <c r="B1144" s="1"/>
      <c r="C1144" s="1"/>
      <c r="D1144" s="8"/>
      <c r="E1144" s="8"/>
      <c r="F1144" s="8"/>
      <c r="G1144" s="5"/>
      <c r="H1144" s="5"/>
      <c r="I1144" s="5"/>
    </row>
    <row r="1145" spans="1:9" x14ac:dyDescent="0.2">
      <c r="A1145" s="1"/>
      <c r="B1145" s="1"/>
      <c r="C1145" s="1"/>
      <c r="D1145" s="8"/>
      <c r="E1145" s="8"/>
      <c r="F1145" s="8"/>
      <c r="G1145" s="5"/>
      <c r="H1145" s="5"/>
      <c r="I1145" s="5"/>
    </row>
    <row r="1146" spans="1:9" x14ac:dyDescent="0.2">
      <c r="A1146" s="1"/>
      <c r="B1146" s="1"/>
      <c r="C1146" s="1"/>
      <c r="D1146" s="8"/>
      <c r="E1146" s="8"/>
      <c r="F1146" s="8"/>
      <c r="G1146" s="5"/>
      <c r="H1146" s="5"/>
      <c r="I1146" s="5"/>
    </row>
    <row r="1147" spans="1:9" x14ac:dyDescent="0.2">
      <c r="A1147" s="1"/>
      <c r="B1147" s="1"/>
      <c r="C1147" s="1"/>
      <c r="D1147" s="8"/>
      <c r="E1147" s="8"/>
      <c r="F1147" s="8"/>
      <c r="G1147" s="5"/>
      <c r="H1147" s="5"/>
      <c r="I1147" s="5"/>
    </row>
    <row r="1148" spans="1:9" x14ac:dyDescent="0.2">
      <c r="A1148" s="1"/>
      <c r="B1148" s="1"/>
      <c r="C1148" s="1"/>
      <c r="D1148" s="8"/>
      <c r="E1148" s="8"/>
      <c r="F1148" s="8"/>
      <c r="G1148" s="5"/>
      <c r="H1148" s="5"/>
      <c r="I1148" s="5"/>
    </row>
    <row r="1149" spans="1:9" x14ac:dyDescent="0.2">
      <c r="A1149" s="1"/>
      <c r="B1149" s="1"/>
      <c r="C1149" s="1"/>
      <c r="D1149" s="8"/>
      <c r="E1149" s="8"/>
      <c r="F1149" s="8"/>
      <c r="G1149" s="5"/>
      <c r="H1149" s="5"/>
      <c r="I1149" s="5"/>
    </row>
    <row r="1150" spans="1:9" x14ac:dyDescent="0.2">
      <c r="A1150" s="1"/>
      <c r="B1150" s="1"/>
      <c r="C1150" s="1"/>
      <c r="D1150" s="8"/>
      <c r="E1150" s="8"/>
      <c r="F1150" s="8"/>
      <c r="G1150" s="5"/>
      <c r="H1150" s="5"/>
      <c r="I1150" s="5"/>
    </row>
    <row r="1151" spans="1:9" x14ac:dyDescent="0.2">
      <c r="A1151" s="1"/>
      <c r="B1151" s="1"/>
      <c r="C1151" s="1"/>
      <c r="D1151" s="8"/>
      <c r="E1151" s="8"/>
      <c r="F1151" s="8"/>
      <c r="G1151" s="5"/>
      <c r="H1151" s="5"/>
      <c r="I1151" s="5"/>
    </row>
    <row r="1152" spans="1:9" x14ac:dyDescent="0.2">
      <c r="A1152" s="1"/>
      <c r="B1152" s="1"/>
      <c r="C1152" s="1"/>
      <c r="D1152" s="8"/>
      <c r="E1152" s="8"/>
      <c r="F1152" s="8"/>
      <c r="G1152" s="5"/>
      <c r="H1152" s="5"/>
      <c r="I1152" s="5"/>
    </row>
    <row r="1153" spans="1:9" x14ac:dyDescent="0.2">
      <c r="A1153" s="1"/>
      <c r="B1153" s="1"/>
      <c r="C1153" s="1"/>
      <c r="D1153" s="8"/>
      <c r="E1153" s="8"/>
      <c r="F1153" s="8"/>
      <c r="G1153" s="5"/>
      <c r="H1153" s="5"/>
      <c r="I1153" s="5"/>
    </row>
    <row r="1154" spans="1:9" x14ac:dyDescent="0.2">
      <c r="A1154" s="1"/>
      <c r="B1154" s="1"/>
      <c r="C1154" s="1"/>
      <c r="D1154" s="8"/>
      <c r="E1154" s="8"/>
      <c r="F1154" s="8"/>
      <c r="G1154" s="5"/>
      <c r="H1154" s="5"/>
      <c r="I1154" s="5"/>
    </row>
    <row r="1155" spans="1:9" x14ac:dyDescent="0.2">
      <c r="A1155" s="1"/>
      <c r="B1155" s="1"/>
      <c r="C1155" s="1"/>
      <c r="D1155" s="8"/>
      <c r="E1155" s="8"/>
      <c r="F1155" s="8"/>
      <c r="G1155" s="5"/>
      <c r="H1155" s="5"/>
      <c r="I1155" s="5"/>
    </row>
    <row r="1156" spans="1:9" x14ac:dyDescent="0.2">
      <c r="A1156" s="1"/>
      <c r="B1156" s="1"/>
      <c r="C1156" s="1"/>
      <c r="D1156" s="8"/>
      <c r="E1156" s="8"/>
      <c r="F1156" s="8"/>
      <c r="G1156" s="5"/>
      <c r="H1156" s="5"/>
      <c r="I1156" s="5"/>
    </row>
    <row r="1157" spans="1:9" x14ac:dyDescent="0.2">
      <c r="A1157" s="1"/>
      <c r="B1157" s="1"/>
      <c r="C1157" s="1"/>
      <c r="D1157" s="8"/>
      <c r="E1157" s="8"/>
      <c r="F1157" s="8"/>
      <c r="G1157" s="5"/>
      <c r="H1157" s="5"/>
      <c r="I1157" s="5"/>
    </row>
    <row r="1158" spans="1:9" x14ac:dyDescent="0.2">
      <c r="A1158" s="1"/>
      <c r="B1158" s="1"/>
      <c r="C1158" s="1"/>
      <c r="D1158" s="8"/>
      <c r="E1158" s="8"/>
      <c r="F1158" s="8"/>
      <c r="G1158" s="5"/>
      <c r="H1158" s="5"/>
      <c r="I1158" s="5"/>
    </row>
    <row r="1159" spans="1:9" x14ac:dyDescent="0.2">
      <c r="A1159" s="1"/>
      <c r="B1159" s="1"/>
      <c r="C1159" s="1"/>
      <c r="D1159" s="8"/>
      <c r="E1159" s="8"/>
      <c r="F1159" s="8"/>
      <c r="G1159" s="5"/>
      <c r="H1159" s="5"/>
      <c r="I1159" s="5"/>
    </row>
    <row r="1160" spans="1:9" x14ac:dyDescent="0.2">
      <c r="A1160" s="1"/>
      <c r="B1160" s="1"/>
      <c r="C1160" s="1"/>
      <c r="D1160" s="8"/>
      <c r="E1160" s="8"/>
      <c r="F1160" s="8"/>
      <c r="G1160" s="5"/>
      <c r="H1160" s="5"/>
      <c r="I1160" s="5"/>
    </row>
    <row r="1161" spans="1:9" x14ac:dyDescent="0.2">
      <c r="A1161" s="1"/>
      <c r="B1161" s="1"/>
      <c r="C1161" s="1"/>
      <c r="D1161" s="8"/>
      <c r="E1161" s="8"/>
      <c r="F1161" s="8"/>
      <c r="G1161" s="5"/>
      <c r="H1161" s="5"/>
      <c r="I1161" s="5"/>
    </row>
    <row r="1162" spans="1:9" x14ac:dyDescent="0.2">
      <c r="A1162" s="1"/>
      <c r="B1162" s="1"/>
      <c r="C1162" s="1"/>
      <c r="D1162" s="8"/>
      <c r="E1162" s="8"/>
      <c r="F1162" s="8"/>
      <c r="G1162" s="5"/>
      <c r="H1162" s="5"/>
      <c r="I1162" s="5"/>
    </row>
    <row r="1163" spans="1:9" x14ac:dyDescent="0.2">
      <c r="A1163" s="1"/>
      <c r="B1163" s="1"/>
      <c r="C1163" s="1"/>
      <c r="D1163" s="8"/>
      <c r="E1163" s="8"/>
      <c r="F1163" s="8"/>
      <c r="G1163" s="5"/>
      <c r="H1163" s="5"/>
      <c r="I1163" s="5"/>
    </row>
    <row r="1164" spans="1:9" x14ac:dyDescent="0.2">
      <c r="A1164" s="1"/>
      <c r="B1164" s="1"/>
      <c r="C1164" s="1"/>
      <c r="D1164" s="8"/>
      <c r="E1164" s="8"/>
      <c r="F1164" s="8"/>
      <c r="G1164" s="5"/>
      <c r="H1164" s="5"/>
      <c r="I1164" s="5"/>
    </row>
    <row r="1165" spans="1:9" x14ac:dyDescent="0.2">
      <c r="A1165" s="1"/>
      <c r="B1165" s="1"/>
      <c r="C1165" s="1"/>
      <c r="D1165" s="8"/>
      <c r="E1165" s="8"/>
      <c r="F1165" s="8"/>
      <c r="G1165" s="5"/>
      <c r="H1165" s="5"/>
      <c r="I1165" s="5"/>
    </row>
    <row r="1166" spans="1:9" x14ac:dyDescent="0.2">
      <c r="A1166" s="1"/>
      <c r="B1166" s="1"/>
      <c r="C1166" s="1"/>
      <c r="D1166" s="8"/>
      <c r="E1166" s="8"/>
      <c r="F1166" s="8"/>
      <c r="G1166" s="5"/>
      <c r="H1166" s="5"/>
      <c r="I1166" s="5"/>
    </row>
    <row r="1167" spans="1:9" x14ac:dyDescent="0.2">
      <c r="A1167" s="1"/>
      <c r="B1167" s="1"/>
      <c r="C1167" s="1"/>
      <c r="D1167" s="8"/>
      <c r="E1167" s="8"/>
      <c r="F1167" s="8"/>
      <c r="G1167" s="5"/>
      <c r="H1167" s="5"/>
      <c r="I1167" s="5"/>
    </row>
    <row r="1168" spans="1:9" x14ac:dyDescent="0.2">
      <c r="A1168" s="1"/>
      <c r="B1168" s="1"/>
      <c r="C1168" s="1"/>
      <c r="D1168" s="8"/>
      <c r="E1168" s="8"/>
      <c r="F1168" s="8"/>
      <c r="G1168" s="5"/>
      <c r="H1168" s="5"/>
      <c r="I1168" s="5"/>
    </row>
    <row r="1169" spans="1:9" x14ac:dyDescent="0.2">
      <c r="A1169" s="1"/>
      <c r="B1169" s="1"/>
      <c r="C1169" s="1"/>
      <c r="D1169" s="8"/>
      <c r="E1169" s="8"/>
      <c r="F1169" s="8"/>
      <c r="G1169" s="5"/>
      <c r="H1169" s="5"/>
      <c r="I1169" s="5"/>
    </row>
    <row r="1170" spans="1:9" x14ac:dyDescent="0.2">
      <c r="A1170" s="1"/>
      <c r="B1170" s="1"/>
      <c r="C1170" s="1"/>
      <c r="D1170" s="8"/>
      <c r="E1170" s="8"/>
      <c r="F1170" s="8"/>
      <c r="G1170" s="5"/>
      <c r="H1170" s="5"/>
      <c r="I1170" s="5"/>
    </row>
    <row r="1171" spans="1:9" x14ac:dyDescent="0.2">
      <c r="A1171" s="1"/>
      <c r="B1171" s="1"/>
      <c r="C1171" s="1"/>
      <c r="D1171" s="8"/>
      <c r="E1171" s="8"/>
      <c r="F1171" s="8"/>
      <c r="G1171" s="5"/>
      <c r="H1171" s="5"/>
      <c r="I1171" s="5"/>
    </row>
    <row r="1172" spans="1:9" x14ac:dyDescent="0.2">
      <c r="A1172" s="1"/>
      <c r="B1172" s="1"/>
      <c r="C1172" s="1"/>
      <c r="D1172" s="8"/>
      <c r="E1172" s="8"/>
      <c r="F1172" s="8"/>
      <c r="G1172" s="5"/>
      <c r="H1172" s="5"/>
      <c r="I1172" s="5"/>
    </row>
    <row r="1173" spans="1:9" x14ac:dyDescent="0.2">
      <c r="A1173" s="1"/>
      <c r="B1173" s="1"/>
      <c r="C1173" s="1"/>
      <c r="D1173" s="8"/>
      <c r="E1173" s="8"/>
      <c r="F1173" s="8"/>
      <c r="G1173" s="5"/>
      <c r="H1173" s="5"/>
      <c r="I1173" s="5"/>
    </row>
    <row r="1174" spans="1:9" x14ac:dyDescent="0.2">
      <c r="A1174" s="1"/>
      <c r="B1174" s="1"/>
      <c r="C1174" s="1"/>
      <c r="D1174" s="8"/>
      <c r="E1174" s="8"/>
      <c r="F1174" s="8"/>
      <c r="G1174" s="5"/>
      <c r="H1174" s="5"/>
      <c r="I1174" s="5"/>
    </row>
    <row r="1175" spans="1:9" x14ac:dyDescent="0.2">
      <c r="A1175" s="1"/>
      <c r="B1175" s="1"/>
      <c r="C1175" s="1"/>
      <c r="D1175" s="8"/>
      <c r="E1175" s="8"/>
      <c r="F1175" s="8"/>
      <c r="G1175" s="5"/>
      <c r="H1175" s="5"/>
      <c r="I1175" s="5"/>
    </row>
    <row r="1176" spans="1:9" x14ac:dyDescent="0.2">
      <c r="A1176" s="1"/>
      <c r="B1176" s="1"/>
      <c r="C1176" s="1"/>
      <c r="D1176" s="8"/>
      <c r="E1176" s="8"/>
      <c r="F1176" s="8"/>
      <c r="G1176" s="5"/>
      <c r="H1176" s="5"/>
      <c r="I1176" s="5"/>
    </row>
    <row r="1177" spans="1:9" x14ac:dyDescent="0.2">
      <c r="A1177" s="1"/>
      <c r="B1177" s="1"/>
      <c r="C1177" s="1"/>
      <c r="D1177" s="8"/>
      <c r="E1177" s="8"/>
      <c r="F1177" s="8"/>
      <c r="G1177" s="5"/>
      <c r="H1177" s="5"/>
      <c r="I1177" s="5"/>
    </row>
    <row r="1178" spans="1:9" x14ac:dyDescent="0.2">
      <c r="A1178" s="1"/>
      <c r="B1178" s="1"/>
      <c r="C1178" s="1"/>
      <c r="D1178" s="8"/>
      <c r="E1178" s="8"/>
      <c r="F1178" s="8"/>
      <c r="G1178" s="5"/>
      <c r="H1178" s="5"/>
      <c r="I1178" s="5"/>
    </row>
    <row r="1179" spans="1:9" x14ac:dyDescent="0.2">
      <c r="A1179" s="1"/>
      <c r="B1179" s="1"/>
      <c r="C1179" s="1"/>
      <c r="D1179" s="8"/>
      <c r="E1179" s="8"/>
      <c r="F1179" s="8"/>
      <c r="G1179" s="5"/>
      <c r="H1179" s="5"/>
      <c r="I1179" s="5"/>
    </row>
    <row r="1180" spans="1:9" x14ac:dyDescent="0.2">
      <c r="A1180" s="1"/>
      <c r="B1180" s="1"/>
      <c r="C1180" s="1"/>
      <c r="D1180" s="8"/>
      <c r="E1180" s="8"/>
      <c r="F1180" s="8"/>
      <c r="G1180" s="5"/>
      <c r="H1180" s="5"/>
      <c r="I1180" s="5"/>
    </row>
    <row r="1181" spans="1:9" x14ac:dyDescent="0.2">
      <c r="A1181" s="1"/>
      <c r="B1181" s="1"/>
      <c r="C1181" s="1"/>
      <c r="D1181" s="8"/>
      <c r="E1181" s="8"/>
      <c r="F1181" s="8"/>
      <c r="G1181" s="5"/>
      <c r="H1181" s="5"/>
      <c r="I1181" s="5"/>
    </row>
    <row r="1182" spans="1:9" x14ac:dyDescent="0.2">
      <c r="A1182" s="1"/>
      <c r="B1182" s="1"/>
      <c r="C1182" s="1"/>
      <c r="D1182" s="8"/>
      <c r="E1182" s="8"/>
      <c r="F1182" s="8"/>
      <c r="G1182" s="5"/>
      <c r="H1182" s="5"/>
      <c r="I1182" s="5"/>
    </row>
    <row r="1183" spans="1:9" x14ac:dyDescent="0.2">
      <c r="A1183" s="1"/>
      <c r="B1183" s="1"/>
      <c r="C1183" s="1"/>
      <c r="D1183" s="8"/>
      <c r="E1183" s="8"/>
      <c r="F1183" s="8"/>
      <c r="G1183" s="5"/>
      <c r="H1183" s="5"/>
      <c r="I1183" s="5"/>
    </row>
    <row r="1184" spans="1:9" x14ac:dyDescent="0.2">
      <c r="A1184" s="1"/>
      <c r="B1184" s="1"/>
      <c r="C1184" s="1"/>
      <c r="D1184" s="8"/>
      <c r="E1184" s="8"/>
      <c r="F1184" s="8"/>
      <c r="G1184" s="5"/>
      <c r="H1184" s="5"/>
      <c r="I1184" s="5"/>
    </row>
    <row r="1185" spans="1:9" x14ac:dyDescent="0.2">
      <c r="A1185" s="1"/>
      <c r="B1185" s="1"/>
      <c r="C1185" s="1"/>
      <c r="D1185" s="8"/>
      <c r="E1185" s="8"/>
      <c r="F1185" s="8"/>
      <c r="G1185" s="5"/>
      <c r="H1185" s="5"/>
      <c r="I1185" s="5"/>
    </row>
    <row r="1186" spans="1:9" x14ac:dyDescent="0.2">
      <c r="A1186" s="1"/>
      <c r="B1186" s="1"/>
      <c r="C1186" s="1"/>
      <c r="D1186" s="8"/>
      <c r="E1186" s="8"/>
      <c r="F1186" s="8"/>
      <c r="G1186" s="5"/>
      <c r="H1186" s="5"/>
      <c r="I1186" s="5"/>
    </row>
    <row r="1187" spans="1:9" x14ac:dyDescent="0.2">
      <c r="A1187" s="1"/>
      <c r="B1187" s="1"/>
      <c r="C1187" s="1"/>
      <c r="D1187" s="8"/>
      <c r="E1187" s="8"/>
      <c r="F1187" s="8"/>
      <c r="G1187" s="5"/>
      <c r="H1187" s="5"/>
      <c r="I1187" s="5"/>
    </row>
    <row r="1188" spans="1:9" x14ac:dyDescent="0.2">
      <c r="A1188" s="1"/>
      <c r="B1188" s="1"/>
      <c r="C1188" s="1"/>
      <c r="D1188" s="8"/>
      <c r="E1188" s="8"/>
      <c r="F1188" s="8"/>
      <c r="G1188" s="5"/>
      <c r="H1188" s="5"/>
      <c r="I1188" s="5"/>
    </row>
    <row r="1189" spans="1:9" x14ac:dyDescent="0.2">
      <c r="A1189" s="1"/>
      <c r="B1189" s="1"/>
      <c r="C1189" s="1"/>
      <c r="D1189" s="8"/>
      <c r="E1189" s="8"/>
      <c r="F1189" s="8"/>
      <c r="G1189" s="5"/>
      <c r="H1189" s="5"/>
      <c r="I1189" s="5"/>
    </row>
    <row r="1190" spans="1:9" x14ac:dyDescent="0.2">
      <c r="A1190" s="1"/>
      <c r="B1190" s="1"/>
      <c r="C1190" s="1"/>
      <c r="D1190" s="8"/>
      <c r="E1190" s="8"/>
      <c r="F1190" s="8"/>
      <c r="G1190" s="5"/>
      <c r="H1190" s="5"/>
      <c r="I1190" s="5"/>
    </row>
    <row r="1191" spans="1:9" x14ac:dyDescent="0.2">
      <c r="A1191" s="1"/>
      <c r="B1191" s="1"/>
      <c r="C1191" s="1"/>
      <c r="D1191" s="8"/>
      <c r="E1191" s="8"/>
      <c r="F1191" s="8"/>
      <c r="G1191" s="5"/>
      <c r="H1191" s="5"/>
      <c r="I1191" s="5"/>
    </row>
    <row r="1192" spans="1:9" x14ac:dyDescent="0.2">
      <c r="A1192" s="1"/>
      <c r="B1192" s="1"/>
      <c r="C1192" s="1"/>
      <c r="D1192" s="8"/>
      <c r="E1192" s="8"/>
      <c r="F1192" s="8"/>
      <c r="G1192" s="5"/>
      <c r="H1192" s="5"/>
      <c r="I1192" s="5"/>
    </row>
    <row r="1193" spans="1:9" x14ac:dyDescent="0.2">
      <c r="A1193" s="1"/>
      <c r="B1193" s="1"/>
      <c r="C1193" s="1"/>
      <c r="D1193" s="8"/>
      <c r="E1193" s="8"/>
      <c r="F1193" s="8"/>
      <c r="G1193" s="5"/>
      <c r="H1193" s="5"/>
      <c r="I1193" s="5"/>
    </row>
    <row r="1194" spans="1:9" x14ac:dyDescent="0.2">
      <c r="A1194" s="1"/>
      <c r="B1194" s="1"/>
      <c r="C1194" s="1"/>
      <c r="D1194" s="8"/>
      <c r="E1194" s="8"/>
      <c r="F1194" s="8"/>
      <c r="G1194" s="5"/>
      <c r="H1194" s="5"/>
      <c r="I1194" s="5"/>
    </row>
    <row r="1195" spans="1:9" x14ac:dyDescent="0.2">
      <c r="A1195" s="1"/>
      <c r="B1195" s="1"/>
      <c r="C1195" s="1"/>
      <c r="D1195" s="8"/>
      <c r="E1195" s="8"/>
      <c r="F1195" s="8"/>
      <c r="G1195" s="5"/>
      <c r="H1195" s="5"/>
      <c r="I1195" s="5"/>
    </row>
    <row r="1196" spans="1:9" x14ac:dyDescent="0.2">
      <c r="A1196" s="1"/>
      <c r="B1196" s="1"/>
      <c r="C1196" s="1"/>
      <c r="D1196" s="8"/>
      <c r="E1196" s="8"/>
      <c r="F1196" s="8"/>
      <c r="G1196" s="5"/>
      <c r="H1196" s="5"/>
      <c r="I1196" s="5"/>
    </row>
    <row r="1197" spans="1:9" x14ac:dyDescent="0.2">
      <c r="A1197" s="1"/>
      <c r="B1197" s="1"/>
      <c r="C1197" s="1"/>
      <c r="D1197" s="8"/>
      <c r="E1197" s="8"/>
      <c r="F1197" s="8"/>
      <c r="G1197" s="5"/>
      <c r="H1197" s="5"/>
      <c r="I1197" s="5"/>
    </row>
    <row r="1198" spans="1:9" x14ac:dyDescent="0.2">
      <c r="A1198" s="1"/>
      <c r="B1198" s="1"/>
      <c r="C1198" s="1"/>
      <c r="D1198" s="8"/>
      <c r="E1198" s="8"/>
      <c r="F1198" s="8"/>
      <c r="G1198" s="5"/>
      <c r="H1198" s="5"/>
      <c r="I1198" s="5"/>
    </row>
    <row r="1199" spans="1:9" x14ac:dyDescent="0.2">
      <c r="A1199" s="1"/>
      <c r="B1199" s="1"/>
      <c r="C1199" s="1"/>
      <c r="D1199" s="8"/>
      <c r="E1199" s="8"/>
      <c r="F1199" s="8"/>
      <c r="G1199" s="5"/>
      <c r="H1199" s="5"/>
      <c r="I1199" s="5"/>
    </row>
    <row r="1200" spans="1:9" x14ac:dyDescent="0.2">
      <c r="A1200" s="1"/>
      <c r="B1200" s="1"/>
      <c r="C1200" s="1"/>
      <c r="D1200" s="8"/>
      <c r="E1200" s="8"/>
      <c r="F1200" s="8"/>
      <c r="G1200" s="5"/>
      <c r="H1200" s="5"/>
      <c r="I1200" s="5"/>
    </row>
    <row r="1201" spans="1:9" x14ac:dyDescent="0.2">
      <c r="A1201" s="1"/>
      <c r="B1201" s="1"/>
      <c r="C1201" s="1"/>
      <c r="D1201" s="8"/>
      <c r="E1201" s="8"/>
      <c r="F1201" s="8"/>
      <c r="G1201" s="5"/>
      <c r="H1201" s="5"/>
      <c r="I1201" s="5"/>
    </row>
    <row r="1202" spans="1:9" x14ac:dyDescent="0.2">
      <c r="A1202" s="1"/>
      <c r="B1202" s="1"/>
      <c r="C1202" s="1"/>
      <c r="D1202" s="8"/>
      <c r="E1202" s="8"/>
      <c r="F1202" s="8"/>
      <c r="G1202" s="5"/>
      <c r="H1202" s="5"/>
      <c r="I1202" s="5"/>
    </row>
    <row r="1203" spans="1:9" x14ac:dyDescent="0.2">
      <c r="A1203" s="1"/>
      <c r="B1203" s="1"/>
      <c r="C1203" s="1"/>
      <c r="D1203" s="8"/>
      <c r="E1203" s="8"/>
      <c r="F1203" s="8"/>
      <c r="G1203" s="5"/>
      <c r="H1203" s="5"/>
      <c r="I1203" s="5"/>
    </row>
    <row r="1204" spans="1:9" x14ac:dyDescent="0.2">
      <c r="A1204" s="1"/>
      <c r="B1204" s="1"/>
      <c r="C1204" s="1"/>
      <c r="D1204" s="8"/>
      <c r="E1204" s="8"/>
      <c r="F1204" s="8"/>
      <c r="G1204" s="5"/>
      <c r="H1204" s="5"/>
      <c r="I1204" s="5"/>
    </row>
    <row r="1205" spans="1:9" x14ac:dyDescent="0.2">
      <c r="A1205" s="1"/>
      <c r="B1205" s="1"/>
      <c r="C1205" s="1"/>
      <c r="D1205" s="8"/>
      <c r="E1205" s="8"/>
      <c r="F1205" s="8"/>
      <c r="G1205" s="5"/>
      <c r="H1205" s="5"/>
      <c r="I1205" s="5"/>
    </row>
    <row r="1206" spans="1:9" x14ac:dyDescent="0.2">
      <c r="A1206" s="1"/>
      <c r="B1206" s="1"/>
      <c r="C1206" s="1"/>
      <c r="D1206" s="8"/>
      <c r="E1206" s="8"/>
      <c r="F1206" s="8"/>
      <c r="G1206" s="5"/>
      <c r="H1206" s="5"/>
      <c r="I1206" s="5"/>
    </row>
    <row r="1207" spans="1:9" x14ac:dyDescent="0.2">
      <c r="A1207" s="1"/>
      <c r="B1207" s="1"/>
      <c r="C1207" s="1"/>
      <c r="D1207" s="8"/>
      <c r="E1207" s="8"/>
      <c r="F1207" s="8"/>
      <c r="G1207" s="5"/>
      <c r="H1207" s="5"/>
      <c r="I1207" s="5"/>
    </row>
    <row r="1208" spans="1:9" x14ac:dyDescent="0.2">
      <c r="A1208" s="1"/>
      <c r="B1208" s="1"/>
      <c r="C1208" s="1"/>
      <c r="D1208" s="8"/>
      <c r="E1208" s="8"/>
      <c r="F1208" s="8"/>
      <c r="G1208" s="5"/>
      <c r="H1208" s="5"/>
      <c r="I1208" s="5"/>
    </row>
    <row r="1209" spans="1:9" x14ac:dyDescent="0.2">
      <c r="A1209" s="1"/>
      <c r="B1209" s="1"/>
      <c r="C1209" s="1"/>
      <c r="D1209" s="8"/>
      <c r="E1209" s="8"/>
      <c r="F1209" s="8"/>
      <c r="G1209" s="5"/>
      <c r="H1209" s="5"/>
      <c r="I1209" s="5"/>
    </row>
    <row r="1210" spans="1:9" x14ac:dyDescent="0.2">
      <c r="A1210" s="1"/>
      <c r="B1210" s="1"/>
      <c r="C1210" s="1"/>
      <c r="D1210" s="8"/>
      <c r="E1210" s="8"/>
      <c r="F1210" s="8"/>
      <c r="G1210" s="5"/>
      <c r="H1210" s="5"/>
      <c r="I1210" s="5"/>
    </row>
    <row r="1211" spans="1:9" x14ac:dyDescent="0.2">
      <c r="A1211" s="1"/>
      <c r="B1211" s="1"/>
      <c r="C1211" s="1"/>
      <c r="D1211" s="8"/>
      <c r="E1211" s="8"/>
      <c r="F1211" s="8"/>
      <c r="G1211" s="5"/>
      <c r="H1211" s="5"/>
      <c r="I1211" s="5"/>
    </row>
    <row r="1212" spans="1:9" x14ac:dyDescent="0.2">
      <c r="A1212" s="1"/>
      <c r="B1212" s="1"/>
      <c r="C1212" s="1"/>
      <c r="D1212" s="8"/>
      <c r="E1212" s="8"/>
      <c r="F1212" s="8"/>
      <c r="G1212" s="5"/>
      <c r="H1212" s="5"/>
      <c r="I1212" s="5"/>
    </row>
    <row r="1213" spans="1:9" x14ac:dyDescent="0.2">
      <c r="A1213" s="1"/>
      <c r="B1213" s="1"/>
      <c r="C1213" s="1"/>
      <c r="D1213" s="8"/>
      <c r="E1213" s="8"/>
      <c r="F1213" s="8"/>
      <c r="G1213" s="5"/>
      <c r="H1213" s="5"/>
      <c r="I1213" s="5"/>
    </row>
    <row r="1214" spans="1:9" x14ac:dyDescent="0.2">
      <c r="A1214" s="1"/>
      <c r="B1214" s="1"/>
      <c r="C1214" s="1"/>
      <c r="D1214" s="8"/>
      <c r="E1214" s="8"/>
      <c r="F1214" s="8"/>
      <c r="G1214" s="5"/>
      <c r="H1214" s="5"/>
      <c r="I1214" s="5"/>
    </row>
    <row r="1215" spans="1:9" x14ac:dyDescent="0.2">
      <c r="A1215" s="1"/>
      <c r="B1215" s="1"/>
      <c r="C1215" s="1"/>
      <c r="D1215" s="8"/>
      <c r="E1215" s="8"/>
      <c r="F1215" s="8"/>
      <c r="G1215" s="5"/>
      <c r="H1215" s="5"/>
      <c r="I1215" s="5"/>
    </row>
    <row r="1216" spans="1:9" x14ac:dyDescent="0.2">
      <c r="A1216" s="1"/>
      <c r="B1216" s="1"/>
      <c r="C1216" s="1"/>
      <c r="D1216" s="8"/>
      <c r="E1216" s="8"/>
      <c r="F1216" s="8"/>
      <c r="G1216" s="5"/>
      <c r="H1216" s="5"/>
      <c r="I1216" s="5"/>
    </row>
    <row r="1217" spans="1:9" x14ac:dyDescent="0.2">
      <c r="A1217" s="1"/>
      <c r="B1217" s="1"/>
      <c r="C1217" s="1"/>
      <c r="D1217" s="8"/>
      <c r="E1217" s="8"/>
      <c r="F1217" s="8"/>
      <c r="G1217" s="5"/>
      <c r="H1217" s="5"/>
      <c r="I1217" s="5"/>
    </row>
    <row r="1218" spans="1:9" x14ac:dyDescent="0.2">
      <c r="A1218" s="1"/>
      <c r="B1218" s="1"/>
      <c r="C1218" s="1"/>
      <c r="D1218" s="8"/>
      <c r="E1218" s="8"/>
      <c r="F1218" s="8"/>
      <c r="G1218" s="5"/>
      <c r="H1218" s="5"/>
      <c r="I1218" s="5"/>
    </row>
    <row r="1219" spans="1:9" x14ac:dyDescent="0.2">
      <c r="A1219" s="1"/>
      <c r="B1219" s="1"/>
      <c r="C1219" s="1"/>
      <c r="D1219" s="8"/>
      <c r="E1219" s="8"/>
      <c r="F1219" s="8"/>
      <c r="G1219" s="5"/>
      <c r="H1219" s="5"/>
      <c r="I1219" s="5"/>
    </row>
    <row r="1220" spans="1:9" x14ac:dyDescent="0.2">
      <c r="A1220" s="1"/>
      <c r="B1220" s="1"/>
      <c r="C1220" s="1"/>
      <c r="D1220" s="8"/>
      <c r="E1220" s="8"/>
      <c r="F1220" s="8"/>
      <c r="G1220" s="5"/>
      <c r="H1220" s="5"/>
      <c r="I1220" s="5"/>
    </row>
    <row r="1221" spans="1:9" x14ac:dyDescent="0.2">
      <c r="A1221" s="1"/>
      <c r="B1221" s="1"/>
      <c r="C1221" s="1"/>
      <c r="D1221" s="8"/>
      <c r="E1221" s="8"/>
      <c r="F1221" s="8"/>
      <c r="G1221" s="5"/>
      <c r="H1221" s="5"/>
      <c r="I1221" s="5"/>
    </row>
    <row r="1222" spans="1:9" x14ac:dyDescent="0.2">
      <c r="A1222" s="1"/>
      <c r="B1222" s="1"/>
      <c r="C1222" s="1"/>
      <c r="D1222" s="8"/>
      <c r="E1222" s="8"/>
      <c r="F1222" s="8"/>
      <c r="G1222" s="5"/>
      <c r="H1222" s="5"/>
      <c r="I1222" s="5"/>
    </row>
    <row r="1223" spans="1:9" x14ac:dyDescent="0.2">
      <c r="A1223" s="1"/>
      <c r="B1223" s="1"/>
      <c r="C1223" s="1"/>
      <c r="D1223" s="8"/>
      <c r="E1223" s="8"/>
      <c r="F1223" s="8"/>
      <c r="G1223" s="5"/>
      <c r="H1223" s="5"/>
      <c r="I1223" s="5"/>
    </row>
    <row r="1224" spans="1:9" x14ac:dyDescent="0.2">
      <c r="A1224" s="1"/>
      <c r="B1224" s="1"/>
      <c r="C1224" s="1"/>
      <c r="D1224" s="8"/>
      <c r="E1224" s="8"/>
      <c r="F1224" s="8"/>
      <c r="G1224" s="5"/>
      <c r="H1224" s="5"/>
      <c r="I1224" s="5"/>
    </row>
    <row r="1225" spans="1:9" x14ac:dyDescent="0.2">
      <c r="A1225" s="1"/>
      <c r="B1225" s="1"/>
      <c r="C1225" s="1"/>
      <c r="D1225" s="8"/>
      <c r="E1225" s="8"/>
      <c r="F1225" s="8"/>
      <c r="G1225" s="5"/>
      <c r="H1225" s="5"/>
      <c r="I1225" s="5"/>
    </row>
    <row r="1226" spans="1:9" x14ac:dyDescent="0.2">
      <c r="A1226" s="1"/>
      <c r="B1226" s="1"/>
      <c r="C1226" s="1"/>
      <c r="D1226" s="8"/>
      <c r="E1226" s="8"/>
      <c r="F1226" s="8"/>
      <c r="G1226" s="5"/>
      <c r="H1226" s="5"/>
      <c r="I1226" s="5"/>
    </row>
    <row r="1227" spans="1:9" x14ac:dyDescent="0.2">
      <c r="A1227" s="1"/>
      <c r="B1227" s="1"/>
      <c r="C1227" s="1"/>
      <c r="D1227" s="8"/>
      <c r="E1227" s="8"/>
      <c r="F1227" s="8"/>
      <c r="G1227" s="5"/>
      <c r="H1227" s="5"/>
      <c r="I1227" s="5"/>
    </row>
    <row r="1228" spans="1:9" x14ac:dyDescent="0.2">
      <c r="A1228" s="1"/>
      <c r="B1228" s="1"/>
      <c r="C1228" s="1"/>
      <c r="D1228" s="8"/>
      <c r="E1228" s="8"/>
      <c r="F1228" s="8"/>
      <c r="G1228" s="5"/>
      <c r="H1228" s="5"/>
      <c r="I1228" s="5"/>
    </row>
    <row r="1229" spans="1:9" x14ac:dyDescent="0.2">
      <c r="A1229" s="1"/>
      <c r="B1229" s="1"/>
      <c r="C1229" s="1"/>
      <c r="D1229" s="8"/>
      <c r="E1229" s="8"/>
      <c r="F1229" s="8"/>
      <c r="G1229" s="5"/>
      <c r="H1229" s="5"/>
      <c r="I1229" s="5"/>
    </row>
    <row r="1230" spans="1:9" x14ac:dyDescent="0.2">
      <c r="A1230" s="1"/>
      <c r="B1230" s="1"/>
      <c r="C1230" s="1"/>
      <c r="D1230" s="8"/>
      <c r="E1230" s="8"/>
      <c r="F1230" s="8"/>
      <c r="G1230" s="5"/>
      <c r="H1230" s="5"/>
      <c r="I1230" s="5"/>
    </row>
    <row r="1231" spans="1:9" x14ac:dyDescent="0.2">
      <c r="A1231" s="1"/>
      <c r="B1231" s="1"/>
      <c r="C1231" s="1"/>
      <c r="D1231" s="8"/>
      <c r="E1231" s="8"/>
      <c r="F1231" s="8"/>
      <c r="G1231" s="5"/>
      <c r="H1231" s="5"/>
      <c r="I1231" s="5"/>
    </row>
    <row r="1232" spans="1:9" x14ac:dyDescent="0.2">
      <c r="A1232" s="1"/>
      <c r="B1232" s="1"/>
      <c r="C1232" s="1"/>
      <c r="D1232" s="8"/>
      <c r="E1232" s="8"/>
      <c r="F1232" s="8"/>
      <c r="G1232" s="5"/>
      <c r="H1232" s="5"/>
      <c r="I1232" s="5"/>
    </row>
    <row r="1233" spans="1:9" x14ac:dyDescent="0.2">
      <c r="A1233" s="1"/>
      <c r="B1233" s="1"/>
      <c r="C1233" s="1"/>
      <c r="D1233" s="8"/>
      <c r="E1233" s="8"/>
      <c r="F1233" s="8"/>
      <c r="G1233" s="5"/>
      <c r="H1233" s="5"/>
      <c r="I1233" s="5"/>
    </row>
    <row r="1234" spans="1:9" x14ac:dyDescent="0.2">
      <c r="A1234" s="1"/>
      <c r="B1234" s="1"/>
      <c r="C1234" s="1"/>
      <c r="D1234" s="8"/>
      <c r="E1234" s="8"/>
      <c r="F1234" s="8"/>
      <c r="G1234" s="5"/>
      <c r="H1234" s="5"/>
      <c r="I1234" s="5"/>
    </row>
    <row r="1235" spans="1:9" x14ac:dyDescent="0.2">
      <c r="A1235" s="1"/>
      <c r="B1235" s="1"/>
      <c r="C1235" s="1"/>
      <c r="D1235" s="8"/>
      <c r="E1235" s="8"/>
      <c r="F1235" s="8"/>
      <c r="G1235" s="5"/>
      <c r="H1235" s="5"/>
      <c r="I1235" s="5"/>
    </row>
    <row r="1236" spans="1:9" x14ac:dyDescent="0.2">
      <c r="A1236" s="1"/>
      <c r="B1236" s="1"/>
      <c r="C1236" s="1"/>
      <c r="D1236" s="8"/>
      <c r="E1236" s="8"/>
      <c r="F1236" s="8"/>
      <c r="G1236" s="5"/>
      <c r="H1236" s="5"/>
      <c r="I1236" s="5"/>
    </row>
    <row r="1237" spans="1:9" x14ac:dyDescent="0.2">
      <c r="A1237" s="1"/>
      <c r="B1237" s="1"/>
      <c r="C1237" s="1"/>
      <c r="D1237" s="8"/>
      <c r="E1237" s="8"/>
      <c r="F1237" s="8"/>
      <c r="G1237" s="5"/>
      <c r="H1237" s="5"/>
      <c r="I1237" s="5"/>
    </row>
    <row r="1238" spans="1:9" x14ac:dyDescent="0.2">
      <c r="A1238" s="1"/>
      <c r="B1238" s="1"/>
      <c r="C1238" s="1"/>
      <c r="D1238" s="8"/>
      <c r="E1238" s="8"/>
      <c r="F1238" s="8"/>
      <c r="G1238" s="5"/>
      <c r="H1238" s="5"/>
      <c r="I1238" s="5"/>
    </row>
    <row r="1239" spans="1:9" x14ac:dyDescent="0.2">
      <c r="A1239" s="1"/>
      <c r="B1239" s="1"/>
      <c r="C1239" s="1"/>
      <c r="D1239" s="8"/>
      <c r="E1239" s="8"/>
      <c r="F1239" s="8"/>
      <c r="G1239" s="5"/>
      <c r="H1239" s="5"/>
      <c r="I1239" s="5"/>
    </row>
    <row r="1240" spans="1:9" x14ac:dyDescent="0.2">
      <c r="A1240" s="1"/>
      <c r="B1240" s="1"/>
      <c r="C1240" s="1"/>
      <c r="D1240" s="8"/>
      <c r="E1240" s="8"/>
      <c r="F1240" s="8"/>
      <c r="G1240" s="5"/>
      <c r="H1240" s="5"/>
      <c r="I1240" s="5"/>
    </row>
    <row r="1241" spans="1:9" x14ac:dyDescent="0.2">
      <c r="A1241" s="1"/>
      <c r="B1241" s="1"/>
      <c r="C1241" s="1"/>
      <c r="D1241" s="8"/>
      <c r="E1241" s="8"/>
      <c r="F1241" s="8"/>
      <c r="G1241" s="5"/>
      <c r="H1241" s="5"/>
      <c r="I1241" s="5"/>
    </row>
    <row r="1242" spans="1:9" x14ac:dyDescent="0.2">
      <c r="A1242" s="1"/>
      <c r="B1242" s="1"/>
      <c r="C1242" s="1"/>
      <c r="D1242" s="8"/>
      <c r="E1242" s="8"/>
      <c r="F1242" s="8"/>
      <c r="G1242" s="5"/>
      <c r="H1242" s="5"/>
      <c r="I1242" s="5"/>
    </row>
    <row r="1243" spans="1:9" x14ac:dyDescent="0.2">
      <c r="A1243" s="1"/>
      <c r="B1243" s="1"/>
      <c r="C1243" s="1"/>
      <c r="D1243" s="8"/>
      <c r="E1243" s="8"/>
      <c r="F1243" s="8"/>
      <c r="G1243" s="5"/>
      <c r="H1243" s="5"/>
      <c r="I1243" s="5"/>
    </row>
    <row r="1244" spans="1:9" x14ac:dyDescent="0.2">
      <c r="A1244" s="1"/>
      <c r="B1244" s="1"/>
      <c r="C1244" s="1"/>
      <c r="D1244" s="8"/>
      <c r="E1244" s="8"/>
      <c r="F1244" s="8"/>
      <c r="G1244" s="5"/>
      <c r="H1244" s="5"/>
      <c r="I1244" s="5"/>
    </row>
    <row r="1245" spans="1:9" x14ac:dyDescent="0.2">
      <c r="A1245" s="1"/>
      <c r="B1245" s="1"/>
      <c r="C1245" s="1"/>
      <c r="D1245" s="8"/>
      <c r="E1245" s="8"/>
      <c r="F1245" s="8"/>
      <c r="G1245" s="5"/>
      <c r="H1245" s="5"/>
      <c r="I1245" s="5"/>
    </row>
    <row r="1246" spans="1:9" x14ac:dyDescent="0.2">
      <c r="A1246" s="1"/>
      <c r="B1246" s="1"/>
      <c r="C1246" s="1"/>
      <c r="D1246" s="8"/>
      <c r="E1246" s="8"/>
      <c r="F1246" s="8"/>
      <c r="G1246" s="5"/>
      <c r="H1246" s="5"/>
      <c r="I1246" s="5"/>
    </row>
    <row r="1247" spans="1:9" x14ac:dyDescent="0.2">
      <c r="A1247" s="1"/>
      <c r="B1247" s="1"/>
      <c r="C1247" s="1"/>
      <c r="D1247" s="8"/>
      <c r="E1247" s="8"/>
      <c r="F1247" s="8"/>
      <c r="G1247" s="5"/>
      <c r="H1247" s="5"/>
      <c r="I1247" s="5"/>
    </row>
    <row r="1248" spans="1:9" x14ac:dyDescent="0.2">
      <c r="A1248" s="1"/>
      <c r="B1248" s="1"/>
      <c r="C1248" s="1"/>
      <c r="D1248" s="8"/>
      <c r="E1248" s="8"/>
      <c r="F1248" s="8"/>
      <c r="G1248" s="5"/>
      <c r="H1248" s="5"/>
      <c r="I1248" s="5"/>
    </row>
    <row r="1249" spans="1:9" x14ac:dyDescent="0.2">
      <c r="A1249" s="1"/>
      <c r="B1249" s="1"/>
      <c r="C1249" s="1"/>
      <c r="D1249" s="8"/>
      <c r="E1249" s="8"/>
      <c r="F1249" s="8"/>
      <c r="G1249" s="5"/>
      <c r="H1249" s="5"/>
      <c r="I1249" s="5"/>
    </row>
    <row r="1250" spans="1:9" x14ac:dyDescent="0.2">
      <c r="A1250" s="1"/>
      <c r="B1250" s="1"/>
      <c r="C1250" s="1"/>
      <c r="D1250" s="8"/>
      <c r="E1250" s="8"/>
      <c r="F1250" s="8"/>
      <c r="G1250" s="5"/>
      <c r="H1250" s="5"/>
      <c r="I1250" s="5"/>
    </row>
    <row r="1251" spans="1:9" x14ac:dyDescent="0.2">
      <c r="A1251" s="1"/>
      <c r="B1251" s="1"/>
      <c r="C1251" s="1"/>
      <c r="D1251" s="8"/>
      <c r="E1251" s="8"/>
      <c r="F1251" s="8"/>
      <c r="G1251" s="5"/>
      <c r="H1251" s="5"/>
      <c r="I1251" s="5"/>
    </row>
    <row r="1252" spans="1:9" x14ac:dyDescent="0.2">
      <c r="A1252" s="1"/>
      <c r="B1252" s="1"/>
      <c r="C1252" s="1"/>
      <c r="D1252" s="8"/>
      <c r="E1252" s="8"/>
      <c r="F1252" s="8"/>
      <c r="G1252" s="5"/>
      <c r="H1252" s="5"/>
      <c r="I1252" s="5"/>
    </row>
    <row r="1253" spans="1:9" x14ac:dyDescent="0.2">
      <c r="A1253" s="1"/>
      <c r="B1253" s="1"/>
      <c r="C1253" s="1"/>
      <c r="D1253" s="8"/>
      <c r="E1253" s="8"/>
      <c r="F1253" s="8"/>
      <c r="G1253" s="5"/>
      <c r="H1253" s="5"/>
      <c r="I1253" s="5"/>
    </row>
    <row r="1254" spans="1:9" x14ac:dyDescent="0.2">
      <c r="A1254" s="1"/>
      <c r="B1254" s="1"/>
      <c r="C1254" s="1"/>
      <c r="D1254" s="8"/>
      <c r="E1254" s="8"/>
      <c r="F1254" s="8"/>
      <c r="G1254" s="5"/>
      <c r="H1254" s="5"/>
      <c r="I1254" s="5"/>
    </row>
    <row r="1255" spans="1:9" x14ac:dyDescent="0.2">
      <c r="A1255" s="1"/>
      <c r="B1255" s="1"/>
      <c r="C1255" s="1"/>
      <c r="D1255" s="8"/>
      <c r="E1255" s="8"/>
      <c r="F1255" s="8"/>
      <c r="G1255" s="5"/>
      <c r="H1255" s="5"/>
      <c r="I1255" s="5"/>
    </row>
    <row r="1256" spans="1:9" x14ac:dyDescent="0.2">
      <c r="A1256" s="1"/>
      <c r="B1256" s="1"/>
      <c r="C1256" s="1"/>
      <c r="D1256" s="8"/>
      <c r="E1256" s="8"/>
      <c r="F1256" s="8"/>
      <c r="G1256" s="5"/>
      <c r="H1256" s="5"/>
      <c r="I1256" s="5"/>
    </row>
    <row r="1257" spans="1:9" x14ac:dyDescent="0.2">
      <c r="A1257" s="1"/>
      <c r="B1257" s="1"/>
      <c r="C1257" s="1"/>
      <c r="D1257" s="8"/>
      <c r="E1257" s="8"/>
      <c r="F1257" s="8"/>
      <c r="G1257" s="5"/>
      <c r="H1257" s="5"/>
      <c r="I1257" s="5"/>
    </row>
    <row r="1258" spans="1:9" x14ac:dyDescent="0.2">
      <c r="A1258" s="1"/>
      <c r="B1258" s="1"/>
      <c r="C1258" s="1"/>
      <c r="D1258" s="8"/>
      <c r="E1258" s="8"/>
      <c r="F1258" s="8"/>
      <c r="G1258" s="5"/>
      <c r="H1258" s="5"/>
      <c r="I1258" s="5"/>
    </row>
    <row r="1259" spans="1:9" x14ac:dyDescent="0.2">
      <c r="A1259" s="1"/>
      <c r="B1259" s="1"/>
      <c r="C1259" s="1"/>
      <c r="D1259" s="8"/>
      <c r="E1259" s="8"/>
      <c r="F1259" s="8"/>
      <c r="G1259" s="5"/>
      <c r="H1259" s="5"/>
      <c r="I1259" s="5"/>
    </row>
    <row r="1260" spans="1:9" x14ac:dyDescent="0.2">
      <c r="A1260" s="1"/>
      <c r="B1260" s="1"/>
      <c r="C1260" s="1"/>
      <c r="D1260" s="8"/>
      <c r="E1260" s="8"/>
      <c r="F1260" s="8"/>
      <c r="G1260" s="5"/>
      <c r="H1260" s="5"/>
      <c r="I1260" s="5"/>
    </row>
    <row r="1261" spans="1:9" x14ac:dyDescent="0.2">
      <c r="A1261" s="1"/>
      <c r="B1261" s="1"/>
      <c r="C1261" s="1"/>
      <c r="D1261" s="8"/>
      <c r="E1261" s="8"/>
      <c r="F1261" s="8"/>
      <c r="G1261" s="5"/>
      <c r="H1261" s="5"/>
      <c r="I1261" s="5"/>
    </row>
    <row r="1262" spans="1:9" x14ac:dyDescent="0.2">
      <c r="A1262" s="1"/>
      <c r="B1262" s="1"/>
      <c r="C1262" s="1"/>
      <c r="D1262" s="8"/>
      <c r="E1262" s="8"/>
      <c r="F1262" s="8"/>
      <c r="G1262" s="5"/>
      <c r="H1262" s="5"/>
      <c r="I1262" s="5"/>
    </row>
    <row r="1263" spans="1:9" x14ac:dyDescent="0.2">
      <c r="A1263" s="1"/>
      <c r="B1263" s="1"/>
      <c r="C1263" s="1"/>
      <c r="D1263" s="8"/>
      <c r="E1263" s="8"/>
      <c r="F1263" s="8"/>
      <c r="G1263" s="5"/>
      <c r="H1263" s="5"/>
      <c r="I1263" s="5"/>
    </row>
    <row r="1264" spans="1:9" x14ac:dyDescent="0.2">
      <c r="A1264" s="1"/>
      <c r="B1264" s="1"/>
      <c r="C1264" s="1"/>
      <c r="D1264" s="8"/>
      <c r="E1264" s="8"/>
      <c r="F1264" s="8"/>
      <c r="G1264" s="5"/>
      <c r="H1264" s="5"/>
      <c r="I1264" s="5"/>
    </row>
    <row r="1265" spans="1:9" x14ac:dyDescent="0.2">
      <c r="A1265" s="1"/>
      <c r="B1265" s="1"/>
      <c r="C1265" s="1"/>
      <c r="D1265" s="8"/>
      <c r="E1265" s="8"/>
      <c r="F1265" s="8"/>
      <c r="G1265" s="5"/>
      <c r="H1265" s="5"/>
      <c r="I1265" s="5"/>
    </row>
    <row r="1266" spans="1:9" x14ac:dyDescent="0.2">
      <c r="A1266" s="1"/>
      <c r="B1266" s="1"/>
      <c r="C1266" s="1"/>
      <c r="D1266" s="8"/>
      <c r="E1266" s="8"/>
      <c r="F1266" s="8"/>
      <c r="G1266" s="5"/>
      <c r="H1266" s="5"/>
      <c r="I1266" s="5"/>
    </row>
    <row r="1267" spans="1:9" x14ac:dyDescent="0.2">
      <c r="A1267" s="1"/>
      <c r="B1267" s="1"/>
      <c r="C1267" s="1"/>
      <c r="D1267" s="8"/>
      <c r="E1267" s="8"/>
      <c r="F1267" s="8"/>
      <c r="G1267" s="5"/>
      <c r="H1267" s="5"/>
      <c r="I1267" s="5"/>
    </row>
    <row r="1268" spans="1:9" x14ac:dyDescent="0.2">
      <c r="A1268" s="1"/>
      <c r="B1268" s="1"/>
      <c r="C1268" s="1"/>
      <c r="D1268" s="8"/>
      <c r="E1268" s="8"/>
      <c r="F1268" s="8"/>
      <c r="G1268" s="5"/>
      <c r="H1268" s="5"/>
      <c r="I1268" s="5"/>
    </row>
    <row r="1269" spans="1:9" x14ac:dyDescent="0.2">
      <c r="A1269" s="1"/>
      <c r="B1269" s="1"/>
      <c r="C1269" s="1"/>
      <c r="D1269" s="8"/>
      <c r="E1269" s="8"/>
      <c r="F1269" s="8"/>
      <c r="G1269" s="5"/>
      <c r="H1269" s="5"/>
      <c r="I1269" s="5"/>
    </row>
    <row r="1270" spans="1:9" x14ac:dyDescent="0.2">
      <c r="A1270" s="1"/>
      <c r="B1270" s="1"/>
      <c r="C1270" s="1"/>
      <c r="D1270" s="8"/>
      <c r="E1270" s="8"/>
      <c r="F1270" s="8"/>
      <c r="G1270" s="5"/>
      <c r="H1270" s="5"/>
      <c r="I1270" s="5"/>
    </row>
    <row r="1271" spans="1:9" x14ac:dyDescent="0.2">
      <c r="A1271" s="1"/>
      <c r="B1271" s="1"/>
      <c r="C1271" s="1"/>
      <c r="D1271" s="8"/>
      <c r="E1271" s="8"/>
      <c r="F1271" s="8"/>
      <c r="G1271" s="5"/>
      <c r="H1271" s="5"/>
      <c r="I1271" s="5"/>
    </row>
    <row r="1272" spans="1:9" x14ac:dyDescent="0.2">
      <c r="A1272" s="1"/>
      <c r="B1272" s="1"/>
      <c r="C1272" s="1"/>
      <c r="D1272" s="8"/>
      <c r="E1272" s="8"/>
      <c r="F1272" s="8"/>
      <c r="G1272" s="5"/>
      <c r="H1272" s="5"/>
      <c r="I1272" s="5"/>
    </row>
    <row r="1273" spans="1:9" x14ac:dyDescent="0.2">
      <c r="A1273" s="1"/>
      <c r="B1273" s="1"/>
      <c r="C1273" s="1"/>
      <c r="D1273" s="8"/>
      <c r="E1273" s="8"/>
      <c r="F1273" s="8"/>
      <c r="G1273" s="5"/>
      <c r="H1273" s="5"/>
      <c r="I1273" s="5"/>
    </row>
    <row r="1274" spans="1:9" x14ac:dyDescent="0.2">
      <c r="A1274" s="1"/>
      <c r="B1274" s="1"/>
      <c r="C1274" s="1"/>
      <c r="D1274" s="8"/>
      <c r="E1274" s="8"/>
      <c r="F1274" s="8"/>
      <c r="G1274" s="5"/>
      <c r="H1274" s="5"/>
      <c r="I1274" s="5"/>
    </row>
    <row r="1275" spans="1:9" x14ac:dyDescent="0.2">
      <c r="A1275" s="1"/>
      <c r="B1275" s="1"/>
      <c r="C1275" s="1"/>
      <c r="D1275" s="8"/>
      <c r="E1275" s="8"/>
      <c r="F1275" s="8"/>
      <c r="G1275" s="5"/>
      <c r="H1275" s="5"/>
      <c r="I1275" s="5"/>
    </row>
    <row r="1276" spans="1:9" x14ac:dyDescent="0.2">
      <c r="A1276" s="1"/>
      <c r="B1276" s="1"/>
      <c r="C1276" s="1"/>
      <c r="D1276" s="8"/>
      <c r="E1276" s="8"/>
      <c r="F1276" s="8"/>
      <c r="G1276" s="5"/>
      <c r="H1276" s="5"/>
      <c r="I1276" s="5"/>
    </row>
    <row r="1277" spans="1:9" x14ac:dyDescent="0.2">
      <c r="A1277" s="1"/>
      <c r="B1277" s="1"/>
      <c r="C1277" s="1"/>
      <c r="D1277" s="8"/>
      <c r="E1277" s="8"/>
      <c r="F1277" s="8"/>
      <c r="G1277" s="5"/>
      <c r="H1277" s="5"/>
      <c r="I1277" s="5"/>
    </row>
    <row r="1278" spans="1:9" x14ac:dyDescent="0.2">
      <c r="A1278" s="1"/>
      <c r="B1278" s="1"/>
      <c r="C1278" s="1"/>
      <c r="D1278" s="8"/>
      <c r="E1278" s="8"/>
      <c r="F1278" s="8"/>
      <c r="G1278" s="5"/>
      <c r="H1278" s="5"/>
      <c r="I1278" s="5"/>
    </row>
    <row r="1279" spans="1:9" x14ac:dyDescent="0.2">
      <c r="A1279" s="1"/>
      <c r="B1279" s="1"/>
      <c r="C1279" s="1"/>
      <c r="D1279" s="8"/>
      <c r="E1279" s="8"/>
      <c r="F1279" s="8"/>
      <c r="G1279" s="5"/>
      <c r="H1279" s="5"/>
      <c r="I1279" s="5"/>
    </row>
    <row r="1280" spans="1:9" x14ac:dyDescent="0.2">
      <c r="A1280" s="1"/>
      <c r="B1280" s="1"/>
      <c r="C1280" s="1"/>
      <c r="D1280" s="8"/>
      <c r="E1280" s="8"/>
      <c r="F1280" s="8"/>
      <c r="G1280" s="5"/>
      <c r="H1280" s="5"/>
      <c r="I1280" s="5"/>
    </row>
    <row r="1281" spans="1:9" x14ac:dyDescent="0.2">
      <c r="A1281" s="1"/>
      <c r="B1281" s="1"/>
      <c r="C1281" s="1"/>
      <c r="D1281" s="8"/>
      <c r="E1281" s="8"/>
      <c r="F1281" s="8"/>
      <c r="G1281" s="5"/>
      <c r="H1281" s="5"/>
      <c r="I1281" s="5"/>
    </row>
    <row r="1282" spans="1:9" x14ac:dyDescent="0.2">
      <c r="A1282" s="1"/>
      <c r="B1282" s="1"/>
      <c r="C1282" s="1"/>
      <c r="D1282" s="8"/>
      <c r="E1282" s="8"/>
      <c r="F1282" s="8"/>
      <c r="G1282" s="5"/>
      <c r="H1282" s="5"/>
      <c r="I1282" s="5"/>
    </row>
    <row r="1283" spans="1:9" x14ac:dyDescent="0.2">
      <c r="A1283" s="1"/>
      <c r="B1283" s="1"/>
      <c r="C1283" s="1"/>
      <c r="D1283" s="8"/>
      <c r="E1283" s="8"/>
      <c r="F1283" s="8"/>
      <c r="G1283" s="5"/>
      <c r="H1283" s="5"/>
      <c r="I1283" s="5"/>
    </row>
    <row r="1284" spans="1:9" x14ac:dyDescent="0.2">
      <c r="A1284" s="1"/>
      <c r="B1284" s="1"/>
      <c r="C1284" s="1"/>
      <c r="D1284" s="8"/>
      <c r="E1284" s="8"/>
      <c r="F1284" s="8"/>
      <c r="G1284" s="5"/>
      <c r="H1284" s="5"/>
      <c r="I1284" s="5"/>
    </row>
    <row r="1285" spans="1:9" x14ac:dyDescent="0.2">
      <c r="A1285" s="1"/>
      <c r="B1285" s="1"/>
      <c r="C1285" s="1"/>
      <c r="D1285" s="8"/>
      <c r="E1285" s="8"/>
      <c r="F1285" s="8"/>
      <c r="G1285" s="5"/>
      <c r="H1285" s="5"/>
      <c r="I1285" s="5"/>
    </row>
    <row r="1286" spans="1:9" x14ac:dyDescent="0.2">
      <c r="A1286" s="1"/>
      <c r="B1286" s="1"/>
      <c r="C1286" s="1"/>
      <c r="D1286" s="8"/>
      <c r="E1286" s="8"/>
      <c r="F1286" s="8"/>
      <c r="G1286" s="5"/>
      <c r="H1286" s="5"/>
      <c r="I1286" s="5"/>
    </row>
    <row r="1287" spans="1:9" x14ac:dyDescent="0.2">
      <c r="A1287" s="1"/>
      <c r="B1287" s="1"/>
      <c r="C1287" s="1"/>
      <c r="D1287" s="8"/>
      <c r="E1287" s="8"/>
      <c r="F1287" s="8"/>
      <c r="G1287" s="5"/>
      <c r="H1287" s="5"/>
      <c r="I1287" s="5"/>
    </row>
    <row r="1288" spans="1:9" x14ac:dyDescent="0.2">
      <c r="A1288" s="1"/>
      <c r="B1288" s="1"/>
      <c r="C1288" s="1"/>
      <c r="D1288" s="8"/>
      <c r="E1288" s="8"/>
      <c r="F1288" s="8"/>
      <c r="G1288" s="5"/>
      <c r="H1288" s="5"/>
      <c r="I1288" s="5"/>
    </row>
    <row r="1289" spans="1:9" x14ac:dyDescent="0.2">
      <c r="A1289" s="1"/>
      <c r="B1289" s="1"/>
      <c r="C1289" s="1"/>
      <c r="D1289" s="8"/>
      <c r="E1289" s="8"/>
      <c r="F1289" s="8"/>
      <c r="G1289" s="5"/>
      <c r="H1289" s="5"/>
      <c r="I1289" s="5"/>
    </row>
    <row r="1290" spans="1:9" x14ac:dyDescent="0.2">
      <c r="A1290" s="1"/>
      <c r="B1290" s="1"/>
      <c r="C1290" s="1"/>
      <c r="D1290" s="8"/>
      <c r="E1290" s="8"/>
      <c r="F1290" s="8"/>
      <c r="G1290" s="5"/>
      <c r="H1290" s="5"/>
      <c r="I1290" s="5"/>
    </row>
    <row r="1291" spans="1:9" x14ac:dyDescent="0.2">
      <c r="A1291" s="1"/>
      <c r="B1291" s="1"/>
      <c r="C1291" s="1"/>
      <c r="D1291" s="8"/>
      <c r="E1291" s="8"/>
      <c r="F1291" s="8"/>
      <c r="G1291" s="5"/>
      <c r="H1291" s="5"/>
      <c r="I1291" s="5"/>
    </row>
    <row r="1292" spans="1:9" x14ac:dyDescent="0.2">
      <c r="A1292" s="1"/>
      <c r="B1292" s="1"/>
      <c r="C1292" s="1"/>
      <c r="D1292" s="8"/>
      <c r="E1292" s="8"/>
      <c r="F1292" s="8"/>
      <c r="G1292" s="5"/>
      <c r="H1292" s="5"/>
      <c r="I1292" s="5"/>
    </row>
    <row r="1293" spans="1:9" x14ac:dyDescent="0.2">
      <c r="A1293" s="1"/>
      <c r="B1293" s="1"/>
      <c r="C1293" s="1"/>
      <c r="D1293" s="8"/>
      <c r="E1293" s="8"/>
      <c r="F1293" s="8"/>
      <c r="G1293" s="5"/>
      <c r="H1293" s="5"/>
      <c r="I1293" s="5"/>
    </row>
    <row r="1294" spans="1:9" x14ac:dyDescent="0.2">
      <c r="A1294" s="1"/>
      <c r="B1294" s="1"/>
      <c r="C1294" s="1"/>
      <c r="D1294" s="8"/>
      <c r="E1294" s="8"/>
      <c r="F1294" s="8"/>
      <c r="G1294" s="5"/>
      <c r="H1294" s="5"/>
      <c r="I1294" s="5"/>
    </row>
    <row r="1295" spans="1:9" x14ac:dyDescent="0.2">
      <c r="A1295" s="1"/>
      <c r="B1295" s="1"/>
      <c r="C1295" s="1"/>
      <c r="D1295" s="8"/>
      <c r="E1295" s="8"/>
      <c r="F1295" s="8"/>
      <c r="G1295" s="5"/>
      <c r="H1295" s="5"/>
      <c r="I1295" s="5"/>
    </row>
    <row r="1296" spans="1:9" x14ac:dyDescent="0.2">
      <c r="A1296" s="1"/>
      <c r="B1296" s="1"/>
      <c r="C1296" s="1"/>
      <c r="D1296" s="8"/>
      <c r="E1296" s="8"/>
      <c r="F1296" s="8"/>
      <c r="G1296" s="5"/>
      <c r="H1296" s="5"/>
      <c r="I1296" s="5"/>
    </row>
    <row r="1297" spans="1:9" x14ac:dyDescent="0.2">
      <c r="A1297" s="1"/>
      <c r="B1297" s="1"/>
      <c r="C1297" s="1"/>
      <c r="D1297" s="8"/>
      <c r="E1297" s="8"/>
      <c r="F1297" s="8"/>
      <c r="G1297" s="5"/>
      <c r="H1297" s="5"/>
      <c r="I1297" s="5"/>
    </row>
    <row r="1298" spans="1:9" x14ac:dyDescent="0.2">
      <c r="A1298" s="1"/>
      <c r="B1298" s="1"/>
      <c r="C1298" s="1"/>
      <c r="D1298" s="8"/>
      <c r="E1298" s="8"/>
      <c r="F1298" s="8"/>
      <c r="G1298" s="5"/>
      <c r="H1298" s="5"/>
      <c r="I1298" s="5"/>
    </row>
    <row r="1299" spans="1:9" x14ac:dyDescent="0.2">
      <c r="A1299" s="1"/>
      <c r="B1299" s="1"/>
      <c r="C1299" s="1"/>
      <c r="D1299" s="8"/>
      <c r="E1299" s="8"/>
      <c r="F1299" s="8"/>
      <c r="G1299" s="5"/>
      <c r="H1299" s="5"/>
      <c r="I1299" s="5"/>
    </row>
    <row r="1300" spans="1:9" x14ac:dyDescent="0.2">
      <c r="A1300" s="1"/>
      <c r="B1300" s="1"/>
      <c r="C1300" s="1"/>
      <c r="D1300" s="8"/>
      <c r="E1300" s="8"/>
      <c r="F1300" s="8"/>
      <c r="G1300" s="5"/>
      <c r="H1300" s="5"/>
      <c r="I1300" s="5"/>
    </row>
    <row r="1301" spans="1:9" x14ac:dyDescent="0.2">
      <c r="A1301" s="1"/>
      <c r="B1301" s="1"/>
      <c r="C1301" s="1"/>
      <c r="D1301" s="8"/>
      <c r="E1301" s="8"/>
      <c r="F1301" s="8"/>
      <c r="G1301" s="5"/>
      <c r="H1301" s="5"/>
      <c r="I1301" s="5"/>
    </row>
    <row r="1302" spans="1:9" x14ac:dyDescent="0.2">
      <c r="A1302" s="1"/>
      <c r="B1302" s="1"/>
      <c r="C1302" s="1"/>
      <c r="D1302" s="8"/>
      <c r="E1302" s="8"/>
      <c r="F1302" s="8"/>
      <c r="G1302" s="5"/>
      <c r="H1302" s="5"/>
      <c r="I1302" s="5"/>
    </row>
    <row r="1303" spans="1:9" x14ac:dyDescent="0.2">
      <c r="A1303" s="1"/>
      <c r="B1303" s="1"/>
      <c r="C1303" s="1"/>
      <c r="D1303" s="8"/>
      <c r="E1303" s="8"/>
      <c r="F1303" s="8"/>
      <c r="G1303" s="5"/>
      <c r="H1303" s="5"/>
      <c r="I1303" s="5"/>
    </row>
    <row r="1304" spans="1:9" x14ac:dyDescent="0.2">
      <c r="A1304" s="1"/>
      <c r="B1304" s="1"/>
      <c r="C1304" s="1"/>
      <c r="D1304" s="8"/>
      <c r="E1304" s="8"/>
      <c r="F1304" s="8"/>
      <c r="G1304" s="5"/>
      <c r="H1304" s="5"/>
      <c r="I1304" s="5"/>
    </row>
    <row r="1305" spans="1:9" x14ac:dyDescent="0.2">
      <c r="A1305" s="1"/>
      <c r="B1305" s="1"/>
      <c r="C1305" s="1"/>
      <c r="D1305" s="8"/>
      <c r="E1305" s="8"/>
      <c r="F1305" s="8"/>
      <c r="G1305" s="5"/>
      <c r="H1305" s="5"/>
      <c r="I1305" s="5"/>
    </row>
    <row r="1306" spans="1:9" x14ac:dyDescent="0.2">
      <c r="A1306" s="1"/>
      <c r="B1306" s="1"/>
      <c r="C1306" s="1"/>
      <c r="D1306" s="8"/>
      <c r="E1306" s="8"/>
      <c r="F1306" s="8"/>
      <c r="G1306" s="5"/>
      <c r="H1306" s="5"/>
      <c r="I1306" s="5"/>
    </row>
    <row r="1307" spans="1:9" x14ac:dyDescent="0.2">
      <c r="A1307" s="1"/>
      <c r="B1307" s="1"/>
      <c r="C1307" s="1"/>
      <c r="D1307" s="8"/>
      <c r="E1307" s="8"/>
      <c r="F1307" s="8"/>
      <c r="G1307" s="5"/>
      <c r="H1307" s="5"/>
      <c r="I1307" s="5"/>
    </row>
    <row r="1308" spans="1:9" x14ac:dyDescent="0.2">
      <c r="A1308" s="1"/>
      <c r="B1308" s="1"/>
      <c r="C1308" s="1"/>
      <c r="D1308" s="8"/>
      <c r="E1308" s="8"/>
      <c r="F1308" s="8"/>
      <c r="G1308" s="5"/>
      <c r="H1308" s="5"/>
      <c r="I1308" s="5"/>
    </row>
    <row r="1309" spans="1:9" x14ac:dyDescent="0.2">
      <c r="A1309" s="1"/>
      <c r="B1309" s="1"/>
      <c r="C1309" s="1"/>
      <c r="D1309" s="8"/>
      <c r="E1309" s="8"/>
      <c r="F1309" s="8"/>
      <c r="G1309" s="5"/>
      <c r="H1309" s="5"/>
      <c r="I1309" s="5"/>
    </row>
    <row r="1310" spans="1:9" x14ac:dyDescent="0.2">
      <c r="A1310" s="1"/>
      <c r="B1310" s="1"/>
      <c r="C1310" s="1"/>
      <c r="D1310" s="8"/>
      <c r="E1310" s="8"/>
      <c r="F1310" s="8"/>
      <c r="G1310" s="5"/>
      <c r="H1310" s="5"/>
      <c r="I1310" s="5"/>
    </row>
    <row r="1311" spans="1:9" x14ac:dyDescent="0.2">
      <c r="A1311" s="1"/>
      <c r="B1311" s="1"/>
      <c r="C1311" s="1"/>
      <c r="D1311" s="8"/>
      <c r="E1311" s="8"/>
      <c r="F1311" s="8"/>
      <c r="G1311" s="5"/>
      <c r="H1311" s="5"/>
      <c r="I1311" s="5"/>
    </row>
    <row r="1312" spans="1:9" x14ac:dyDescent="0.2">
      <c r="A1312" s="1"/>
      <c r="B1312" s="1"/>
      <c r="C1312" s="1"/>
      <c r="D1312" s="8"/>
      <c r="E1312" s="8"/>
      <c r="F1312" s="8"/>
      <c r="G1312" s="5"/>
      <c r="H1312" s="5"/>
      <c r="I1312" s="5"/>
    </row>
    <row r="1313" spans="1:9" x14ac:dyDescent="0.2">
      <c r="A1313" s="1"/>
      <c r="B1313" s="1"/>
      <c r="C1313" s="1"/>
      <c r="D1313" s="8"/>
      <c r="E1313" s="8"/>
      <c r="F1313" s="8"/>
      <c r="G1313" s="5"/>
      <c r="H1313" s="5"/>
      <c r="I1313" s="5"/>
    </row>
    <row r="1314" spans="1:9" x14ac:dyDescent="0.2">
      <c r="A1314" s="1"/>
      <c r="B1314" s="1"/>
      <c r="C1314" s="1"/>
      <c r="D1314" s="8"/>
      <c r="E1314" s="8"/>
      <c r="F1314" s="8"/>
      <c r="G1314" s="5"/>
      <c r="H1314" s="5"/>
      <c r="I1314" s="5"/>
    </row>
    <row r="1315" spans="1:9" x14ac:dyDescent="0.2">
      <c r="A1315" s="1"/>
      <c r="B1315" s="1"/>
      <c r="C1315" s="1"/>
      <c r="D1315" s="8"/>
      <c r="E1315" s="8"/>
      <c r="F1315" s="8"/>
      <c r="G1315" s="5"/>
      <c r="H1315" s="5"/>
      <c r="I1315" s="5"/>
    </row>
    <row r="1316" spans="1:9" x14ac:dyDescent="0.2">
      <c r="A1316" s="1"/>
      <c r="B1316" s="1"/>
      <c r="C1316" s="1"/>
      <c r="D1316" s="8"/>
      <c r="E1316" s="8"/>
      <c r="F1316" s="8"/>
      <c r="G1316" s="5"/>
      <c r="H1316" s="5"/>
      <c r="I1316" s="5"/>
    </row>
    <row r="1317" spans="1:9" x14ac:dyDescent="0.2">
      <c r="A1317" s="1"/>
      <c r="B1317" s="1"/>
      <c r="C1317" s="1"/>
      <c r="D1317" s="8"/>
      <c r="E1317" s="8"/>
      <c r="F1317" s="8"/>
      <c r="G1317" s="5"/>
      <c r="H1317" s="5"/>
      <c r="I1317" s="5"/>
    </row>
    <row r="1318" spans="1:9" x14ac:dyDescent="0.2">
      <c r="A1318" s="1"/>
      <c r="B1318" s="1"/>
      <c r="C1318" s="1"/>
      <c r="D1318" s="8"/>
      <c r="E1318" s="8"/>
      <c r="F1318" s="8"/>
      <c r="G1318" s="5"/>
      <c r="H1318" s="5"/>
      <c r="I1318" s="5"/>
    </row>
    <row r="1319" spans="1:9" x14ac:dyDescent="0.2">
      <c r="A1319" s="1"/>
      <c r="B1319" s="1"/>
      <c r="C1319" s="1"/>
      <c r="D1319" s="8"/>
      <c r="E1319" s="8"/>
      <c r="F1319" s="8"/>
      <c r="G1319" s="5"/>
      <c r="H1319" s="5"/>
      <c r="I1319" s="5"/>
    </row>
    <row r="1320" spans="1:9" x14ac:dyDescent="0.2">
      <c r="A1320" s="1"/>
      <c r="B1320" s="1"/>
      <c r="C1320" s="1"/>
      <c r="D1320" s="8"/>
      <c r="E1320" s="8"/>
      <c r="F1320" s="8"/>
      <c r="G1320" s="5"/>
      <c r="H1320" s="5"/>
      <c r="I1320" s="5"/>
    </row>
    <row r="1321" spans="1:9" x14ac:dyDescent="0.2">
      <c r="A1321" s="1"/>
      <c r="B1321" s="1"/>
      <c r="C1321" s="1"/>
      <c r="D1321" s="8"/>
      <c r="E1321" s="8"/>
      <c r="F1321" s="8"/>
      <c r="G1321" s="5"/>
      <c r="H1321" s="5"/>
      <c r="I1321" s="5"/>
    </row>
    <row r="1322" spans="1:9" x14ac:dyDescent="0.2">
      <c r="A1322" s="1"/>
      <c r="B1322" s="1"/>
      <c r="C1322" s="1"/>
      <c r="D1322" s="8"/>
      <c r="E1322" s="8"/>
      <c r="F1322" s="8"/>
      <c r="G1322" s="5"/>
      <c r="H1322" s="5"/>
      <c r="I1322" s="5"/>
    </row>
    <row r="1323" spans="1:9" x14ac:dyDescent="0.2">
      <c r="A1323" s="1"/>
      <c r="B1323" s="1"/>
      <c r="C1323" s="1"/>
      <c r="D1323" s="8"/>
      <c r="E1323" s="8"/>
      <c r="F1323" s="8"/>
      <c r="G1323" s="5"/>
      <c r="H1323" s="5"/>
      <c r="I1323" s="5"/>
    </row>
    <row r="1324" spans="1:9" x14ac:dyDescent="0.2">
      <c r="A1324" s="1"/>
      <c r="B1324" s="1"/>
      <c r="C1324" s="1"/>
      <c r="D1324" s="8"/>
      <c r="E1324" s="8"/>
      <c r="F1324" s="8"/>
      <c r="G1324" s="5"/>
      <c r="H1324" s="5"/>
      <c r="I1324" s="5"/>
    </row>
    <row r="1325" spans="1:9" x14ac:dyDescent="0.2">
      <c r="A1325" s="1"/>
      <c r="B1325" s="1"/>
      <c r="C1325" s="1"/>
      <c r="D1325" s="8"/>
      <c r="E1325" s="8"/>
      <c r="F1325" s="8"/>
      <c r="G1325" s="5"/>
      <c r="H1325" s="5"/>
      <c r="I1325" s="5"/>
    </row>
    <row r="1326" spans="1:9" x14ac:dyDescent="0.2">
      <c r="A1326" s="1"/>
      <c r="B1326" s="1"/>
      <c r="C1326" s="1"/>
      <c r="D1326" s="8"/>
      <c r="E1326" s="8"/>
      <c r="F1326" s="8"/>
      <c r="G1326" s="5"/>
      <c r="H1326" s="5"/>
      <c r="I1326" s="5"/>
    </row>
    <row r="1327" spans="1:9" x14ac:dyDescent="0.2">
      <c r="A1327" s="1"/>
      <c r="B1327" s="1"/>
      <c r="C1327" s="1"/>
      <c r="D1327" s="8"/>
      <c r="E1327" s="8"/>
      <c r="F1327" s="8"/>
      <c r="G1327" s="5"/>
      <c r="H1327" s="5"/>
      <c r="I1327" s="5"/>
    </row>
    <row r="1328" spans="1:9" x14ac:dyDescent="0.2">
      <c r="A1328" s="1"/>
      <c r="B1328" s="1"/>
      <c r="C1328" s="1"/>
      <c r="D1328" s="8"/>
      <c r="E1328" s="8"/>
      <c r="F1328" s="8"/>
      <c r="G1328" s="5"/>
      <c r="H1328" s="5"/>
      <c r="I1328" s="5"/>
    </row>
    <row r="1329" spans="1:9" x14ac:dyDescent="0.2">
      <c r="A1329" s="1"/>
      <c r="B1329" s="1"/>
      <c r="C1329" s="1"/>
      <c r="D1329" s="8"/>
      <c r="E1329" s="8"/>
      <c r="F1329" s="8"/>
      <c r="G1329" s="5"/>
      <c r="H1329" s="5"/>
      <c r="I1329" s="5"/>
    </row>
    <row r="1330" spans="1:9" x14ac:dyDescent="0.2">
      <c r="A1330" s="1"/>
      <c r="B1330" s="1"/>
      <c r="C1330" s="1"/>
      <c r="D1330" s="8"/>
      <c r="E1330" s="8"/>
      <c r="F1330" s="8"/>
      <c r="G1330" s="5"/>
      <c r="H1330" s="5"/>
      <c r="I1330" s="5"/>
    </row>
    <row r="1331" spans="1:9" x14ac:dyDescent="0.2">
      <c r="A1331" s="1"/>
      <c r="B1331" s="1"/>
      <c r="C1331" s="1"/>
      <c r="D1331" s="8"/>
      <c r="E1331" s="8"/>
      <c r="F1331" s="8"/>
      <c r="G1331" s="5"/>
      <c r="H1331" s="5"/>
      <c r="I1331" s="5"/>
    </row>
    <row r="1332" spans="1:9" x14ac:dyDescent="0.2">
      <c r="A1332" s="1"/>
      <c r="B1332" s="1"/>
      <c r="C1332" s="1"/>
      <c r="D1332" s="8"/>
      <c r="E1332" s="8"/>
      <c r="F1332" s="8"/>
      <c r="G1332" s="5"/>
      <c r="H1332" s="5"/>
      <c r="I1332" s="5"/>
    </row>
    <row r="1333" spans="1:9" x14ac:dyDescent="0.2">
      <c r="A1333" s="1"/>
      <c r="B1333" s="1"/>
      <c r="C1333" s="1"/>
      <c r="D1333" s="8"/>
      <c r="E1333" s="8"/>
      <c r="F1333" s="8"/>
      <c r="G1333" s="5"/>
      <c r="H1333" s="5"/>
      <c r="I1333" s="5"/>
    </row>
    <row r="1334" spans="1:9" x14ac:dyDescent="0.2">
      <c r="A1334" s="1"/>
      <c r="B1334" s="1"/>
      <c r="C1334" s="1"/>
      <c r="D1334" s="8"/>
      <c r="E1334" s="8"/>
      <c r="F1334" s="8"/>
      <c r="G1334" s="5"/>
      <c r="H1334" s="5"/>
      <c r="I1334" s="5"/>
    </row>
    <row r="1335" spans="1:9" x14ac:dyDescent="0.2">
      <c r="A1335" s="1"/>
      <c r="B1335" s="1"/>
      <c r="C1335" s="1"/>
      <c r="D1335" s="8"/>
      <c r="E1335" s="8"/>
      <c r="F1335" s="8"/>
      <c r="G1335" s="5"/>
      <c r="H1335" s="5"/>
      <c r="I1335" s="5"/>
    </row>
    <row r="1336" spans="1:9" x14ac:dyDescent="0.2">
      <c r="A1336" s="1"/>
      <c r="B1336" s="1"/>
      <c r="C1336" s="1"/>
      <c r="D1336" s="8"/>
      <c r="E1336" s="8"/>
      <c r="F1336" s="8"/>
      <c r="G1336" s="5"/>
      <c r="H1336" s="5"/>
      <c r="I1336" s="5"/>
    </row>
    <row r="1337" spans="1:9" x14ac:dyDescent="0.2">
      <c r="A1337" s="1"/>
      <c r="B1337" s="1"/>
      <c r="C1337" s="1"/>
      <c r="D1337" s="8"/>
      <c r="E1337" s="8"/>
      <c r="F1337" s="8"/>
      <c r="G1337" s="5"/>
      <c r="H1337" s="5"/>
      <c r="I1337" s="5"/>
    </row>
    <row r="1338" spans="1:9" x14ac:dyDescent="0.2">
      <c r="A1338" s="1"/>
      <c r="B1338" s="1"/>
      <c r="C1338" s="1"/>
      <c r="D1338" s="8"/>
      <c r="E1338" s="8"/>
      <c r="F1338" s="8"/>
      <c r="G1338" s="5"/>
      <c r="H1338" s="5"/>
      <c r="I1338" s="5"/>
    </row>
    <row r="1339" spans="1:9" x14ac:dyDescent="0.2">
      <c r="A1339" s="1"/>
      <c r="B1339" s="1"/>
      <c r="C1339" s="1"/>
      <c r="D1339" s="8"/>
      <c r="E1339" s="8"/>
      <c r="F1339" s="8"/>
      <c r="G1339" s="5"/>
      <c r="H1339" s="5"/>
      <c r="I1339" s="5"/>
    </row>
    <row r="1340" spans="1:9" x14ac:dyDescent="0.2">
      <c r="A1340" s="1"/>
      <c r="B1340" s="1"/>
      <c r="C1340" s="1"/>
      <c r="D1340" s="8"/>
      <c r="E1340" s="8"/>
      <c r="F1340" s="8"/>
      <c r="G1340" s="5"/>
      <c r="H1340" s="5"/>
      <c r="I1340" s="5"/>
    </row>
    <row r="1341" spans="1:9" x14ac:dyDescent="0.2">
      <c r="A1341" s="1"/>
      <c r="B1341" s="1"/>
      <c r="C1341" s="1"/>
      <c r="D1341" s="8"/>
      <c r="E1341" s="8"/>
      <c r="F1341" s="8"/>
      <c r="G1341" s="5"/>
      <c r="H1341" s="5"/>
      <c r="I1341" s="5"/>
    </row>
    <row r="1342" spans="1:9" x14ac:dyDescent="0.2">
      <c r="A1342" s="1"/>
      <c r="B1342" s="1"/>
      <c r="C1342" s="1"/>
      <c r="D1342" s="8"/>
      <c r="E1342" s="8"/>
      <c r="F1342" s="8"/>
      <c r="G1342" s="5"/>
      <c r="H1342" s="5"/>
      <c r="I1342" s="5"/>
    </row>
    <row r="1343" spans="1:9" x14ac:dyDescent="0.2">
      <c r="A1343" s="1"/>
      <c r="B1343" s="1"/>
      <c r="C1343" s="1"/>
      <c r="D1343" s="8"/>
      <c r="E1343" s="8"/>
      <c r="F1343" s="8"/>
      <c r="G1343" s="5"/>
      <c r="H1343" s="5"/>
      <c r="I1343" s="5"/>
    </row>
    <row r="1344" spans="1:9" x14ac:dyDescent="0.2">
      <c r="A1344" s="1"/>
      <c r="B1344" s="1"/>
      <c r="C1344" s="1"/>
      <c r="D1344" s="8"/>
      <c r="E1344" s="8"/>
      <c r="F1344" s="8"/>
      <c r="G1344" s="5"/>
      <c r="H1344" s="5"/>
      <c r="I1344" s="5"/>
    </row>
    <row r="1345" spans="1:9" x14ac:dyDescent="0.2">
      <c r="A1345" s="1"/>
      <c r="B1345" s="1"/>
      <c r="C1345" s="1"/>
      <c r="D1345" s="8"/>
      <c r="E1345" s="8"/>
      <c r="F1345" s="8"/>
      <c r="G1345" s="5"/>
      <c r="H1345" s="5"/>
      <c r="I1345" s="5"/>
    </row>
    <row r="1346" spans="1:9" x14ac:dyDescent="0.2">
      <c r="A1346" s="1"/>
      <c r="B1346" s="1"/>
      <c r="C1346" s="1"/>
      <c r="D1346" s="8"/>
      <c r="E1346" s="8"/>
      <c r="F1346" s="8"/>
      <c r="G1346" s="5"/>
      <c r="H1346" s="5"/>
      <c r="I1346" s="5"/>
    </row>
    <row r="1347" spans="1:9" x14ac:dyDescent="0.2">
      <c r="A1347" s="1"/>
      <c r="B1347" s="1"/>
      <c r="C1347" s="1"/>
      <c r="D1347" s="8"/>
      <c r="E1347" s="8"/>
      <c r="F1347" s="8"/>
      <c r="G1347" s="5"/>
      <c r="H1347" s="5"/>
      <c r="I1347" s="5"/>
    </row>
    <row r="1348" spans="1:9" x14ac:dyDescent="0.2">
      <c r="A1348" s="1"/>
      <c r="B1348" s="1"/>
      <c r="C1348" s="1"/>
      <c r="D1348" s="8"/>
      <c r="E1348" s="8"/>
      <c r="F1348" s="8"/>
      <c r="G1348" s="5"/>
      <c r="H1348" s="5"/>
      <c r="I1348" s="5"/>
    </row>
    <row r="1349" spans="1:9" x14ac:dyDescent="0.2">
      <c r="A1349" s="1"/>
      <c r="B1349" s="1"/>
      <c r="C1349" s="1"/>
      <c r="D1349" s="8"/>
      <c r="E1349" s="8"/>
      <c r="F1349" s="8"/>
      <c r="G1349" s="5"/>
      <c r="H1349" s="5"/>
      <c r="I1349" s="5"/>
    </row>
    <row r="1350" spans="1:9" x14ac:dyDescent="0.2">
      <c r="A1350" s="1"/>
      <c r="B1350" s="1"/>
      <c r="C1350" s="1"/>
      <c r="D1350" s="8"/>
      <c r="E1350" s="8"/>
      <c r="F1350" s="8"/>
      <c r="G1350" s="5"/>
      <c r="H1350" s="5"/>
      <c r="I1350" s="5"/>
    </row>
    <row r="1351" spans="1:9" x14ac:dyDescent="0.2">
      <c r="A1351" s="1"/>
      <c r="B1351" s="1"/>
      <c r="C1351" s="1"/>
      <c r="D1351" s="8"/>
      <c r="E1351" s="8"/>
      <c r="F1351" s="8"/>
      <c r="G1351" s="5"/>
      <c r="H1351" s="5"/>
      <c r="I1351" s="5"/>
    </row>
    <row r="1352" spans="1:9" x14ac:dyDescent="0.2">
      <c r="A1352" s="1"/>
      <c r="B1352" s="1"/>
      <c r="C1352" s="1"/>
      <c r="D1352" s="8"/>
      <c r="E1352" s="8"/>
      <c r="F1352" s="8"/>
      <c r="G1352" s="5"/>
      <c r="H1352" s="5"/>
      <c r="I1352" s="5"/>
    </row>
    <row r="1353" spans="1:9" x14ac:dyDescent="0.2">
      <c r="A1353" s="1"/>
      <c r="B1353" s="1"/>
      <c r="C1353" s="1"/>
      <c r="D1353" s="8"/>
      <c r="E1353" s="8"/>
      <c r="F1353" s="8"/>
      <c r="G1353" s="5"/>
      <c r="H1353" s="5"/>
      <c r="I1353" s="5"/>
    </row>
    <row r="1354" spans="1:9" x14ac:dyDescent="0.2">
      <c r="A1354" s="1"/>
      <c r="B1354" s="1"/>
      <c r="C1354" s="1"/>
      <c r="D1354" s="8"/>
      <c r="E1354" s="8"/>
      <c r="F1354" s="8"/>
      <c r="G1354" s="5"/>
      <c r="H1354" s="5"/>
      <c r="I1354" s="5"/>
    </row>
    <row r="1355" spans="1:9" x14ac:dyDescent="0.2">
      <c r="A1355" s="1"/>
      <c r="B1355" s="1"/>
      <c r="C1355" s="1"/>
      <c r="D1355" s="8"/>
      <c r="E1355" s="8"/>
      <c r="F1355" s="8"/>
      <c r="G1355" s="5"/>
      <c r="H1355" s="5"/>
      <c r="I1355" s="5"/>
    </row>
    <row r="1356" spans="1:9" x14ac:dyDescent="0.2">
      <c r="A1356" s="1"/>
      <c r="B1356" s="1"/>
      <c r="C1356" s="1"/>
      <c r="D1356" s="8"/>
      <c r="E1356" s="8"/>
      <c r="F1356" s="8"/>
      <c r="G1356" s="5"/>
      <c r="H1356" s="5"/>
      <c r="I1356" s="5"/>
    </row>
    <row r="1357" spans="1:9" x14ac:dyDescent="0.2">
      <c r="A1357" s="1"/>
      <c r="B1357" s="1"/>
      <c r="C1357" s="1"/>
      <c r="D1357" s="8"/>
      <c r="E1357" s="8"/>
      <c r="F1357" s="8"/>
      <c r="G1357" s="5"/>
      <c r="H1357" s="5"/>
      <c r="I1357" s="5"/>
    </row>
    <row r="1358" spans="1:9" x14ac:dyDescent="0.2">
      <c r="A1358" s="1"/>
      <c r="B1358" s="1"/>
      <c r="C1358" s="1"/>
      <c r="D1358" s="8"/>
      <c r="E1358" s="8"/>
      <c r="F1358" s="8"/>
      <c r="G1358" s="5"/>
      <c r="H1358" s="5"/>
      <c r="I1358" s="5"/>
    </row>
    <row r="1359" spans="1:9" x14ac:dyDescent="0.2">
      <c r="A1359" s="1"/>
      <c r="B1359" s="1"/>
      <c r="C1359" s="1"/>
      <c r="D1359" s="8"/>
      <c r="E1359" s="8"/>
      <c r="F1359" s="8"/>
      <c r="G1359" s="5"/>
      <c r="H1359" s="5"/>
      <c r="I1359" s="5"/>
    </row>
    <row r="1360" spans="1:9" x14ac:dyDescent="0.2">
      <c r="A1360" s="1"/>
      <c r="B1360" s="1"/>
      <c r="C1360" s="1"/>
      <c r="D1360" s="8"/>
      <c r="E1360" s="8"/>
      <c r="F1360" s="8"/>
      <c r="G1360" s="5"/>
      <c r="H1360" s="5"/>
      <c r="I1360" s="5"/>
    </row>
    <row r="1361" spans="1:9" x14ac:dyDescent="0.2">
      <c r="A1361" s="1"/>
      <c r="B1361" s="1"/>
      <c r="C1361" s="1"/>
      <c r="D1361" s="8"/>
      <c r="E1361" s="8"/>
      <c r="F1361" s="8"/>
      <c r="G1361" s="5"/>
      <c r="H1361" s="5"/>
      <c r="I1361" s="5"/>
    </row>
    <row r="1362" spans="1:9" x14ac:dyDescent="0.2">
      <c r="A1362" s="1"/>
      <c r="B1362" s="1"/>
      <c r="C1362" s="1"/>
      <c r="D1362" s="8"/>
      <c r="E1362" s="8"/>
      <c r="F1362" s="8"/>
      <c r="G1362" s="5"/>
      <c r="H1362" s="5"/>
      <c r="I1362" s="5"/>
    </row>
    <row r="1363" spans="1:9" x14ac:dyDescent="0.2">
      <c r="A1363" s="1"/>
      <c r="B1363" s="1"/>
      <c r="C1363" s="1"/>
      <c r="D1363" s="8"/>
      <c r="E1363" s="8"/>
      <c r="F1363" s="8"/>
      <c r="G1363" s="5"/>
      <c r="H1363" s="5"/>
      <c r="I1363" s="5"/>
    </row>
    <row r="1364" spans="1:9" x14ac:dyDescent="0.2">
      <c r="A1364" s="1"/>
      <c r="B1364" s="1"/>
      <c r="C1364" s="1"/>
      <c r="D1364" s="8"/>
      <c r="E1364" s="8"/>
      <c r="F1364" s="8"/>
      <c r="G1364" s="5"/>
      <c r="H1364" s="5"/>
      <c r="I1364" s="5"/>
    </row>
    <row r="1365" spans="1:9" x14ac:dyDescent="0.2">
      <c r="A1365" s="1"/>
      <c r="B1365" s="1"/>
      <c r="C1365" s="1"/>
      <c r="D1365" s="8"/>
      <c r="E1365" s="8"/>
      <c r="F1365" s="8"/>
      <c r="G1365" s="5"/>
      <c r="H1365" s="5"/>
      <c r="I1365" s="5"/>
    </row>
    <row r="1366" spans="1:9" x14ac:dyDescent="0.2">
      <c r="A1366" s="1"/>
      <c r="B1366" s="1"/>
      <c r="C1366" s="1"/>
      <c r="D1366" s="8"/>
      <c r="E1366" s="8"/>
      <c r="F1366" s="8"/>
      <c r="G1366" s="5"/>
      <c r="H1366" s="5"/>
      <c r="I1366" s="5"/>
    </row>
    <row r="1367" spans="1:9" x14ac:dyDescent="0.2">
      <c r="A1367" s="1"/>
      <c r="B1367" s="1"/>
      <c r="C1367" s="1"/>
      <c r="D1367" s="8"/>
      <c r="E1367" s="8"/>
      <c r="F1367" s="8"/>
      <c r="G1367" s="5"/>
      <c r="H1367" s="5"/>
      <c r="I1367" s="5"/>
    </row>
    <row r="1368" spans="1:9" x14ac:dyDescent="0.2">
      <c r="A1368" s="1"/>
      <c r="B1368" s="1"/>
      <c r="C1368" s="1"/>
      <c r="D1368" s="8"/>
      <c r="E1368" s="8"/>
      <c r="F1368" s="8"/>
      <c r="G1368" s="5"/>
      <c r="H1368" s="5"/>
      <c r="I1368" s="5"/>
    </row>
    <row r="1369" spans="1:9" x14ac:dyDescent="0.2">
      <c r="A1369" s="1"/>
      <c r="B1369" s="1"/>
      <c r="C1369" s="1"/>
      <c r="D1369" s="8"/>
      <c r="E1369" s="8"/>
      <c r="F1369" s="8"/>
      <c r="G1369" s="5"/>
      <c r="H1369" s="5"/>
      <c r="I1369" s="5"/>
    </row>
    <row r="1370" spans="1:9" x14ac:dyDescent="0.2">
      <c r="A1370" s="1"/>
      <c r="B1370" s="1"/>
      <c r="C1370" s="1"/>
      <c r="D1370" s="8"/>
      <c r="E1370" s="8"/>
      <c r="F1370" s="8"/>
      <c r="G1370" s="5"/>
      <c r="H1370" s="5"/>
      <c r="I1370" s="5"/>
    </row>
    <row r="1371" spans="1:9" x14ac:dyDescent="0.2">
      <c r="A1371" s="1"/>
      <c r="B1371" s="1"/>
      <c r="C1371" s="1"/>
      <c r="D1371" s="8"/>
      <c r="E1371" s="8"/>
      <c r="F1371" s="8"/>
      <c r="G1371" s="5"/>
      <c r="H1371" s="5"/>
      <c r="I1371" s="5"/>
    </row>
    <row r="1372" spans="1:9" x14ac:dyDescent="0.2">
      <c r="A1372" s="1"/>
      <c r="B1372" s="1"/>
      <c r="C1372" s="1"/>
      <c r="D1372" s="8"/>
      <c r="E1372" s="8"/>
      <c r="F1372" s="8"/>
      <c r="G1372" s="5"/>
      <c r="H1372" s="5"/>
      <c r="I1372" s="5"/>
    </row>
    <row r="1373" spans="1:9" x14ac:dyDescent="0.2">
      <c r="A1373" s="1"/>
      <c r="B1373" s="1"/>
      <c r="C1373" s="1"/>
      <c r="D1373" s="8"/>
      <c r="E1373" s="8"/>
      <c r="F1373" s="8"/>
      <c r="G1373" s="5"/>
      <c r="H1373" s="5"/>
      <c r="I1373" s="5"/>
    </row>
    <row r="1374" spans="1:9" x14ac:dyDescent="0.2">
      <c r="A1374" s="1"/>
      <c r="B1374" s="1"/>
      <c r="C1374" s="1"/>
      <c r="D1374" s="8"/>
      <c r="E1374" s="8"/>
      <c r="F1374" s="8"/>
      <c r="G1374" s="5"/>
      <c r="H1374" s="5"/>
      <c r="I1374" s="5"/>
    </row>
    <row r="1375" spans="1:9" x14ac:dyDescent="0.2">
      <c r="A1375" s="1"/>
      <c r="B1375" s="1"/>
      <c r="C1375" s="1"/>
      <c r="D1375" s="8"/>
      <c r="E1375" s="8"/>
      <c r="F1375" s="8"/>
      <c r="G1375" s="5"/>
      <c r="H1375" s="5"/>
      <c r="I1375" s="5"/>
    </row>
    <row r="1376" spans="1:9" x14ac:dyDescent="0.2">
      <c r="A1376" s="1"/>
      <c r="B1376" s="1"/>
      <c r="C1376" s="1"/>
      <c r="D1376" s="8"/>
      <c r="E1376" s="8"/>
      <c r="F1376" s="8"/>
      <c r="G1376" s="5"/>
      <c r="H1376" s="5"/>
      <c r="I1376" s="5"/>
    </row>
    <row r="1377" spans="1:9" x14ac:dyDescent="0.2">
      <c r="A1377" s="1"/>
      <c r="B1377" s="1"/>
      <c r="C1377" s="1"/>
      <c r="D1377" s="8"/>
      <c r="E1377" s="8"/>
      <c r="F1377" s="8"/>
      <c r="G1377" s="5"/>
      <c r="H1377" s="5"/>
      <c r="I1377" s="5"/>
    </row>
    <row r="1378" spans="1:9" x14ac:dyDescent="0.2">
      <c r="A1378" s="1"/>
      <c r="B1378" s="1"/>
      <c r="C1378" s="1"/>
      <c r="D1378" s="8"/>
      <c r="E1378" s="8"/>
      <c r="F1378" s="8"/>
      <c r="G1378" s="5"/>
      <c r="H1378" s="5"/>
      <c r="I1378" s="5"/>
    </row>
    <row r="1379" spans="1:9" x14ac:dyDescent="0.2">
      <c r="A1379" s="1"/>
      <c r="B1379" s="1"/>
      <c r="C1379" s="1"/>
      <c r="D1379" s="8"/>
      <c r="E1379" s="8"/>
      <c r="F1379" s="8"/>
      <c r="G1379" s="5"/>
      <c r="H1379" s="5"/>
      <c r="I1379" s="5"/>
    </row>
    <row r="1380" spans="1:9" x14ac:dyDescent="0.2">
      <c r="A1380" s="1"/>
      <c r="B1380" s="1"/>
      <c r="C1380" s="1"/>
      <c r="D1380" s="8"/>
      <c r="E1380" s="8"/>
      <c r="F1380" s="8"/>
      <c r="G1380" s="5"/>
      <c r="H1380" s="5"/>
      <c r="I1380" s="5"/>
    </row>
    <row r="1381" spans="1:9" x14ac:dyDescent="0.2">
      <c r="A1381" s="1"/>
      <c r="B1381" s="1"/>
      <c r="C1381" s="1"/>
      <c r="D1381" s="8"/>
      <c r="E1381" s="8"/>
      <c r="F1381" s="8"/>
      <c r="G1381" s="5"/>
      <c r="H1381" s="5"/>
      <c r="I1381" s="5"/>
    </row>
    <row r="1382" spans="1:9" x14ac:dyDescent="0.2">
      <c r="A1382" s="1"/>
      <c r="B1382" s="1"/>
      <c r="C1382" s="1"/>
      <c r="D1382" s="8"/>
      <c r="E1382" s="8"/>
      <c r="F1382" s="8"/>
      <c r="G1382" s="5"/>
      <c r="H1382" s="5"/>
      <c r="I1382" s="5"/>
    </row>
    <row r="1383" spans="1:9" x14ac:dyDescent="0.2">
      <c r="A1383" s="1"/>
      <c r="B1383" s="1"/>
      <c r="C1383" s="1"/>
      <c r="D1383" s="8"/>
      <c r="E1383" s="8"/>
      <c r="F1383" s="8"/>
      <c r="G1383" s="5"/>
      <c r="H1383" s="5"/>
      <c r="I1383" s="5"/>
    </row>
    <row r="1384" spans="1:9" x14ac:dyDescent="0.2">
      <c r="A1384" s="1"/>
      <c r="B1384" s="1"/>
      <c r="C1384" s="1"/>
      <c r="D1384" s="8"/>
      <c r="E1384" s="8"/>
      <c r="F1384" s="8"/>
      <c r="G1384" s="5"/>
      <c r="H1384" s="5"/>
      <c r="I1384" s="5"/>
    </row>
    <row r="1385" spans="1:9" x14ac:dyDescent="0.2">
      <c r="A1385" s="1"/>
      <c r="B1385" s="1"/>
      <c r="C1385" s="1"/>
      <c r="D1385" s="8"/>
      <c r="E1385" s="8"/>
      <c r="F1385" s="8"/>
      <c r="G1385" s="5"/>
      <c r="H1385" s="5"/>
      <c r="I1385" s="5"/>
    </row>
    <row r="1386" spans="1:9" x14ac:dyDescent="0.2">
      <c r="A1386" s="1"/>
      <c r="B1386" s="1"/>
      <c r="C1386" s="1"/>
      <c r="D1386" s="8"/>
      <c r="E1386" s="8"/>
      <c r="F1386" s="8"/>
      <c r="G1386" s="5"/>
      <c r="H1386" s="5"/>
      <c r="I1386" s="5"/>
    </row>
    <row r="1387" spans="1:9" x14ac:dyDescent="0.2">
      <c r="A1387" s="1"/>
      <c r="B1387" s="1"/>
      <c r="C1387" s="1"/>
      <c r="D1387" s="8"/>
      <c r="E1387" s="8"/>
      <c r="F1387" s="8"/>
      <c r="G1387" s="5"/>
      <c r="H1387" s="5"/>
      <c r="I1387" s="5"/>
    </row>
    <row r="1388" spans="1:9" x14ac:dyDescent="0.2">
      <c r="A1388" s="1"/>
      <c r="B1388" s="1"/>
      <c r="C1388" s="1"/>
      <c r="D1388" s="8"/>
      <c r="E1388" s="8"/>
      <c r="F1388" s="8"/>
      <c r="G1388" s="5"/>
      <c r="H1388" s="5"/>
      <c r="I1388" s="5"/>
    </row>
    <row r="1389" spans="1:9" x14ac:dyDescent="0.2">
      <c r="A1389" s="1"/>
      <c r="B1389" s="1"/>
      <c r="C1389" s="1"/>
      <c r="D1389" s="8"/>
      <c r="E1389" s="8"/>
      <c r="F1389" s="8"/>
      <c r="G1389" s="5"/>
      <c r="H1389" s="5"/>
      <c r="I1389" s="5"/>
    </row>
    <row r="1390" spans="1:9" x14ac:dyDescent="0.2">
      <c r="A1390" s="1"/>
      <c r="B1390" s="1"/>
      <c r="C1390" s="1"/>
      <c r="D1390" s="8"/>
      <c r="E1390" s="8"/>
      <c r="F1390" s="8"/>
      <c r="G1390" s="5"/>
      <c r="H1390" s="5"/>
      <c r="I1390" s="5"/>
    </row>
    <row r="1391" spans="1:9" x14ac:dyDescent="0.2">
      <c r="A1391" s="1"/>
      <c r="B1391" s="1"/>
      <c r="C1391" s="1"/>
      <c r="D1391" s="8"/>
      <c r="E1391" s="8"/>
      <c r="F1391" s="8"/>
      <c r="G1391" s="5"/>
      <c r="H1391" s="5"/>
      <c r="I1391" s="5"/>
    </row>
    <row r="1392" spans="1:9" x14ac:dyDescent="0.2">
      <c r="A1392" s="1"/>
      <c r="B1392" s="1"/>
      <c r="C1392" s="1"/>
      <c r="D1392" s="8"/>
      <c r="E1392" s="8"/>
      <c r="F1392" s="8"/>
      <c r="G1392" s="5"/>
      <c r="H1392" s="5"/>
      <c r="I1392" s="5"/>
    </row>
    <row r="1393" spans="1:9" x14ac:dyDescent="0.2">
      <c r="A1393" s="1"/>
      <c r="B1393" s="1"/>
      <c r="C1393" s="1"/>
      <c r="D1393" s="8"/>
      <c r="E1393" s="8"/>
      <c r="F1393" s="8"/>
      <c r="G1393" s="5"/>
      <c r="H1393" s="5"/>
      <c r="I1393" s="5"/>
    </row>
    <row r="1394" spans="1:9" x14ac:dyDescent="0.2">
      <c r="A1394" s="1"/>
      <c r="B1394" s="1"/>
      <c r="C1394" s="1"/>
      <c r="D1394" s="8"/>
      <c r="E1394" s="8"/>
      <c r="F1394" s="8"/>
      <c r="G1394" s="5"/>
      <c r="H1394" s="5"/>
      <c r="I1394" s="5"/>
    </row>
    <row r="1395" spans="1:9" x14ac:dyDescent="0.2">
      <c r="A1395" s="1"/>
      <c r="B1395" s="1"/>
      <c r="C1395" s="1"/>
      <c r="D1395" s="8"/>
      <c r="E1395" s="8"/>
      <c r="F1395" s="8"/>
      <c r="G1395" s="5"/>
      <c r="H1395" s="5"/>
      <c r="I1395" s="5"/>
    </row>
    <row r="1396" spans="1:9" x14ac:dyDescent="0.2">
      <c r="A1396" s="1"/>
      <c r="B1396" s="1"/>
      <c r="C1396" s="1"/>
      <c r="D1396" s="8"/>
      <c r="E1396" s="8"/>
      <c r="F1396" s="8"/>
      <c r="G1396" s="5"/>
      <c r="H1396" s="5"/>
      <c r="I1396" s="5"/>
    </row>
    <row r="1397" spans="1:9" x14ac:dyDescent="0.2">
      <c r="A1397" s="1"/>
      <c r="B1397" s="1"/>
      <c r="C1397" s="1"/>
      <c r="D1397" s="8"/>
      <c r="E1397" s="8"/>
      <c r="F1397" s="8"/>
      <c r="G1397" s="5"/>
      <c r="H1397" s="5"/>
      <c r="I1397" s="5"/>
    </row>
    <row r="1398" spans="1:9" x14ac:dyDescent="0.2">
      <c r="A1398" s="1"/>
      <c r="B1398" s="1"/>
      <c r="C1398" s="1"/>
      <c r="D1398" s="8"/>
      <c r="E1398" s="8"/>
      <c r="F1398" s="8"/>
      <c r="G1398" s="5"/>
      <c r="H1398" s="5"/>
      <c r="I1398" s="5"/>
    </row>
    <row r="1399" spans="1:9" x14ac:dyDescent="0.2">
      <c r="A1399" s="1"/>
      <c r="B1399" s="1"/>
      <c r="C1399" s="1"/>
      <c r="D1399" s="8"/>
      <c r="E1399" s="8"/>
      <c r="F1399" s="8"/>
      <c r="G1399" s="5"/>
      <c r="H1399" s="5"/>
      <c r="I1399" s="5"/>
    </row>
    <row r="1400" spans="1:9" x14ac:dyDescent="0.2">
      <c r="A1400" s="1"/>
      <c r="B1400" s="1"/>
      <c r="C1400" s="1"/>
      <c r="D1400" s="8"/>
      <c r="E1400" s="8"/>
      <c r="F1400" s="8"/>
      <c r="G1400" s="5"/>
      <c r="H1400" s="5"/>
      <c r="I1400" s="5"/>
    </row>
    <row r="1401" spans="1:9" x14ac:dyDescent="0.2">
      <c r="A1401" s="1"/>
      <c r="B1401" s="1"/>
      <c r="C1401" s="1"/>
      <c r="D1401" s="8"/>
      <c r="E1401" s="8"/>
      <c r="F1401" s="8"/>
      <c r="G1401" s="5"/>
      <c r="H1401" s="5"/>
      <c r="I1401" s="5"/>
    </row>
    <row r="1402" spans="1:9" x14ac:dyDescent="0.2">
      <c r="A1402" s="1"/>
      <c r="B1402" s="1"/>
      <c r="C1402" s="1"/>
      <c r="D1402" s="8"/>
      <c r="E1402" s="8"/>
      <c r="F1402" s="8"/>
      <c r="G1402" s="5"/>
      <c r="H1402" s="5"/>
      <c r="I1402" s="5"/>
    </row>
    <row r="1403" spans="1:9" x14ac:dyDescent="0.2">
      <c r="A1403" s="1"/>
      <c r="B1403" s="1"/>
      <c r="C1403" s="1"/>
      <c r="D1403" s="8"/>
      <c r="E1403" s="8"/>
      <c r="F1403" s="8"/>
      <c r="G1403" s="5"/>
      <c r="H1403" s="5"/>
      <c r="I1403" s="5"/>
    </row>
    <row r="1404" spans="1:9" x14ac:dyDescent="0.2">
      <c r="A1404" s="1"/>
      <c r="B1404" s="1"/>
      <c r="C1404" s="1"/>
      <c r="D1404" s="8"/>
      <c r="E1404" s="8"/>
      <c r="F1404" s="8"/>
      <c r="G1404" s="5"/>
      <c r="H1404" s="5"/>
      <c r="I1404" s="5"/>
    </row>
    <row r="1405" spans="1:9" x14ac:dyDescent="0.2">
      <c r="A1405" s="1"/>
      <c r="B1405" s="1"/>
      <c r="C1405" s="1"/>
      <c r="D1405" s="8"/>
      <c r="E1405" s="8"/>
      <c r="F1405" s="8"/>
      <c r="G1405" s="5"/>
      <c r="H1405" s="5"/>
      <c r="I1405" s="5"/>
    </row>
    <row r="1406" spans="1:9" x14ac:dyDescent="0.2">
      <c r="A1406" s="1"/>
      <c r="B1406" s="1"/>
      <c r="C1406" s="1"/>
      <c r="D1406" s="8"/>
      <c r="E1406" s="8"/>
      <c r="F1406" s="8"/>
      <c r="G1406" s="5"/>
      <c r="H1406" s="5"/>
      <c r="I1406" s="5"/>
    </row>
    <row r="1407" spans="1:9" x14ac:dyDescent="0.2">
      <c r="A1407" s="1"/>
      <c r="B1407" s="1"/>
      <c r="C1407" s="1"/>
      <c r="D1407" s="8"/>
      <c r="E1407" s="8"/>
      <c r="F1407" s="8"/>
      <c r="G1407" s="5"/>
      <c r="H1407" s="5"/>
      <c r="I1407" s="5"/>
    </row>
    <row r="1408" spans="1:9" x14ac:dyDescent="0.2">
      <c r="A1408" s="1"/>
      <c r="B1408" s="1"/>
      <c r="C1408" s="1"/>
      <c r="D1408" s="8"/>
      <c r="E1408" s="8"/>
      <c r="F1408" s="8"/>
      <c r="G1408" s="5"/>
      <c r="H1408" s="5"/>
      <c r="I1408" s="5"/>
    </row>
    <row r="1409" spans="1:9" x14ac:dyDescent="0.2">
      <c r="A1409" s="1"/>
      <c r="B1409" s="1"/>
      <c r="C1409" s="1"/>
      <c r="D1409" s="8"/>
      <c r="E1409" s="8"/>
      <c r="F1409" s="8"/>
      <c r="G1409" s="5"/>
      <c r="H1409" s="5"/>
      <c r="I1409" s="5"/>
    </row>
    <row r="1410" spans="1:9" x14ac:dyDescent="0.2">
      <c r="A1410" s="1"/>
      <c r="B1410" s="1"/>
      <c r="C1410" s="1"/>
      <c r="D1410" s="8"/>
      <c r="E1410" s="8"/>
      <c r="F1410" s="8"/>
      <c r="G1410" s="5"/>
      <c r="H1410" s="5"/>
      <c r="I1410" s="5"/>
    </row>
    <row r="1411" spans="1:9" x14ac:dyDescent="0.2">
      <c r="A1411" s="1"/>
      <c r="B1411" s="1"/>
      <c r="C1411" s="1"/>
      <c r="D1411" s="8"/>
      <c r="E1411" s="8"/>
      <c r="F1411" s="8"/>
      <c r="G1411" s="5"/>
      <c r="H1411" s="5"/>
      <c r="I1411" s="5"/>
    </row>
    <row r="1412" spans="1:9" x14ac:dyDescent="0.2">
      <c r="A1412" s="1"/>
      <c r="B1412" s="1"/>
      <c r="C1412" s="1"/>
      <c r="D1412" s="8"/>
      <c r="E1412" s="8"/>
      <c r="F1412" s="8"/>
      <c r="G1412" s="5"/>
      <c r="H1412" s="5"/>
      <c r="I1412" s="5"/>
    </row>
    <row r="1413" spans="1:9" x14ac:dyDescent="0.2">
      <c r="A1413" s="1"/>
      <c r="B1413" s="1"/>
      <c r="C1413" s="1"/>
      <c r="D1413" s="8"/>
      <c r="E1413" s="8"/>
      <c r="F1413" s="8"/>
      <c r="G1413" s="5"/>
      <c r="H1413" s="5"/>
      <c r="I1413" s="5"/>
    </row>
    <row r="1414" spans="1:9" x14ac:dyDescent="0.2">
      <c r="A1414" s="1"/>
      <c r="B1414" s="1"/>
      <c r="C1414" s="1"/>
      <c r="D1414" s="8"/>
      <c r="E1414" s="8"/>
      <c r="F1414" s="8"/>
      <c r="G1414" s="5"/>
      <c r="H1414" s="5"/>
      <c r="I1414" s="5"/>
    </row>
    <row r="1415" spans="1:9" x14ac:dyDescent="0.2">
      <c r="A1415" s="1"/>
      <c r="B1415" s="1"/>
      <c r="C1415" s="1"/>
      <c r="D1415" s="8"/>
      <c r="E1415" s="8"/>
      <c r="F1415" s="8"/>
      <c r="G1415" s="5"/>
      <c r="H1415" s="5"/>
      <c r="I1415" s="5"/>
    </row>
    <row r="1416" spans="1:9" x14ac:dyDescent="0.2">
      <c r="A1416" s="1"/>
      <c r="B1416" s="1"/>
      <c r="C1416" s="1"/>
      <c r="D1416" s="8"/>
      <c r="E1416" s="8"/>
      <c r="F1416" s="8"/>
      <c r="G1416" s="5"/>
      <c r="H1416" s="5"/>
      <c r="I1416" s="5"/>
    </row>
    <row r="1417" spans="1:9" x14ac:dyDescent="0.2">
      <c r="A1417" s="1"/>
      <c r="B1417" s="1"/>
      <c r="C1417" s="1"/>
      <c r="D1417" s="8"/>
      <c r="E1417" s="8"/>
      <c r="F1417" s="8"/>
      <c r="G1417" s="5"/>
      <c r="H1417" s="5"/>
      <c r="I1417" s="5"/>
    </row>
    <row r="1418" spans="1:9" x14ac:dyDescent="0.2">
      <c r="A1418" s="1"/>
      <c r="B1418" s="1"/>
      <c r="C1418" s="1"/>
      <c r="D1418" s="8"/>
      <c r="E1418" s="8"/>
      <c r="F1418" s="8"/>
      <c r="G1418" s="5"/>
      <c r="H1418" s="5"/>
      <c r="I1418" s="5"/>
    </row>
    <row r="1419" spans="1:9" x14ac:dyDescent="0.2">
      <c r="A1419" s="1"/>
      <c r="B1419" s="1"/>
      <c r="C1419" s="1"/>
      <c r="D1419" s="8"/>
      <c r="E1419" s="8"/>
      <c r="F1419" s="8"/>
      <c r="G1419" s="5"/>
      <c r="H1419" s="5"/>
      <c r="I1419" s="5"/>
    </row>
    <row r="1420" spans="1:9" x14ac:dyDescent="0.2">
      <c r="A1420" s="1"/>
      <c r="B1420" s="1"/>
      <c r="C1420" s="1"/>
      <c r="D1420" s="8"/>
      <c r="E1420" s="8"/>
      <c r="F1420" s="8"/>
      <c r="G1420" s="5"/>
      <c r="H1420" s="5"/>
      <c r="I1420" s="5"/>
    </row>
    <row r="1421" spans="1:9" x14ac:dyDescent="0.2">
      <c r="A1421" s="1"/>
      <c r="B1421" s="1"/>
      <c r="C1421" s="1"/>
      <c r="D1421" s="8"/>
      <c r="E1421" s="8"/>
      <c r="F1421" s="8"/>
      <c r="G1421" s="5"/>
      <c r="H1421" s="5"/>
      <c r="I1421" s="5"/>
    </row>
    <row r="1422" spans="1:9" x14ac:dyDescent="0.2">
      <c r="A1422" s="1"/>
      <c r="B1422" s="1"/>
      <c r="C1422" s="1"/>
      <c r="D1422" s="8"/>
      <c r="E1422" s="8"/>
      <c r="F1422" s="8"/>
      <c r="G1422" s="5"/>
      <c r="H1422" s="5"/>
      <c r="I1422" s="5"/>
    </row>
    <row r="1423" spans="1:9" x14ac:dyDescent="0.2">
      <c r="A1423" s="1"/>
      <c r="B1423" s="1"/>
      <c r="C1423" s="1"/>
      <c r="D1423" s="8"/>
      <c r="E1423" s="8"/>
      <c r="F1423" s="8"/>
      <c r="G1423" s="5"/>
      <c r="H1423" s="5"/>
      <c r="I1423" s="5"/>
    </row>
    <row r="1424" spans="1:9" x14ac:dyDescent="0.2">
      <c r="A1424" s="1"/>
      <c r="B1424" s="1"/>
      <c r="C1424" s="1"/>
      <c r="D1424" s="8"/>
      <c r="E1424" s="8"/>
      <c r="F1424" s="8"/>
      <c r="G1424" s="5"/>
      <c r="H1424" s="5"/>
      <c r="I1424" s="5"/>
    </row>
    <row r="1425" spans="1:9" x14ac:dyDescent="0.2">
      <c r="A1425" s="1"/>
      <c r="B1425" s="1"/>
      <c r="C1425" s="1"/>
      <c r="D1425" s="8"/>
      <c r="E1425" s="8"/>
      <c r="F1425" s="8"/>
      <c r="G1425" s="5"/>
      <c r="H1425" s="5"/>
      <c r="I1425" s="5"/>
    </row>
    <row r="1426" spans="1:9" x14ac:dyDescent="0.2">
      <c r="A1426" s="1"/>
      <c r="B1426" s="1"/>
      <c r="C1426" s="1"/>
      <c r="D1426" s="8"/>
      <c r="E1426" s="8"/>
      <c r="F1426" s="8"/>
      <c r="G1426" s="5"/>
      <c r="H1426" s="5"/>
      <c r="I1426" s="5"/>
    </row>
    <row r="1427" spans="1:9" x14ac:dyDescent="0.2">
      <c r="A1427" s="1"/>
      <c r="B1427" s="1"/>
      <c r="C1427" s="1"/>
      <c r="D1427" s="8"/>
      <c r="E1427" s="8"/>
      <c r="F1427" s="8"/>
      <c r="G1427" s="5"/>
      <c r="H1427" s="5"/>
      <c r="I1427" s="5"/>
    </row>
    <row r="1428" spans="1:9" x14ac:dyDescent="0.2">
      <c r="A1428" s="1"/>
      <c r="B1428" s="1"/>
      <c r="C1428" s="1"/>
      <c r="D1428" s="8"/>
      <c r="E1428" s="8"/>
      <c r="F1428" s="8"/>
      <c r="G1428" s="5"/>
      <c r="H1428" s="5"/>
      <c r="I1428" s="5"/>
    </row>
    <row r="1429" spans="1:9" x14ac:dyDescent="0.2">
      <c r="A1429" s="1"/>
      <c r="B1429" s="1"/>
      <c r="C1429" s="1"/>
      <c r="D1429" s="8"/>
      <c r="E1429" s="8"/>
      <c r="F1429" s="8"/>
      <c r="G1429" s="5"/>
      <c r="H1429" s="5"/>
      <c r="I1429" s="5"/>
    </row>
    <row r="1430" spans="1:9" x14ac:dyDescent="0.2">
      <c r="A1430" s="1"/>
      <c r="B1430" s="1"/>
      <c r="C1430" s="1"/>
      <c r="D1430" s="8"/>
      <c r="E1430" s="8"/>
      <c r="F1430" s="8"/>
      <c r="G1430" s="5"/>
      <c r="H1430" s="5"/>
      <c r="I1430" s="5"/>
    </row>
    <row r="1431" spans="1:9" x14ac:dyDescent="0.2">
      <c r="A1431" s="1"/>
      <c r="B1431" s="1"/>
      <c r="C1431" s="1"/>
      <c r="D1431" s="8"/>
      <c r="E1431" s="8"/>
      <c r="F1431" s="8"/>
      <c r="G1431" s="5"/>
      <c r="H1431" s="5"/>
      <c r="I1431" s="5"/>
    </row>
    <row r="1432" spans="1:9" x14ac:dyDescent="0.2">
      <c r="A1432" s="1"/>
      <c r="B1432" s="1"/>
      <c r="C1432" s="1"/>
      <c r="D1432" s="8"/>
      <c r="E1432" s="8"/>
      <c r="F1432" s="8"/>
      <c r="G1432" s="5"/>
      <c r="H1432" s="5"/>
      <c r="I1432" s="5"/>
    </row>
    <row r="1433" spans="1:9" x14ac:dyDescent="0.2">
      <c r="A1433" s="1"/>
      <c r="B1433" s="1"/>
      <c r="C1433" s="1"/>
      <c r="D1433" s="8"/>
      <c r="E1433" s="8"/>
      <c r="F1433" s="8"/>
      <c r="G1433" s="5"/>
      <c r="H1433" s="5"/>
      <c r="I1433" s="5"/>
    </row>
    <row r="1434" spans="1:9" x14ac:dyDescent="0.2">
      <c r="A1434" s="1"/>
      <c r="B1434" s="1"/>
      <c r="C1434" s="1"/>
      <c r="D1434" s="8"/>
      <c r="E1434" s="8"/>
      <c r="F1434" s="8"/>
      <c r="G1434" s="5"/>
      <c r="H1434" s="5"/>
      <c r="I1434" s="5"/>
    </row>
    <row r="1435" spans="1:9" x14ac:dyDescent="0.2">
      <c r="A1435" s="1"/>
      <c r="B1435" s="1"/>
      <c r="C1435" s="1"/>
      <c r="D1435" s="8"/>
      <c r="E1435" s="8"/>
      <c r="F1435" s="8"/>
      <c r="G1435" s="5"/>
      <c r="H1435" s="5"/>
      <c r="I1435" s="5"/>
    </row>
    <row r="1436" spans="1:9" x14ac:dyDescent="0.2">
      <c r="A1436" s="1"/>
      <c r="B1436" s="1"/>
      <c r="C1436" s="1"/>
      <c r="D1436" s="8"/>
      <c r="E1436" s="8"/>
      <c r="F1436" s="8"/>
      <c r="G1436" s="5"/>
      <c r="H1436" s="5"/>
      <c r="I1436" s="5"/>
    </row>
    <row r="1437" spans="1:9" x14ac:dyDescent="0.2">
      <c r="A1437" s="1"/>
      <c r="B1437" s="1"/>
      <c r="C1437" s="1"/>
      <c r="D1437" s="8"/>
      <c r="E1437" s="8"/>
      <c r="F1437" s="8"/>
      <c r="G1437" s="5"/>
      <c r="H1437" s="5"/>
      <c r="I1437" s="5"/>
    </row>
    <row r="1438" spans="1:9" x14ac:dyDescent="0.2">
      <c r="A1438" s="1"/>
      <c r="B1438" s="1"/>
      <c r="C1438" s="1"/>
      <c r="D1438" s="8"/>
      <c r="E1438" s="8"/>
      <c r="F1438" s="8"/>
      <c r="G1438" s="5"/>
      <c r="H1438" s="5"/>
      <c r="I1438" s="5"/>
    </row>
    <row r="1439" spans="1:9" x14ac:dyDescent="0.2">
      <c r="A1439" s="1"/>
      <c r="B1439" s="1"/>
      <c r="C1439" s="1"/>
      <c r="D1439" s="8"/>
      <c r="E1439" s="8"/>
      <c r="F1439" s="8"/>
      <c r="G1439" s="5"/>
      <c r="H1439" s="5"/>
      <c r="I1439" s="5"/>
    </row>
    <row r="1440" spans="1:9" x14ac:dyDescent="0.2">
      <c r="A1440" s="1"/>
      <c r="B1440" s="1"/>
      <c r="C1440" s="1"/>
      <c r="D1440" s="8"/>
      <c r="E1440" s="8"/>
      <c r="F1440" s="8"/>
      <c r="G1440" s="5"/>
      <c r="H1440" s="5"/>
      <c r="I1440" s="5"/>
    </row>
    <row r="1441" spans="1:9" x14ac:dyDescent="0.2">
      <c r="A1441" s="1"/>
      <c r="B1441" s="1"/>
      <c r="C1441" s="1"/>
      <c r="D1441" s="8"/>
      <c r="E1441" s="8"/>
      <c r="F1441" s="8"/>
      <c r="G1441" s="5"/>
      <c r="H1441" s="5"/>
      <c r="I1441" s="5"/>
    </row>
    <row r="1442" spans="1:9" x14ac:dyDescent="0.2">
      <c r="A1442" s="1"/>
      <c r="B1442" s="1"/>
      <c r="C1442" s="1"/>
      <c r="D1442" s="8"/>
      <c r="E1442" s="8"/>
      <c r="F1442" s="8"/>
      <c r="G1442" s="5"/>
      <c r="H1442" s="5"/>
      <c r="I1442" s="5"/>
    </row>
    <row r="1443" spans="1:9" x14ac:dyDescent="0.2">
      <c r="A1443" s="1"/>
      <c r="B1443" s="1"/>
      <c r="C1443" s="1"/>
      <c r="D1443" s="8"/>
      <c r="E1443" s="8"/>
      <c r="F1443" s="8"/>
      <c r="G1443" s="5"/>
      <c r="H1443" s="5"/>
      <c r="I1443" s="5"/>
    </row>
    <row r="1444" spans="1:9" x14ac:dyDescent="0.2">
      <c r="A1444" s="1"/>
      <c r="B1444" s="1"/>
      <c r="C1444" s="1"/>
      <c r="D1444" s="8"/>
      <c r="E1444" s="8"/>
      <c r="F1444" s="8"/>
      <c r="G1444" s="5"/>
      <c r="H1444" s="5"/>
      <c r="I1444" s="5"/>
    </row>
    <row r="1445" spans="1:9" x14ac:dyDescent="0.2">
      <c r="A1445" s="1"/>
      <c r="B1445" s="1"/>
      <c r="C1445" s="1"/>
      <c r="D1445" s="8"/>
      <c r="E1445" s="8"/>
      <c r="F1445" s="8"/>
      <c r="G1445" s="5"/>
      <c r="H1445" s="5"/>
      <c r="I1445" s="5"/>
    </row>
    <row r="1446" spans="1:9" x14ac:dyDescent="0.2">
      <c r="A1446" s="1"/>
      <c r="B1446" s="1"/>
      <c r="C1446" s="1"/>
      <c r="D1446" s="8"/>
      <c r="E1446" s="8"/>
      <c r="F1446" s="8"/>
      <c r="G1446" s="5"/>
      <c r="H1446" s="5"/>
      <c r="I1446" s="5"/>
    </row>
    <row r="1447" spans="1:9" x14ac:dyDescent="0.2">
      <c r="A1447" s="1"/>
      <c r="B1447" s="1"/>
      <c r="C1447" s="1"/>
      <c r="D1447" s="8"/>
      <c r="E1447" s="8"/>
      <c r="F1447" s="8"/>
      <c r="G1447" s="5"/>
      <c r="H1447" s="5"/>
      <c r="I1447" s="5"/>
    </row>
    <row r="1448" spans="1:9" x14ac:dyDescent="0.2">
      <c r="A1448" s="1"/>
      <c r="B1448" s="1"/>
      <c r="C1448" s="1"/>
      <c r="D1448" s="8"/>
      <c r="E1448" s="8"/>
      <c r="F1448" s="8"/>
      <c r="G1448" s="5"/>
      <c r="H1448" s="5"/>
      <c r="I1448" s="5"/>
    </row>
    <row r="1449" spans="1:9" x14ac:dyDescent="0.2">
      <c r="A1449" s="1"/>
      <c r="B1449" s="1"/>
      <c r="C1449" s="1"/>
      <c r="D1449" s="8"/>
      <c r="E1449" s="8"/>
      <c r="F1449" s="8"/>
      <c r="G1449" s="5"/>
      <c r="H1449" s="5"/>
      <c r="I1449" s="5"/>
    </row>
    <row r="1450" spans="1:9" x14ac:dyDescent="0.2">
      <c r="A1450" s="1"/>
      <c r="B1450" s="1"/>
      <c r="C1450" s="1"/>
      <c r="D1450" s="8"/>
      <c r="E1450" s="8"/>
      <c r="F1450" s="8"/>
      <c r="G1450" s="5"/>
      <c r="H1450" s="5"/>
      <c r="I1450" s="5"/>
    </row>
    <row r="1451" spans="1:9" x14ac:dyDescent="0.2">
      <c r="A1451" s="1"/>
      <c r="B1451" s="1"/>
      <c r="C1451" s="1"/>
      <c r="D1451" s="8"/>
      <c r="E1451" s="8"/>
      <c r="F1451" s="8"/>
      <c r="G1451" s="5"/>
      <c r="H1451" s="5"/>
      <c r="I1451" s="5"/>
    </row>
    <row r="1452" spans="1:9" x14ac:dyDescent="0.2">
      <c r="A1452" s="1"/>
      <c r="B1452" s="1"/>
      <c r="C1452" s="1"/>
      <c r="D1452" s="8"/>
      <c r="E1452" s="8"/>
      <c r="F1452" s="8"/>
      <c r="G1452" s="5"/>
      <c r="H1452" s="5"/>
      <c r="I1452" s="5"/>
    </row>
    <row r="1453" spans="1:9" x14ac:dyDescent="0.2">
      <c r="A1453" s="1"/>
      <c r="B1453" s="1"/>
      <c r="C1453" s="1"/>
      <c r="D1453" s="8"/>
      <c r="E1453" s="8"/>
      <c r="F1453" s="8"/>
      <c r="G1453" s="5"/>
      <c r="H1453" s="5"/>
      <c r="I1453" s="5"/>
    </row>
    <row r="1454" spans="1:9" x14ac:dyDescent="0.2">
      <c r="A1454" s="1"/>
      <c r="B1454" s="1"/>
      <c r="C1454" s="1"/>
      <c r="D1454" s="8"/>
      <c r="E1454" s="8"/>
      <c r="F1454" s="8"/>
      <c r="G1454" s="5"/>
      <c r="H1454" s="5"/>
      <c r="I1454" s="5"/>
    </row>
    <row r="1455" spans="1:9" x14ac:dyDescent="0.2">
      <c r="A1455" s="1"/>
      <c r="B1455" s="1"/>
      <c r="C1455" s="1"/>
      <c r="D1455" s="8"/>
      <c r="E1455" s="8"/>
      <c r="F1455" s="8"/>
      <c r="G1455" s="5"/>
      <c r="H1455" s="5"/>
      <c r="I1455" s="5"/>
    </row>
    <row r="1456" spans="1:9" x14ac:dyDescent="0.2">
      <c r="A1456" s="1"/>
      <c r="B1456" s="1"/>
      <c r="C1456" s="1"/>
      <c r="D1456" s="8"/>
      <c r="E1456" s="8"/>
      <c r="F1456" s="8"/>
      <c r="G1456" s="5"/>
      <c r="H1456" s="5"/>
      <c r="I1456" s="5"/>
    </row>
    <row r="1457" spans="1:9" x14ac:dyDescent="0.2">
      <c r="A1457" s="1"/>
      <c r="B1457" s="1"/>
      <c r="C1457" s="1"/>
      <c r="D1457" s="8"/>
      <c r="E1457" s="8"/>
      <c r="F1457" s="8"/>
      <c r="G1457" s="5"/>
      <c r="H1457" s="5"/>
      <c r="I1457" s="5"/>
    </row>
    <row r="1458" spans="1:9" x14ac:dyDescent="0.2">
      <c r="A1458" s="1"/>
      <c r="B1458" s="1"/>
      <c r="C1458" s="1"/>
      <c r="D1458" s="8"/>
      <c r="E1458" s="8"/>
      <c r="F1458" s="8"/>
      <c r="G1458" s="5"/>
      <c r="H1458" s="5"/>
      <c r="I1458" s="5"/>
    </row>
    <row r="1459" spans="1:9" x14ac:dyDescent="0.2">
      <c r="A1459" s="1"/>
      <c r="B1459" s="1"/>
      <c r="C1459" s="1"/>
      <c r="D1459" s="8"/>
      <c r="E1459" s="8"/>
      <c r="F1459" s="8"/>
      <c r="G1459" s="5"/>
      <c r="H1459" s="5"/>
      <c r="I1459" s="5"/>
    </row>
    <row r="1460" spans="1:9" x14ac:dyDescent="0.2">
      <c r="A1460" s="1"/>
      <c r="B1460" s="1"/>
      <c r="C1460" s="1"/>
      <c r="D1460" s="8"/>
      <c r="E1460" s="8"/>
      <c r="F1460" s="8"/>
      <c r="G1460" s="5"/>
      <c r="H1460" s="5"/>
      <c r="I1460" s="5"/>
    </row>
    <row r="1461" spans="1:9" x14ac:dyDescent="0.2">
      <c r="A1461" s="1"/>
      <c r="B1461" s="1"/>
      <c r="C1461" s="1"/>
      <c r="D1461" s="8"/>
      <c r="E1461" s="8"/>
      <c r="F1461" s="8"/>
      <c r="G1461" s="5"/>
      <c r="H1461" s="5"/>
      <c r="I1461" s="5"/>
    </row>
    <row r="1462" spans="1:9" x14ac:dyDescent="0.2">
      <c r="A1462" s="1"/>
      <c r="B1462" s="1"/>
      <c r="C1462" s="1"/>
      <c r="D1462" s="8"/>
      <c r="E1462" s="8"/>
      <c r="F1462" s="8"/>
      <c r="G1462" s="5"/>
      <c r="H1462" s="5"/>
      <c r="I1462" s="5"/>
    </row>
    <row r="1463" spans="1:9" x14ac:dyDescent="0.2">
      <c r="A1463" s="1"/>
      <c r="B1463" s="1"/>
      <c r="C1463" s="1"/>
      <c r="D1463" s="8"/>
      <c r="E1463" s="8"/>
      <c r="F1463" s="8"/>
      <c r="G1463" s="5"/>
      <c r="H1463" s="5"/>
      <c r="I1463" s="5"/>
    </row>
    <row r="1464" spans="1:9" x14ac:dyDescent="0.2">
      <c r="A1464" s="1"/>
      <c r="B1464" s="1"/>
      <c r="C1464" s="1"/>
      <c r="D1464" s="8"/>
      <c r="E1464" s="8"/>
      <c r="F1464" s="8"/>
      <c r="G1464" s="5"/>
      <c r="H1464" s="5"/>
      <c r="I1464" s="5"/>
    </row>
    <row r="1465" spans="1:9" x14ac:dyDescent="0.2">
      <c r="A1465" s="1"/>
      <c r="B1465" s="1"/>
      <c r="C1465" s="1"/>
      <c r="D1465" s="8"/>
      <c r="E1465" s="8"/>
      <c r="F1465" s="8"/>
      <c r="G1465" s="5"/>
      <c r="H1465" s="5"/>
      <c r="I1465" s="5"/>
    </row>
    <row r="1466" spans="1:9" x14ac:dyDescent="0.2">
      <c r="A1466" s="1"/>
      <c r="B1466" s="1"/>
      <c r="C1466" s="1"/>
      <c r="D1466" s="8"/>
      <c r="E1466" s="8"/>
      <c r="F1466" s="8"/>
      <c r="G1466" s="5"/>
      <c r="H1466" s="5"/>
      <c r="I1466" s="5"/>
    </row>
    <row r="1467" spans="1:9" x14ac:dyDescent="0.2">
      <c r="A1467" s="1"/>
      <c r="B1467" s="1"/>
      <c r="C1467" s="1"/>
      <c r="D1467" s="8"/>
      <c r="E1467" s="8"/>
      <c r="F1467" s="8"/>
      <c r="G1467" s="5"/>
      <c r="H1467" s="5"/>
      <c r="I1467" s="5"/>
    </row>
    <row r="1468" spans="1:9" x14ac:dyDescent="0.2">
      <c r="A1468" s="1"/>
      <c r="B1468" s="1"/>
      <c r="C1468" s="1"/>
      <c r="D1468" s="8"/>
      <c r="E1468" s="8"/>
      <c r="F1468" s="8"/>
      <c r="G1468" s="5"/>
      <c r="H1468" s="5"/>
      <c r="I1468" s="5"/>
    </row>
    <row r="1469" spans="1:9" x14ac:dyDescent="0.2">
      <c r="A1469" s="1"/>
      <c r="B1469" s="1"/>
      <c r="C1469" s="1"/>
      <c r="D1469" s="8"/>
      <c r="E1469" s="8"/>
      <c r="F1469" s="8"/>
      <c r="G1469" s="5"/>
      <c r="H1469" s="5"/>
      <c r="I1469" s="5"/>
    </row>
    <row r="1470" spans="1:9" x14ac:dyDescent="0.2">
      <c r="A1470" s="1"/>
      <c r="B1470" s="1"/>
      <c r="C1470" s="1"/>
      <c r="D1470" s="8"/>
      <c r="E1470" s="8"/>
      <c r="F1470" s="8"/>
      <c r="G1470" s="5"/>
      <c r="H1470" s="5"/>
      <c r="I1470" s="5"/>
    </row>
    <row r="1471" spans="1:9" x14ac:dyDescent="0.2">
      <c r="A1471" s="1"/>
      <c r="B1471" s="1"/>
      <c r="C1471" s="1"/>
      <c r="D1471" s="8"/>
      <c r="E1471" s="8"/>
      <c r="F1471" s="8"/>
      <c r="G1471" s="5"/>
      <c r="H1471" s="5"/>
      <c r="I1471" s="5"/>
    </row>
    <row r="1472" spans="1:9" x14ac:dyDescent="0.2">
      <c r="A1472" s="1"/>
      <c r="B1472" s="1"/>
      <c r="C1472" s="1"/>
      <c r="D1472" s="8"/>
      <c r="E1472" s="8"/>
      <c r="F1472" s="8"/>
      <c r="G1472" s="5"/>
      <c r="H1472" s="5"/>
      <c r="I1472" s="5"/>
    </row>
    <row r="1473" spans="1:9" x14ac:dyDescent="0.2">
      <c r="A1473" s="1"/>
      <c r="B1473" s="1"/>
      <c r="C1473" s="1"/>
      <c r="D1473" s="8"/>
      <c r="E1473" s="8"/>
      <c r="F1473" s="8"/>
      <c r="G1473" s="5"/>
      <c r="H1473" s="5"/>
      <c r="I1473" s="5"/>
    </row>
    <row r="1474" spans="1:9" x14ac:dyDescent="0.2">
      <c r="A1474" s="1"/>
      <c r="B1474" s="1"/>
      <c r="C1474" s="1"/>
      <c r="D1474" s="8"/>
      <c r="E1474" s="8"/>
      <c r="F1474" s="8"/>
      <c r="G1474" s="5"/>
      <c r="H1474" s="5"/>
      <c r="I1474" s="5"/>
    </row>
    <row r="1475" spans="1:9" x14ac:dyDescent="0.2">
      <c r="A1475" s="1"/>
      <c r="B1475" s="1"/>
      <c r="C1475" s="1"/>
      <c r="D1475" s="8"/>
      <c r="E1475" s="8"/>
      <c r="F1475" s="8"/>
      <c r="G1475" s="5"/>
      <c r="H1475" s="5"/>
      <c r="I1475" s="5"/>
    </row>
    <row r="1476" spans="1:9" x14ac:dyDescent="0.2">
      <c r="A1476" s="1"/>
      <c r="B1476" s="1"/>
      <c r="C1476" s="1"/>
      <c r="D1476" s="8"/>
      <c r="E1476" s="8"/>
      <c r="F1476" s="8"/>
      <c r="G1476" s="5"/>
      <c r="H1476" s="5"/>
      <c r="I1476" s="5"/>
    </row>
    <row r="1477" spans="1:9" x14ac:dyDescent="0.2">
      <c r="A1477" s="1"/>
      <c r="B1477" s="1"/>
      <c r="C1477" s="1"/>
      <c r="D1477" s="8"/>
      <c r="E1477" s="8"/>
      <c r="F1477" s="8"/>
      <c r="G1477" s="5"/>
      <c r="H1477" s="5"/>
      <c r="I1477" s="5"/>
    </row>
    <row r="1478" spans="1:9" x14ac:dyDescent="0.2">
      <c r="A1478" s="1"/>
      <c r="B1478" s="1"/>
      <c r="C1478" s="1"/>
      <c r="D1478" s="8"/>
      <c r="E1478" s="8"/>
      <c r="F1478" s="8"/>
      <c r="G1478" s="5"/>
      <c r="H1478" s="5"/>
      <c r="I1478" s="5"/>
    </row>
    <row r="1479" spans="1:9" x14ac:dyDescent="0.2">
      <c r="A1479" s="1"/>
      <c r="B1479" s="1"/>
      <c r="C1479" s="1"/>
      <c r="D1479" s="8"/>
      <c r="E1479" s="8"/>
      <c r="F1479" s="8"/>
      <c r="G1479" s="5"/>
      <c r="H1479" s="5"/>
      <c r="I1479" s="5"/>
    </row>
    <row r="1480" spans="1:9" x14ac:dyDescent="0.2">
      <c r="A1480" s="1"/>
      <c r="B1480" s="1"/>
      <c r="C1480" s="1"/>
      <c r="D1480" s="8"/>
      <c r="E1480" s="8"/>
      <c r="F1480" s="8"/>
      <c r="G1480" s="5"/>
      <c r="H1480" s="5"/>
      <c r="I1480" s="5"/>
    </row>
    <row r="1481" spans="1:9" x14ac:dyDescent="0.2">
      <c r="A1481" s="1"/>
      <c r="B1481" s="1"/>
      <c r="C1481" s="1"/>
      <c r="D1481" s="8"/>
      <c r="E1481" s="8"/>
      <c r="F1481" s="8"/>
      <c r="G1481" s="5"/>
      <c r="H1481" s="5"/>
      <c r="I1481" s="5"/>
    </row>
    <row r="1482" spans="1:9" x14ac:dyDescent="0.2">
      <c r="A1482" s="1"/>
      <c r="B1482" s="1"/>
      <c r="C1482" s="1"/>
      <c r="D1482" s="8"/>
      <c r="E1482" s="8"/>
      <c r="F1482" s="8"/>
      <c r="G1482" s="5"/>
      <c r="H1482" s="5"/>
      <c r="I1482" s="5"/>
    </row>
    <row r="1483" spans="1:9" x14ac:dyDescent="0.2">
      <c r="A1483" s="1"/>
      <c r="B1483" s="1"/>
      <c r="C1483" s="1"/>
      <c r="D1483" s="8"/>
      <c r="E1483" s="8"/>
      <c r="F1483" s="8"/>
      <c r="G1483" s="5"/>
      <c r="H1483" s="5"/>
      <c r="I1483" s="5"/>
    </row>
    <row r="1484" spans="1:9" x14ac:dyDescent="0.2">
      <c r="A1484" s="1"/>
      <c r="B1484" s="1"/>
      <c r="C1484" s="1"/>
      <c r="D1484" s="8"/>
      <c r="E1484" s="8"/>
      <c r="F1484" s="8"/>
      <c r="G1484" s="5"/>
      <c r="H1484" s="5"/>
      <c r="I1484" s="5"/>
    </row>
    <row r="1485" spans="1:9" x14ac:dyDescent="0.2">
      <c r="A1485" s="1"/>
      <c r="B1485" s="1"/>
      <c r="C1485" s="1"/>
      <c r="D1485" s="8"/>
      <c r="E1485" s="8"/>
      <c r="F1485" s="8"/>
      <c r="G1485" s="5"/>
      <c r="H1485" s="5"/>
      <c r="I1485" s="5"/>
    </row>
    <row r="1486" spans="1:9" x14ac:dyDescent="0.2">
      <c r="A1486" s="1"/>
      <c r="B1486" s="1"/>
      <c r="C1486" s="1"/>
      <c r="D1486" s="8"/>
      <c r="E1486" s="8"/>
      <c r="F1486" s="8"/>
      <c r="G1486" s="5"/>
      <c r="H1486" s="5"/>
      <c r="I1486" s="5"/>
    </row>
    <row r="1487" spans="1:9" x14ac:dyDescent="0.2">
      <c r="A1487" s="1"/>
      <c r="B1487" s="1"/>
      <c r="C1487" s="1"/>
      <c r="D1487" s="8"/>
      <c r="E1487" s="8"/>
      <c r="F1487" s="8"/>
      <c r="G1487" s="5"/>
      <c r="H1487" s="5"/>
      <c r="I1487" s="5"/>
    </row>
    <row r="1488" spans="1:9" x14ac:dyDescent="0.2">
      <c r="A1488" s="1"/>
      <c r="B1488" s="1"/>
      <c r="C1488" s="1"/>
      <c r="D1488" s="8"/>
      <c r="E1488" s="8"/>
      <c r="F1488" s="8"/>
      <c r="G1488" s="5"/>
      <c r="H1488" s="5"/>
      <c r="I1488" s="5"/>
    </row>
    <row r="1489" spans="1:9" x14ac:dyDescent="0.2">
      <c r="A1489" s="1"/>
      <c r="B1489" s="1"/>
      <c r="C1489" s="1"/>
      <c r="D1489" s="8"/>
      <c r="E1489" s="8"/>
      <c r="F1489" s="8"/>
      <c r="G1489" s="5"/>
      <c r="H1489" s="5"/>
      <c r="I1489" s="5"/>
    </row>
    <row r="1490" spans="1:9" x14ac:dyDescent="0.2">
      <c r="A1490" s="1"/>
      <c r="B1490" s="1"/>
      <c r="C1490" s="1"/>
      <c r="D1490" s="8"/>
      <c r="E1490" s="8"/>
      <c r="F1490" s="8"/>
      <c r="G1490" s="5"/>
      <c r="H1490" s="5"/>
      <c r="I1490" s="5"/>
    </row>
    <row r="1491" spans="1:9" x14ac:dyDescent="0.2">
      <c r="A1491" s="1"/>
      <c r="B1491" s="1"/>
      <c r="C1491" s="1"/>
      <c r="D1491" s="8"/>
      <c r="E1491" s="8"/>
      <c r="F1491" s="8"/>
      <c r="G1491" s="5"/>
      <c r="H1491" s="5"/>
      <c r="I1491" s="5"/>
    </row>
    <row r="1492" spans="1:9" x14ac:dyDescent="0.2">
      <c r="A1492" s="1"/>
      <c r="B1492" s="1"/>
      <c r="C1492" s="1"/>
      <c r="D1492" s="8"/>
      <c r="E1492" s="8"/>
      <c r="F1492" s="8"/>
      <c r="G1492" s="5"/>
      <c r="H1492" s="5"/>
      <c r="I1492" s="5"/>
    </row>
    <row r="1493" spans="1:9" x14ac:dyDescent="0.2">
      <c r="A1493" s="1"/>
      <c r="B1493" s="1"/>
      <c r="C1493" s="1"/>
      <c r="D1493" s="8"/>
      <c r="E1493" s="8"/>
      <c r="F1493" s="8"/>
      <c r="G1493" s="5"/>
      <c r="H1493" s="5"/>
      <c r="I1493" s="5"/>
    </row>
    <row r="1494" spans="1:9" x14ac:dyDescent="0.2">
      <c r="A1494" s="1"/>
      <c r="B1494" s="1"/>
      <c r="C1494" s="1"/>
      <c r="D1494" s="8"/>
      <c r="E1494" s="8"/>
      <c r="F1494" s="8"/>
      <c r="G1494" s="5"/>
      <c r="H1494" s="5"/>
      <c r="I1494" s="5"/>
    </row>
    <row r="1495" spans="1:9" x14ac:dyDescent="0.2">
      <c r="A1495" s="1"/>
      <c r="B1495" s="1"/>
      <c r="C1495" s="1"/>
      <c r="D1495" s="8"/>
      <c r="E1495" s="8"/>
      <c r="F1495" s="8"/>
      <c r="G1495" s="5"/>
      <c r="H1495" s="5"/>
      <c r="I1495" s="5"/>
    </row>
    <row r="1496" spans="1:9" x14ac:dyDescent="0.2">
      <c r="A1496" s="1"/>
      <c r="B1496" s="1"/>
      <c r="C1496" s="1"/>
      <c r="D1496" s="8"/>
      <c r="E1496" s="8"/>
      <c r="F1496" s="8"/>
      <c r="G1496" s="5"/>
      <c r="H1496" s="5"/>
      <c r="I1496" s="5"/>
    </row>
    <row r="1497" spans="1:9" x14ac:dyDescent="0.2">
      <c r="A1497" s="1"/>
      <c r="B1497" s="1"/>
      <c r="C1497" s="1"/>
      <c r="D1497" s="8"/>
      <c r="E1497" s="8"/>
      <c r="F1497" s="8"/>
      <c r="G1497" s="5"/>
      <c r="H1497" s="5"/>
      <c r="I1497" s="5"/>
    </row>
    <row r="1498" spans="1:9" x14ac:dyDescent="0.2">
      <c r="A1498" s="1"/>
      <c r="B1498" s="1"/>
      <c r="C1498" s="1"/>
      <c r="D1498" s="8"/>
      <c r="E1498" s="8"/>
      <c r="F1498" s="8"/>
      <c r="G1498" s="5"/>
      <c r="H1498" s="5"/>
      <c r="I1498" s="5"/>
    </row>
    <row r="1499" spans="1:9" x14ac:dyDescent="0.2">
      <c r="A1499" s="1"/>
      <c r="B1499" s="1"/>
      <c r="C1499" s="1"/>
      <c r="D1499" s="8"/>
      <c r="E1499" s="8"/>
      <c r="F1499" s="8"/>
      <c r="G1499" s="5"/>
      <c r="H1499" s="5"/>
      <c r="I1499" s="5"/>
    </row>
    <row r="1500" spans="1:9" x14ac:dyDescent="0.2">
      <c r="A1500" s="1"/>
      <c r="B1500" s="1"/>
      <c r="C1500" s="1"/>
      <c r="D1500" s="8"/>
      <c r="E1500" s="8"/>
      <c r="F1500" s="8"/>
      <c r="G1500" s="5"/>
      <c r="H1500" s="5"/>
      <c r="I1500" s="5"/>
    </row>
    <row r="1501" spans="1:9" x14ac:dyDescent="0.2">
      <c r="A1501" s="1"/>
      <c r="B1501" s="1"/>
      <c r="C1501" s="1"/>
      <c r="D1501" s="8"/>
      <c r="E1501" s="8"/>
      <c r="F1501" s="8"/>
      <c r="G1501" s="5"/>
      <c r="H1501" s="5"/>
      <c r="I1501" s="5"/>
    </row>
    <row r="1502" spans="1:9" x14ac:dyDescent="0.2">
      <c r="A1502" s="1"/>
      <c r="B1502" s="1"/>
      <c r="C1502" s="1"/>
      <c r="D1502" s="8"/>
      <c r="E1502" s="8"/>
      <c r="F1502" s="8"/>
      <c r="G1502" s="5"/>
      <c r="H1502" s="5"/>
      <c r="I1502" s="5"/>
    </row>
    <row r="1503" spans="1:9" x14ac:dyDescent="0.2">
      <c r="A1503" s="1"/>
      <c r="B1503" s="1"/>
      <c r="C1503" s="1"/>
      <c r="D1503" s="8"/>
      <c r="E1503" s="8"/>
      <c r="F1503" s="8"/>
      <c r="G1503" s="5"/>
      <c r="H1503" s="5"/>
      <c r="I1503" s="5"/>
    </row>
    <row r="1504" spans="1:9" x14ac:dyDescent="0.2">
      <c r="A1504" s="1"/>
      <c r="B1504" s="1"/>
      <c r="C1504" s="1"/>
      <c r="D1504" s="8"/>
      <c r="E1504" s="8"/>
      <c r="F1504" s="8"/>
      <c r="G1504" s="5"/>
      <c r="H1504" s="5"/>
      <c r="I1504" s="5"/>
    </row>
    <row r="1505" spans="1:9" x14ac:dyDescent="0.2">
      <c r="A1505" s="1"/>
      <c r="B1505" s="1"/>
      <c r="C1505" s="1"/>
      <c r="D1505" s="8"/>
      <c r="E1505" s="8"/>
      <c r="F1505" s="8"/>
      <c r="G1505" s="5"/>
      <c r="H1505" s="5"/>
      <c r="I1505" s="5"/>
    </row>
    <row r="1506" spans="1:9" x14ac:dyDescent="0.2">
      <c r="A1506" s="1"/>
      <c r="B1506" s="1"/>
      <c r="C1506" s="1"/>
      <c r="D1506" s="8"/>
      <c r="E1506" s="8"/>
      <c r="F1506" s="8"/>
      <c r="G1506" s="5"/>
      <c r="H1506" s="5"/>
      <c r="I1506" s="5"/>
    </row>
    <row r="1507" spans="1:9" x14ac:dyDescent="0.2">
      <c r="A1507" s="1"/>
      <c r="B1507" s="1"/>
      <c r="C1507" s="1"/>
      <c r="D1507" s="8"/>
      <c r="E1507" s="8"/>
      <c r="F1507" s="8"/>
      <c r="G1507" s="5"/>
      <c r="H1507" s="5"/>
      <c r="I1507" s="5"/>
    </row>
    <row r="1508" spans="1:9" x14ac:dyDescent="0.2">
      <c r="A1508" s="1"/>
      <c r="B1508" s="1"/>
      <c r="C1508" s="1"/>
      <c r="D1508" s="8"/>
      <c r="E1508" s="8"/>
      <c r="F1508" s="8"/>
      <c r="G1508" s="5"/>
      <c r="H1508" s="5"/>
      <c r="I1508" s="5"/>
    </row>
    <row r="1509" spans="1:9" x14ac:dyDescent="0.2">
      <c r="A1509" s="1"/>
      <c r="B1509" s="1"/>
      <c r="C1509" s="1"/>
      <c r="D1509" s="8"/>
      <c r="E1509" s="8"/>
      <c r="F1509" s="8"/>
      <c r="G1509" s="5"/>
      <c r="H1509" s="5"/>
      <c r="I1509" s="5"/>
    </row>
    <row r="1510" spans="1:9" x14ac:dyDescent="0.2">
      <c r="A1510" s="1"/>
      <c r="B1510" s="1"/>
      <c r="C1510" s="1"/>
      <c r="D1510" s="8"/>
      <c r="E1510" s="8"/>
      <c r="F1510" s="8"/>
      <c r="G1510" s="5"/>
      <c r="H1510" s="5"/>
      <c r="I1510" s="5"/>
    </row>
    <row r="1511" spans="1:9" x14ac:dyDescent="0.2">
      <c r="A1511" s="1"/>
      <c r="B1511" s="1"/>
      <c r="C1511" s="1"/>
      <c r="D1511" s="8"/>
      <c r="E1511" s="8"/>
      <c r="F1511" s="8"/>
      <c r="G1511" s="5"/>
      <c r="H1511" s="5"/>
      <c r="I1511" s="5"/>
    </row>
    <row r="1512" spans="1:9" x14ac:dyDescent="0.2">
      <c r="A1512" s="1"/>
      <c r="B1512" s="1"/>
      <c r="C1512" s="1"/>
      <c r="D1512" s="8"/>
      <c r="E1512" s="8"/>
      <c r="F1512" s="8"/>
      <c r="G1512" s="5"/>
      <c r="H1512" s="5"/>
      <c r="I1512" s="5"/>
    </row>
    <row r="1513" spans="1:9" x14ac:dyDescent="0.2">
      <c r="A1513" s="1"/>
      <c r="B1513" s="1"/>
      <c r="C1513" s="1"/>
      <c r="D1513" s="8"/>
      <c r="E1513" s="8"/>
      <c r="F1513" s="8"/>
      <c r="G1513" s="5"/>
      <c r="H1513" s="5"/>
      <c r="I1513" s="5"/>
    </row>
    <row r="1514" spans="1:9" x14ac:dyDescent="0.2">
      <c r="A1514" s="1"/>
      <c r="B1514" s="1"/>
      <c r="C1514" s="1"/>
      <c r="D1514" s="8"/>
      <c r="E1514" s="8"/>
      <c r="F1514" s="8"/>
      <c r="G1514" s="5"/>
      <c r="H1514" s="5"/>
      <c r="I1514" s="5"/>
    </row>
    <row r="1515" spans="1:9" x14ac:dyDescent="0.2">
      <c r="A1515" s="1"/>
      <c r="B1515" s="1"/>
      <c r="C1515" s="1"/>
      <c r="D1515" s="8"/>
      <c r="E1515" s="8"/>
      <c r="F1515" s="8"/>
      <c r="G1515" s="5"/>
      <c r="H1515" s="5"/>
      <c r="I1515" s="5"/>
    </row>
    <row r="1516" spans="1:9" x14ac:dyDescent="0.2">
      <c r="A1516" s="1"/>
      <c r="B1516" s="1"/>
      <c r="C1516" s="1"/>
      <c r="D1516" s="8"/>
      <c r="E1516" s="8"/>
      <c r="F1516" s="8"/>
      <c r="G1516" s="5"/>
      <c r="H1516" s="5"/>
      <c r="I1516" s="5"/>
    </row>
    <row r="1517" spans="1:9" x14ac:dyDescent="0.2">
      <c r="A1517" s="1"/>
      <c r="B1517" s="1"/>
      <c r="C1517" s="1"/>
      <c r="D1517" s="8"/>
      <c r="E1517" s="8"/>
      <c r="F1517" s="8"/>
      <c r="G1517" s="5"/>
      <c r="H1517" s="5"/>
      <c r="I1517" s="5"/>
    </row>
    <row r="1518" spans="1:9" x14ac:dyDescent="0.2">
      <c r="A1518" s="1"/>
      <c r="B1518" s="1"/>
      <c r="C1518" s="1"/>
      <c r="D1518" s="8"/>
      <c r="E1518" s="8"/>
      <c r="F1518" s="8"/>
      <c r="G1518" s="5"/>
      <c r="H1518" s="5"/>
      <c r="I1518" s="5"/>
    </row>
    <row r="1519" spans="1:9" x14ac:dyDescent="0.2">
      <c r="A1519" s="1"/>
      <c r="B1519" s="1"/>
      <c r="C1519" s="1"/>
      <c r="D1519" s="8"/>
      <c r="E1519" s="8"/>
      <c r="F1519" s="8"/>
      <c r="G1519" s="5"/>
      <c r="H1519" s="5"/>
      <c r="I1519" s="5"/>
    </row>
    <row r="1520" spans="1:9" x14ac:dyDescent="0.2">
      <c r="A1520" s="1"/>
      <c r="B1520" s="1"/>
      <c r="C1520" s="1"/>
      <c r="D1520" s="8"/>
      <c r="E1520" s="8"/>
      <c r="F1520" s="8"/>
      <c r="G1520" s="5"/>
      <c r="H1520" s="5"/>
      <c r="I1520" s="5"/>
    </row>
    <row r="1521" spans="1:9" x14ac:dyDescent="0.2">
      <c r="A1521" s="1"/>
      <c r="B1521" s="1"/>
      <c r="C1521" s="1"/>
      <c r="D1521" s="8"/>
      <c r="E1521" s="8"/>
      <c r="F1521" s="8"/>
      <c r="G1521" s="5"/>
      <c r="H1521" s="5"/>
      <c r="I1521" s="5"/>
    </row>
    <row r="1522" spans="1:9" x14ac:dyDescent="0.2">
      <c r="A1522" s="1"/>
      <c r="B1522" s="1"/>
      <c r="C1522" s="1"/>
      <c r="D1522" s="8"/>
      <c r="E1522" s="8"/>
      <c r="F1522" s="8"/>
      <c r="G1522" s="5"/>
      <c r="H1522" s="5"/>
      <c r="I1522" s="5"/>
    </row>
    <row r="1523" spans="1:9" x14ac:dyDescent="0.2">
      <c r="A1523" s="1"/>
      <c r="B1523" s="1"/>
      <c r="C1523" s="1"/>
      <c r="D1523" s="8"/>
      <c r="E1523" s="8"/>
      <c r="F1523" s="8"/>
      <c r="G1523" s="5"/>
      <c r="H1523" s="5"/>
      <c r="I1523" s="5"/>
    </row>
    <row r="1524" spans="1:9" x14ac:dyDescent="0.2">
      <c r="A1524" s="1"/>
      <c r="B1524" s="1"/>
      <c r="C1524" s="1"/>
      <c r="D1524" s="8"/>
      <c r="E1524" s="8"/>
      <c r="F1524" s="8"/>
      <c r="G1524" s="5"/>
      <c r="H1524" s="5"/>
      <c r="I1524" s="5"/>
    </row>
    <row r="1525" spans="1:9" x14ac:dyDescent="0.2">
      <c r="A1525" s="1"/>
      <c r="B1525" s="1"/>
      <c r="C1525" s="1"/>
      <c r="D1525" s="8"/>
      <c r="E1525" s="8"/>
      <c r="F1525" s="8"/>
      <c r="G1525" s="5"/>
      <c r="H1525" s="5"/>
      <c r="I1525" s="5"/>
    </row>
    <row r="1526" spans="1:9" x14ac:dyDescent="0.2">
      <c r="A1526" s="1"/>
      <c r="B1526" s="1"/>
      <c r="C1526" s="1"/>
      <c r="D1526" s="8"/>
      <c r="E1526" s="8"/>
      <c r="F1526" s="8"/>
      <c r="G1526" s="5"/>
      <c r="H1526" s="5"/>
      <c r="I1526" s="5"/>
    </row>
    <row r="1527" spans="1:9" x14ac:dyDescent="0.2">
      <c r="A1527" s="1"/>
      <c r="B1527" s="1"/>
      <c r="C1527" s="1"/>
      <c r="D1527" s="8"/>
      <c r="E1527" s="8"/>
      <c r="F1527" s="8"/>
      <c r="G1527" s="5"/>
      <c r="H1527" s="5"/>
      <c r="I1527" s="5"/>
    </row>
    <row r="1528" spans="1:9" x14ac:dyDescent="0.2">
      <c r="A1528" s="1"/>
      <c r="B1528" s="1"/>
      <c r="C1528" s="1"/>
      <c r="D1528" s="8"/>
      <c r="E1528" s="8"/>
      <c r="F1528" s="8"/>
      <c r="G1528" s="5"/>
      <c r="H1528" s="5"/>
      <c r="I1528" s="5"/>
    </row>
    <row r="1529" spans="1:9" x14ac:dyDescent="0.2">
      <c r="A1529" s="1"/>
      <c r="B1529" s="1"/>
      <c r="C1529" s="1"/>
      <c r="D1529" s="8"/>
      <c r="E1529" s="8"/>
      <c r="F1529" s="8"/>
      <c r="G1529" s="5"/>
      <c r="H1529" s="5"/>
      <c r="I1529" s="5"/>
    </row>
    <row r="1530" spans="1:9" x14ac:dyDescent="0.2">
      <c r="A1530" s="1"/>
      <c r="B1530" s="1"/>
      <c r="C1530" s="1"/>
      <c r="D1530" s="8"/>
      <c r="E1530" s="8"/>
      <c r="F1530" s="8"/>
      <c r="G1530" s="5"/>
      <c r="H1530" s="5"/>
      <c r="I1530" s="5"/>
    </row>
    <row r="1531" spans="1:9" x14ac:dyDescent="0.2">
      <c r="A1531" s="1"/>
      <c r="B1531" s="1"/>
      <c r="C1531" s="1"/>
      <c r="D1531" s="8"/>
      <c r="E1531" s="8"/>
      <c r="F1531" s="8"/>
      <c r="G1531" s="5"/>
      <c r="H1531" s="5"/>
      <c r="I1531" s="5"/>
    </row>
    <row r="1532" spans="1:9" x14ac:dyDescent="0.2">
      <c r="A1532" s="1"/>
      <c r="B1532" s="1"/>
      <c r="C1532" s="1"/>
      <c r="D1532" s="8"/>
      <c r="E1532" s="8"/>
      <c r="F1532" s="8"/>
      <c r="G1532" s="5"/>
      <c r="H1532" s="5"/>
      <c r="I1532" s="5"/>
    </row>
    <row r="1533" spans="1:9" x14ac:dyDescent="0.2">
      <c r="A1533" s="1"/>
      <c r="B1533" s="1"/>
      <c r="C1533" s="1"/>
      <c r="D1533" s="8"/>
      <c r="E1533" s="8"/>
      <c r="F1533" s="8"/>
      <c r="G1533" s="5"/>
      <c r="H1533" s="5"/>
      <c r="I1533" s="5"/>
    </row>
    <row r="1534" spans="1:9" x14ac:dyDescent="0.2">
      <c r="A1534" s="1"/>
      <c r="B1534" s="1"/>
      <c r="C1534" s="1"/>
      <c r="D1534" s="8"/>
      <c r="E1534" s="8"/>
      <c r="F1534" s="8"/>
      <c r="G1534" s="5"/>
      <c r="H1534" s="5"/>
      <c r="I1534" s="5"/>
    </row>
    <row r="1535" spans="1:9" x14ac:dyDescent="0.2">
      <c r="A1535" s="1"/>
      <c r="B1535" s="1"/>
      <c r="C1535" s="1"/>
      <c r="D1535" s="8"/>
      <c r="E1535" s="8"/>
      <c r="F1535" s="8"/>
      <c r="G1535" s="5"/>
      <c r="H1535" s="5"/>
      <c r="I1535" s="5"/>
    </row>
    <row r="1536" spans="1:9" x14ac:dyDescent="0.2">
      <c r="A1536" s="1"/>
      <c r="B1536" s="1"/>
      <c r="C1536" s="1"/>
      <c r="D1536" s="8"/>
      <c r="E1536" s="8"/>
      <c r="F1536" s="8"/>
      <c r="G1536" s="5"/>
      <c r="H1536" s="5"/>
      <c r="I1536" s="5"/>
    </row>
    <row r="1537" spans="1:9" x14ac:dyDescent="0.2">
      <c r="A1537" s="1"/>
      <c r="B1537" s="1"/>
      <c r="C1537" s="1"/>
      <c r="D1537" s="8"/>
      <c r="E1537" s="8"/>
      <c r="F1537" s="8"/>
      <c r="G1537" s="5"/>
      <c r="H1537" s="5"/>
      <c r="I1537" s="5"/>
    </row>
    <row r="1538" spans="1:9" x14ac:dyDescent="0.2">
      <c r="A1538" s="1"/>
      <c r="B1538" s="1"/>
      <c r="C1538" s="1"/>
      <c r="D1538" s="8"/>
      <c r="E1538" s="8"/>
      <c r="F1538" s="8"/>
      <c r="G1538" s="5"/>
      <c r="H1538" s="5"/>
      <c r="I1538" s="5"/>
    </row>
    <row r="1539" spans="1:9" x14ac:dyDescent="0.2">
      <c r="A1539" s="1"/>
      <c r="B1539" s="1"/>
      <c r="C1539" s="1"/>
      <c r="D1539" s="8"/>
      <c r="E1539" s="8"/>
      <c r="F1539" s="8"/>
      <c r="G1539" s="5"/>
      <c r="H1539" s="5"/>
      <c r="I1539" s="5"/>
    </row>
    <row r="1540" spans="1:9" x14ac:dyDescent="0.2">
      <c r="A1540" s="1"/>
      <c r="B1540" s="1"/>
      <c r="C1540" s="1"/>
      <c r="D1540" s="8"/>
      <c r="E1540" s="8"/>
      <c r="F1540" s="8"/>
      <c r="G1540" s="5"/>
      <c r="H1540" s="5"/>
      <c r="I1540" s="5"/>
    </row>
    <row r="1541" spans="1:9" x14ac:dyDescent="0.2">
      <c r="A1541" s="1"/>
      <c r="B1541" s="1"/>
      <c r="C1541" s="1"/>
      <c r="D1541" s="8"/>
      <c r="E1541" s="8"/>
      <c r="F1541" s="8"/>
      <c r="G1541" s="5"/>
      <c r="H1541" s="5"/>
      <c r="I1541" s="5"/>
    </row>
    <row r="1542" spans="1:9" x14ac:dyDescent="0.2">
      <c r="A1542" s="1"/>
      <c r="B1542" s="1"/>
      <c r="C1542" s="1"/>
      <c r="D1542" s="8"/>
      <c r="E1542" s="8"/>
      <c r="F1542" s="8"/>
      <c r="G1542" s="5"/>
      <c r="H1542" s="5"/>
      <c r="I1542" s="5"/>
    </row>
    <row r="1543" spans="1:9" x14ac:dyDescent="0.2">
      <c r="A1543" s="1"/>
      <c r="B1543" s="1"/>
      <c r="C1543" s="1"/>
      <c r="D1543" s="8"/>
      <c r="E1543" s="8"/>
      <c r="F1543" s="8"/>
      <c r="G1543" s="5"/>
      <c r="H1543" s="5"/>
      <c r="I1543" s="5"/>
    </row>
    <row r="1544" spans="1:9" x14ac:dyDescent="0.2">
      <c r="A1544" s="1"/>
      <c r="B1544" s="1"/>
      <c r="C1544" s="1"/>
      <c r="D1544" s="8"/>
      <c r="E1544" s="8"/>
      <c r="F1544" s="8"/>
      <c r="G1544" s="5"/>
      <c r="H1544" s="5"/>
      <c r="I1544" s="5"/>
    </row>
    <row r="1545" spans="1:9" x14ac:dyDescent="0.2">
      <c r="A1545" s="1"/>
      <c r="B1545" s="1"/>
      <c r="C1545" s="1"/>
      <c r="D1545" s="8"/>
      <c r="E1545" s="8"/>
      <c r="F1545" s="8"/>
      <c r="G1545" s="5"/>
      <c r="H1545" s="5"/>
      <c r="I1545" s="5"/>
    </row>
    <row r="1546" spans="1:9" x14ac:dyDescent="0.2">
      <c r="A1546" s="1"/>
      <c r="B1546" s="1"/>
      <c r="C1546" s="1"/>
      <c r="D1546" s="8"/>
      <c r="E1546" s="8"/>
      <c r="F1546" s="8"/>
      <c r="G1546" s="5"/>
      <c r="H1546" s="5"/>
      <c r="I1546" s="5"/>
    </row>
    <row r="1547" spans="1:9" x14ac:dyDescent="0.2">
      <c r="A1547" s="1"/>
      <c r="B1547" s="1"/>
      <c r="C1547" s="1"/>
      <c r="D1547" s="8"/>
      <c r="E1547" s="8"/>
      <c r="F1547" s="8"/>
      <c r="G1547" s="5"/>
      <c r="H1547" s="5"/>
      <c r="I1547" s="5"/>
    </row>
    <row r="1548" spans="1:9" x14ac:dyDescent="0.2">
      <c r="A1548" s="1"/>
      <c r="B1548" s="1"/>
      <c r="C1548" s="1"/>
      <c r="D1548" s="8"/>
      <c r="E1548" s="8"/>
      <c r="F1548" s="8"/>
      <c r="G1548" s="5"/>
      <c r="H1548" s="5"/>
      <c r="I1548" s="5"/>
    </row>
    <row r="1549" spans="1:9" x14ac:dyDescent="0.2">
      <c r="A1549" s="1"/>
      <c r="B1549" s="1"/>
      <c r="C1549" s="1"/>
      <c r="D1549" s="8"/>
      <c r="E1549" s="8"/>
      <c r="F1549" s="8"/>
      <c r="G1549" s="5"/>
      <c r="H1549" s="5"/>
      <c r="I1549" s="5"/>
    </row>
    <row r="1550" spans="1:9" x14ac:dyDescent="0.2">
      <c r="A1550" s="1"/>
      <c r="B1550" s="1"/>
      <c r="C1550" s="1"/>
      <c r="D1550" s="8"/>
      <c r="E1550" s="8"/>
      <c r="F1550" s="8"/>
      <c r="G1550" s="5"/>
      <c r="H1550" s="5"/>
      <c r="I1550" s="5"/>
    </row>
    <row r="1551" spans="1:9" x14ac:dyDescent="0.2">
      <c r="A1551" s="1"/>
      <c r="B1551" s="1"/>
      <c r="C1551" s="1"/>
      <c r="D1551" s="8"/>
      <c r="E1551" s="8"/>
      <c r="F1551" s="8"/>
      <c r="G1551" s="5"/>
      <c r="H1551" s="5"/>
      <c r="I1551" s="5"/>
    </row>
    <row r="1552" spans="1:9" x14ac:dyDescent="0.2">
      <c r="A1552" s="1"/>
      <c r="B1552" s="1"/>
      <c r="C1552" s="1"/>
      <c r="D1552" s="8"/>
      <c r="E1552" s="8"/>
      <c r="F1552" s="8"/>
      <c r="G1552" s="5"/>
      <c r="H1552" s="5"/>
      <c r="I1552" s="5"/>
    </row>
    <row r="1553" spans="1:9" x14ac:dyDescent="0.2">
      <c r="A1553" s="1"/>
      <c r="B1553" s="1"/>
      <c r="C1553" s="1"/>
      <c r="D1553" s="8"/>
      <c r="E1553" s="8"/>
      <c r="F1553" s="8"/>
      <c r="G1553" s="5"/>
      <c r="H1553" s="5"/>
      <c r="I1553" s="5"/>
    </row>
    <row r="1554" spans="1:9" x14ac:dyDescent="0.2">
      <c r="A1554" s="1"/>
      <c r="B1554" s="1"/>
      <c r="C1554" s="1"/>
      <c r="D1554" s="8"/>
      <c r="E1554" s="8"/>
      <c r="F1554" s="8"/>
      <c r="G1554" s="5"/>
      <c r="H1554" s="5"/>
      <c r="I1554" s="5"/>
    </row>
    <row r="1555" spans="1:9" x14ac:dyDescent="0.2">
      <c r="A1555" s="1"/>
      <c r="B1555" s="1"/>
      <c r="C1555" s="1"/>
      <c r="D1555" s="8"/>
      <c r="E1555" s="8"/>
      <c r="F1555" s="8"/>
      <c r="G1555" s="5"/>
      <c r="H1555" s="5"/>
      <c r="I1555" s="5"/>
    </row>
    <row r="1556" spans="1:9" x14ac:dyDescent="0.2">
      <c r="A1556" s="1"/>
      <c r="B1556" s="1"/>
      <c r="C1556" s="1"/>
      <c r="D1556" s="8"/>
      <c r="E1556" s="8"/>
      <c r="F1556" s="8"/>
      <c r="G1556" s="5"/>
      <c r="H1556" s="5"/>
      <c r="I1556" s="5"/>
    </row>
    <row r="1557" spans="1:9" x14ac:dyDescent="0.2">
      <c r="A1557" s="1"/>
      <c r="B1557" s="1"/>
      <c r="C1557" s="1"/>
      <c r="D1557" s="8"/>
      <c r="E1557" s="8"/>
      <c r="F1557" s="8"/>
      <c r="G1557" s="5"/>
      <c r="H1557" s="5"/>
      <c r="I1557" s="5"/>
    </row>
    <row r="1558" spans="1:9" x14ac:dyDescent="0.2">
      <c r="A1558" s="1"/>
      <c r="B1558" s="1"/>
      <c r="C1558" s="1"/>
      <c r="D1558" s="8"/>
      <c r="E1558" s="8"/>
      <c r="F1558" s="8"/>
      <c r="G1558" s="5"/>
      <c r="H1558" s="5"/>
      <c r="I1558" s="5"/>
    </row>
    <row r="1559" spans="1:9" x14ac:dyDescent="0.2">
      <c r="A1559" s="1"/>
      <c r="B1559" s="1"/>
      <c r="C1559" s="1"/>
      <c r="D1559" s="8"/>
      <c r="E1559" s="8"/>
      <c r="F1559" s="8"/>
      <c r="G1559" s="5"/>
      <c r="H1559" s="5"/>
      <c r="I1559" s="5"/>
    </row>
    <row r="1560" spans="1:9" x14ac:dyDescent="0.2">
      <c r="A1560" s="1"/>
      <c r="B1560" s="1"/>
      <c r="C1560" s="1"/>
      <c r="D1560" s="8"/>
      <c r="E1560" s="8"/>
      <c r="F1560" s="8"/>
      <c r="G1560" s="5"/>
      <c r="H1560" s="5"/>
      <c r="I1560" s="5"/>
    </row>
    <row r="1561" spans="1:9" x14ac:dyDescent="0.2">
      <c r="A1561" s="1"/>
      <c r="B1561" s="1"/>
      <c r="C1561" s="1"/>
      <c r="D1561" s="8"/>
      <c r="E1561" s="8"/>
      <c r="F1561" s="8"/>
      <c r="G1561" s="5"/>
      <c r="H1561" s="5"/>
      <c r="I1561" s="5"/>
    </row>
    <row r="1562" spans="1:9" x14ac:dyDescent="0.2">
      <c r="A1562" s="1"/>
      <c r="B1562" s="1"/>
      <c r="C1562" s="1"/>
      <c r="D1562" s="8"/>
      <c r="E1562" s="8"/>
      <c r="F1562" s="8"/>
      <c r="G1562" s="5"/>
      <c r="H1562" s="5"/>
      <c r="I1562" s="5"/>
    </row>
    <row r="1563" spans="1:9" x14ac:dyDescent="0.2">
      <c r="A1563" s="1"/>
      <c r="B1563" s="1"/>
      <c r="C1563" s="1"/>
      <c r="D1563" s="8"/>
      <c r="E1563" s="8"/>
      <c r="F1563" s="8"/>
      <c r="G1563" s="5"/>
      <c r="H1563" s="5"/>
      <c r="I1563" s="5"/>
    </row>
    <row r="1564" spans="1:9" x14ac:dyDescent="0.2">
      <c r="A1564" s="1"/>
      <c r="B1564" s="1"/>
      <c r="C1564" s="1"/>
      <c r="D1564" s="8"/>
      <c r="E1564" s="8"/>
      <c r="F1564" s="8"/>
      <c r="G1564" s="5"/>
      <c r="H1564" s="5"/>
      <c r="I1564" s="5"/>
    </row>
    <row r="1565" spans="1:9" x14ac:dyDescent="0.2">
      <c r="A1565" s="1"/>
      <c r="B1565" s="1"/>
      <c r="C1565" s="1"/>
      <c r="D1565" s="8"/>
      <c r="E1565" s="8"/>
      <c r="F1565" s="8"/>
      <c r="G1565" s="5"/>
      <c r="H1565" s="5"/>
      <c r="I1565" s="5"/>
    </row>
    <row r="1566" spans="1:9" x14ac:dyDescent="0.2">
      <c r="A1566" s="1"/>
      <c r="B1566" s="1"/>
      <c r="C1566" s="1"/>
      <c r="D1566" s="8"/>
      <c r="E1566" s="8"/>
      <c r="F1566" s="8"/>
      <c r="G1566" s="5"/>
      <c r="H1566" s="5"/>
      <c r="I1566" s="5"/>
    </row>
    <row r="1567" spans="1:9" x14ac:dyDescent="0.2">
      <c r="A1567" s="1"/>
      <c r="B1567" s="1"/>
      <c r="C1567" s="1"/>
      <c r="D1567" s="8"/>
      <c r="E1567" s="8"/>
      <c r="F1567" s="8"/>
      <c r="G1567" s="5"/>
      <c r="H1567" s="5"/>
      <c r="I1567" s="5"/>
    </row>
    <row r="1568" spans="1:9" x14ac:dyDescent="0.2">
      <c r="A1568" s="1"/>
      <c r="B1568" s="1"/>
      <c r="C1568" s="1"/>
      <c r="D1568" s="8"/>
      <c r="E1568" s="8"/>
      <c r="F1568" s="8"/>
      <c r="G1568" s="5"/>
      <c r="H1568" s="5"/>
      <c r="I1568" s="5"/>
    </row>
    <row r="1569" spans="1:9" x14ac:dyDescent="0.2">
      <c r="A1569" s="1"/>
      <c r="B1569" s="1"/>
      <c r="C1569" s="1"/>
      <c r="D1569" s="8"/>
      <c r="E1569" s="8"/>
      <c r="F1569" s="8"/>
      <c r="G1569" s="5"/>
      <c r="H1569" s="5"/>
      <c r="I1569" s="5"/>
    </row>
    <row r="1570" spans="1:9" x14ac:dyDescent="0.2">
      <c r="A1570" s="1"/>
      <c r="B1570" s="1"/>
      <c r="C1570" s="1"/>
      <c r="D1570" s="8"/>
      <c r="E1570" s="8"/>
      <c r="F1570" s="8"/>
      <c r="G1570" s="5"/>
      <c r="H1570" s="5"/>
      <c r="I1570" s="5"/>
    </row>
    <row r="1571" spans="1:9" x14ac:dyDescent="0.2">
      <c r="A1571" s="1"/>
      <c r="B1571" s="1"/>
      <c r="C1571" s="1"/>
      <c r="D1571" s="8"/>
      <c r="E1571" s="8"/>
      <c r="F1571" s="8"/>
      <c r="G1571" s="5"/>
      <c r="H1571" s="5"/>
      <c r="I1571" s="5"/>
    </row>
    <row r="1572" spans="1:9" x14ac:dyDescent="0.2">
      <c r="A1572" s="1"/>
      <c r="B1572" s="1"/>
      <c r="C1572" s="1"/>
      <c r="D1572" s="8"/>
      <c r="E1572" s="8"/>
      <c r="F1572" s="8"/>
      <c r="G1572" s="5"/>
      <c r="H1572" s="5"/>
      <c r="I1572" s="5"/>
    </row>
    <row r="1573" spans="1:9" x14ac:dyDescent="0.2">
      <c r="A1573" s="1"/>
      <c r="B1573" s="1"/>
      <c r="C1573" s="1"/>
      <c r="D1573" s="8"/>
      <c r="E1573" s="8"/>
      <c r="F1573" s="8"/>
      <c r="G1573" s="5"/>
      <c r="H1573" s="5"/>
      <c r="I1573" s="5"/>
    </row>
    <row r="1574" spans="1:9" x14ac:dyDescent="0.2">
      <c r="A1574" s="1"/>
      <c r="B1574" s="1"/>
      <c r="C1574" s="1"/>
      <c r="D1574" s="8"/>
      <c r="E1574" s="8"/>
      <c r="F1574" s="8"/>
      <c r="G1574" s="5"/>
      <c r="H1574" s="5"/>
      <c r="I1574" s="5"/>
    </row>
    <row r="1575" spans="1:9" x14ac:dyDescent="0.2">
      <c r="A1575" s="1"/>
      <c r="B1575" s="1"/>
      <c r="C1575" s="1"/>
      <c r="D1575" s="8"/>
      <c r="E1575" s="8"/>
      <c r="F1575" s="8"/>
      <c r="G1575" s="5"/>
      <c r="H1575" s="5"/>
      <c r="I1575" s="5"/>
    </row>
    <row r="1576" spans="1:9" x14ac:dyDescent="0.2">
      <c r="A1576" s="1"/>
      <c r="B1576" s="1"/>
      <c r="C1576" s="1"/>
      <c r="D1576" s="8"/>
      <c r="E1576" s="8"/>
      <c r="F1576" s="8"/>
      <c r="G1576" s="5"/>
      <c r="H1576" s="5"/>
      <c r="I1576" s="5"/>
    </row>
    <row r="1577" spans="1:9" x14ac:dyDescent="0.2">
      <c r="A1577" s="1"/>
      <c r="B1577" s="1"/>
      <c r="C1577" s="1"/>
      <c r="D1577" s="8"/>
      <c r="E1577" s="8"/>
      <c r="F1577" s="8"/>
      <c r="G1577" s="5"/>
      <c r="H1577" s="5"/>
      <c r="I1577" s="5"/>
    </row>
    <row r="1578" spans="1:9" x14ac:dyDescent="0.2">
      <c r="A1578" s="1"/>
      <c r="B1578" s="1"/>
      <c r="C1578" s="1"/>
      <c r="D1578" s="8"/>
      <c r="E1578" s="8"/>
      <c r="F1578" s="8"/>
      <c r="G1578" s="5"/>
      <c r="H1578" s="5"/>
      <c r="I1578" s="5"/>
    </row>
    <row r="1579" spans="1:9" x14ac:dyDescent="0.2">
      <c r="A1579" s="1"/>
      <c r="B1579" s="1"/>
      <c r="C1579" s="1"/>
      <c r="D1579" s="8"/>
      <c r="E1579" s="8"/>
      <c r="F1579" s="8"/>
      <c r="G1579" s="5"/>
      <c r="H1579" s="5"/>
      <c r="I1579" s="5"/>
    </row>
    <row r="1580" spans="1:9" x14ac:dyDescent="0.2">
      <c r="A1580" s="1"/>
      <c r="B1580" s="1"/>
      <c r="C1580" s="1"/>
      <c r="D1580" s="8"/>
      <c r="E1580" s="8"/>
      <c r="F1580" s="8"/>
      <c r="G1580" s="5"/>
      <c r="H1580" s="5"/>
      <c r="I1580" s="5"/>
    </row>
    <row r="1581" spans="1:9" x14ac:dyDescent="0.2">
      <c r="A1581" s="1"/>
      <c r="B1581" s="1"/>
      <c r="C1581" s="1"/>
      <c r="D1581" s="8"/>
      <c r="E1581" s="8"/>
      <c r="F1581" s="8"/>
      <c r="G1581" s="5"/>
      <c r="H1581" s="5"/>
      <c r="I1581" s="5"/>
    </row>
    <row r="1582" spans="1:9" x14ac:dyDescent="0.2">
      <c r="A1582" s="1"/>
      <c r="B1582" s="1"/>
      <c r="C1582" s="1"/>
      <c r="D1582" s="8"/>
      <c r="E1582" s="8"/>
      <c r="F1582" s="8"/>
      <c r="G1582" s="5"/>
      <c r="H1582" s="5"/>
      <c r="I1582" s="5"/>
    </row>
    <row r="1583" spans="1:9" x14ac:dyDescent="0.2">
      <c r="A1583" s="1"/>
      <c r="B1583" s="1"/>
      <c r="C1583" s="1"/>
      <c r="D1583" s="8"/>
      <c r="E1583" s="8"/>
      <c r="F1583" s="8"/>
      <c r="G1583" s="5"/>
      <c r="H1583" s="5"/>
      <c r="I1583" s="5"/>
    </row>
    <row r="1584" spans="1:9" x14ac:dyDescent="0.2">
      <c r="A1584" s="1"/>
      <c r="B1584" s="1"/>
      <c r="C1584" s="1"/>
      <c r="D1584" s="8"/>
      <c r="E1584" s="8"/>
      <c r="F1584" s="8"/>
      <c r="G1584" s="5"/>
      <c r="H1584" s="5"/>
      <c r="I1584" s="5"/>
    </row>
    <row r="1585" spans="1:9" x14ac:dyDescent="0.2">
      <c r="A1585" s="1"/>
      <c r="B1585" s="1"/>
      <c r="C1585" s="1"/>
      <c r="D1585" s="8"/>
      <c r="E1585" s="8"/>
      <c r="F1585" s="8"/>
      <c r="G1585" s="5"/>
      <c r="H1585" s="5"/>
      <c r="I1585" s="5"/>
    </row>
    <row r="1586" spans="1:9" x14ac:dyDescent="0.2">
      <c r="A1586" s="1"/>
      <c r="B1586" s="1"/>
      <c r="C1586" s="1"/>
      <c r="D1586" s="8"/>
      <c r="E1586" s="8"/>
      <c r="F1586" s="8"/>
      <c r="G1586" s="5"/>
      <c r="H1586" s="5"/>
      <c r="I1586" s="5"/>
    </row>
    <row r="1587" spans="1:9" x14ac:dyDescent="0.2">
      <c r="A1587" s="1"/>
      <c r="B1587" s="1"/>
      <c r="C1587" s="1"/>
      <c r="D1587" s="8"/>
      <c r="E1587" s="8"/>
      <c r="F1587" s="8"/>
      <c r="G1587" s="5"/>
      <c r="H1587" s="5"/>
      <c r="I1587" s="5"/>
    </row>
    <row r="1588" spans="1:9" x14ac:dyDescent="0.2">
      <c r="A1588" s="1"/>
      <c r="B1588" s="1"/>
      <c r="C1588" s="1"/>
      <c r="D1588" s="8"/>
      <c r="E1588" s="8"/>
      <c r="F1588" s="8"/>
      <c r="G1588" s="5"/>
      <c r="H1588" s="5"/>
      <c r="I1588" s="5"/>
    </row>
    <row r="1589" spans="1:9" x14ac:dyDescent="0.2">
      <c r="A1589" s="1"/>
      <c r="B1589" s="1"/>
      <c r="C1589" s="1"/>
      <c r="D1589" s="8"/>
      <c r="E1589" s="8"/>
      <c r="F1589" s="8"/>
      <c r="G1589" s="5"/>
      <c r="H1589" s="5"/>
      <c r="I1589" s="5"/>
    </row>
    <row r="1590" spans="1:9" x14ac:dyDescent="0.2">
      <c r="A1590" s="1"/>
      <c r="B1590" s="1"/>
      <c r="C1590" s="1"/>
      <c r="D1590" s="8"/>
      <c r="E1590" s="8"/>
      <c r="F1590" s="8"/>
      <c r="G1590" s="5"/>
      <c r="H1590" s="5"/>
      <c r="I1590" s="5"/>
    </row>
    <row r="1591" spans="1:9" x14ac:dyDescent="0.2">
      <c r="A1591" s="1"/>
      <c r="B1591" s="1"/>
      <c r="C1591" s="1"/>
      <c r="D1591" s="8"/>
      <c r="E1591" s="8"/>
      <c r="F1591" s="8"/>
      <c r="G1591" s="5"/>
      <c r="H1591" s="5"/>
      <c r="I1591" s="5"/>
    </row>
    <row r="1592" spans="1:9" x14ac:dyDescent="0.2">
      <c r="A1592" s="1"/>
      <c r="B1592" s="1"/>
      <c r="C1592" s="1"/>
      <c r="D1592" s="8"/>
      <c r="E1592" s="8"/>
      <c r="F1592" s="8"/>
      <c r="G1592" s="5"/>
      <c r="H1592" s="5"/>
      <c r="I1592" s="5"/>
    </row>
    <row r="1593" spans="1:9" x14ac:dyDescent="0.2">
      <c r="A1593" s="1"/>
      <c r="B1593" s="1"/>
      <c r="C1593" s="1"/>
      <c r="D1593" s="8"/>
      <c r="E1593" s="8"/>
      <c r="F1593" s="8"/>
      <c r="G1593" s="5"/>
      <c r="H1593" s="5"/>
      <c r="I1593" s="5"/>
    </row>
    <row r="1594" spans="1:9" x14ac:dyDescent="0.2">
      <c r="A1594" s="1"/>
      <c r="B1594" s="1"/>
      <c r="C1594" s="1"/>
      <c r="D1594" s="8"/>
      <c r="E1594" s="8"/>
      <c r="F1594" s="8"/>
      <c r="G1594" s="5"/>
      <c r="H1594" s="5"/>
      <c r="I1594" s="5"/>
    </row>
    <row r="1595" spans="1:9" x14ac:dyDescent="0.2">
      <c r="A1595" s="1"/>
      <c r="B1595" s="1"/>
      <c r="C1595" s="1"/>
      <c r="D1595" s="8"/>
      <c r="E1595" s="8"/>
      <c r="F1595" s="8"/>
      <c r="G1595" s="5"/>
      <c r="H1595" s="5"/>
      <c r="I1595" s="5"/>
    </row>
    <row r="1596" spans="1:9" x14ac:dyDescent="0.2">
      <c r="A1596" s="1"/>
      <c r="B1596" s="1"/>
      <c r="C1596" s="1"/>
      <c r="D1596" s="8"/>
      <c r="E1596" s="8"/>
      <c r="F1596" s="8"/>
      <c r="G1596" s="5"/>
      <c r="H1596" s="5"/>
      <c r="I1596" s="5"/>
    </row>
    <row r="1597" spans="1:9" x14ac:dyDescent="0.2">
      <c r="A1597" s="1"/>
      <c r="B1597" s="1"/>
      <c r="C1597" s="1"/>
      <c r="D1597" s="8"/>
      <c r="E1597" s="8"/>
      <c r="F1597" s="8"/>
      <c r="G1597" s="5"/>
      <c r="H1597" s="5"/>
      <c r="I1597" s="5"/>
    </row>
    <row r="1598" spans="1:9" x14ac:dyDescent="0.2">
      <c r="A1598" s="1"/>
      <c r="B1598" s="1"/>
      <c r="C1598" s="1"/>
      <c r="D1598" s="8"/>
      <c r="E1598" s="8"/>
      <c r="F1598" s="8"/>
      <c r="G1598" s="5"/>
      <c r="H1598" s="5"/>
      <c r="I1598" s="5"/>
    </row>
    <row r="1599" spans="1:9" x14ac:dyDescent="0.2">
      <c r="A1599" s="1"/>
      <c r="B1599" s="1"/>
      <c r="C1599" s="1"/>
      <c r="D1599" s="8"/>
      <c r="E1599" s="8"/>
      <c r="F1599" s="8"/>
      <c r="G1599" s="5"/>
      <c r="H1599" s="5"/>
      <c r="I1599" s="5"/>
    </row>
    <row r="1600" spans="1:9" x14ac:dyDescent="0.2">
      <c r="A1600" s="1"/>
      <c r="B1600" s="1"/>
      <c r="C1600" s="1"/>
      <c r="D1600" s="8"/>
      <c r="E1600" s="8"/>
      <c r="F1600" s="8"/>
      <c r="G1600" s="5"/>
      <c r="H1600" s="5"/>
      <c r="I1600" s="5"/>
    </row>
    <row r="1601" spans="1:9" x14ac:dyDescent="0.2">
      <c r="A1601" s="1"/>
      <c r="B1601" s="1"/>
      <c r="C1601" s="1"/>
      <c r="D1601" s="8"/>
      <c r="E1601" s="8"/>
      <c r="F1601" s="8"/>
      <c r="G1601" s="5"/>
      <c r="H1601" s="5"/>
      <c r="I1601" s="5"/>
    </row>
    <row r="1602" spans="1:9" x14ac:dyDescent="0.2">
      <c r="A1602" s="1"/>
      <c r="B1602" s="1"/>
      <c r="C1602" s="1"/>
      <c r="D1602" s="8"/>
      <c r="E1602" s="8"/>
      <c r="F1602" s="8"/>
      <c r="G1602" s="5"/>
      <c r="H1602" s="5"/>
      <c r="I1602" s="5"/>
    </row>
    <row r="1603" spans="1:9" x14ac:dyDescent="0.2">
      <c r="A1603" s="1"/>
      <c r="B1603" s="1"/>
      <c r="C1603" s="1"/>
      <c r="D1603" s="8"/>
      <c r="E1603" s="8"/>
      <c r="F1603" s="8"/>
      <c r="G1603" s="5"/>
      <c r="H1603" s="5"/>
      <c r="I1603" s="5"/>
    </row>
    <row r="1604" spans="1:9" x14ac:dyDescent="0.2">
      <c r="A1604" s="1"/>
      <c r="B1604" s="1"/>
      <c r="C1604" s="1"/>
      <c r="D1604" s="8"/>
      <c r="E1604" s="8"/>
      <c r="F1604" s="8"/>
      <c r="G1604" s="5"/>
      <c r="H1604" s="5"/>
      <c r="I1604" s="5"/>
    </row>
    <row r="1605" spans="1:9" x14ac:dyDescent="0.2">
      <c r="A1605" s="1"/>
      <c r="B1605" s="1"/>
      <c r="C1605" s="1"/>
      <c r="D1605" s="8"/>
      <c r="E1605" s="8"/>
      <c r="F1605" s="8"/>
      <c r="G1605" s="5"/>
      <c r="H1605" s="5"/>
      <c r="I1605" s="5"/>
    </row>
    <row r="1606" spans="1:9" x14ac:dyDescent="0.2">
      <c r="A1606" s="1"/>
      <c r="B1606" s="1"/>
      <c r="C1606" s="1"/>
      <c r="D1606" s="8"/>
      <c r="E1606" s="8"/>
      <c r="F1606" s="8"/>
      <c r="G1606" s="5"/>
      <c r="H1606" s="5"/>
      <c r="I1606" s="5"/>
    </row>
    <row r="1607" spans="1:9" x14ac:dyDescent="0.2">
      <c r="A1607" s="1"/>
      <c r="B1607" s="1"/>
      <c r="C1607" s="1"/>
      <c r="D1607" s="8"/>
      <c r="E1607" s="8"/>
      <c r="F1607" s="8"/>
      <c r="G1607" s="5"/>
      <c r="H1607" s="5"/>
      <c r="I1607" s="5"/>
    </row>
    <row r="1608" spans="1:9" x14ac:dyDescent="0.2">
      <c r="A1608" s="1"/>
      <c r="B1608" s="1"/>
      <c r="C1608" s="1"/>
      <c r="D1608" s="8"/>
      <c r="E1608" s="8"/>
      <c r="F1608" s="8"/>
      <c r="G1608" s="5"/>
      <c r="H1608" s="5"/>
      <c r="I1608" s="5"/>
    </row>
    <row r="1609" spans="1:9" x14ac:dyDescent="0.2">
      <c r="A1609" s="1"/>
      <c r="B1609" s="1"/>
      <c r="C1609" s="1"/>
      <c r="D1609" s="8"/>
      <c r="E1609" s="8"/>
      <c r="F1609" s="8"/>
      <c r="G1609" s="5"/>
      <c r="H1609" s="5"/>
      <c r="I1609" s="5"/>
    </row>
    <row r="1610" spans="1:9" x14ac:dyDescent="0.2">
      <c r="A1610" s="1"/>
      <c r="B1610" s="1"/>
      <c r="C1610" s="1"/>
      <c r="D1610" s="8"/>
      <c r="E1610" s="8"/>
      <c r="F1610" s="8"/>
      <c r="G1610" s="5"/>
      <c r="H1610" s="5"/>
      <c r="I1610" s="5"/>
    </row>
    <row r="1611" spans="1:9" x14ac:dyDescent="0.2">
      <c r="A1611" s="1"/>
      <c r="B1611" s="1"/>
      <c r="C1611" s="1"/>
      <c r="D1611" s="8"/>
      <c r="E1611" s="8"/>
      <c r="F1611" s="8"/>
      <c r="G1611" s="5"/>
      <c r="H1611" s="5"/>
      <c r="I1611" s="5"/>
    </row>
    <row r="1612" spans="1:9" x14ac:dyDescent="0.2">
      <c r="A1612" s="1"/>
      <c r="B1612" s="1"/>
      <c r="C1612" s="1"/>
      <c r="D1612" s="8"/>
      <c r="E1612" s="8"/>
      <c r="F1612" s="8"/>
      <c r="G1612" s="5"/>
      <c r="H1612" s="5"/>
      <c r="I1612" s="5"/>
    </row>
    <row r="1613" spans="1:9" x14ac:dyDescent="0.2">
      <c r="A1613" s="1"/>
      <c r="B1613" s="1"/>
      <c r="C1613" s="1"/>
      <c r="D1613" s="8"/>
      <c r="E1613" s="8"/>
      <c r="F1613" s="8"/>
      <c r="G1613" s="5"/>
      <c r="H1613" s="5"/>
      <c r="I1613" s="5"/>
    </row>
    <row r="1614" spans="1:9" x14ac:dyDescent="0.2">
      <c r="A1614" s="1"/>
      <c r="B1614" s="1"/>
      <c r="C1614" s="1"/>
      <c r="D1614" s="8"/>
      <c r="E1614" s="8"/>
      <c r="F1614" s="8"/>
      <c r="G1614" s="5"/>
      <c r="H1614" s="5"/>
      <c r="I1614" s="5"/>
    </row>
    <row r="1615" spans="1:9" x14ac:dyDescent="0.2">
      <c r="A1615" s="1"/>
      <c r="B1615" s="1"/>
      <c r="C1615" s="1"/>
      <c r="D1615" s="8"/>
      <c r="E1615" s="8"/>
      <c r="F1615" s="8"/>
      <c r="G1615" s="5"/>
      <c r="H1615" s="5"/>
      <c r="I1615" s="5"/>
    </row>
    <row r="1616" spans="1:9" x14ac:dyDescent="0.2">
      <c r="A1616" s="1"/>
      <c r="B1616" s="1"/>
      <c r="C1616" s="1"/>
      <c r="D1616" s="8"/>
      <c r="E1616" s="8"/>
      <c r="F1616" s="8"/>
      <c r="G1616" s="5"/>
      <c r="H1616" s="5"/>
      <c r="I1616" s="5"/>
    </row>
    <row r="1617" spans="1:9" x14ac:dyDescent="0.2">
      <c r="A1617" s="1"/>
      <c r="B1617" s="1"/>
      <c r="C1617" s="1"/>
      <c r="D1617" s="8"/>
      <c r="E1617" s="8"/>
      <c r="F1617" s="8"/>
      <c r="G1617" s="5"/>
      <c r="H1617" s="5"/>
      <c r="I1617" s="5"/>
    </row>
    <row r="1618" spans="1:9" x14ac:dyDescent="0.2">
      <c r="A1618" s="1"/>
      <c r="B1618" s="1"/>
      <c r="C1618" s="1"/>
      <c r="D1618" s="8"/>
      <c r="E1618" s="8"/>
      <c r="F1618" s="8"/>
      <c r="G1618" s="5"/>
      <c r="H1618" s="5"/>
      <c r="I1618" s="5"/>
    </row>
    <row r="1619" spans="1:9" x14ac:dyDescent="0.2">
      <c r="A1619" s="1"/>
      <c r="B1619" s="1"/>
      <c r="C1619" s="1"/>
      <c r="D1619" s="8"/>
      <c r="E1619" s="8"/>
      <c r="F1619" s="8"/>
      <c r="G1619" s="5"/>
      <c r="H1619" s="5"/>
      <c r="I1619" s="5"/>
    </row>
    <row r="1620" spans="1:9" x14ac:dyDescent="0.2">
      <c r="A1620" s="1"/>
      <c r="B1620" s="1"/>
      <c r="C1620" s="1"/>
      <c r="D1620" s="8"/>
      <c r="E1620" s="8"/>
      <c r="F1620" s="8"/>
      <c r="G1620" s="5"/>
      <c r="H1620" s="5"/>
      <c r="I1620" s="5"/>
    </row>
    <row r="1621" spans="1:9" x14ac:dyDescent="0.2">
      <c r="A1621" s="1"/>
      <c r="B1621" s="1"/>
      <c r="C1621" s="1"/>
      <c r="D1621" s="8"/>
      <c r="E1621" s="8"/>
      <c r="F1621" s="8"/>
      <c r="G1621" s="5"/>
      <c r="H1621" s="5"/>
      <c r="I1621" s="5"/>
    </row>
    <row r="1622" spans="1:9" x14ac:dyDescent="0.2">
      <c r="A1622" s="1"/>
      <c r="B1622" s="1"/>
      <c r="C1622" s="1"/>
      <c r="D1622" s="8"/>
      <c r="E1622" s="8"/>
      <c r="F1622" s="8"/>
      <c r="G1622" s="5"/>
      <c r="H1622" s="5"/>
      <c r="I1622" s="5"/>
    </row>
    <row r="1623" spans="1:9" x14ac:dyDescent="0.2">
      <c r="A1623" s="1"/>
      <c r="B1623" s="1"/>
      <c r="C1623" s="1"/>
      <c r="D1623" s="8"/>
      <c r="E1623" s="8"/>
      <c r="F1623" s="8"/>
      <c r="G1623" s="5"/>
      <c r="H1623" s="5"/>
      <c r="I1623" s="5"/>
    </row>
    <row r="1624" spans="1:9" x14ac:dyDescent="0.2">
      <c r="A1624" s="1"/>
      <c r="B1624" s="1"/>
      <c r="C1624" s="1"/>
      <c r="D1624" s="8"/>
      <c r="E1624" s="8"/>
      <c r="F1624" s="8"/>
      <c r="G1624" s="5"/>
      <c r="H1624" s="5"/>
      <c r="I1624" s="5"/>
    </row>
    <row r="1625" spans="1:9" x14ac:dyDescent="0.2">
      <c r="A1625" s="1"/>
      <c r="B1625" s="1"/>
      <c r="C1625" s="1"/>
      <c r="D1625" s="8"/>
      <c r="E1625" s="8"/>
      <c r="F1625" s="8"/>
      <c r="G1625" s="5"/>
      <c r="H1625" s="5"/>
      <c r="I1625" s="5"/>
    </row>
    <row r="1626" spans="1:9" x14ac:dyDescent="0.2">
      <c r="A1626" s="1"/>
      <c r="B1626" s="1"/>
      <c r="C1626" s="1"/>
      <c r="D1626" s="8"/>
      <c r="E1626" s="8"/>
      <c r="F1626" s="8"/>
      <c r="G1626" s="5"/>
      <c r="H1626" s="5"/>
      <c r="I1626" s="5"/>
    </row>
    <row r="1627" spans="1:9" x14ac:dyDescent="0.2">
      <c r="A1627" s="1"/>
      <c r="B1627" s="1"/>
      <c r="C1627" s="1"/>
      <c r="D1627" s="8"/>
      <c r="E1627" s="8"/>
      <c r="F1627" s="8"/>
      <c r="G1627" s="5"/>
      <c r="H1627" s="5"/>
      <c r="I1627" s="5"/>
    </row>
    <row r="1628" spans="1:9" x14ac:dyDescent="0.2">
      <c r="A1628" s="1"/>
      <c r="B1628" s="1"/>
      <c r="C1628" s="1"/>
      <c r="D1628" s="8"/>
      <c r="E1628" s="8"/>
      <c r="F1628" s="8"/>
      <c r="G1628" s="5"/>
      <c r="H1628" s="5"/>
      <c r="I1628" s="5"/>
    </row>
    <row r="1629" spans="1:9" x14ac:dyDescent="0.2">
      <c r="A1629" s="1"/>
      <c r="B1629" s="1"/>
      <c r="C1629" s="1"/>
      <c r="D1629" s="8"/>
      <c r="E1629" s="8"/>
      <c r="F1629" s="8"/>
      <c r="G1629" s="5"/>
      <c r="H1629" s="5"/>
      <c r="I1629" s="5"/>
    </row>
    <row r="1630" spans="1:9" x14ac:dyDescent="0.2">
      <c r="A1630" s="1"/>
      <c r="B1630" s="1"/>
      <c r="C1630" s="1"/>
      <c r="D1630" s="8"/>
      <c r="E1630" s="8"/>
      <c r="F1630" s="8"/>
      <c r="G1630" s="5"/>
      <c r="H1630" s="5"/>
      <c r="I1630" s="5"/>
    </row>
    <row r="1631" spans="1:9" x14ac:dyDescent="0.2">
      <c r="A1631" s="1"/>
      <c r="B1631" s="1"/>
      <c r="C1631" s="1"/>
      <c r="D1631" s="8"/>
      <c r="E1631" s="8"/>
      <c r="F1631" s="8"/>
      <c r="G1631" s="5"/>
      <c r="H1631" s="5"/>
      <c r="I1631" s="5"/>
    </row>
    <row r="1632" spans="1:9" x14ac:dyDescent="0.2">
      <c r="A1632" s="1"/>
      <c r="B1632" s="1"/>
      <c r="C1632" s="1"/>
      <c r="D1632" s="8"/>
      <c r="E1632" s="8"/>
      <c r="F1632" s="8"/>
      <c r="G1632" s="5"/>
      <c r="H1632" s="5"/>
      <c r="I1632" s="5"/>
    </row>
    <row r="1633" spans="1:9" x14ac:dyDescent="0.2">
      <c r="A1633" s="1"/>
      <c r="B1633" s="1"/>
      <c r="C1633" s="1"/>
      <c r="D1633" s="8"/>
      <c r="E1633" s="8"/>
      <c r="F1633" s="8"/>
      <c r="G1633" s="5"/>
      <c r="H1633" s="5"/>
      <c r="I1633" s="5"/>
    </row>
    <row r="1634" spans="1:9" x14ac:dyDescent="0.2">
      <c r="A1634" s="1"/>
      <c r="B1634" s="1"/>
      <c r="C1634" s="1"/>
      <c r="D1634" s="8"/>
      <c r="E1634" s="8"/>
      <c r="F1634" s="8"/>
      <c r="G1634" s="5"/>
      <c r="H1634" s="5"/>
      <c r="I1634" s="5"/>
    </row>
    <row r="1635" spans="1:9" x14ac:dyDescent="0.2">
      <c r="A1635" s="1"/>
      <c r="B1635" s="1"/>
      <c r="C1635" s="1"/>
      <c r="D1635" s="8"/>
      <c r="E1635" s="8"/>
      <c r="F1635" s="8"/>
      <c r="G1635" s="5"/>
      <c r="H1635" s="5"/>
      <c r="I1635" s="5"/>
    </row>
    <row r="1636" spans="1:9" x14ac:dyDescent="0.2">
      <c r="A1636" s="1"/>
      <c r="B1636" s="1"/>
      <c r="C1636" s="1"/>
      <c r="D1636" s="8"/>
      <c r="E1636" s="8"/>
      <c r="F1636" s="8"/>
      <c r="G1636" s="5"/>
      <c r="H1636" s="5"/>
      <c r="I1636" s="5"/>
    </row>
    <row r="1637" spans="1:9" x14ac:dyDescent="0.2">
      <c r="A1637" s="1"/>
      <c r="B1637" s="1"/>
      <c r="C1637" s="1"/>
      <c r="D1637" s="8"/>
      <c r="E1637" s="8"/>
      <c r="F1637" s="8"/>
      <c r="G1637" s="5"/>
      <c r="H1637" s="5"/>
      <c r="I1637" s="5"/>
    </row>
    <row r="1638" spans="1:9" x14ac:dyDescent="0.2">
      <c r="A1638" s="1"/>
      <c r="B1638" s="1"/>
      <c r="C1638" s="1"/>
      <c r="D1638" s="8"/>
      <c r="E1638" s="8"/>
      <c r="F1638" s="8"/>
      <c r="G1638" s="5"/>
      <c r="H1638" s="5"/>
      <c r="I1638" s="5"/>
    </row>
    <row r="1639" spans="1:9" x14ac:dyDescent="0.2">
      <c r="A1639" s="1"/>
      <c r="B1639" s="1"/>
      <c r="C1639" s="1"/>
      <c r="D1639" s="8"/>
      <c r="E1639" s="8"/>
      <c r="F1639" s="8"/>
      <c r="G1639" s="5"/>
      <c r="H1639" s="5"/>
      <c r="I1639" s="5"/>
    </row>
    <row r="1640" spans="1:9" x14ac:dyDescent="0.2">
      <c r="A1640" s="1"/>
      <c r="B1640" s="1"/>
      <c r="C1640" s="1"/>
      <c r="D1640" s="8"/>
      <c r="E1640" s="8"/>
      <c r="F1640" s="8"/>
      <c r="G1640" s="5"/>
      <c r="H1640" s="5"/>
      <c r="I1640" s="5"/>
    </row>
    <row r="1641" spans="1:9" x14ac:dyDescent="0.2">
      <c r="A1641" s="1"/>
      <c r="B1641" s="1"/>
      <c r="C1641" s="1"/>
      <c r="D1641" s="8"/>
      <c r="E1641" s="8"/>
      <c r="F1641" s="8"/>
      <c r="G1641" s="5"/>
      <c r="H1641" s="5"/>
      <c r="I1641" s="5"/>
    </row>
    <row r="1642" spans="1:9" x14ac:dyDescent="0.2">
      <c r="A1642" s="1"/>
      <c r="B1642" s="1"/>
      <c r="C1642" s="1"/>
      <c r="D1642" s="8"/>
      <c r="E1642" s="8"/>
      <c r="F1642" s="8"/>
      <c r="G1642" s="5"/>
      <c r="H1642" s="5"/>
      <c r="I1642" s="5"/>
    </row>
    <row r="1643" spans="1:9" x14ac:dyDescent="0.2">
      <c r="A1643" s="1"/>
      <c r="B1643" s="1"/>
      <c r="C1643" s="1"/>
      <c r="D1643" s="8"/>
      <c r="E1643" s="8"/>
      <c r="F1643" s="8"/>
      <c r="G1643" s="5"/>
      <c r="H1643" s="5"/>
      <c r="I1643" s="5"/>
    </row>
    <row r="1644" spans="1:9" x14ac:dyDescent="0.2">
      <c r="A1644" s="1"/>
      <c r="B1644" s="1"/>
      <c r="C1644" s="1"/>
      <c r="D1644" s="8"/>
      <c r="E1644" s="8"/>
      <c r="F1644" s="8"/>
      <c r="G1644" s="5"/>
      <c r="H1644" s="5"/>
      <c r="I1644" s="5"/>
    </row>
    <row r="1645" spans="1:9" x14ac:dyDescent="0.2">
      <c r="A1645" s="1"/>
      <c r="B1645" s="1"/>
      <c r="C1645" s="1"/>
      <c r="D1645" s="8"/>
      <c r="E1645" s="8"/>
      <c r="F1645" s="8"/>
      <c r="G1645" s="5"/>
      <c r="H1645" s="5"/>
      <c r="I1645" s="5"/>
    </row>
    <row r="1646" spans="1:9" x14ac:dyDescent="0.2">
      <c r="A1646" s="1"/>
      <c r="B1646" s="1"/>
      <c r="C1646" s="1"/>
      <c r="D1646" s="8"/>
      <c r="E1646" s="8"/>
      <c r="F1646" s="8"/>
      <c r="G1646" s="5"/>
      <c r="H1646" s="5"/>
      <c r="I1646" s="5"/>
    </row>
    <row r="1647" spans="1:9" x14ac:dyDescent="0.2">
      <c r="A1647" s="1"/>
      <c r="B1647" s="1"/>
      <c r="C1647" s="1"/>
      <c r="D1647" s="8"/>
      <c r="E1647" s="8"/>
      <c r="F1647" s="8"/>
      <c r="G1647" s="5"/>
      <c r="H1647" s="5"/>
      <c r="I1647" s="5"/>
    </row>
    <row r="1648" spans="1:9" x14ac:dyDescent="0.2">
      <c r="A1648" s="1"/>
      <c r="B1648" s="1"/>
      <c r="C1648" s="1"/>
      <c r="D1648" s="8"/>
      <c r="E1648" s="8"/>
      <c r="F1648" s="8"/>
      <c r="G1648" s="5"/>
      <c r="H1648" s="5"/>
      <c r="I1648" s="5"/>
    </row>
    <row r="1649" spans="1:9" x14ac:dyDescent="0.2">
      <c r="A1649" s="1"/>
      <c r="B1649" s="1"/>
      <c r="C1649" s="1"/>
      <c r="D1649" s="8"/>
      <c r="E1649" s="8"/>
      <c r="F1649" s="8"/>
      <c r="G1649" s="5"/>
      <c r="H1649" s="5"/>
      <c r="I1649" s="5"/>
    </row>
    <row r="1650" spans="1:9" x14ac:dyDescent="0.2">
      <c r="A1650" s="1"/>
      <c r="B1650" s="1"/>
      <c r="C1650" s="1"/>
      <c r="D1650" s="8"/>
      <c r="E1650" s="8"/>
      <c r="F1650" s="8"/>
      <c r="G1650" s="5"/>
      <c r="H1650" s="5"/>
      <c r="I1650" s="5"/>
    </row>
    <row r="1651" spans="1:9" x14ac:dyDescent="0.2">
      <c r="A1651" s="1"/>
      <c r="B1651" s="1"/>
      <c r="C1651" s="1"/>
      <c r="D1651" s="8"/>
      <c r="E1651" s="8"/>
      <c r="F1651" s="8"/>
      <c r="G1651" s="5"/>
      <c r="H1651" s="5"/>
      <c r="I1651" s="5"/>
    </row>
    <row r="1652" spans="1:9" x14ac:dyDescent="0.2">
      <c r="A1652" s="1"/>
      <c r="B1652" s="1"/>
      <c r="C1652" s="1"/>
      <c r="D1652" s="8"/>
      <c r="E1652" s="8"/>
      <c r="F1652" s="8"/>
      <c r="G1652" s="5"/>
      <c r="H1652" s="5"/>
      <c r="I1652" s="5"/>
    </row>
    <row r="1653" spans="1:9" x14ac:dyDescent="0.2">
      <c r="A1653" s="1"/>
      <c r="B1653" s="1"/>
      <c r="C1653" s="1"/>
      <c r="D1653" s="8"/>
      <c r="E1653" s="8"/>
      <c r="F1653" s="8"/>
      <c r="G1653" s="5"/>
      <c r="H1653" s="5"/>
      <c r="I1653" s="5"/>
    </row>
    <row r="1654" spans="1:9" x14ac:dyDescent="0.2">
      <c r="A1654" s="1"/>
      <c r="B1654" s="1"/>
      <c r="C1654" s="1"/>
      <c r="D1654" s="8"/>
      <c r="E1654" s="8"/>
      <c r="F1654" s="8"/>
      <c r="G1654" s="5"/>
      <c r="H1654" s="5"/>
      <c r="I1654" s="5"/>
    </row>
    <row r="1655" spans="1:9" x14ac:dyDescent="0.2">
      <c r="A1655" s="1"/>
      <c r="B1655" s="1"/>
      <c r="C1655" s="1"/>
      <c r="D1655" s="8"/>
      <c r="E1655" s="8"/>
      <c r="F1655" s="8"/>
      <c r="G1655" s="5"/>
      <c r="H1655" s="5"/>
      <c r="I1655" s="5"/>
    </row>
    <row r="1656" spans="1:9" x14ac:dyDescent="0.2">
      <c r="A1656" s="1"/>
      <c r="B1656" s="1"/>
      <c r="C1656" s="1"/>
      <c r="D1656" s="8"/>
      <c r="E1656" s="8"/>
      <c r="F1656" s="8"/>
      <c r="G1656" s="5"/>
      <c r="H1656" s="5"/>
      <c r="I1656" s="5"/>
    </row>
    <row r="1657" spans="1:9" x14ac:dyDescent="0.2">
      <c r="A1657" s="1"/>
      <c r="B1657" s="1"/>
      <c r="C1657" s="1"/>
      <c r="D1657" s="8"/>
      <c r="E1657" s="8"/>
      <c r="F1657" s="8"/>
      <c r="G1657" s="5"/>
      <c r="H1657" s="5"/>
      <c r="I1657" s="5"/>
    </row>
    <row r="1658" spans="1:9" x14ac:dyDescent="0.2">
      <c r="A1658" s="1"/>
      <c r="B1658" s="1"/>
      <c r="C1658" s="1"/>
      <c r="D1658" s="8"/>
      <c r="E1658" s="8"/>
      <c r="F1658" s="8"/>
      <c r="G1658" s="5"/>
      <c r="H1658" s="5"/>
      <c r="I1658" s="5"/>
    </row>
    <row r="1659" spans="1:9" x14ac:dyDescent="0.2">
      <c r="A1659" s="1"/>
      <c r="B1659" s="1"/>
      <c r="C1659" s="1"/>
      <c r="D1659" s="8"/>
      <c r="E1659" s="8"/>
      <c r="F1659" s="8"/>
      <c r="G1659" s="5"/>
      <c r="H1659" s="5"/>
      <c r="I1659" s="5"/>
    </row>
    <row r="1660" spans="1:9" x14ac:dyDescent="0.2">
      <c r="A1660" s="1"/>
      <c r="B1660" s="1"/>
      <c r="C1660" s="1"/>
      <c r="D1660" s="8"/>
      <c r="E1660" s="8"/>
      <c r="F1660" s="8"/>
      <c r="G1660" s="5"/>
      <c r="H1660" s="5"/>
      <c r="I1660" s="5"/>
    </row>
    <row r="1661" spans="1:9" x14ac:dyDescent="0.2">
      <c r="A1661" s="1"/>
      <c r="B1661" s="1"/>
      <c r="C1661" s="1"/>
      <c r="D1661" s="8"/>
      <c r="E1661" s="8"/>
      <c r="F1661" s="8"/>
      <c r="G1661" s="5"/>
      <c r="H1661" s="5"/>
      <c r="I1661" s="5"/>
    </row>
    <row r="1662" spans="1:9" x14ac:dyDescent="0.2">
      <c r="A1662" s="1"/>
      <c r="B1662" s="1"/>
      <c r="C1662" s="1"/>
      <c r="D1662" s="8"/>
      <c r="E1662" s="8"/>
      <c r="F1662" s="8"/>
      <c r="G1662" s="5"/>
      <c r="H1662" s="5"/>
      <c r="I1662" s="5"/>
    </row>
    <row r="1663" spans="1:9" x14ac:dyDescent="0.2">
      <c r="A1663" s="1"/>
      <c r="B1663" s="1"/>
      <c r="C1663" s="1"/>
      <c r="D1663" s="8"/>
      <c r="E1663" s="8"/>
      <c r="F1663" s="8"/>
      <c r="G1663" s="5"/>
      <c r="H1663" s="5"/>
      <c r="I1663" s="5"/>
    </row>
    <row r="1664" spans="1:9" x14ac:dyDescent="0.2">
      <c r="A1664" s="1"/>
      <c r="B1664" s="1"/>
      <c r="C1664" s="1"/>
      <c r="D1664" s="8"/>
      <c r="E1664" s="8"/>
      <c r="F1664" s="8"/>
      <c r="G1664" s="5"/>
      <c r="H1664" s="5"/>
      <c r="I1664" s="5"/>
    </row>
    <row r="1665" spans="1:9" x14ac:dyDescent="0.2">
      <c r="A1665" s="1"/>
      <c r="B1665" s="1"/>
      <c r="C1665" s="1"/>
      <c r="D1665" s="8"/>
      <c r="E1665" s="8"/>
      <c r="F1665" s="8"/>
      <c r="G1665" s="5"/>
      <c r="H1665" s="5"/>
      <c r="I1665" s="5"/>
    </row>
    <row r="1666" spans="1:9" x14ac:dyDescent="0.2">
      <c r="A1666" s="1"/>
      <c r="B1666" s="1"/>
      <c r="C1666" s="1"/>
      <c r="D1666" s="8"/>
      <c r="E1666" s="8"/>
      <c r="F1666" s="8"/>
      <c r="G1666" s="5"/>
      <c r="H1666" s="5"/>
      <c r="I1666" s="5"/>
    </row>
    <row r="1667" spans="1:9" x14ac:dyDescent="0.2">
      <c r="A1667" s="1"/>
      <c r="B1667" s="1"/>
      <c r="C1667" s="1"/>
      <c r="D1667" s="8"/>
      <c r="E1667" s="8"/>
      <c r="F1667" s="8"/>
      <c r="G1667" s="5"/>
      <c r="H1667" s="5"/>
      <c r="I1667" s="5"/>
    </row>
    <row r="1668" spans="1:9" x14ac:dyDescent="0.2">
      <c r="A1668" s="1"/>
      <c r="B1668" s="1"/>
      <c r="C1668" s="1"/>
      <c r="D1668" s="8"/>
      <c r="E1668" s="8"/>
      <c r="F1668" s="8"/>
      <c r="G1668" s="5"/>
      <c r="H1668" s="5"/>
      <c r="I1668" s="5"/>
    </row>
    <row r="1669" spans="1:9" x14ac:dyDescent="0.2">
      <c r="A1669" s="1"/>
      <c r="B1669" s="1"/>
      <c r="C1669" s="1"/>
      <c r="D1669" s="8"/>
      <c r="E1669" s="8"/>
      <c r="F1669" s="8"/>
      <c r="G1669" s="5"/>
      <c r="H1669" s="5"/>
      <c r="I1669" s="5"/>
    </row>
    <row r="1670" spans="1:9" x14ac:dyDescent="0.2">
      <c r="A1670" s="1"/>
      <c r="B1670" s="1"/>
      <c r="C1670" s="1"/>
      <c r="D1670" s="8"/>
      <c r="E1670" s="8"/>
      <c r="F1670" s="8"/>
      <c r="G1670" s="5"/>
      <c r="H1670" s="5"/>
      <c r="I1670" s="5"/>
    </row>
    <row r="1671" spans="1:9" x14ac:dyDescent="0.2">
      <c r="A1671" s="1"/>
      <c r="B1671" s="1"/>
      <c r="C1671" s="1"/>
      <c r="D1671" s="8"/>
      <c r="E1671" s="8"/>
      <c r="F1671" s="8"/>
      <c r="G1671" s="5"/>
      <c r="H1671" s="5"/>
      <c r="I1671" s="5"/>
    </row>
    <row r="1672" spans="1:9" x14ac:dyDescent="0.2">
      <c r="A1672" s="1"/>
      <c r="B1672" s="1"/>
      <c r="C1672" s="1"/>
      <c r="D1672" s="8"/>
      <c r="E1672" s="8"/>
      <c r="F1672" s="8"/>
      <c r="G1672" s="5"/>
      <c r="H1672" s="5"/>
      <c r="I1672" s="5"/>
    </row>
    <row r="1673" spans="1:9" x14ac:dyDescent="0.2">
      <c r="A1673" s="1"/>
      <c r="B1673" s="1"/>
      <c r="C1673" s="1"/>
      <c r="D1673" s="8"/>
      <c r="E1673" s="8"/>
      <c r="F1673" s="8"/>
      <c r="G1673" s="5"/>
      <c r="H1673" s="5"/>
      <c r="I1673" s="5"/>
    </row>
    <row r="1674" spans="1:9" x14ac:dyDescent="0.2">
      <c r="A1674" s="1"/>
      <c r="B1674" s="1"/>
      <c r="C1674" s="1"/>
      <c r="D1674" s="8"/>
      <c r="E1674" s="8"/>
      <c r="F1674" s="8"/>
      <c r="G1674" s="5"/>
      <c r="H1674" s="5"/>
      <c r="I1674" s="5"/>
    </row>
    <row r="1675" spans="1:9" x14ac:dyDescent="0.2">
      <c r="A1675" s="1"/>
      <c r="B1675" s="1"/>
      <c r="C1675" s="1"/>
      <c r="D1675" s="8"/>
      <c r="E1675" s="8"/>
      <c r="F1675" s="8"/>
      <c r="G1675" s="5"/>
      <c r="H1675" s="5"/>
      <c r="I1675" s="5"/>
    </row>
    <row r="1676" spans="1:9" x14ac:dyDescent="0.2">
      <c r="A1676" s="1"/>
      <c r="B1676" s="1"/>
      <c r="C1676" s="1"/>
      <c r="D1676" s="8"/>
      <c r="E1676" s="8"/>
      <c r="F1676" s="8"/>
      <c r="G1676" s="5"/>
      <c r="H1676" s="5"/>
      <c r="I1676" s="5"/>
    </row>
    <row r="1677" spans="1:9" x14ac:dyDescent="0.2">
      <c r="A1677" s="1"/>
      <c r="B1677" s="1"/>
      <c r="C1677" s="1"/>
      <c r="D1677" s="8"/>
      <c r="E1677" s="8"/>
      <c r="F1677" s="8"/>
      <c r="G1677" s="5"/>
      <c r="H1677" s="5"/>
      <c r="I1677" s="5"/>
    </row>
    <row r="1678" spans="1:9" x14ac:dyDescent="0.2">
      <c r="A1678" s="1"/>
      <c r="B1678" s="1"/>
      <c r="C1678" s="1"/>
      <c r="D1678" s="8"/>
      <c r="E1678" s="8"/>
      <c r="F1678" s="8"/>
      <c r="G1678" s="5"/>
      <c r="H1678" s="5"/>
      <c r="I1678" s="5"/>
    </row>
    <row r="1679" spans="1:9" x14ac:dyDescent="0.2">
      <c r="A1679" s="1"/>
      <c r="B1679" s="1"/>
      <c r="C1679" s="1"/>
      <c r="D1679" s="8"/>
      <c r="E1679" s="8"/>
      <c r="F1679" s="8"/>
      <c r="G1679" s="5"/>
      <c r="H1679" s="5"/>
      <c r="I1679" s="5"/>
    </row>
    <row r="1680" spans="1:9" x14ac:dyDescent="0.2">
      <c r="A1680" s="1"/>
      <c r="B1680" s="1"/>
      <c r="C1680" s="1"/>
      <c r="D1680" s="8"/>
      <c r="E1680" s="8"/>
      <c r="F1680" s="8"/>
      <c r="G1680" s="5"/>
      <c r="H1680" s="5"/>
      <c r="I1680" s="5"/>
    </row>
    <row r="1681" spans="1:9" x14ac:dyDescent="0.2">
      <c r="A1681" s="1"/>
      <c r="B1681" s="1"/>
      <c r="C1681" s="1"/>
      <c r="D1681" s="8"/>
      <c r="E1681" s="8"/>
      <c r="F1681" s="8"/>
      <c r="G1681" s="5"/>
      <c r="H1681" s="5"/>
      <c r="I1681" s="5"/>
    </row>
    <row r="1682" spans="1:9" x14ac:dyDescent="0.2">
      <c r="A1682" s="1"/>
      <c r="B1682" s="1"/>
      <c r="C1682" s="1"/>
      <c r="D1682" s="8"/>
      <c r="E1682" s="8"/>
      <c r="F1682" s="8"/>
      <c r="G1682" s="5"/>
      <c r="H1682" s="5"/>
      <c r="I1682" s="5"/>
    </row>
    <row r="1683" spans="1:9" x14ac:dyDescent="0.2">
      <c r="A1683" s="1"/>
      <c r="B1683" s="1"/>
      <c r="C1683" s="1"/>
      <c r="D1683" s="8"/>
      <c r="E1683" s="8"/>
      <c r="F1683" s="8"/>
      <c r="G1683" s="5"/>
      <c r="H1683" s="5"/>
      <c r="I1683" s="5"/>
    </row>
    <row r="1684" spans="1:9" x14ac:dyDescent="0.2">
      <c r="A1684" s="1"/>
      <c r="B1684" s="1"/>
      <c r="C1684" s="1"/>
      <c r="D1684" s="8"/>
      <c r="E1684" s="8"/>
      <c r="F1684" s="8"/>
      <c r="G1684" s="5"/>
      <c r="H1684" s="5"/>
      <c r="I1684" s="5"/>
    </row>
    <row r="1685" spans="1:9" x14ac:dyDescent="0.2">
      <c r="A1685" s="1"/>
      <c r="B1685" s="1"/>
      <c r="C1685" s="1"/>
      <c r="D1685" s="8"/>
      <c r="E1685" s="8"/>
      <c r="F1685" s="8"/>
      <c r="G1685" s="5"/>
      <c r="H1685" s="5"/>
      <c r="I1685" s="5"/>
    </row>
    <row r="1686" spans="1:9" x14ac:dyDescent="0.2">
      <c r="A1686" s="1"/>
      <c r="B1686" s="1"/>
      <c r="C1686" s="1"/>
      <c r="D1686" s="8"/>
      <c r="E1686" s="8"/>
      <c r="F1686" s="8"/>
      <c r="G1686" s="5"/>
      <c r="H1686" s="5"/>
      <c r="I1686" s="5"/>
    </row>
    <row r="1687" spans="1:9" x14ac:dyDescent="0.2">
      <c r="A1687" s="1"/>
      <c r="B1687" s="1"/>
      <c r="C1687" s="1"/>
      <c r="D1687" s="8"/>
      <c r="E1687" s="8"/>
      <c r="F1687" s="8"/>
      <c r="G1687" s="5"/>
      <c r="H1687" s="5"/>
      <c r="I1687" s="5"/>
    </row>
    <row r="1688" spans="1:9" x14ac:dyDescent="0.2">
      <c r="A1688" s="1"/>
      <c r="B1688" s="1"/>
      <c r="C1688" s="1"/>
      <c r="D1688" s="8"/>
      <c r="E1688" s="8"/>
      <c r="F1688" s="8"/>
      <c r="G1688" s="5"/>
      <c r="H1688" s="5"/>
      <c r="I1688" s="5"/>
    </row>
    <row r="1689" spans="1:9" x14ac:dyDescent="0.2">
      <c r="A1689" s="1"/>
      <c r="B1689" s="1"/>
      <c r="C1689" s="1"/>
      <c r="D1689" s="8"/>
      <c r="E1689" s="8"/>
      <c r="F1689" s="8"/>
      <c r="G1689" s="5"/>
      <c r="H1689" s="5"/>
      <c r="I1689" s="5"/>
    </row>
    <row r="1690" spans="1:9" x14ac:dyDescent="0.2">
      <c r="A1690" s="1"/>
      <c r="B1690" s="1"/>
      <c r="C1690" s="1"/>
      <c r="D1690" s="8"/>
      <c r="E1690" s="8"/>
      <c r="F1690" s="8"/>
      <c r="G1690" s="5"/>
      <c r="H1690" s="5"/>
      <c r="I1690" s="5"/>
    </row>
    <row r="1691" spans="1:9" x14ac:dyDescent="0.2">
      <c r="A1691" s="1"/>
      <c r="B1691" s="1"/>
      <c r="C1691" s="1"/>
      <c r="D1691" s="8"/>
      <c r="E1691" s="8"/>
      <c r="F1691" s="8"/>
      <c r="G1691" s="5"/>
      <c r="H1691" s="5"/>
      <c r="I1691" s="5"/>
    </row>
    <row r="1692" spans="1:9" x14ac:dyDescent="0.2">
      <c r="A1692" s="1"/>
      <c r="B1692" s="1"/>
      <c r="C1692" s="1"/>
      <c r="D1692" s="8"/>
      <c r="E1692" s="8"/>
      <c r="F1692" s="8"/>
      <c r="G1692" s="5"/>
      <c r="H1692" s="5"/>
      <c r="I1692" s="5"/>
    </row>
    <row r="1693" spans="1:9" x14ac:dyDescent="0.2">
      <c r="A1693" s="1"/>
      <c r="B1693" s="1"/>
      <c r="C1693" s="1"/>
      <c r="D1693" s="8"/>
      <c r="E1693" s="8"/>
      <c r="F1693" s="8"/>
      <c r="G1693" s="5"/>
      <c r="H1693" s="5"/>
      <c r="I1693" s="5"/>
    </row>
    <row r="1694" spans="1:9" x14ac:dyDescent="0.2">
      <c r="A1694" s="1"/>
      <c r="B1694" s="1"/>
      <c r="C1694" s="1"/>
      <c r="D1694" s="8"/>
      <c r="E1694" s="8"/>
      <c r="F1694" s="8"/>
      <c r="G1694" s="5"/>
      <c r="H1694" s="5"/>
      <c r="I1694" s="5"/>
    </row>
    <row r="1695" spans="1:9" x14ac:dyDescent="0.2">
      <c r="A1695" s="1"/>
      <c r="B1695" s="1"/>
      <c r="C1695" s="1"/>
      <c r="D1695" s="8"/>
      <c r="E1695" s="8"/>
      <c r="F1695" s="8"/>
      <c r="G1695" s="5"/>
      <c r="H1695" s="5"/>
      <c r="I1695" s="5"/>
    </row>
    <row r="1696" spans="1:9" x14ac:dyDescent="0.2">
      <c r="A1696" s="1"/>
      <c r="B1696" s="1"/>
      <c r="C1696" s="1"/>
      <c r="D1696" s="8"/>
      <c r="E1696" s="8"/>
      <c r="F1696" s="8"/>
      <c r="G1696" s="5"/>
      <c r="H1696" s="5"/>
      <c r="I1696" s="5"/>
    </row>
    <row r="1697" spans="1:9" x14ac:dyDescent="0.2">
      <c r="A1697" s="1"/>
      <c r="B1697" s="1"/>
      <c r="C1697" s="1"/>
      <c r="D1697" s="8"/>
      <c r="E1697" s="8"/>
      <c r="F1697" s="8"/>
      <c r="G1697" s="5"/>
      <c r="H1697" s="5"/>
      <c r="I1697" s="5"/>
    </row>
    <row r="1698" spans="1:9" x14ac:dyDescent="0.2">
      <c r="A1698" s="1"/>
      <c r="B1698" s="1"/>
      <c r="C1698" s="1"/>
      <c r="D1698" s="8"/>
      <c r="E1698" s="8"/>
      <c r="F1698" s="8"/>
      <c r="G1698" s="5"/>
      <c r="H1698" s="5"/>
      <c r="I1698" s="5"/>
    </row>
    <row r="1699" spans="1:9" x14ac:dyDescent="0.2">
      <c r="A1699" s="1"/>
      <c r="B1699" s="1"/>
      <c r="C1699" s="1"/>
      <c r="D1699" s="8"/>
      <c r="E1699" s="8"/>
      <c r="F1699" s="8"/>
      <c r="G1699" s="5"/>
      <c r="H1699" s="5"/>
      <c r="I1699" s="5"/>
    </row>
    <row r="1700" spans="1:9" x14ac:dyDescent="0.2">
      <c r="A1700" s="1"/>
      <c r="B1700" s="1"/>
      <c r="C1700" s="1"/>
      <c r="D1700" s="8"/>
      <c r="E1700" s="8"/>
      <c r="F1700" s="8"/>
      <c r="G1700" s="5"/>
      <c r="H1700" s="5"/>
      <c r="I1700" s="5"/>
    </row>
    <row r="1701" spans="1:9" x14ac:dyDescent="0.2">
      <c r="A1701" s="1"/>
      <c r="B1701" s="1"/>
      <c r="C1701" s="1"/>
      <c r="D1701" s="8"/>
      <c r="E1701" s="8"/>
      <c r="F1701" s="8"/>
      <c r="G1701" s="5"/>
      <c r="H1701" s="5"/>
      <c r="I1701" s="5"/>
    </row>
    <row r="1702" spans="1:9" x14ac:dyDescent="0.2">
      <c r="A1702" s="1"/>
      <c r="B1702" s="1"/>
      <c r="C1702" s="1"/>
      <c r="D1702" s="8"/>
      <c r="E1702" s="8"/>
      <c r="F1702" s="8"/>
      <c r="G1702" s="5"/>
      <c r="H1702" s="5"/>
      <c r="I1702" s="5"/>
    </row>
    <row r="1703" spans="1:9" x14ac:dyDescent="0.2">
      <c r="A1703" s="1"/>
      <c r="B1703" s="1"/>
      <c r="C1703" s="1"/>
      <c r="D1703" s="8"/>
      <c r="E1703" s="8"/>
      <c r="F1703" s="8"/>
      <c r="G1703" s="5"/>
      <c r="H1703" s="5"/>
      <c r="I1703" s="5"/>
    </row>
    <row r="1704" spans="1:9" x14ac:dyDescent="0.2">
      <c r="A1704" s="1"/>
      <c r="B1704" s="1"/>
      <c r="C1704" s="1"/>
      <c r="D1704" s="8"/>
      <c r="E1704" s="8"/>
      <c r="F1704" s="8"/>
      <c r="G1704" s="5"/>
      <c r="H1704" s="5"/>
      <c r="I1704" s="5"/>
    </row>
    <row r="1705" spans="1:9" x14ac:dyDescent="0.2">
      <c r="A1705" s="1"/>
      <c r="B1705" s="1"/>
      <c r="C1705" s="1"/>
      <c r="D1705" s="8"/>
      <c r="E1705" s="8"/>
      <c r="F1705" s="8"/>
      <c r="G1705" s="5"/>
      <c r="H1705" s="5"/>
      <c r="I1705" s="5"/>
    </row>
    <row r="1706" spans="1:9" x14ac:dyDescent="0.2">
      <c r="A1706" s="1"/>
      <c r="B1706" s="1"/>
      <c r="C1706" s="1"/>
      <c r="D1706" s="8"/>
      <c r="E1706" s="8"/>
      <c r="F1706" s="8"/>
      <c r="G1706" s="5"/>
      <c r="H1706" s="5"/>
      <c r="I1706" s="5"/>
    </row>
    <row r="1707" spans="1:9" x14ac:dyDescent="0.2">
      <c r="A1707" s="1"/>
      <c r="B1707" s="1"/>
      <c r="C1707" s="1"/>
      <c r="D1707" s="8"/>
      <c r="E1707" s="8"/>
      <c r="F1707" s="8"/>
      <c r="G1707" s="5"/>
      <c r="H1707" s="5"/>
      <c r="I1707" s="5"/>
    </row>
    <row r="1708" spans="1:9" x14ac:dyDescent="0.2">
      <c r="A1708" s="1"/>
      <c r="B1708" s="1"/>
      <c r="C1708" s="1"/>
      <c r="D1708" s="8"/>
      <c r="E1708" s="8"/>
      <c r="F1708" s="8"/>
      <c r="G1708" s="5"/>
      <c r="H1708" s="5"/>
      <c r="I1708" s="5"/>
    </row>
    <row r="1709" spans="1:9" x14ac:dyDescent="0.2">
      <c r="A1709" s="1"/>
      <c r="B1709" s="1"/>
      <c r="C1709" s="1"/>
      <c r="D1709" s="8"/>
      <c r="E1709" s="8"/>
      <c r="F1709" s="8"/>
      <c r="G1709" s="5"/>
      <c r="H1709" s="5"/>
      <c r="I1709" s="5"/>
    </row>
    <row r="1710" spans="1:9" x14ac:dyDescent="0.2">
      <c r="A1710" s="1"/>
      <c r="B1710" s="1"/>
      <c r="C1710" s="1"/>
      <c r="D1710" s="8"/>
      <c r="E1710" s="8"/>
      <c r="F1710" s="8"/>
      <c r="G1710" s="5"/>
      <c r="H1710" s="5"/>
      <c r="I1710" s="5"/>
    </row>
    <row r="1711" spans="1:9" x14ac:dyDescent="0.2">
      <c r="A1711" s="1"/>
      <c r="B1711" s="1"/>
      <c r="C1711" s="1"/>
      <c r="D1711" s="8"/>
      <c r="E1711" s="8"/>
      <c r="F1711" s="8"/>
      <c r="G1711" s="5"/>
      <c r="H1711" s="5"/>
      <c r="I1711" s="5"/>
    </row>
    <row r="1712" spans="1:9" x14ac:dyDescent="0.2">
      <c r="A1712" s="1"/>
      <c r="B1712" s="1"/>
      <c r="C1712" s="1"/>
      <c r="D1712" s="8"/>
      <c r="E1712" s="8"/>
      <c r="F1712" s="8"/>
      <c r="G1712" s="5"/>
      <c r="H1712" s="5"/>
      <c r="I1712" s="5"/>
    </row>
    <row r="1713" spans="1:9" x14ac:dyDescent="0.2">
      <c r="A1713" s="1"/>
      <c r="B1713" s="1"/>
      <c r="C1713" s="1"/>
      <c r="D1713" s="8"/>
      <c r="E1713" s="8"/>
      <c r="F1713" s="8"/>
      <c r="G1713" s="5"/>
      <c r="H1713" s="5"/>
      <c r="I1713" s="5"/>
    </row>
    <row r="1714" spans="1:9" x14ac:dyDescent="0.2">
      <c r="A1714" s="1"/>
      <c r="B1714" s="1"/>
      <c r="C1714" s="1"/>
      <c r="D1714" s="8"/>
      <c r="E1714" s="8"/>
      <c r="F1714" s="8"/>
      <c r="G1714" s="5"/>
      <c r="H1714" s="5"/>
      <c r="I1714" s="5"/>
    </row>
    <row r="1715" spans="1:9" x14ac:dyDescent="0.2">
      <c r="A1715" s="1"/>
      <c r="B1715" s="1"/>
      <c r="C1715" s="1"/>
      <c r="D1715" s="8"/>
      <c r="E1715" s="8"/>
      <c r="F1715" s="8"/>
      <c r="G1715" s="5"/>
      <c r="H1715" s="5"/>
      <c r="I1715" s="5"/>
    </row>
    <row r="1716" spans="1:9" x14ac:dyDescent="0.2">
      <c r="A1716" s="1"/>
      <c r="B1716" s="1"/>
      <c r="C1716" s="1"/>
      <c r="D1716" s="8"/>
      <c r="E1716" s="8"/>
      <c r="F1716" s="8"/>
      <c r="G1716" s="5"/>
      <c r="H1716" s="5"/>
      <c r="I1716" s="5"/>
    </row>
    <row r="1717" spans="1:9" x14ac:dyDescent="0.2">
      <c r="A1717" s="1"/>
      <c r="B1717" s="1"/>
      <c r="C1717" s="1"/>
      <c r="D1717" s="8"/>
      <c r="E1717" s="8"/>
      <c r="F1717" s="8"/>
      <c r="G1717" s="5"/>
      <c r="H1717" s="5"/>
      <c r="I1717" s="5"/>
    </row>
    <row r="1718" spans="1:9" x14ac:dyDescent="0.2">
      <c r="A1718" s="1"/>
      <c r="B1718" s="1"/>
      <c r="C1718" s="1"/>
      <c r="D1718" s="8"/>
      <c r="E1718" s="8"/>
      <c r="F1718" s="8"/>
      <c r="G1718" s="5"/>
      <c r="H1718" s="5"/>
      <c r="I1718" s="5"/>
    </row>
    <row r="1719" spans="1:9" x14ac:dyDescent="0.2">
      <c r="A1719" s="1"/>
      <c r="B1719" s="1"/>
      <c r="C1719" s="1"/>
      <c r="D1719" s="8"/>
      <c r="E1719" s="8"/>
      <c r="F1719" s="8"/>
      <c r="G1719" s="5"/>
      <c r="H1719" s="5"/>
      <c r="I1719" s="5"/>
    </row>
    <row r="1720" spans="1:9" x14ac:dyDescent="0.2">
      <c r="A1720" s="1"/>
      <c r="B1720" s="1"/>
      <c r="C1720" s="1"/>
      <c r="D1720" s="8"/>
      <c r="E1720" s="8"/>
      <c r="F1720" s="8"/>
      <c r="G1720" s="5"/>
      <c r="H1720" s="5"/>
      <c r="I1720" s="5"/>
    </row>
    <row r="1721" spans="1:9" x14ac:dyDescent="0.2">
      <c r="A1721" s="1"/>
      <c r="B1721" s="1"/>
      <c r="C1721" s="1"/>
      <c r="D1721" s="8"/>
      <c r="E1721" s="8"/>
      <c r="F1721" s="8"/>
      <c r="G1721" s="5"/>
      <c r="H1721" s="5"/>
      <c r="I1721" s="5"/>
    </row>
    <row r="1722" spans="1:9" x14ac:dyDescent="0.2">
      <c r="A1722" s="1"/>
      <c r="B1722" s="1"/>
      <c r="C1722" s="1"/>
      <c r="D1722" s="8"/>
      <c r="E1722" s="8"/>
      <c r="F1722" s="8"/>
      <c r="G1722" s="5"/>
      <c r="H1722" s="5"/>
      <c r="I1722" s="5"/>
    </row>
    <row r="1723" spans="1:9" x14ac:dyDescent="0.2">
      <c r="A1723" s="1"/>
      <c r="B1723" s="1"/>
      <c r="C1723" s="1"/>
      <c r="D1723" s="8"/>
      <c r="E1723" s="8"/>
      <c r="F1723" s="8"/>
      <c r="G1723" s="5"/>
      <c r="H1723" s="5"/>
      <c r="I1723" s="5"/>
    </row>
    <row r="1724" spans="1:9" x14ac:dyDescent="0.2">
      <c r="A1724" s="1"/>
      <c r="B1724" s="1"/>
      <c r="C1724" s="1"/>
      <c r="D1724" s="8"/>
      <c r="E1724" s="8"/>
      <c r="F1724" s="8"/>
      <c r="G1724" s="5"/>
      <c r="H1724" s="5"/>
      <c r="I1724" s="5"/>
    </row>
    <row r="1725" spans="1:9" x14ac:dyDescent="0.2">
      <c r="A1725" s="1"/>
      <c r="B1725" s="1"/>
      <c r="C1725" s="1"/>
      <c r="D1725" s="8"/>
      <c r="E1725" s="8"/>
      <c r="F1725" s="8"/>
      <c r="G1725" s="5"/>
      <c r="H1725" s="5"/>
      <c r="I1725" s="5"/>
    </row>
    <row r="1726" spans="1:9" x14ac:dyDescent="0.2">
      <c r="A1726" s="1"/>
      <c r="B1726" s="1"/>
      <c r="C1726" s="1"/>
      <c r="D1726" s="8"/>
      <c r="E1726" s="8"/>
      <c r="F1726" s="8"/>
      <c r="G1726" s="5"/>
      <c r="H1726" s="5"/>
      <c r="I1726" s="5"/>
    </row>
    <row r="1727" spans="1:9" x14ac:dyDescent="0.2">
      <c r="A1727" s="1"/>
      <c r="B1727" s="1"/>
      <c r="C1727" s="1"/>
      <c r="D1727" s="8"/>
      <c r="E1727" s="8"/>
      <c r="F1727" s="8"/>
      <c r="G1727" s="5"/>
      <c r="H1727" s="5"/>
      <c r="I1727" s="5"/>
    </row>
    <row r="1728" spans="1:9" x14ac:dyDescent="0.2">
      <c r="A1728" s="1"/>
      <c r="B1728" s="1"/>
      <c r="C1728" s="1"/>
      <c r="D1728" s="8"/>
      <c r="E1728" s="8"/>
      <c r="F1728" s="8"/>
      <c r="G1728" s="5"/>
      <c r="H1728" s="5"/>
      <c r="I1728" s="5"/>
    </row>
    <row r="1729" spans="1:9" x14ac:dyDescent="0.2">
      <c r="A1729" s="1"/>
      <c r="B1729" s="1"/>
      <c r="C1729" s="1"/>
      <c r="D1729" s="8"/>
      <c r="E1729" s="8"/>
      <c r="F1729" s="8"/>
      <c r="G1729" s="5"/>
      <c r="H1729" s="5"/>
      <c r="I1729" s="5"/>
    </row>
    <row r="1730" spans="1:9" x14ac:dyDescent="0.2">
      <c r="A1730" s="1"/>
      <c r="B1730" s="1"/>
      <c r="C1730" s="1"/>
      <c r="D1730" s="8"/>
      <c r="E1730" s="8"/>
      <c r="F1730" s="8"/>
      <c r="G1730" s="5"/>
      <c r="H1730" s="5"/>
      <c r="I1730" s="5"/>
    </row>
    <row r="1731" spans="1:9" x14ac:dyDescent="0.2">
      <c r="A1731" s="1"/>
      <c r="B1731" s="1"/>
      <c r="C1731" s="1"/>
      <c r="D1731" s="8"/>
      <c r="E1731" s="8"/>
      <c r="F1731" s="8"/>
      <c r="G1731" s="5"/>
      <c r="H1731" s="5"/>
      <c r="I1731" s="5"/>
    </row>
    <row r="1732" spans="1:9" x14ac:dyDescent="0.2">
      <c r="A1732" s="1"/>
      <c r="B1732" s="1"/>
      <c r="C1732" s="1"/>
      <c r="D1732" s="8"/>
      <c r="E1732" s="8"/>
      <c r="F1732" s="8"/>
      <c r="G1732" s="5"/>
      <c r="H1732" s="5"/>
      <c r="I1732" s="5"/>
    </row>
    <row r="1733" spans="1:9" x14ac:dyDescent="0.2">
      <c r="A1733" s="1"/>
      <c r="B1733" s="1"/>
      <c r="C1733" s="1"/>
      <c r="D1733" s="8"/>
      <c r="E1733" s="8"/>
      <c r="F1733" s="8"/>
      <c r="G1733" s="5"/>
      <c r="H1733" s="5"/>
      <c r="I1733" s="5"/>
    </row>
    <row r="1734" spans="1:9" x14ac:dyDescent="0.2">
      <c r="A1734" s="1"/>
      <c r="B1734" s="1"/>
      <c r="C1734" s="1"/>
      <c r="D1734" s="8"/>
      <c r="E1734" s="8"/>
      <c r="F1734" s="8"/>
      <c r="G1734" s="5"/>
      <c r="H1734" s="5"/>
      <c r="I1734" s="5"/>
    </row>
    <row r="1735" spans="1:9" x14ac:dyDescent="0.2">
      <c r="A1735" s="1"/>
      <c r="B1735" s="1"/>
      <c r="C1735" s="1"/>
      <c r="D1735" s="8"/>
      <c r="E1735" s="8"/>
      <c r="F1735" s="8"/>
      <c r="G1735" s="5"/>
      <c r="H1735" s="5"/>
      <c r="I1735" s="5"/>
    </row>
    <row r="1736" spans="1:9" x14ac:dyDescent="0.2">
      <c r="A1736" s="1"/>
      <c r="B1736" s="1"/>
      <c r="C1736" s="1"/>
      <c r="D1736" s="8"/>
      <c r="E1736" s="8"/>
      <c r="F1736" s="8"/>
      <c r="G1736" s="5"/>
      <c r="H1736" s="5"/>
      <c r="I1736" s="5"/>
    </row>
    <row r="1737" spans="1:9" x14ac:dyDescent="0.2">
      <c r="A1737" s="1"/>
      <c r="B1737" s="1"/>
      <c r="C1737" s="1"/>
      <c r="D1737" s="8"/>
      <c r="E1737" s="8"/>
      <c r="F1737" s="8"/>
      <c r="G1737" s="5"/>
      <c r="H1737" s="5"/>
      <c r="I1737" s="5"/>
    </row>
    <row r="1738" spans="1:9" x14ac:dyDescent="0.2">
      <c r="A1738" s="1"/>
      <c r="B1738" s="1"/>
      <c r="C1738" s="1"/>
      <c r="D1738" s="8"/>
      <c r="E1738" s="8"/>
      <c r="F1738" s="8"/>
      <c r="G1738" s="5"/>
      <c r="H1738" s="5"/>
      <c r="I1738" s="5"/>
    </row>
    <row r="1739" spans="1:9" x14ac:dyDescent="0.2">
      <c r="A1739" s="1"/>
      <c r="B1739" s="1"/>
      <c r="C1739" s="1"/>
      <c r="D1739" s="8"/>
      <c r="E1739" s="8"/>
      <c r="F1739" s="8"/>
      <c r="G1739" s="5"/>
      <c r="H1739" s="5"/>
      <c r="I1739" s="5"/>
    </row>
    <row r="1740" spans="1:9" x14ac:dyDescent="0.2">
      <c r="A1740" s="1"/>
      <c r="B1740" s="1"/>
      <c r="C1740" s="1"/>
      <c r="D1740" s="8"/>
      <c r="E1740" s="8"/>
      <c r="F1740" s="8"/>
      <c r="G1740" s="5"/>
      <c r="H1740" s="5"/>
      <c r="I1740" s="5"/>
    </row>
    <row r="1741" spans="1:9" x14ac:dyDescent="0.2">
      <c r="A1741" s="1"/>
      <c r="B1741" s="1"/>
      <c r="C1741" s="1"/>
      <c r="D1741" s="8"/>
      <c r="E1741" s="8"/>
      <c r="F1741" s="8"/>
      <c r="G1741" s="5"/>
      <c r="H1741" s="5"/>
      <c r="I1741" s="5"/>
    </row>
    <row r="1742" spans="1:9" x14ac:dyDescent="0.2">
      <c r="A1742" s="1"/>
      <c r="B1742" s="1"/>
      <c r="C1742" s="1"/>
      <c r="D1742" s="8"/>
      <c r="E1742" s="8"/>
      <c r="F1742" s="8"/>
      <c r="G1742" s="5"/>
      <c r="H1742" s="5"/>
      <c r="I1742" s="5"/>
    </row>
    <row r="1743" spans="1:9" x14ac:dyDescent="0.2">
      <c r="A1743" s="1"/>
      <c r="B1743" s="1"/>
      <c r="C1743" s="1"/>
      <c r="D1743" s="8"/>
      <c r="E1743" s="8"/>
      <c r="F1743" s="8"/>
      <c r="G1743" s="5"/>
      <c r="H1743" s="5"/>
      <c r="I1743" s="5"/>
    </row>
    <row r="1744" spans="1:9" x14ac:dyDescent="0.2">
      <c r="A1744" s="1"/>
      <c r="B1744" s="1"/>
      <c r="C1744" s="1"/>
      <c r="D1744" s="8"/>
      <c r="E1744" s="8"/>
      <c r="F1744" s="8"/>
      <c r="G1744" s="5"/>
      <c r="H1744" s="5"/>
      <c r="I1744" s="5"/>
    </row>
    <row r="1745" spans="1:9" x14ac:dyDescent="0.2">
      <c r="A1745" s="1"/>
      <c r="B1745" s="1"/>
      <c r="C1745" s="1"/>
      <c r="D1745" s="8"/>
      <c r="E1745" s="8"/>
      <c r="F1745" s="8"/>
      <c r="G1745" s="5"/>
      <c r="H1745" s="5"/>
      <c r="I1745" s="5"/>
    </row>
    <row r="1746" spans="1:9" x14ac:dyDescent="0.2">
      <c r="A1746" s="1"/>
      <c r="B1746" s="1"/>
      <c r="C1746" s="1"/>
      <c r="D1746" s="8"/>
      <c r="E1746" s="8"/>
      <c r="F1746" s="8"/>
      <c r="G1746" s="5"/>
      <c r="H1746" s="5"/>
      <c r="I1746" s="5"/>
    </row>
    <row r="1747" spans="1:9" x14ac:dyDescent="0.2">
      <c r="A1747" s="1"/>
      <c r="B1747" s="1"/>
      <c r="C1747" s="1"/>
      <c r="D1747" s="8"/>
      <c r="E1747" s="8"/>
      <c r="F1747" s="8"/>
      <c r="G1747" s="5"/>
      <c r="H1747" s="5"/>
      <c r="I1747" s="5"/>
    </row>
    <row r="1748" spans="1:9" x14ac:dyDescent="0.2">
      <c r="A1748" s="1"/>
      <c r="B1748" s="1"/>
      <c r="C1748" s="1"/>
      <c r="D1748" s="8"/>
      <c r="E1748" s="8"/>
      <c r="F1748" s="8"/>
      <c r="G1748" s="5"/>
      <c r="H1748" s="5"/>
      <c r="I1748" s="5"/>
    </row>
    <row r="1749" spans="1:9" x14ac:dyDescent="0.2">
      <c r="A1749" s="1"/>
      <c r="B1749" s="1"/>
      <c r="C1749" s="1"/>
      <c r="D1749" s="8"/>
      <c r="E1749" s="8"/>
      <c r="F1749" s="8"/>
      <c r="G1749" s="5"/>
      <c r="H1749" s="5"/>
      <c r="I1749" s="5"/>
    </row>
    <row r="1750" spans="1:9" x14ac:dyDescent="0.2">
      <c r="A1750" s="1"/>
      <c r="B1750" s="1"/>
      <c r="C1750" s="1"/>
      <c r="D1750" s="8"/>
      <c r="E1750" s="8"/>
      <c r="F1750" s="8"/>
      <c r="G1750" s="5"/>
      <c r="H1750" s="5"/>
      <c r="I1750" s="5"/>
    </row>
    <row r="1751" spans="1:9" x14ac:dyDescent="0.2">
      <c r="A1751" s="1"/>
      <c r="B1751" s="1"/>
      <c r="C1751" s="1"/>
      <c r="D1751" s="8"/>
      <c r="E1751" s="8"/>
      <c r="F1751" s="8"/>
      <c r="G1751" s="5"/>
      <c r="H1751" s="5"/>
      <c r="I1751" s="5"/>
    </row>
    <row r="1752" spans="1:9" x14ac:dyDescent="0.2">
      <c r="A1752" s="1"/>
      <c r="B1752" s="1"/>
      <c r="C1752" s="1"/>
      <c r="D1752" s="8"/>
      <c r="E1752" s="8"/>
      <c r="F1752" s="8"/>
      <c r="G1752" s="5"/>
      <c r="H1752" s="5"/>
      <c r="I1752" s="5"/>
    </row>
    <row r="1753" spans="1:9" x14ac:dyDescent="0.2">
      <c r="A1753" s="1"/>
      <c r="B1753" s="1"/>
      <c r="C1753" s="1"/>
      <c r="D1753" s="8"/>
      <c r="E1753" s="8"/>
      <c r="F1753" s="8"/>
      <c r="G1753" s="5"/>
      <c r="H1753" s="5"/>
      <c r="I1753" s="5"/>
    </row>
    <row r="1754" spans="1:9" x14ac:dyDescent="0.2">
      <c r="A1754" s="1"/>
      <c r="B1754" s="1"/>
      <c r="C1754" s="1"/>
      <c r="D1754" s="8"/>
      <c r="E1754" s="8"/>
      <c r="F1754" s="8"/>
      <c r="G1754" s="5"/>
      <c r="H1754" s="5"/>
      <c r="I1754" s="5"/>
    </row>
    <row r="1755" spans="1:9" x14ac:dyDescent="0.2">
      <c r="A1755" s="1"/>
      <c r="B1755" s="1"/>
      <c r="C1755" s="1"/>
      <c r="D1755" s="8"/>
      <c r="E1755" s="8"/>
      <c r="F1755" s="8"/>
      <c r="G1755" s="5"/>
      <c r="H1755" s="5"/>
      <c r="I1755" s="5"/>
    </row>
    <row r="1756" spans="1:9" x14ac:dyDescent="0.2">
      <c r="A1756" s="1"/>
      <c r="B1756" s="1"/>
      <c r="C1756" s="1"/>
      <c r="D1756" s="8"/>
      <c r="E1756" s="8"/>
      <c r="F1756" s="8"/>
      <c r="G1756" s="5"/>
      <c r="H1756" s="5"/>
      <c r="I1756" s="5"/>
    </row>
    <row r="1757" spans="1:9" x14ac:dyDescent="0.2">
      <c r="A1757" s="1"/>
      <c r="B1757" s="1"/>
      <c r="C1757" s="1"/>
      <c r="D1757" s="8"/>
      <c r="E1757" s="8"/>
      <c r="F1757" s="8"/>
      <c r="G1757" s="5"/>
      <c r="H1757" s="5"/>
      <c r="I1757" s="5"/>
    </row>
    <row r="1758" spans="1:9" x14ac:dyDescent="0.2">
      <c r="A1758" s="1"/>
      <c r="B1758" s="1"/>
      <c r="C1758" s="1"/>
      <c r="D1758" s="8"/>
      <c r="E1758" s="8"/>
      <c r="F1758" s="8"/>
      <c r="G1758" s="5"/>
      <c r="H1758" s="5"/>
      <c r="I1758" s="5"/>
    </row>
    <row r="1759" spans="1:9" x14ac:dyDescent="0.2">
      <c r="A1759" s="1"/>
      <c r="B1759" s="1"/>
      <c r="C1759" s="1"/>
      <c r="D1759" s="8"/>
      <c r="E1759" s="8"/>
      <c r="F1759" s="8"/>
      <c r="G1759" s="5"/>
      <c r="H1759" s="5"/>
      <c r="I1759" s="5"/>
    </row>
    <row r="1760" spans="1:9" x14ac:dyDescent="0.2">
      <c r="A1760" s="1"/>
      <c r="B1760" s="1"/>
      <c r="C1760" s="1"/>
      <c r="D1760" s="8"/>
      <c r="E1760" s="8"/>
      <c r="F1760" s="8"/>
      <c r="G1760" s="5"/>
      <c r="H1760" s="5"/>
      <c r="I1760" s="5"/>
    </row>
    <row r="1761" spans="1:9" x14ac:dyDescent="0.2">
      <c r="A1761" s="1"/>
      <c r="B1761" s="1"/>
      <c r="C1761" s="1"/>
      <c r="D1761" s="8"/>
      <c r="E1761" s="8"/>
      <c r="F1761" s="8"/>
      <c r="G1761" s="5"/>
      <c r="H1761" s="5"/>
      <c r="I1761" s="5"/>
    </row>
    <row r="1762" spans="1:9" x14ac:dyDescent="0.2">
      <c r="A1762" s="1"/>
      <c r="B1762" s="1"/>
      <c r="C1762" s="1"/>
      <c r="D1762" s="8"/>
      <c r="E1762" s="8"/>
      <c r="F1762" s="8"/>
      <c r="G1762" s="5"/>
      <c r="H1762" s="5"/>
      <c r="I1762" s="5"/>
    </row>
    <row r="1763" spans="1:9" x14ac:dyDescent="0.2">
      <c r="A1763" s="1"/>
      <c r="B1763" s="1"/>
      <c r="C1763" s="1"/>
      <c r="D1763" s="8"/>
      <c r="E1763" s="8"/>
      <c r="F1763" s="8"/>
      <c r="G1763" s="5"/>
      <c r="H1763" s="5"/>
      <c r="I1763" s="5"/>
    </row>
    <row r="1764" spans="1:9" x14ac:dyDescent="0.2">
      <c r="A1764" s="1"/>
      <c r="B1764" s="1"/>
      <c r="C1764" s="1"/>
      <c r="D1764" s="8"/>
      <c r="E1764" s="8"/>
      <c r="F1764" s="8"/>
      <c r="G1764" s="5"/>
      <c r="H1764" s="5"/>
      <c r="I1764" s="5"/>
    </row>
    <row r="1765" spans="1:9" x14ac:dyDescent="0.2">
      <c r="A1765" s="1"/>
      <c r="B1765" s="1"/>
      <c r="C1765" s="1"/>
      <c r="D1765" s="8"/>
      <c r="E1765" s="8"/>
      <c r="F1765" s="8"/>
      <c r="G1765" s="5"/>
      <c r="H1765" s="5"/>
      <c r="I1765" s="5"/>
    </row>
    <row r="1766" spans="1:9" x14ac:dyDescent="0.2">
      <c r="A1766" s="1"/>
      <c r="B1766" s="1"/>
      <c r="C1766" s="1"/>
      <c r="D1766" s="8"/>
      <c r="E1766" s="8"/>
      <c r="F1766" s="8"/>
      <c r="G1766" s="5"/>
      <c r="H1766" s="5"/>
      <c r="I1766" s="5"/>
    </row>
    <row r="1767" spans="1:9" x14ac:dyDescent="0.2">
      <c r="A1767" s="1"/>
      <c r="B1767" s="1"/>
      <c r="C1767" s="1"/>
      <c r="D1767" s="8"/>
      <c r="E1767" s="8"/>
      <c r="F1767" s="8"/>
      <c r="G1767" s="5"/>
      <c r="H1767" s="5"/>
      <c r="I1767" s="5"/>
    </row>
    <row r="1768" spans="1:9" x14ac:dyDescent="0.2">
      <c r="A1768" s="1"/>
      <c r="B1768" s="1"/>
      <c r="C1768" s="1"/>
      <c r="D1768" s="8"/>
      <c r="E1768" s="8"/>
      <c r="F1768" s="8"/>
      <c r="G1768" s="5"/>
      <c r="H1768" s="5"/>
      <c r="I1768" s="5"/>
    </row>
    <row r="1769" spans="1:9" x14ac:dyDescent="0.2">
      <c r="A1769" s="1"/>
      <c r="B1769" s="1"/>
      <c r="C1769" s="1"/>
      <c r="D1769" s="8"/>
      <c r="E1769" s="8"/>
      <c r="F1769" s="8"/>
      <c r="G1769" s="5"/>
      <c r="H1769" s="5"/>
      <c r="I1769" s="5"/>
    </row>
    <row r="1770" spans="1:9" x14ac:dyDescent="0.2">
      <c r="A1770" s="1"/>
      <c r="B1770" s="1"/>
      <c r="C1770" s="1"/>
      <c r="D1770" s="8"/>
      <c r="E1770" s="8"/>
      <c r="F1770" s="8"/>
      <c r="G1770" s="5"/>
      <c r="H1770" s="5"/>
      <c r="I1770" s="5"/>
    </row>
    <row r="1771" spans="1:9" x14ac:dyDescent="0.2">
      <c r="A1771" s="1"/>
      <c r="B1771" s="1"/>
      <c r="C1771" s="1"/>
      <c r="D1771" s="8"/>
      <c r="E1771" s="8"/>
      <c r="F1771" s="8"/>
      <c r="G1771" s="5"/>
      <c r="H1771" s="5"/>
      <c r="I1771" s="5"/>
    </row>
    <row r="1772" spans="1:9" x14ac:dyDescent="0.2">
      <c r="A1772" s="1"/>
      <c r="B1772" s="1"/>
      <c r="C1772" s="1"/>
      <c r="D1772" s="8"/>
      <c r="E1772" s="8"/>
      <c r="F1772" s="8"/>
      <c r="G1772" s="5"/>
      <c r="H1772" s="5"/>
      <c r="I1772" s="5"/>
    </row>
    <row r="1773" spans="1:9" x14ac:dyDescent="0.2">
      <c r="A1773" s="1"/>
      <c r="B1773" s="1"/>
      <c r="C1773" s="1"/>
      <c r="D1773" s="8"/>
      <c r="E1773" s="8"/>
      <c r="F1773" s="8"/>
      <c r="G1773" s="5"/>
      <c r="H1773" s="5"/>
      <c r="I1773" s="5"/>
    </row>
    <row r="1774" spans="1:9" x14ac:dyDescent="0.2">
      <c r="A1774" s="1"/>
      <c r="B1774" s="1"/>
      <c r="C1774" s="1"/>
      <c r="D1774" s="8"/>
      <c r="E1774" s="8"/>
      <c r="F1774" s="8"/>
      <c r="G1774" s="5"/>
      <c r="H1774" s="5"/>
      <c r="I1774" s="5"/>
    </row>
    <row r="1775" spans="1:9" x14ac:dyDescent="0.2">
      <c r="A1775" s="1"/>
      <c r="B1775" s="1"/>
      <c r="C1775" s="1"/>
      <c r="D1775" s="8"/>
      <c r="E1775" s="8"/>
      <c r="F1775" s="8"/>
      <c r="G1775" s="5"/>
      <c r="H1775" s="5"/>
      <c r="I1775" s="5"/>
    </row>
    <row r="1776" spans="1:9" x14ac:dyDescent="0.2">
      <c r="A1776" s="1"/>
      <c r="B1776" s="1"/>
      <c r="C1776" s="1"/>
      <c r="D1776" s="8"/>
      <c r="E1776" s="8"/>
      <c r="F1776" s="8"/>
      <c r="G1776" s="5"/>
      <c r="H1776" s="5"/>
      <c r="I1776" s="5"/>
    </row>
    <row r="1777" spans="1:9" x14ac:dyDescent="0.2">
      <c r="A1777" s="1"/>
      <c r="B1777" s="1"/>
      <c r="C1777" s="1"/>
      <c r="D1777" s="8"/>
      <c r="E1777" s="8"/>
      <c r="F1777" s="8"/>
      <c r="G1777" s="5"/>
      <c r="H1777" s="5"/>
      <c r="I1777" s="5"/>
    </row>
    <row r="1778" spans="1:9" x14ac:dyDescent="0.2">
      <c r="A1778" s="1"/>
      <c r="B1778" s="1"/>
      <c r="C1778" s="1"/>
      <c r="D1778" s="8"/>
      <c r="E1778" s="8"/>
      <c r="F1778" s="8"/>
      <c r="G1778" s="5"/>
      <c r="H1778" s="5"/>
      <c r="I1778" s="5"/>
    </row>
    <row r="1779" spans="1:9" x14ac:dyDescent="0.2">
      <c r="A1779" s="1"/>
      <c r="B1779" s="1"/>
      <c r="C1779" s="1"/>
      <c r="D1779" s="8"/>
      <c r="E1779" s="8"/>
      <c r="F1779" s="8"/>
      <c r="G1779" s="5"/>
      <c r="H1779" s="5"/>
      <c r="I1779" s="5"/>
    </row>
    <row r="1780" spans="1:9" x14ac:dyDescent="0.2">
      <c r="A1780" s="1"/>
      <c r="B1780" s="1"/>
      <c r="C1780" s="1"/>
      <c r="D1780" s="8"/>
      <c r="E1780" s="8"/>
      <c r="F1780" s="8"/>
      <c r="G1780" s="5"/>
      <c r="H1780" s="5"/>
      <c r="I1780" s="5"/>
    </row>
    <row r="1781" spans="1:9" x14ac:dyDescent="0.2">
      <c r="A1781" s="1"/>
      <c r="B1781" s="1"/>
      <c r="C1781" s="1"/>
      <c r="D1781" s="8"/>
      <c r="E1781" s="8"/>
      <c r="F1781" s="8"/>
      <c r="G1781" s="5"/>
      <c r="H1781" s="5"/>
      <c r="I1781" s="5"/>
    </row>
    <row r="1782" spans="1:9" x14ac:dyDescent="0.2">
      <c r="A1782" s="1"/>
      <c r="B1782" s="1"/>
      <c r="C1782" s="1"/>
      <c r="D1782" s="8"/>
      <c r="E1782" s="8"/>
      <c r="F1782" s="8"/>
      <c r="G1782" s="5"/>
      <c r="H1782" s="5"/>
      <c r="I1782" s="5"/>
    </row>
    <row r="1783" spans="1:9" x14ac:dyDescent="0.2">
      <c r="A1783" s="1"/>
      <c r="B1783" s="1"/>
      <c r="C1783" s="1"/>
      <c r="D1783" s="8"/>
      <c r="E1783" s="8"/>
      <c r="F1783" s="8"/>
      <c r="G1783" s="5"/>
      <c r="H1783" s="5"/>
      <c r="I1783" s="5"/>
    </row>
    <row r="1784" spans="1:9" x14ac:dyDescent="0.2">
      <c r="A1784" s="1"/>
      <c r="B1784" s="1"/>
      <c r="C1784" s="1"/>
      <c r="D1784" s="8"/>
      <c r="E1784" s="8"/>
      <c r="F1784" s="8"/>
      <c r="G1784" s="5"/>
      <c r="H1784" s="5"/>
      <c r="I1784" s="5"/>
    </row>
    <row r="1785" spans="1:9" x14ac:dyDescent="0.2">
      <c r="A1785" s="1"/>
      <c r="B1785" s="1"/>
      <c r="C1785" s="1"/>
      <c r="D1785" s="8"/>
      <c r="E1785" s="8"/>
      <c r="F1785" s="8"/>
      <c r="G1785" s="5"/>
      <c r="H1785" s="5"/>
      <c r="I1785" s="5"/>
    </row>
    <row r="1786" spans="1:9" x14ac:dyDescent="0.2">
      <c r="A1786" s="1"/>
      <c r="B1786" s="1"/>
      <c r="C1786" s="1"/>
      <c r="D1786" s="8"/>
      <c r="E1786" s="8"/>
      <c r="F1786" s="8"/>
      <c r="G1786" s="5"/>
      <c r="H1786" s="5"/>
      <c r="I1786" s="5"/>
    </row>
    <row r="1787" spans="1:9" x14ac:dyDescent="0.2">
      <c r="A1787" s="1"/>
      <c r="B1787" s="1"/>
      <c r="C1787" s="1"/>
      <c r="D1787" s="8"/>
      <c r="E1787" s="8"/>
      <c r="F1787" s="8"/>
      <c r="G1787" s="5"/>
      <c r="H1787" s="5"/>
      <c r="I1787" s="5"/>
    </row>
    <row r="1788" spans="1:9" x14ac:dyDescent="0.2">
      <c r="A1788" s="1"/>
      <c r="B1788" s="1"/>
      <c r="C1788" s="1"/>
      <c r="D1788" s="8"/>
      <c r="E1788" s="8"/>
      <c r="F1788" s="8"/>
      <c r="G1788" s="5"/>
      <c r="H1788" s="5"/>
      <c r="I1788" s="5"/>
    </row>
    <row r="1789" spans="1:9" x14ac:dyDescent="0.2">
      <c r="A1789" s="1"/>
      <c r="B1789" s="1"/>
      <c r="C1789" s="1"/>
      <c r="D1789" s="8"/>
      <c r="E1789" s="8"/>
      <c r="F1789" s="8"/>
      <c r="G1789" s="5"/>
      <c r="H1789" s="5"/>
      <c r="I1789" s="5"/>
    </row>
    <row r="1790" spans="1:9" x14ac:dyDescent="0.2">
      <c r="A1790" s="1"/>
      <c r="B1790" s="1"/>
      <c r="C1790" s="1"/>
      <c r="D1790" s="8"/>
      <c r="E1790" s="8"/>
      <c r="F1790" s="8"/>
      <c r="G1790" s="5"/>
      <c r="H1790" s="5"/>
      <c r="I1790" s="5"/>
    </row>
    <row r="1791" spans="1:9" x14ac:dyDescent="0.2">
      <c r="A1791" s="1"/>
      <c r="B1791" s="1"/>
      <c r="C1791" s="1"/>
      <c r="D1791" s="8"/>
      <c r="E1791" s="8"/>
      <c r="F1791" s="8"/>
      <c r="G1791" s="5"/>
      <c r="H1791" s="5"/>
      <c r="I1791" s="5"/>
    </row>
    <row r="1792" spans="1:9" x14ac:dyDescent="0.2">
      <c r="A1792" s="1"/>
      <c r="B1792" s="1"/>
      <c r="C1792" s="1"/>
      <c r="D1792" s="8"/>
      <c r="E1792" s="8"/>
      <c r="F1792" s="8"/>
      <c r="G1792" s="5"/>
      <c r="H1792" s="5"/>
      <c r="I1792" s="5"/>
    </row>
    <row r="1793" spans="1:9" x14ac:dyDescent="0.2">
      <c r="A1793" s="1"/>
      <c r="B1793" s="1"/>
      <c r="C1793" s="1"/>
      <c r="D1793" s="8"/>
      <c r="E1793" s="8"/>
      <c r="F1793" s="8"/>
      <c r="G1793" s="5"/>
      <c r="H1793" s="5"/>
      <c r="I1793" s="5"/>
    </row>
    <row r="1794" spans="1:9" x14ac:dyDescent="0.2">
      <c r="A1794" s="1"/>
      <c r="B1794" s="1"/>
      <c r="C1794" s="1"/>
      <c r="D1794" s="8"/>
      <c r="E1794" s="8"/>
      <c r="F1794" s="8"/>
      <c r="G1794" s="5"/>
      <c r="H1794" s="5"/>
      <c r="I1794" s="5"/>
    </row>
    <row r="1795" spans="1:9" x14ac:dyDescent="0.2">
      <c r="A1795" s="1"/>
      <c r="B1795" s="1"/>
      <c r="C1795" s="1"/>
      <c r="D1795" s="8"/>
      <c r="E1795" s="8"/>
      <c r="F1795" s="8"/>
      <c r="G1795" s="5"/>
      <c r="H1795" s="5"/>
      <c r="I1795" s="5"/>
    </row>
    <row r="1796" spans="1:9" x14ac:dyDescent="0.2">
      <c r="A1796" s="1"/>
      <c r="B1796" s="1"/>
      <c r="C1796" s="1"/>
      <c r="D1796" s="8"/>
      <c r="E1796" s="8"/>
      <c r="F1796" s="8"/>
      <c r="G1796" s="5"/>
      <c r="H1796" s="5"/>
      <c r="I1796" s="5"/>
    </row>
    <row r="1797" spans="1:9" x14ac:dyDescent="0.2">
      <c r="A1797" s="1"/>
      <c r="B1797" s="1"/>
      <c r="C1797" s="1"/>
      <c r="D1797" s="8"/>
      <c r="E1797" s="8"/>
      <c r="F1797" s="8"/>
      <c r="G1797" s="5"/>
      <c r="H1797" s="5"/>
      <c r="I1797" s="5"/>
    </row>
    <row r="1798" spans="1:9" x14ac:dyDescent="0.2">
      <c r="A1798" s="1"/>
      <c r="B1798" s="1"/>
      <c r="C1798" s="1"/>
      <c r="D1798" s="8"/>
      <c r="E1798" s="8"/>
      <c r="F1798" s="8"/>
      <c r="G1798" s="5"/>
      <c r="H1798" s="5"/>
      <c r="I1798" s="5"/>
    </row>
    <row r="1799" spans="1:9" x14ac:dyDescent="0.2">
      <c r="A1799" s="1"/>
      <c r="B1799" s="1"/>
      <c r="C1799" s="1"/>
      <c r="D1799" s="8"/>
      <c r="E1799" s="8"/>
      <c r="F1799" s="8"/>
      <c r="G1799" s="5"/>
      <c r="H1799" s="5"/>
      <c r="I1799" s="5"/>
    </row>
    <row r="1800" spans="1:9" x14ac:dyDescent="0.2">
      <c r="A1800" s="1"/>
      <c r="B1800" s="1"/>
      <c r="C1800" s="1"/>
      <c r="D1800" s="8"/>
      <c r="E1800" s="8"/>
      <c r="F1800" s="8"/>
      <c r="G1800" s="5"/>
      <c r="H1800" s="5"/>
      <c r="I1800" s="5"/>
    </row>
    <row r="1801" spans="1:9" x14ac:dyDescent="0.2">
      <c r="A1801" s="1"/>
      <c r="B1801" s="1"/>
      <c r="C1801" s="1"/>
      <c r="D1801" s="8"/>
      <c r="E1801" s="8"/>
      <c r="F1801" s="8"/>
      <c r="G1801" s="5"/>
      <c r="H1801" s="5"/>
      <c r="I1801" s="5"/>
    </row>
    <row r="1802" spans="1:9" x14ac:dyDescent="0.2">
      <c r="A1802" s="1"/>
      <c r="B1802" s="1"/>
      <c r="C1802" s="1"/>
      <c r="D1802" s="8"/>
      <c r="E1802" s="8"/>
      <c r="F1802" s="8"/>
      <c r="G1802" s="5"/>
      <c r="H1802" s="5"/>
      <c r="I1802" s="5"/>
    </row>
    <row r="1803" spans="1:9" x14ac:dyDescent="0.2">
      <c r="A1803" s="1"/>
      <c r="B1803" s="1"/>
      <c r="C1803" s="1"/>
      <c r="D1803" s="8"/>
      <c r="E1803" s="8"/>
      <c r="F1803" s="8"/>
      <c r="G1803" s="5"/>
      <c r="H1803" s="5"/>
      <c r="I1803" s="5"/>
    </row>
    <row r="1804" spans="1:9" x14ac:dyDescent="0.2">
      <c r="A1804" s="1"/>
      <c r="B1804" s="1"/>
      <c r="C1804" s="1"/>
      <c r="D1804" s="8"/>
      <c r="E1804" s="8"/>
      <c r="F1804" s="8"/>
      <c r="G1804" s="5"/>
      <c r="H1804" s="5"/>
      <c r="I1804" s="5"/>
    </row>
    <row r="1805" spans="1:9" x14ac:dyDescent="0.2">
      <c r="A1805" s="1"/>
      <c r="B1805" s="1"/>
      <c r="C1805" s="1"/>
      <c r="D1805" s="8"/>
      <c r="E1805" s="8"/>
      <c r="F1805" s="8"/>
      <c r="G1805" s="5"/>
      <c r="H1805" s="5"/>
      <c r="I1805" s="5"/>
    </row>
    <row r="1806" spans="1:9" x14ac:dyDescent="0.2">
      <c r="A1806" s="1"/>
      <c r="B1806" s="1"/>
      <c r="C1806" s="1"/>
      <c r="D1806" s="8"/>
      <c r="E1806" s="8"/>
      <c r="F1806" s="8"/>
      <c r="G1806" s="5"/>
      <c r="H1806" s="5"/>
      <c r="I1806" s="5"/>
    </row>
    <row r="1807" spans="1:9" x14ac:dyDescent="0.2">
      <c r="A1807" s="1"/>
      <c r="B1807" s="1"/>
      <c r="C1807" s="1"/>
      <c r="D1807" s="8"/>
      <c r="E1807" s="8"/>
      <c r="F1807" s="8"/>
      <c r="G1807" s="5"/>
      <c r="H1807" s="5"/>
      <c r="I1807" s="5"/>
    </row>
    <row r="1808" spans="1:9" x14ac:dyDescent="0.2">
      <c r="A1808" s="1"/>
      <c r="B1808" s="1"/>
      <c r="C1808" s="1"/>
      <c r="D1808" s="8"/>
      <c r="E1808" s="8"/>
      <c r="F1808" s="8"/>
      <c r="G1808" s="5"/>
      <c r="H1808" s="5"/>
      <c r="I1808" s="5"/>
    </row>
    <row r="1809" spans="1:9" x14ac:dyDescent="0.2">
      <c r="A1809" s="1"/>
      <c r="B1809" s="1"/>
      <c r="C1809" s="1"/>
      <c r="D1809" s="8"/>
      <c r="E1809" s="8"/>
      <c r="F1809" s="8"/>
      <c r="G1809" s="5"/>
      <c r="H1809" s="5"/>
      <c r="I1809" s="5"/>
    </row>
    <row r="1810" spans="1:9" x14ac:dyDescent="0.2">
      <c r="A1810" s="1"/>
      <c r="B1810" s="1"/>
      <c r="C1810" s="1"/>
      <c r="D1810" s="8"/>
      <c r="E1810" s="8"/>
      <c r="F1810" s="8"/>
      <c r="G1810" s="5"/>
      <c r="H1810" s="5"/>
      <c r="I1810" s="5"/>
    </row>
    <row r="1811" spans="1:9" x14ac:dyDescent="0.2">
      <c r="A1811" s="1"/>
      <c r="B1811" s="1"/>
      <c r="C1811" s="1"/>
      <c r="D1811" s="8"/>
      <c r="E1811" s="8"/>
      <c r="F1811" s="8"/>
      <c r="G1811" s="5"/>
      <c r="H1811" s="5"/>
      <c r="I1811" s="5"/>
    </row>
    <row r="1812" spans="1:9" x14ac:dyDescent="0.2">
      <c r="A1812" s="1"/>
      <c r="B1812" s="1"/>
      <c r="C1812" s="1"/>
      <c r="D1812" s="8"/>
      <c r="E1812" s="8"/>
      <c r="F1812" s="8"/>
      <c r="G1812" s="5"/>
      <c r="H1812" s="5"/>
      <c r="I1812" s="5"/>
    </row>
    <row r="1813" spans="1:9" x14ac:dyDescent="0.2">
      <c r="A1813" s="1"/>
      <c r="B1813" s="1"/>
      <c r="C1813" s="1"/>
      <c r="D1813" s="8"/>
      <c r="E1813" s="8"/>
      <c r="F1813" s="8"/>
      <c r="G1813" s="5"/>
      <c r="H1813" s="5"/>
      <c r="I1813" s="5"/>
    </row>
    <row r="1814" spans="1:9" x14ac:dyDescent="0.2">
      <c r="A1814" s="1"/>
      <c r="B1814" s="1"/>
      <c r="C1814" s="1"/>
      <c r="D1814" s="8"/>
      <c r="E1814" s="8"/>
      <c r="F1814" s="8"/>
      <c r="G1814" s="5"/>
      <c r="H1814" s="5"/>
      <c r="I1814" s="5"/>
    </row>
    <row r="1815" spans="1:9" x14ac:dyDescent="0.2">
      <c r="A1815" s="1"/>
      <c r="B1815" s="1"/>
      <c r="C1815" s="1"/>
      <c r="D1815" s="8"/>
      <c r="E1815" s="8"/>
      <c r="F1815" s="8"/>
      <c r="G1815" s="5"/>
      <c r="H1815" s="5"/>
      <c r="I1815" s="5"/>
    </row>
    <row r="1816" spans="1:9" x14ac:dyDescent="0.2">
      <c r="A1816" s="1"/>
      <c r="B1816" s="1"/>
      <c r="C1816" s="1"/>
      <c r="D1816" s="8"/>
      <c r="E1816" s="8"/>
      <c r="F1816" s="8"/>
      <c r="G1816" s="5"/>
      <c r="H1816" s="5"/>
      <c r="I1816" s="5"/>
    </row>
    <row r="1817" spans="1:9" x14ac:dyDescent="0.2">
      <c r="A1817" s="1"/>
      <c r="B1817" s="1"/>
      <c r="C1817" s="1"/>
      <c r="D1817" s="8"/>
      <c r="E1817" s="8"/>
      <c r="F1817" s="8"/>
      <c r="G1817" s="5"/>
      <c r="H1817" s="5"/>
      <c r="I1817" s="5"/>
    </row>
    <row r="1818" spans="1:9" x14ac:dyDescent="0.2">
      <c r="A1818" s="1"/>
      <c r="B1818" s="1"/>
      <c r="C1818" s="1"/>
      <c r="D1818" s="8"/>
      <c r="E1818" s="8"/>
      <c r="F1818" s="8"/>
      <c r="G1818" s="5"/>
      <c r="H1818" s="5"/>
      <c r="I1818" s="5"/>
    </row>
    <row r="1819" spans="1:9" x14ac:dyDescent="0.2">
      <c r="A1819" s="1"/>
      <c r="B1819" s="1"/>
      <c r="C1819" s="1"/>
      <c r="D1819" s="8"/>
      <c r="E1819" s="8"/>
      <c r="F1819" s="8"/>
      <c r="G1819" s="5"/>
      <c r="H1819" s="5"/>
      <c r="I1819" s="5"/>
    </row>
    <row r="1820" spans="1:9" x14ac:dyDescent="0.2">
      <c r="A1820" s="1"/>
      <c r="B1820" s="1"/>
      <c r="C1820" s="1"/>
      <c r="D1820" s="8"/>
      <c r="E1820" s="8"/>
      <c r="F1820" s="8"/>
      <c r="G1820" s="5"/>
      <c r="H1820" s="5"/>
      <c r="I1820" s="5"/>
    </row>
    <row r="1821" spans="1:9" x14ac:dyDescent="0.2">
      <c r="A1821" s="1"/>
      <c r="B1821" s="1"/>
      <c r="C1821" s="1"/>
      <c r="D1821" s="8"/>
      <c r="E1821" s="8"/>
      <c r="F1821" s="8"/>
      <c r="G1821" s="5"/>
      <c r="H1821" s="5"/>
      <c r="I1821" s="5"/>
    </row>
    <row r="1822" spans="1:9" x14ac:dyDescent="0.2">
      <c r="A1822" s="1"/>
      <c r="B1822" s="1"/>
      <c r="C1822" s="1"/>
      <c r="D1822" s="8"/>
      <c r="E1822" s="8"/>
      <c r="F1822" s="8"/>
      <c r="G1822" s="5"/>
      <c r="H1822" s="5"/>
      <c r="I1822" s="5"/>
    </row>
    <row r="1823" spans="1:9" x14ac:dyDescent="0.2">
      <c r="A1823" s="1"/>
      <c r="B1823" s="1"/>
      <c r="C1823" s="1"/>
      <c r="D1823" s="8"/>
      <c r="E1823" s="8"/>
      <c r="F1823" s="8"/>
      <c r="G1823" s="5"/>
      <c r="H1823" s="5"/>
      <c r="I1823" s="5"/>
    </row>
    <row r="1824" spans="1:9" x14ac:dyDescent="0.2">
      <c r="A1824" s="1"/>
      <c r="B1824" s="1"/>
      <c r="C1824" s="1"/>
      <c r="D1824" s="8"/>
      <c r="E1824" s="8"/>
      <c r="F1824" s="8"/>
      <c r="G1824" s="5"/>
      <c r="H1824" s="5"/>
      <c r="I1824" s="5"/>
    </row>
    <row r="1825" spans="1:9" x14ac:dyDescent="0.2">
      <c r="A1825" s="1"/>
      <c r="B1825" s="1"/>
      <c r="C1825" s="1"/>
      <c r="D1825" s="8"/>
      <c r="E1825" s="8"/>
      <c r="F1825" s="8"/>
      <c r="G1825" s="5"/>
      <c r="H1825" s="5"/>
      <c r="I1825" s="5"/>
    </row>
    <row r="1826" spans="1:9" x14ac:dyDescent="0.2">
      <c r="A1826" s="1"/>
      <c r="B1826" s="1"/>
      <c r="C1826" s="1"/>
      <c r="D1826" s="8"/>
      <c r="E1826" s="8"/>
      <c r="F1826" s="8"/>
      <c r="G1826" s="5"/>
      <c r="H1826" s="5"/>
      <c r="I1826" s="5"/>
    </row>
    <row r="1827" spans="1:9" x14ac:dyDescent="0.2">
      <c r="A1827" s="1"/>
      <c r="B1827" s="1"/>
      <c r="C1827" s="1"/>
      <c r="D1827" s="8"/>
      <c r="E1827" s="8"/>
      <c r="F1827" s="8"/>
      <c r="G1827" s="5"/>
      <c r="H1827" s="5"/>
      <c r="I1827" s="5"/>
    </row>
    <row r="1828" spans="1:9" x14ac:dyDescent="0.2">
      <c r="A1828" s="1"/>
      <c r="B1828" s="1"/>
      <c r="C1828" s="1"/>
      <c r="D1828" s="8"/>
      <c r="E1828" s="8"/>
      <c r="F1828" s="8"/>
      <c r="G1828" s="5"/>
      <c r="H1828" s="5"/>
      <c r="I1828" s="5"/>
    </row>
    <row r="1829" spans="1:9" x14ac:dyDescent="0.2">
      <c r="A1829" s="1"/>
      <c r="B1829" s="1"/>
      <c r="C1829" s="1"/>
      <c r="D1829" s="8"/>
      <c r="E1829" s="8"/>
      <c r="F1829" s="8"/>
      <c r="G1829" s="5"/>
      <c r="H1829" s="5"/>
      <c r="I1829" s="5"/>
    </row>
    <row r="1830" spans="1:9" x14ac:dyDescent="0.2">
      <c r="A1830" s="1"/>
      <c r="B1830" s="1"/>
      <c r="C1830" s="1"/>
      <c r="D1830" s="8"/>
      <c r="E1830" s="8"/>
      <c r="F1830" s="8"/>
      <c r="G1830" s="5"/>
      <c r="H1830" s="5"/>
      <c r="I1830" s="5"/>
    </row>
    <row r="1831" spans="1:9" x14ac:dyDescent="0.2">
      <c r="A1831" s="1"/>
      <c r="B1831" s="1"/>
      <c r="C1831" s="1"/>
      <c r="D1831" s="8"/>
      <c r="E1831" s="8"/>
      <c r="F1831" s="8"/>
      <c r="G1831" s="5"/>
      <c r="H1831" s="5"/>
      <c r="I1831" s="5"/>
    </row>
    <row r="1832" spans="1:9" x14ac:dyDescent="0.2">
      <c r="A1832" s="1"/>
      <c r="B1832" s="1"/>
      <c r="C1832" s="1"/>
      <c r="D1832" s="8"/>
      <c r="E1832" s="8"/>
      <c r="F1832" s="8"/>
      <c r="G1832" s="5"/>
      <c r="H1832" s="5"/>
      <c r="I1832" s="5"/>
    </row>
    <row r="1833" spans="1:9" x14ac:dyDescent="0.2">
      <c r="A1833" s="1"/>
      <c r="B1833" s="1"/>
      <c r="C1833" s="1"/>
      <c r="D1833" s="8"/>
      <c r="E1833" s="8"/>
      <c r="F1833" s="8"/>
      <c r="G1833" s="5"/>
      <c r="H1833" s="5"/>
      <c r="I1833" s="5"/>
    </row>
    <row r="1834" spans="1:9" x14ac:dyDescent="0.2">
      <c r="A1834" s="1"/>
      <c r="B1834" s="1"/>
      <c r="C1834" s="1"/>
      <c r="D1834" s="8"/>
      <c r="E1834" s="8"/>
      <c r="F1834" s="8"/>
      <c r="G1834" s="5"/>
      <c r="H1834" s="5"/>
      <c r="I1834" s="5"/>
    </row>
    <row r="1835" spans="1:9" x14ac:dyDescent="0.2">
      <c r="A1835" s="1"/>
      <c r="B1835" s="1"/>
      <c r="C1835" s="1"/>
      <c r="D1835" s="8"/>
      <c r="E1835" s="8"/>
      <c r="F1835" s="8"/>
      <c r="G1835" s="5"/>
      <c r="H1835" s="5"/>
      <c r="I1835" s="5"/>
    </row>
    <row r="1836" spans="1:9" x14ac:dyDescent="0.2">
      <c r="A1836" s="1"/>
      <c r="B1836" s="1"/>
      <c r="C1836" s="1"/>
      <c r="D1836" s="8"/>
      <c r="E1836" s="8"/>
      <c r="F1836" s="8"/>
      <c r="G1836" s="5"/>
      <c r="H1836" s="5"/>
      <c r="I1836" s="5"/>
    </row>
    <row r="1837" spans="1:9" x14ac:dyDescent="0.2">
      <c r="A1837" s="1"/>
      <c r="B1837" s="1"/>
      <c r="C1837" s="1"/>
      <c r="D1837" s="8"/>
      <c r="E1837" s="8"/>
      <c r="F1837" s="8"/>
      <c r="G1837" s="5"/>
      <c r="H1837" s="5"/>
      <c r="I1837" s="5"/>
    </row>
    <row r="1838" spans="1:9" x14ac:dyDescent="0.2">
      <c r="A1838" s="1"/>
      <c r="B1838" s="1"/>
      <c r="C1838" s="1"/>
      <c r="D1838" s="8"/>
      <c r="E1838" s="8"/>
      <c r="F1838" s="8"/>
      <c r="G1838" s="5"/>
      <c r="H1838" s="5"/>
      <c r="I1838" s="5"/>
    </row>
    <row r="1839" spans="1:9" x14ac:dyDescent="0.2">
      <c r="A1839" s="1"/>
      <c r="B1839" s="1"/>
      <c r="C1839" s="1"/>
      <c r="D1839" s="8"/>
      <c r="E1839" s="8"/>
      <c r="F1839" s="8"/>
      <c r="G1839" s="5"/>
      <c r="H1839" s="5"/>
      <c r="I1839" s="5"/>
    </row>
    <row r="1840" spans="1:9" x14ac:dyDescent="0.2">
      <c r="A1840" s="1"/>
      <c r="B1840" s="1"/>
      <c r="C1840" s="1"/>
      <c r="D1840" s="8"/>
      <c r="E1840" s="8"/>
      <c r="F1840" s="8"/>
      <c r="G1840" s="5"/>
      <c r="H1840" s="5"/>
      <c r="I1840" s="5"/>
    </row>
    <row r="1841" spans="1:9" x14ac:dyDescent="0.2">
      <c r="A1841" s="1"/>
      <c r="B1841" s="1"/>
      <c r="C1841" s="1"/>
      <c r="D1841" s="8"/>
      <c r="E1841" s="8"/>
      <c r="F1841" s="8"/>
      <c r="G1841" s="5"/>
      <c r="H1841" s="5"/>
      <c r="I1841" s="5"/>
    </row>
    <row r="1842" spans="1:9" x14ac:dyDescent="0.2">
      <c r="A1842" s="1"/>
      <c r="B1842" s="1"/>
      <c r="C1842" s="1"/>
      <c r="D1842" s="8"/>
      <c r="E1842" s="8"/>
      <c r="F1842" s="8"/>
      <c r="G1842" s="5"/>
      <c r="H1842" s="5"/>
      <c r="I1842" s="5"/>
    </row>
    <row r="1843" spans="1:9" x14ac:dyDescent="0.2">
      <c r="A1843" s="1"/>
      <c r="B1843" s="1"/>
      <c r="C1843" s="1"/>
      <c r="D1843" s="8"/>
      <c r="E1843" s="8"/>
      <c r="F1843" s="8"/>
      <c r="G1843" s="5"/>
      <c r="H1843" s="5"/>
      <c r="I1843" s="5"/>
    </row>
    <row r="1844" spans="1:9" x14ac:dyDescent="0.2">
      <c r="A1844" s="1"/>
      <c r="B1844" s="1"/>
      <c r="C1844" s="1"/>
      <c r="D1844" s="8"/>
      <c r="E1844" s="8"/>
      <c r="F1844" s="8"/>
      <c r="G1844" s="5"/>
      <c r="H1844" s="5"/>
      <c r="I1844" s="5"/>
    </row>
    <row r="1845" spans="1:9" x14ac:dyDescent="0.2">
      <c r="A1845" s="1"/>
      <c r="B1845" s="1"/>
      <c r="C1845" s="1"/>
      <c r="D1845" s="8"/>
      <c r="E1845" s="8"/>
      <c r="F1845" s="8"/>
      <c r="G1845" s="5"/>
      <c r="H1845" s="5"/>
      <c r="I1845" s="5"/>
    </row>
    <row r="1846" spans="1:9" x14ac:dyDescent="0.2">
      <c r="A1846" s="1"/>
      <c r="B1846" s="1"/>
      <c r="C1846" s="1"/>
      <c r="D1846" s="8"/>
      <c r="E1846" s="8"/>
      <c r="F1846" s="8"/>
      <c r="G1846" s="5"/>
      <c r="H1846" s="5"/>
      <c r="I1846" s="5"/>
    </row>
    <row r="1847" spans="1:9" x14ac:dyDescent="0.2">
      <c r="A1847" s="1"/>
      <c r="B1847" s="1"/>
      <c r="C1847" s="1"/>
      <c r="D1847" s="8"/>
      <c r="E1847" s="8"/>
      <c r="F1847" s="8"/>
      <c r="G1847" s="5"/>
      <c r="H1847" s="5"/>
      <c r="I1847" s="5"/>
    </row>
    <row r="1848" spans="1:9" x14ac:dyDescent="0.2">
      <c r="A1848" s="1"/>
      <c r="B1848" s="1"/>
      <c r="C1848" s="1"/>
      <c r="D1848" s="8"/>
      <c r="E1848" s="8"/>
      <c r="F1848" s="8"/>
      <c r="G1848" s="5"/>
      <c r="H1848" s="5"/>
      <c r="I1848" s="5"/>
    </row>
    <row r="1849" spans="1:9" x14ac:dyDescent="0.2">
      <c r="A1849" s="1"/>
      <c r="B1849" s="1"/>
      <c r="C1849" s="1"/>
      <c r="D1849" s="8"/>
      <c r="E1849" s="8"/>
      <c r="F1849" s="8"/>
      <c r="G1849" s="5"/>
      <c r="H1849" s="5"/>
      <c r="I1849" s="5"/>
    </row>
    <row r="1850" spans="1:9" x14ac:dyDescent="0.2">
      <c r="A1850" s="1"/>
      <c r="B1850" s="1"/>
      <c r="C1850" s="1"/>
      <c r="D1850" s="8"/>
      <c r="E1850" s="8"/>
      <c r="F1850" s="8"/>
      <c r="G1850" s="5"/>
      <c r="H1850" s="5"/>
      <c r="I1850" s="5"/>
    </row>
    <row r="1851" spans="1:9" x14ac:dyDescent="0.2">
      <c r="A1851" s="1"/>
      <c r="B1851" s="1"/>
      <c r="C1851" s="1"/>
      <c r="D1851" s="8"/>
      <c r="E1851" s="8"/>
      <c r="F1851" s="8"/>
      <c r="G1851" s="5"/>
      <c r="H1851" s="5"/>
      <c r="I1851" s="5"/>
    </row>
    <row r="1852" spans="1:9" x14ac:dyDescent="0.2">
      <c r="A1852" s="1"/>
      <c r="B1852" s="1"/>
      <c r="C1852" s="1"/>
      <c r="D1852" s="8"/>
      <c r="E1852" s="8"/>
      <c r="F1852" s="8"/>
      <c r="G1852" s="5"/>
      <c r="H1852" s="5"/>
      <c r="I1852" s="5"/>
    </row>
    <row r="1853" spans="1:9" x14ac:dyDescent="0.2">
      <c r="A1853" s="1"/>
      <c r="B1853" s="1"/>
      <c r="C1853" s="1"/>
      <c r="D1853" s="8"/>
      <c r="E1853" s="8"/>
      <c r="F1853" s="8"/>
      <c r="G1853" s="5"/>
      <c r="H1853" s="5"/>
      <c r="I1853" s="5"/>
    </row>
    <row r="1854" spans="1:9" x14ac:dyDescent="0.2">
      <c r="A1854" s="1"/>
      <c r="B1854" s="1"/>
      <c r="C1854" s="1"/>
      <c r="D1854" s="8"/>
      <c r="E1854" s="8"/>
      <c r="F1854" s="8"/>
      <c r="G1854" s="5"/>
      <c r="H1854" s="5"/>
      <c r="I1854" s="5"/>
    </row>
    <row r="1855" spans="1:9" x14ac:dyDescent="0.2">
      <c r="A1855" s="1"/>
      <c r="B1855" s="1"/>
      <c r="C1855" s="1"/>
      <c r="D1855" s="8"/>
      <c r="E1855" s="8"/>
      <c r="F1855" s="8"/>
      <c r="G1855" s="5"/>
      <c r="H1855" s="5"/>
      <c r="I1855" s="5"/>
    </row>
    <row r="1856" spans="1:9" x14ac:dyDescent="0.2">
      <c r="A1856" s="1"/>
      <c r="B1856" s="1"/>
      <c r="C1856" s="1"/>
      <c r="D1856" s="8"/>
      <c r="E1856" s="8"/>
      <c r="F1856" s="8"/>
      <c r="G1856" s="5"/>
      <c r="H1856" s="5"/>
      <c r="I1856" s="5"/>
    </row>
    <row r="1857" spans="1:9" x14ac:dyDescent="0.2">
      <c r="A1857" s="1"/>
      <c r="B1857" s="1"/>
      <c r="C1857" s="1"/>
      <c r="D1857" s="8"/>
      <c r="E1857" s="8"/>
      <c r="F1857" s="8"/>
      <c r="G1857" s="5"/>
      <c r="H1857" s="5"/>
      <c r="I1857" s="5"/>
    </row>
    <row r="1858" spans="1:9" x14ac:dyDescent="0.2">
      <c r="A1858" s="1"/>
      <c r="B1858" s="1"/>
      <c r="C1858" s="1"/>
      <c r="D1858" s="8"/>
      <c r="E1858" s="8"/>
      <c r="F1858" s="8"/>
      <c r="G1858" s="5"/>
      <c r="H1858" s="5"/>
      <c r="I1858" s="5"/>
    </row>
    <row r="1859" spans="1:9" x14ac:dyDescent="0.2">
      <c r="A1859" s="1"/>
      <c r="B1859" s="1"/>
      <c r="C1859" s="1"/>
      <c r="D1859" s="8"/>
      <c r="E1859" s="8"/>
      <c r="F1859" s="8"/>
      <c r="G1859" s="5"/>
      <c r="H1859" s="5"/>
      <c r="I1859" s="5"/>
    </row>
    <row r="1860" spans="1:9" x14ac:dyDescent="0.2">
      <c r="A1860" s="1"/>
      <c r="B1860" s="1"/>
      <c r="C1860" s="1"/>
      <c r="D1860" s="8"/>
      <c r="E1860" s="8"/>
      <c r="F1860" s="8"/>
      <c r="G1860" s="5"/>
      <c r="H1860" s="5"/>
      <c r="I1860" s="5"/>
    </row>
    <row r="1861" spans="1:9" x14ac:dyDescent="0.2">
      <c r="A1861" s="1"/>
      <c r="B1861" s="1"/>
      <c r="C1861" s="1"/>
      <c r="D1861" s="8"/>
      <c r="E1861" s="8"/>
      <c r="F1861" s="8"/>
      <c r="G1861" s="5"/>
      <c r="H1861" s="5"/>
      <c r="I1861" s="5"/>
    </row>
    <row r="1862" spans="1:9" x14ac:dyDescent="0.2">
      <c r="A1862" s="1"/>
      <c r="B1862" s="1"/>
      <c r="C1862" s="1"/>
      <c r="D1862" s="8"/>
      <c r="E1862" s="8"/>
      <c r="F1862" s="8"/>
      <c r="G1862" s="5"/>
      <c r="H1862" s="5"/>
      <c r="I1862" s="5"/>
    </row>
    <row r="1863" spans="1:9" x14ac:dyDescent="0.2">
      <c r="A1863" s="1"/>
      <c r="B1863" s="1"/>
      <c r="C1863" s="1"/>
      <c r="D1863" s="8"/>
      <c r="E1863" s="8"/>
      <c r="F1863" s="8"/>
      <c r="G1863" s="5"/>
      <c r="H1863" s="5"/>
      <c r="I1863" s="5"/>
    </row>
    <row r="1864" spans="1:9" x14ac:dyDescent="0.2">
      <c r="A1864" s="1"/>
      <c r="B1864" s="1"/>
      <c r="C1864" s="1"/>
      <c r="D1864" s="8"/>
      <c r="E1864" s="8"/>
      <c r="F1864" s="8"/>
      <c r="G1864" s="5"/>
      <c r="H1864" s="5"/>
      <c r="I1864" s="5"/>
    </row>
    <row r="1865" spans="1:9" x14ac:dyDescent="0.2">
      <c r="A1865" s="1"/>
      <c r="B1865" s="1"/>
      <c r="C1865" s="1"/>
      <c r="D1865" s="8"/>
      <c r="E1865" s="8"/>
      <c r="F1865" s="8"/>
      <c r="G1865" s="5"/>
      <c r="H1865" s="5"/>
      <c r="I1865" s="5"/>
    </row>
    <row r="1866" spans="1:9" x14ac:dyDescent="0.2">
      <c r="A1866" s="1"/>
      <c r="B1866" s="1"/>
      <c r="C1866" s="1"/>
      <c r="D1866" s="8"/>
      <c r="E1866" s="8"/>
      <c r="F1866" s="8"/>
      <c r="G1866" s="5"/>
      <c r="H1866" s="5"/>
      <c r="I1866" s="5"/>
    </row>
    <row r="1867" spans="1:9" x14ac:dyDescent="0.2">
      <c r="A1867" s="1"/>
      <c r="B1867" s="1"/>
      <c r="C1867" s="1"/>
      <c r="D1867" s="8"/>
      <c r="E1867" s="8"/>
      <c r="F1867" s="8"/>
      <c r="G1867" s="5"/>
      <c r="H1867" s="5"/>
      <c r="I1867" s="5"/>
    </row>
    <row r="1868" spans="1:9" x14ac:dyDescent="0.2">
      <c r="A1868" s="1"/>
      <c r="B1868" s="1"/>
      <c r="C1868" s="1"/>
      <c r="D1868" s="8"/>
      <c r="E1868" s="8"/>
      <c r="F1868" s="8"/>
      <c r="G1868" s="5"/>
      <c r="H1868" s="5"/>
      <c r="I1868" s="5"/>
    </row>
    <row r="1869" spans="1:9" x14ac:dyDescent="0.2">
      <c r="A1869" s="1"/>
      <c r="B1869" s="1"/>
      <c r="C1869" s="1"/>
      <c r="D1869" s="8"/>
      <c r="E1869" s="8"/>
      <c r="F1869" s="8"/>
      <c r="G1869" s="5"/>
      <c r="H1869" s="5"/>
      <c r="I1869" s="5"/>
    </row>
    <row r="1870" spans="1:9" x14ac:dyDescent="0.2">
      <c r="A1870" s="1"/>
      <c r="B1870" s="1"/>
      <c r="C1870" s="1"/>
      <c r="D1870" s="8"/>
      <c r="E1870" s="8"/>
      <c r="F1870" s="8"/>
      <c r="G1870" s="5"/>
      <c r="H1870" s="5"/>
      <c r="I1870" s="5"/>
    </row>
    <row r="1871" spans="1:9" x14ac:dyDescent="0.2">
      <c r="A1871" s="1"/>
      <c r="B1871" s="1"/>
      <c r="C1871" s="1"/>
      <c r="D1871" s="8"/>
      <c r="E1871" s="8"/>
      <c r="F1871" s="8"/>
      <c r="G1871" s="5"/>
      <c r="H1871" s="5"/>
      <c r="I1871" s="5"/>
    </row>
    <row r="1872" spans="1:9" x14ac:dyDescent="0.2">
      <c r="A1872" s="1"/>
      <c r="B1872" s="1"/>
      <c r="C1872" s="1"/>
      <c r="D1872" s="8"/>
      <c r="E1872" s="8"/>
      <c r="F1872" s="8"/>
      <c r="G1872" s="5"/>
      <c r="H1872" s="5"/>
      <c r="I1872" s="5"/>
    </row>
    <row r="1873" spans="1:9" x14ac:dyDescent="0.2">
      <c r="A1873" s="1"/>
      <c r="B1873" s="1"/>
      <c r="C1873" s="1"/>
      <c r="D1873" s="8"/>
      <c r="E1873" s="8"/>
      <c r="F1873" s="8"/>
      <c r="G1873" s="5"/>
      <c r="H1873" s="5"/>
      <c r="I1873" s="5"/>
    </row>
    <row r="1874" spans="1:9" x14ac:dyDescent="0.2">
      <c r="A1874" s="1"/>
      <c r="B1874" s="1"/>
      <c r="C1874" s="1"/>
      <c r="D1874" s="8"/>
      <c r="E1874" s="8"/>
      <c r="F1874" s="8"/>
      <c r="G1874" s="5"/>
      <c r="H1874" s="5"/>
      <c r="I1874" s="5"/>
    </row>
    <row r="1875" spans="1:9" x14ac:dyDescent="0.2">
      <c r="A1875" s="1"/>
      <c r="B1875" s="1"/>
      <c r="C1875" s="1"/>
      <c r="D1875" s="8"/>
      <c r="E1875" s="8"/>
      <c r="F1875" s="8"/>
      <c r="G1875" s="5"/>
      <c r="H1875" s="5"/>
      <c r="I1875" s="5"/>
    </row>
    <row r="1876" spans="1:9" x14ac:dyDescent="0.2">
      <c r="A1876" s="1"/>
      <c r="B1876" s="1"/>
      <c r="C1876" s="1"/>
      <c r="D1876" s="8"/>
      <c r="E1876" s="8"/>
      <c r="F1876" s="8"/>
      <c r="G1876" s="5"/>
      <c r="H1876" s="5"/>
      <c r="I1876" s="5"/>
    </row>
    <row r="1877" spans="1:9" x14ac:dyDescent="0.2">
      <c r="A1877" s="1"/>
      <c r="B1877" s="1"/>
      <c r="C1877" s="1"/>
      <c r="D1877" s="8"/>
      <c r="E1877" s="8"/>
      <c r="F1877" s="8"/>
      <c r="G1877" s="5"/>
      <c r="H1877" s="5"/>
      <c r="I1877" s="5"/>
    </row>
    <row r="1878" spans="1:9" x14ac:dyDescent="0.2">
      <c r="A1878" s="1"/>
      <c r="B1878" s="1"/>
      <c r="C1878" s="1"/>
      <c r="D1878" s="8"/>
      <c r="E1878" s="8"/>
      <c r="F1878" s="8"/>
      <c r="G1878" s="5"/>
      <c r="H1878" s="5"/>
      <c r="I1878" s="5"/>
    </row>
    <row r="1879" spans="1:9" x14ac:dyDescent="0.2">
      <c r="A1879" s="1"/>
      <c r="B1879" s="1"/>
      <c r="C1879" s="1"/>
      <c r="D1879" s="8"/>
      <c r="E1879" s="8"/>
      <c r="F1879" s="8"/>
      <c r="G1879" s="5"/>
      <c r="H1879" s="5"/>
      <c r="I1879" s="5"/>
    </row>
    <row r="1880" spans="1:9" x14ac:dyDescent="0.2">
      <c r="A1880" s="1"/>
      <c r="B1880" s="1"/>
      <c r="C1880" s="1"/>
      <c r="D1880" s="8"/>
      <c r="E1880" s="8"/>
      <c r="F1880" s="8"/>
      <c r="G1880" s="5"/>
      <c r="H1880" s="5"/>
      <c r="I1880" s="5"/>
    </row>
    <row r="1881" spans="1:9" x14ac:dyDescent="0.2">
      <c r="A1881" s="1"/>
      <c r="B1881" s="1"/>
      <c r="C1881" s="1"/>
      <c r="D1881" s="8"/>
      <c r="E1881" s="8"/>
      <c r="F1881" s="8"/>
      <c r="G1881" s="5"/>
      <c r="H1881" s="5"/>
      <c r="I1881" s="5"/>
    </row>
    <row r="1882" spans="1:9" x14ac:dyDescent="0.2">
      <c r="A1882" s="1"/>
      <c r="B1882" s="1"/>
      <c r="C1882" s="1"/>
      <c r="D1882" s="8"/>
      <c r="E1882" s="8"/>
      <c r="F1882" s="8"/>
      <c r="G1882" s="5"/>
      <c r="H1882" s="5"/>
      <c r="I1882" s="5"/>
    </row>
    <row r="1883" spans="1:9" x14ac:dyDescent="0.2">
      <c r="A1883" s="1"/>
      <c r="B1883" s="1"/>
      <c r="C1883" s="1"/>
      <c r="D1883" s="8"/>
      <c r="E1883" s="8"/>
      <c r="F1883" s="8"/>
      <c r="G1883" s="5"/>
      <c r="H1883" s="5"/>
      <c r="I1883" s="5"/>
    </row>
    <row r="1884" spans="1:9" x14ac:dyDescent="0.2">
      <c r="A1884" s="1"/>
      <c r="B1884" s="1"/>
      <c r="C1884" s="1"/>
      <c r="D1884" s="8"/>
      <c r="E1884" s="8"/>
      <c r="F1884" s="8"/>
      <c r="G1884" s="5"/>
      <c r="H1884" s="5"/>
      <c r="I1884" s="5"/>
    </row>
    <row r="1885" spans="1:9" x14ac:dyDescent="0.2">
      <c r="A1885" s="1"/>
      <c r="B1885" s="1"/>
      <c r="C1885" s="1"/>
      <c r="D1885" s="8"/>
      <c r="E1885" s="8"/>
      <c r="F1885" s="8"/>
      <c r="G1885" s="5"/>
      <c r="H1885" s="5"/>
      <c r="I1885" s="5"/>
    </row>
    <row r="1886" spans="1:9" x14ac:dyDescent="0.2">
      <c r="A1886" s="1"/>
      <c r="B1886" s="1"/>
      <c r="C1886" s="1"/>
      <c r="D1886" s="8"/>
      <c r="E1886" s="8"/>
      <c r="F1886" s="8"/>
      <c r="G1886" s="5"/>
      <c r="H1886" s="5"/>
      <c r="I1886" s="5"/>
    </row>
    <row r="1887" spans="1:9" x14ac:dyDescent="0.2">
      <c r="A1887" s="1"/>
      <c r="B1887" s="1"/>
      <c r="C1887" s="1"/>
      <c r="D1887" s="8"/>
      <c r="E1887" s="8"/>
      <c r="F1887" s="8"/>
      <c r="G1887" s="5"/>
      <c r="H1887" s="5"/>
      <c r="I1887" s="5"/>
    </row>
    <row r="1888" spans="1:9" x14ac:dyDescent="0.2">
      <c r="A1888" s="1"/>
      <c r="B1888" s="1"/>
      <c r="C1888" s="1"/>
      <c r="D1888" s="8"/>
      <c r="E1888" s="8"/>
      <c r="F1888" s="8"/>
      <c r="G1888" s="5"/>
      <c r="H1888" s="5"/>
      <c r="I1888" s="5"/>
    </row>
    <row r="1889" spans="1:9" x14ac:dyDescent="0.2">
      <c r="A1889" s="1"/>
      <c r="B1889" s="1"/>
      <c r="C1889" s="1"/>
      <c r="D1889" s="8"/>
      <c r="E1889" s="8"/>
      <c r="F1889" s="8"/>
      <c r="G1889" s="5"/>
      <c r="H1889" s="5"/>
      <c r="I1889" s="5"/>
    </row>
    <row r="1890" spans="1:9" x14ac:dyDescent="0.2">
      <c r="A1890" s="1"/>
      <c r="B1890" s="1"/>
      <c r="C1890" s="1"/>
      <c r="D1890" s="8"/>
      <c r="E1890" s="8"/>
      <c r="F1890" s="8"/>
      <c r="G1890" s="5"/>
      <c r="H1890" s="5"/>
      <c r="I1890" s="5"/>
    </row>
    <row r="1891" spans="1:9" x14ac:dyDescent="0.2">
      <c r="A1891" s="1"/>
      <c r="B1891" s="1"/>
      <c r="C1891" s="1"/>
      <c r="D1891" s="8"/>
      <c r="E1891" s="8"/>
      <c r="F1891" s="8"/>
      <c r="G1891" s="5"/>
      <c r="H1891" s="5"/>
      <c r="I1891" s="5"/>
    </row>
    <row r="1892" spans="1:9" x14ac:dyDescent="0.2">
      <c r="A1892" s="1"/>
      <c r="B1892" s="1"/>
      <c r="C1892" s="1"/>
      <c r="D1892" s="8"/>
      <c r="E1892" s="8"/>
      <c r="F1892" s="8"/>
      <c r="G1892" s="5"/>
      <c r="H1892" s="5"/>
      <c r="I1892" s="5"/>
    </row>
    <row r="1893" spans="1:9" x14ac:dyDescent="0.2">
      <c r="A1893" s="1"/>
      <c r="B1893" s="1"/>
      <c r="C1893" s="1"/>
      <c r="D1893" s="8"/>
      <c r="E1893" s="8"/>
      <c r="F1893" s="8"/>
      <c r="G1893" s="5"/>
      <c r="H1893" s="5"/>
      <c r="I1893" s="5"/>
    </row>
    <row r="1894" spans="1:9" x14ac:dyDescent="0.2">
      <c r="A1894" s="1"/>
      <c r="B1894" s="1"/>
      <c r="C1894" s="1"/>
      <c r="D1894" s="8"/>
      <c r="E1894" s="8"/>
      <c r="F1894" s="8"/>
      <c r="G1894" s="5"/>
      <c r="H1894" s="5"/>
      <c r="I1894" s="5"/>
    </row>
    <row r="1895" spans="1:9" x14ac:dyDescent="0.2">
      <c r="A1895" s="1"/>
      <c r="B1895" s="1"/>
      <c r="C1895" s="1"/>
      <c r="D1895" s="8"/>
      <c r="E1895" s="8"/>
      <c r="F1895" s="8"/>
      <c r="G1895" s="5"/>
      <c r="H1895" s="5"/>
      <c r="I1895" s="5"/>
    </row>
    <row r="1896" spans="1:9" x14ac:dyDescent="0.2">
      <c r="A1896" s="1"/>
      <c r="B1896" s="1"/>
      <c r="C1896" s="1"/>
      <c r="D1896" s="8"/>
      <c r="E1896" s="8"/>
      <c r="F1896" s="8"/>
      <c r="G1896" s="5"/>
      <c r="H1896" s="5"/>
      <c r="I1896" s="5"/>
    </row>
    <row r="1897" spans="1:9" x14ac:dyDescent="0.2">
      <c r="A1897" s="1"/>
      <c r="B1897" s="1"/>
      <c r="C1897" s="1"/>
      <c r="D1897" s="8"/>
      <c r="E1897" s="8"/>
      <c r="F1897" s="8"/>
      <c r="G1897" s="5"/>
      <c r="H1897" s="5"/>
      <c r="I1897" s="5"/>
    </row>
    <row r="1898" spans="1:9" x14ac:dyDescent="0.2">
      <c r="A1898" s="1"/>
      <c r="B1898" s="1"/>
      <c r="C1898" s="1"/>
      <c r="D1898" s="8"/>
      <c r="E1898" s="8"/>
      <c r="F1898" s="8"/>
      <c r="G1898" s="5"/>
      <c r="H1898" s="5"/>
      <c r="I1898" s="5"/>
    </row>
    <row r="1899" spans="1:9" x14ac:dyDescent="0.2">
      <c r="A1899" s="1"/>
      <c r="B1899" s="1"/>
      <c r="C1899" s="1"/>
      <c r="D1899" s="8"/>
      <c r="E1899" s="8"/>
      <c r="F1899" s="8"/>
      <c r="G1899" s="5"/>
      <c r="H1899" s="5"/>
      <c r="I1899" s="5"/>
    </row>
    <row r="1900" spans="1:9" x14ac:dyDescent="0.2">
      <c r="A1900" s="1"/>
      <c r="B1900" s="1"/>
      <c r="C1900" s="1"/>
      <c r="D1900" s="8"/>
      <c r="E1900" s="8"/>
      <c r="F1900" s="8"/>
      <c r="G1900" s="5"/>
      <c r="H1900" s="5"/>
      <c r="I1900" s="5"/>
    </row>
    <row r="1901" spans="1:9" x14ac:dyDescent="0.2">
      <c r="A1901" s="1"/>
      <c r="B1901" s="1"/>
      <c r="C1901" s="1"/>
      <c r="D1901" s="8"/>
      <c r="E1901" s="8"/>
      <c r="F1901" s="8"/>
      <c r="G1901" s="5"/>
      <c r="H1901" s="5"/>
      <c r="I1901" s="5"/>
    </row>
    <row r="1902" spans="1:9" x14ac:dyDescent="0.2">
      <c r="A1902" s="1"/>
      <c r="B1902" s="1"/>
      <c r="C1902" s="1"/>
      <c r="D1902" s="8"/>
      <c r="E1902" s="8"/>
      <c r="F1902" s="8"/>
      <c r="G1902" s="5"/>
      <c r="H1902" s="5"/>
      <c r="I1902" s="5"/>
    </row>
    <row r="1903" spans="1:9" x14ac:dyDescent="0.2">
      <c r="A1903" s="1"/>
      <c r="B1903" s="1"/>
      <c r="C1903" s="1"/>
      <c r="D1903" s="8"/>
      <c r="E1903" s="8"/>
      <c r="F1903" s="8"/>
      <c r="G1903" s="5"/>
      <c r="H1903" s="5"/>
      <c r="I1903" s="5"/>
    </row>
    <row r="1904" spans="1:9" x14ac:dyDescent="0.2">
      <c r="A1904" s="1"/>
      <c r="B1904" s="1"/>
      <c r="C1904" s="1"/>
      <c r="D1904" s="8"/>
      <c r="E1904" s="8"/>
      <c r="F1904" s="8"/>
      <c r="G1904" s="5"/>
      <c r="H1904" s="5"/>
      <c r="I1904" s="5"/>
    </row>
    <row r="1905" spans="1:9" x14ac:dyDescent="0.2">
      <c r="A1905" s="1"/>
      <c r="B1905" s="1"/>
      <c r="C1905" s="1"/>
      <c r="D1905" s="8"/>
      <c r="E1905" s="8"/>
      <c r="F1905" s="8"/>
      <c r="G1905" s="5"/>
      <c r="H1905" s="5"/>
      <c r="I1905" s="5"/>
    </row>
    <row r="1906" spans="1:9" x14ac:dyDescent="0.2">
      <c r="A1906" s="1"/>
      <c r="B1906" s="1"/>
      <c r="C1906" s="1"/>
      <c r="D1906" s="8"/>
      <c r="E1906" s="8"/>
      <c r="F1906" s="8"/>
      <c r="G1906" s="5"/>
      <c r="H1906" s="5"/>
      <c r="I1906" s="5"/>
    </row>
    <row r="1907" spans="1:9" x14ac:dyDescent="0.2">
      <c r="A1907" s="1"/>
      <c r="B1907" s="1"/>
      <c r="C1907" s="1"/>
      <c r="D1907" s="8"/>
      <c r="E1907" s="8"/>
      <c r="F1907" s="8"/>
      <c r="G1907" s="5"/>
      <c r="H1907" s="5"/>
      <c r="I1907" s="5"/>
    </row>
    <row r="1908" spans="1:9" x14ac:dyDescent="0.2">
      <c r="A1908" s="1"/>
      <c r="B1908" s="1"/>
      <c r="C1908" s="1"/>
      <c r="D1908" s="8"/>
      <c r="E1908" s="8"/>
      <c r="F1908" s="8"/>
      <c r="G1908" s="5"/>
      <c r="H1908" s="5"/>
      <c r="I1908" s="5"/>
    </row>
    <row r="1909" spans="1:9" x14ac:dyDescent="0.2">
      <c r="A1909" s="1"/>
      <c r="B1909" s="1"/>
      <c r="C1909" s="1"/>
      <c r="D1909" s="8"/>
      <c r="E1909" s="8"/>
      <c r="F1909" s="8"/>
      <c r="G1909" s="5"/>
      <c r="H1909" s="5"/>
      <c r="I1909" s="5"/>
    </row>
    <row r="1910" spans="1:9" x14ac:dyDescent="0.2">
      <c r="A1910" s="1"/>
      <c r="B1910" s="1"/>
      <c r="C1910" s="1"/>
      <c r="D1910" s="8"/>
      <c r="E1910" s="8"/>
      <c r="F1910" s="8"/>
      <c r="G1910" s="5"/>
      <c r="H1910" s="5"/>
      <c r="I1910" s="5"/>
    </row>
    <row r="1911" spans="1:9" x14ac:dyDescent="0.2">
      <c r="A1911" s="1"/>
      <c r="B1911" s="1"/>
      <c r="C1911" s="1"/>
      <c r="D1911" s="8"/>
      <c r="E1911" s="8"/>
      <c r="F1911" s="8"/>
      <c r="G1911" s="5"/>
      <c r="H1911" s="5"/>
      <c r="I1911" s="5"/>
    </row>
    <row r="1912" spans="1:9" x14ac:dyDescent="0.2">
      <c r="A1912" s="1"/>
      <c r="B1912" s="1"/>
      <c r="C1912" s="1"/>
      <c r="D1912" s="8"/>
      <c r="E1912" s="8"/>
      <c r="F1912" s="8"/>
      <c r="G1912" s="5"/>
      <c r="H1912" s="5"/>
      <c r="I1912" s="5"/>
    </row>
    <row r="1913" spans="1:9" x14ac:dyDescent="0.2">
      <c r="A1913" s="1"/>
      <c r="B1913" s="1"/>
      <c r="C1913" s="1"/>
      <c r="D1913" s="8"/>
      <c r="E1913" s="8"/>
      <c r="F1913" s="8"/>
      <c r="G1913" s="5"/>
      <c r="H1913" s="5"/>
      <c r="I1913" s="5"/>
    </row>
    <row r="1914" spans="1:9" x14ac:dyDescent="0.2">
      <c r="A1914" s="1"/>
      <c r="B1914" s="1"/>
      <c r="C1914" s="1"/>
      <c r="D1914" s="8"/>
      <c r="E1914" s="8"/>
      <c r="F1914" s="8"/>
      <c r="G1914" s="5"/>
      <c r="H1914" s="5"/>
      <c r="I1914" s="5"/>
    </row>
    <row r="1915" spans="1:9" x14ac:dyDescent="0.2">
      <c r="A1915" s="1"/>
      <c r="B1915" s="1"/>
      <c r="C1915" s="1"/>
      <c r="D1915" s="8"/>
      <c r="E1915" s="8"/>
      <c r="F1915" s="8"/>
      <c r="G1915" s="5"/>
      <c r="H1915" s="5"/>
      <c r="I1915" s="5"/>
    </row>
    <row r="1916" spans="1:9" x14ac:dyDescent="0.2">
      <c r="A1916" s="1"/>
      <c r="B1916" s="1"/>
      <c r="C1916" s="1"/>
      <c r="D1916" s="8"/>
      <c r="E1916" s="8"/>
      <c r="F1916" s="8"/>
      <c r="G1916" s="5"/>
      <c r="H1916" s="5"/>
      <c r="I1916" s="5"/>
    </row>
    <row r="1917" spans="1:9" x14ac:dyDescent="0.2">
      <c r="A1917" s="1"/>
      <c r="B1917" s="1"/>
      <c r="C1917" s="1"/>
      <c r="D1917" s="8"/>
      <c r="E1917" s="8"/>
      <c r="F1917" s="8"/>
      <c r="G1917" s="5"/>
      <c r="H1917" s="5"/>
      <c r="I1917" s="5"/>
    </row>
    <row r="1918" spans="1:9" x14ac:dyDescent="0.2">
      <c r="A1918" s="1"/>
      <c r="B1918" s="1"/>
      <c r="C1918" s="1"/>
      <c r="D1918" s="8"/>
      <c r="E1918" s="8"/>
      <c r="F1918" s="8"/>
      <c r="G1918" s="5"/>
      <c r="H1918" s="5"/>
      <c r="I1918" s="5"/>
    </row>
    <row r="1919" spans="1:9" x14ac:dyDescent="0.2">
      <c r="A1919" s="1"/>
      <c r="B1919" s="1"/>
      <c r="C1919" s="1"/>
      <c r="D1919" s="8"/>
      <c r="E1919" s="8"/>
      <c r="F1919" s="8"/>
      <c r="G1919" s="5"/>
      <c r="H1919" s="5"/>
      <c r="I1919" s="5"/>
    </row>
    <row r="1920" spans="1:9" x14ac:dyDescent="0.2">
      <c r="A1920" s="1"/>
      <c r="B1920" s="1"/>
      <c r="C1920" s="1"/>
      <c r="D1920" s="8"/>
      <c r="E1920" s="8"/>
      <c r="F1920" s="8"/>
      <c r="G1920" s="5"/>
      <c r="H1920" s="5"/>
      <c r="I1920" s="5"/>
    </row>
    <row r="1921" spans="1:9" x14ac:dyDescent="0.2">
      <c r="A1921" s="1"/>
      <c r="B1921" s="1"/>
      <c r="C1921" s="1"/>
      <c r="D1921" s="8"/>
      <c r="E1921" s="8"/>
      <c r="F1921" s="8"/>
      <c r="G1921" s="5"/>
      <c r="H1921" s="5"/>
      <c r="I1921" s="5"/>
    </row>
    <row r="1922" spans="1:9" x14ac:dyDescent="0.2">
      <c r="A1922" s="1"/>
      <c r="B1922" s="1"/>
      <c r="C1922" s="1"/>
      <c r="D1922" s="8"/>
      <c r="E1922" s="8"/>
      <c r="F1922" s="8"/>
      <c r="G1922" s="5"/>
      <c r="H1922" s="5"/>
      <c r="I1922" s="5"/>
    </row>
    <row r="1923" spans="1:9" x14ac:dyDescent="0.2">
      <c r="A1923" s="1"/>
      <c r="B1923" s="1"/>
      <c r="C1923" s="1"/>
      <c r="D1923" s="8"/>
      <c r="E1923" s="8"/>
      <c r="F1923" s="8"/>
      <c r="G1923" s="5"/>
      <c r="H1923" s="5"/>
      <c r="I1923" s="5"/>
    </row>
    <row r="1924" spans="1:9" x14ac:dyDescent="0.2">
      <c r="A1924" s="1"/>
      <c r="B1924" s="1"/>
      <c r="C1924" s="1"/>
      <c r="D1924" s="8"/>
      <c r="E1924" s="8"/>
      <c r="F1924" s="8"/>
      <c r="G1924" s="5"/>
      <c r="H1924" s="5"/>
      <c r="I1924" s="5"/>
    </row>
    <row r="1925" spans="1:9" x14ac:dyDescent="0.2">
      <c r="A1925" s="1"/>
      <c r="B1925" s="1"/>
      <c r="C1925" s="1"/>
      <c r="D1925" s="8"/>
      <c r="E1925" s="8"/>
      <c r="F1925" s="8"/>
      <c r="G1925" s="5"/>
      <c r="H1925" s="5"/>
      <c r="I1925" s="5"/>
    </row>
    <row r="1926" spans="1:9" x14ac:dyDescent="0.2">
      <c r="A1926" s="1"/>
      <c r="B1926" s="1"/>
      <c r="C1926" s="1"/>
      <c r="D1926" s="8"/>
      <c r="E1926" s="8"/>
      <c r="F1926" s="8"/>
      <c r="G1926" s="5"/>
      <c r="H1926" s="5"/>
      <c r="I1926" s="5"/>
    </row>
    <row r="1927" spans="1:9" x14ac:dyDescent="0.2">
      <c r="A1927" s="1"/>
      <c r="B1927" s="1"/>
      <c r="C1927" s="1"/>
      <c r="D1927" s="8"/>
      <c r="E1927" s="8"/>
      <c r="F1927" s="8"/>
      <c r="G1927" s="5"/>
      <c r="H1927" s="5"/>
      <c r="I1927" s="5"/>
    </row>
    <row r="1928" spans="1:9" x14ac:dyDescent="0.2">
      <c r="A1928" s="1"/>
      <c r="B1928" s="1"/>
      <c r="C1928" s="1"/>
      <c r="D1928" s="8"/>
      <c r="E1928" s="8"/>
      <c r="F1928" s="8"/>
      <c r="G1928" s="5"/>
      <c r="H1928" s="5"/>
      <c r="I1928" s="5"/>
    </row>
    <row r="1929" spans="1:9" x14ac:dyDescent="0.2">
      <c r="A1929" s="1"/>
      <c r="B1929" s="1"/>
      <c r="C1929" s="1"/>
      <c r="D1929" s="8"/>
      <c r="E1929" s="8"/>
      <c r="F1929" s="8"/>
      <c r="G1929" s="5"/>
      <c r="H1929" s="5"/>
      <c r="I1929" s="5"/>
    </row>
    <row r="1930" spans="1:9" x14ac:dyDescent="0.2">
      <c r="A1930" s="1"/>
      <c r="B1930" s="1"/>
      <c r="C1930" s="1"/>
      <c r="D1930" s="8"/>
      <c r="E1930" s="8"/>
      <c r="F1930" s="8"/>
      <c r="G1930" s="5"/>
      <c r="H1930" s="5"/>
      <c r="I1930" s="5"/>
    </row>
    <row r="1931" spans="1:9" x14ac:dyDescent="0.2">
      <c r="A1931" s="1"/>
      <c r="B1931" s="1"/>
      <c r="C1931" s="1"/>
      <c r="D1931" s="8"/>
      <c r="E1931" s="8"/>
      <c r="F1931" s="8"/>
      <c r="G1931" s="5"/>
      <c r="H1931" s="5"/>
      <c r="I1931" s="5"/>
    </row>
    <row r="1932" spans="1:9" x14ac:dyDescent="0.2">
      <c r="A1932" s="1"/>
      <c r="B1932" s="1"/>
      <c r="C1932" s="1"/>
      <c r="D1932" s="8"/>
      <c r="E1932" s="8"/>
      <c r="F1932" s="8"/>
      <c r="G1932" s="5"/>
      <c r="H1932" s="5"/>
      <c r="I1932" s="5"/>
    </row>
    <row r="1933" spans="1:9" x14ac:dyDescent="0.2">
      <c r="A1933" s="1"/>
      <c r="B1933" s="1"/>
      <c r="C1933" s="1"/>
      <c r="D1933" s="8"/>
      <c r="E1933" s="8"/>
      <c r="F1933" s="8"/>
      <c r="G1933" s="5"/>
      <c r="H1933" s="5"/>
      <c r="I1933" s="5"/>
    </row>
    <row r="1934" spans="1:9" x14ac:dyDescent="0.2">
      <c r="A1934" s="1"/>
      <c r="B1934" s="1"/>
      <c r="C1934" s="1"/>
      <c r="D1934" s="8"/>
      <c r="E1934" s="8"/>
      <c r="F1934" s="8"/>
      <c r="G1934" s="5"/>
      <c r="H1934" s="5"/>
      <c r="I1934" s="5"/>
    </row>
    <row r="1935" spans="1:9" x14ac:dyDescent="0.2">
      <c r="A1935" s="1"/>
      <c r="B1935" s="1"/>
      <c r="C1935" s="1"/>
      <c r="D1935" s="8"/>
      <c r="E1935" s="8"/>
      <c r="F1935" s="8"/>
      <c r="G1935" s="5"/>
      <c r="H1935" s="5"/>
      <c r="I1935" s="5"/>
    </row>
    <row r="1936" spans="1:9" x14ac:dyDescent="0.2">
      <c r="A1936" s="1"/>
      <c r="B1936" s="1"/>
      <c r="C1936" s="1"/>
      <c r="D1936" s="8"/>
      <c r="E1936" s="8"/>
      <c r="F1936" s="8"/>
      <c r="G1936" s="5"/>
      <c r="H1936" s="5"/>
      <c r="I1936" s="5"/>
    </row>
    <row r="1937" spans="1:9" x14ac:dyDescent="0.2">
      <c r="A1937" s="1"/>
      <c r="B1937" s="1"/>
      <c r="C1937" s="1"/>
      <c r="D1937" s="8"/>
      <c r="E1937" s="8"/>
      <c r="F1937" s="8"/>
      <c r="G1937" s="5"/>
      <c r="H1937" s="5"/>
      <c r="I1937" s="5"/>
    </row>
    <row r="1938" spans="1:9" x14ac:dyDescent="0.2">
      <c r="A1938" s="1"/>
      <c r="B1938" s="1"/>
      <c r="C1938" s="1"/>
      <c r="D1938" s="8"/>
      <c r="E1938" s="8"/>
      <c r="F1938" s="8"/>
      <c r="G1938" s="5"/>
      <c r="H1938" s="5"/>
      <c r="I1938" s="5"/>
    </row>
    <row r="1939" spans="1:9" x14ac:dyDescent="0.2">
      <c r="A1939" s="1"/>
    </row>
  </sheetData>
  <phoneticPr fontId="23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39"/>
  <sheetViews>
    <sheetView zoomScale="70" zoomScaleNormal="70" workbookViewId="0">
      <selection activeCell="O29" sqref="O29"/>
    </sheetView>
  </sheetViews>
  <sheetFormatPr defaultRowHeight="12.75" x14ac:dyDescent="0.2"/>
  <cols>
    <col min="1" max="1" width="26.7109375" customWidth="1"/>
    <col min="2" max="2" width="51.42578125" customWidth="1"/>
    <col min="3" max="3" width="9.7109375" bestFit="1" customWidth="1"/>
    <col min="4" max="4" width="15.7109375" style="6" bestFit="1" customWidth="1"/>
    <col min="5" max="5" width="11.7109375" style="6" customWidth="1"/>
    <col min="6" max="6" width="11.140625" style="6" customWidth="1"/>
    <col min="7" max="7" width="15.28515625" style="4" customWidth="1"/>
    <col min="8" max="8" width="15.5703125" style="4" customWidth="1"/>
    <col min="9" max="9" width="21.7109375" style="4" customWidth="1"/>
    <col min="10" max="10" width="22" bestFit="1" customWidth="1"/>
    <col min="11" max="11" width="17.28515625" customWidth="1"/>
    <col min="12" max="12" width="12.85546875" bestFit="1" customWidth="1"/>
    <col min="13" max="13" width="13.140625" bestFit="1" customWidth="1"/>
    <col min="15" max="15" width="19.7109375" customWidth="1"/>
    <col min="16" max="16" width="17" customWidth="1"/>
    <col min="17" max="18" width="13.5703125" customWidth="1"/>
    <col min="19" max="19" width="9.7109375" customWidth="1"/>
    <col min="20" max="20" width="9.28515625" bestFit="1" customWidth="1"/>
    <col min="21" max="21" width="13" bestFit="1" customWidth="1"/>
    <col min="23" max="23" width="14.140625" customWidth="1"/>
  </cols>
  <sheetData>
    <row r="1" spans="1:19" x14ac:dyDescent="0.2">
      <c r="C1" s="6"/>
      <c r="G1" s="6"/>
      <c r="H1" s="6"/>
      <c r="J1" s="4"/>
      <c r="K1" s="4"/>
      <c r="L1" s="4"/>
      <c r="M1" s="4"/>
      <c r="N1" s="4"/>
    </row>
    <row r="2" spans="1:19" x14ac:dyDescent="0.2">
      <c r="D2" s="7"/>
      <c r="E2" s="7"/>
      <c r="F2" s="7"/>
      <c r="G2" s="7"/>
      <c r="H2" s="7"/>
      <c r="J2" s="4"/>
      <c r="K2" s="4"/>
      <c r="L2" s="4"/>
      <c r="M2" s="4"/>
      <c r="N2" s="4"/>
      <c r="O2" s="3"/>
    </row>
    <row r="3" spans="1:19" x14ac:dyDescent="0.2">
      <c r="C3" s="7"/>
      <c r="E3" s="2"/>
      <c r="F3" s="2"/>
      <c r="G3" s="2"/>
      <c r="H3" s="2"/>
      <c r="J3" s="4"/>
      <c r="K3" s="4"/>
      <c r="L3" s="4"/>
      <c r="M3" s="4"/>
      <c r="N3" s="4"/>
      <c r="O3" s="3"/>
    </row>
    <row r="4" spans="1:19" x14ac:dyDescent="0.2">
      <c r="C4" s="6"/>
      <c r="D4" s="9" t="s">
        <v>8</v>
      </c>
      <c r="E4" s="9"/>
      <c r="G4" s="6"/>
      <c r="H4" s="6"/>
      <c r="J4" s="62" t="s">
        <v>242</v>
      </c>
      <c r="K4" s="4"/>
      <c r="L4" s="4"/>
      <c r="M4" s="4"/>
      <c r="N4" s="5"/>
      <c r="O4" s="3"/>
    </row>
    <row r="5" spans="1:19" x14ac:dyDescent="0.2">
      <c r="A5" s="17" t="s">
        <v>2</v>
      </c>
      <c r="B5" s="17" t="s">
        <v>25</v>
      </c>
      <c r="C5" s="17" t="s">
        <v>14</v>
      </c>
      <c r="D5" s="17" t="s">
        <v>15</v>
      </c>
      <c r="E5" s="17" t="s">
        <v>294</v>
      </c>
      <c r="F5" s="17" t="s">
        <v>295</v>
      </c>
      <c r="G5" s="17" t="s">
        <v>296</v>
      </c>
      <c r="H5" s="17" t="s">
        <v>297</v>
      </c>
      <c r="I5" s="17" t="s">
        <v>298</v>
      </c>
      <c r="J5" s="17" t="s">
        <v>299</v>
      </c>
      <c r="K5" s="17" t="s">
        <v>300</v>
      </c>
      <c r="L5" s="17" t="s">
        <v>301</v>
      </c>
      <c r="M5" s="17" t="s">
        <v>0</v>
      </c>
      <c r="N5" s="17" t="s">
        <v>175</v>
      </c>
      <c r="O5" s="235"/>
      <c r="P5" s="222" t="s">
        <v>44</v>
      </c>
      <c r="Q5" s="222" t="s">
        <v>78</v>
      </c>
      <c r="R5" s="222" t="s">
        <v>44</v>
      </c>
      <c r="S5" s="222" t="s">
        <v>78</v>
      </c>
    </row>
    <row r="6" spans="1:19" ht="13.5" thickBot="1" x14ac:dyDescent="0.25">
      <c r="A6" s="16" t="s">
        <v>26</v>
      </c>
      <c r="B6" s="16"/>
      <c r="C6" s="16"/>
      <c r="D6" s="16"/>
      <c r="E6" s="16" t="s">
        <v>172</v>
      </c>
      <c r="F6" s="16" t="s">
        <v>172</v>
      </c>
      <c r="G6" s="16"/>
      <c r="H6" s="16"/>
      <c r="I6" s="16" t="s">
        <v>171</v>
      </c>
      <c r="J6" s="16" t="s">
        <v>171</v>
      </c>
      <c r="K6" s="16" t="s">
        <v>173</v>
      </c>
      <c r="L6" s="16" t="s">
        <v>173</v>
      </c>
      <c r="M6" s="16"/>
      <c r="N6" s="16"/>
      <c r="O6" s="236"/>
      <c r="P6" s="223" t="s">
        <v>74</v>
      </c>
      <c r="Q6" s="223" t="s">
        <v>74</v>
      </c>
      <c r="R6" s="223" t="s">
        <v>75</v>
      </c>
      <c r="S6" s="223" t="s">
        <v>75</v>
      </c>
    </row>
    <row r="7" spans="1:19" x14ac:dyDescent="0.2">
      <c r="A7" t="str">
        <f>Processes!D6</f>
        <v>RADBCELCE1</v>
      </c>
      <c r="B7" t="str">
        <f>Processes!E6</f>
        <v>Residential Appliance Computers Demand Detached Building</v>
      </c>
      <c r="C7" s="6" t="s">
        <v>269</v>
      </c>
      <c r="D7" s="6" t="str">
        <f t="shared" ref="D7:D13" si="0">LEFT(A7,5)</f>
        <v>RADBC</v>
      </c>
      <c r="E7" s="35">
        <f>I40</f>
        <v>8224.504601548806</v>
      </c>
      <c r="F7" s="34">
        <f>J40</f>
        <v>2831.9896194420044</v>
      </c>
      <c r="G7" s="34">
        <f>E7</f>
        <v>8224.504601548806</v>
      </c>
      <c r="H7" s="34">
        <f>F7</f>
        <v>2831.9896194420044</v>
      </c>
      <c r="I7" s="42">
        <f>P7/R7</f>
        <v>2063.5078117033622</v>
      </c>
      <c r="J7" s="42">
        <f t="shared" ref="J7:J13" si="1">Q7/S7</f>
        <v>2063.5078117033627</v>
      </c>
      <c r="K7" s="58">
        <f>ROUND(I42,0)</f>
        <v>4</v>
      </c>
      <c r="L7" s="58">
        <f>ROUND(J42,0)</f>
        <v>4</v>
      </c>
      <c r="M7" s="29">
        <v>1</v>
      </c>
      <c r="N7">
        <v>1</v>
      </c>
      <c r="O7" s="3"/>
      <c r="P7" s="224">
        <f t="shared" ref="P7:P13" si="2">E7*M7*N7</f>
        <v>8224.504601548806</v>
      </c>
      <c r="Q7" s="224">
        <f t="shared" ref="Q7:Q13" si="3">F7*M7*N7</f>
        <v>2831.9896194420044</v>
      </c>
      <c r="R7" s="225">
        <f>L42</f>
        <v>3.9856910426521379</v>
      </c>
      <c r="S7" s="225">
        <f>M42</f>
        <v>1.3724152646188839</v>
      </c>
    </row>
    <row r="8" spans="1:19" x14ac:dyDescent="0.2">
      <c r="A8" t="str">
        <f>Processes!D7</f>
        <v>RADBKELCE1</v>
      </c>
      <c r="B8" t="str">
        <f>Processes!E7</f>
        <v>Residential Appliance Cooking Demand Detached Building</v>
      </c>
      <c r="C8" s="6" t="str">
        <f t="shared" ref="C8:C13" si="4">$C$7</f>
        <v>RESELCA</v>
      </c>
      <c r="D8" s="6" t="str">
        <f t="shared" si="0"/>
        <v>RADBK</v>
      </c>
      <c r="E8" s="35">
        <f>I54</f>
        <v>7146.119640938382</v>
      </c>
      <c r="F8" s="34">
        <f>J54</f>
        <v>2460.663301059742</v>
      </c>
      <c r="G8" s="34">
        <f t="shared" ref="G8:H13" si="5">E8</f>
        <v>7146.119640938382</v>
      </c>
      <c r="H8" s="34">
        <f t="shared" si="5"/>
        <v>2460.663301059742</v>
      </c>
      <c r="I8" s="42">
        <f t="shared" ref="I8:I13" si="6">P8/R8</f>
        <v>2464.37051313965</v>
      </c>
      <c r="J8" s="42">
        <f t="shared" si="1"/>
        <v>2464.3705131396505</v>
      </c>
      <c r="K8" s="58">
        <f>ROUND(I56,0)</f>
        <v>11</v>
      </c>
      <c r="L8" s="58">
        <f>ROUND(J56,0)</f>
        <v>11</v>
      </c>
      <c r="M8" s="29">
        <v>1</v>
      </c>
      <c r="N8">
        <v>1</v>
      </c>
      <c r="O8" s="3"/>
      <c r="P8" s="224">
        <f t="shared" si="2"/>
        <v>7146.119640938382</v>
      </c>
      <c r="Q8" s="224">
        <f t="shared" si="3"/>
        <v>2460.663301059742</v>
      </c>
      <c r="R8" s="225">
        <f>L56</f>
        <v>2.899774852375629</v>
      </c>
      <c r="S8" s="225">
        <f>M56</f>
        <v>0.998495675849008</v>
      </c>
    </row>
    <row r="9" spans="1:19" x14ac:dyDescent="0.2">
      <c r="A9" t="str">
        <f>Processes!D8</f>
        <v>RADBEELCE1</v>
      </c>
      <c r="B9" t="str">
        <f>Processes!E8</f>
        <v>Residential Appliance Entertainment Demand Detached Building</v>
      </c>
      <c r="C9" s="6" t="str">
        <f t="shared" si="4"/>
        <v>RESELCA</v>
      </c>
      <c r="D9" s="6" t="str">
        <f t="shared" si="0"/>
        <v>RADBE</v>
      </c>
      <c r="E9" s="35">
        <f>I68</f>
        <v>8838.6650202921719</v>
      </c>
      <c r="F9" s="35">
        <f>J68</f>
        <v>3043.4669077185322</v>
      </c>
      <c r="G9" s="34">
        <f t="shared" si="5"/>
        <v>8838.6650202921719</v>
      </c>
      <c r="H9" s="34">
        <f t="shared" si="5"/>
        <v>3043.4669077185322</v>
      </c>
      <c r="I9" s="42">
        <f t="shared" si="6"/>
        <v>1292.0019397952099</v>
      </c>
      <c r="J9" s="42">
        <f t="shared" si="1"/>
        <v>1292.0019397952099</v>
      </c>
      <c r="K9" s="58">
        <f>ROUND(I70,0)</f>
        <v>6</v>
      </c>
      <c r="L9" s="58">
        <f>ROUND(J70,0)</f>
        <v>6</v>
      </c>
      <c r="M9" s="29">
        <v>1</v>
      </c>
      <c r="N9">
        <v>1</v>
      </c>
      <c r="O9" s="3"/>
      <c r="P9" s="224">
        <f t="shared" si="2"/>
        <v>8838.6650202921719</v>
      </c>
      <c r="Q9" s="224">
        <f t="shared" si="3"/>
        <v>3043.4669077185322</v>
      </c>
      <c r="R9" s="225">
        <f>L70</f>
        <v>6.8410617260320477</v>
      </c>
      <c r="S9" s="225">
        <f>M70</f>
        <v>2.3556210048732127</v>
      </c>
    </row>
    <row r="10" spans="1:19" x14ac:dyDescent="0.2">
      <c r="A10" t="str">
        <f>Processes!D9</f>
        <v>RADBLELCE1</v>
      </c>
      <c r="B10" t="str">
        <f>Processes!E9</f>
        <v>Residential Appliance Lighting Demand Detached Building</v>
      </c>
      <c r="C10" s="6" t="str">
        <f t="shared" si="4"/>
        <v>RESELCA</v>
      </c>
      <c r="D10" s="6" t="str">
        <f t="shared" si="0"/>
        <v>RADBL</v>
      </c>
      <c r="E10" s="35">
        <f>I91</f>
        <v>38376.444676675979</v>
      </c>
      <c r="F10" s="35">
        <f>J91</f>
        <v>13214.375603239401</v>
      </c>
      <c r="G10" s="34">
        <f t="shared" si="5"/>
        <v>38376.444676675979</v>
      </c>
      <c r="H10" s="34">
        <f t="shared" si="5"/>
        <v>13214.375603239401</v>
      </c>
      <c r="I10" s="42">
        <f t="shared" si="6"/>
        <v>11057.308109220092</v>
      </c>
      <c r="J10" s="42">
        <f t="shared" si="1"/>
        <v>11057.308109220092</v>
      </c>
      <c r="K10" s="58">
        <f>ROUND(I93,0)</f>
        <v>4</v>
      </c>
      <c r="L10" s="58">
        <f>ROUND(J93,0)</f>
        <v>4</v>
      </c>
      <c r="M10" s="29">
        <v>1</v>
      </c>
      <c r="N10">
        <v>1</v>
      </c>
      <c r="O10" s="3"/>
      <c r="P10" s="224">
        <f t="shared" si="2"/>
        <v>38376.444676675979</v>
      </c>
      <c r="Q10" s="224">
        <f t="shared" si="3"/>
        <v>13214.375603239401</v>
      </c>
      <c r="R10" s="225">
        <f>L93</f>
        <v>3.4706860202869754</v>
      </c>
      <c r="S10" s="225">
        <f>M93</f>
        <v>1.1950807079546466</v>
      </c>
    </row>
    <row r="11" spans="1:19" x14ac:dyDescent="0.2">
      <c r="A11" t="str">
        <f>Processes!D10</f>
        <v>RADBOELCE1</v>
      </c>
      <c r="B11" t="str">
        <f>Processes!E10</f>
        <v>Residential Appliance Others Demand Detached Building</v>
      </c>
      <c r="C11" s="6" t="str">
        <f t="shared" si="4"/>
        <v>RESELCA</v>
      </c>
      <c r="D11" s="6" t="str">
        <f t="shared" si="0"/>
        <v>RADBO</v>
      </c>
      <c r="E11" s="35">
        <f>I104</f>
        <v>7908.7055934759783</v>
      </c>
      <c r="F11" s="35">
        <f>J104</f>
        <v>2723.2487826353827</v>
      </c>
      <c r="G11" s="34">
        <f t="shared" si="5"/>
        <v>7908.7055934759783</v>
      </c>
      <c r="H11" s="34">
        <f t="shared" si="5"/>
        <v>2723.2487826353827</v>
      </c>
      <c r="I11" s="42">
        <f t="shared" si="6"/>
        <v>4990.2534113060419</v>
      </c>
      <c r="J11" s="42">
        <f t="shared" si="1"/>
        <v>4990.2534113060419</v>
      </c>
      <c r="K11" s="58">
        <f>ROUND(I106,0)</f>
        <v>5</v>
      </c>
      <c r="L11" s="58">
        <f>ROUND(J106,0)</f>
        <v>5</v>
      </c>
      <c r="M11" s="29">
        <v>1</v>
      </c>
      <c r="N11">
        <v>1</v>
      </c>
      <c r="O11" s="3"/>
      <c r="P11" s="224">
        <f t="shared" si="2"/>
        <v>7908.7055934759783</v>
      </c>
      <c r="Q11" s="224">
        <f t="shared" si="3"/>
        <v>2723.2487826353827</v>
      </c>
      <c r="R11" s="225">
        <f>L106</f>
        <v>1.5848304568176474</v>
      </c>
      <c r="S11" s="225">
        <f>M106</f>
        <v>0.54571352558279362</v>
      </c>
    </row>
    <row r="12" spans="1:19" x14ac:dyDescent="0.2">
      <c r="A12" t="str">
        <f>Processes!D11</f>
        <v>RADBRELCE1</v>
      </c>
      <c r="B12" t="str">
        <f>Processes!E11</f>
        <v>Residential Appliance Refrigeration Demand Detached Building</v>
      </c>
      <c r="C12" s="6" t="str">
        <f t="shared" si="4"/>
        <v>RESELCA</v>
      </c>
      <c r="D12" s="6" t="str">
        <f t="shared" si="0"/>
        <v>RADBR</v>
      </c>
      <c r="E12" s="35">
        <f>I117</f>
        <v>3040.7325359916499</v>
      </c>
      <c r="F12" s="35">
        <f>J117</f>
        <v>1047.0324225736665</v>
      </c>
      <c r="G12" s="34">
        <f t="shared" si="5"/>
        <v>3040.7325359916499</v>
      </c>
      <c r="H12" s="34">
        <f t="shared" si="5"/>
        <v>1047.0324225736665</v>
      </c>
      <c r="I12" s="42">
        <f t="shared" si="6"/>
        <v>873.05496906414521</v>
      </c>
      <c r="J12" s="42">
        <f t="shared" si="1"/>
        <v>873.0549690641451</v>
      </c>
      <c r="K12" s="58">
        <f>ROUND(I119,0)</f>
        <v>10</v>
      </c>
      <c r="L12" s="58">
        <f>ROUND(J119,0)</f>
        <v>10</v>
      </c>
      <c r="M12" s="29">
        <v>1</v>
      </c>
      <c r="N12">
        <v>1</v>
      </c>
      <c r="O12" s="3"/>
      <c r="P12" s="224">
        <f t="shared" si="2"/>
        <v>3040.7325359916499</v>
      </c>
      <c r="Q12" s="224">
        <f t="shared" si="3"/>
        <v>1047.0324225736665</v>
      </c>
      <c r="R12" s="225">
        <f>L119</f>
        <v>3.4828649326068275</v>
      </c>
      <c r="S12" s="225">
        <f>M119</f>
        <v>1.199274340876856</v>
      </c>
    </row>
    <row r="13" spans="1:19" x14ac:dyDescent="0.2">
      <c r="A13" t="str">
        <f>Processes!D12</f>
        <v>RADBMELCE1</v>
      </c>
      <c r="B13" t="str">
        <f>Processes!E12</f>
        <v>Residential Appliance Machines(Washing) Demand Detached Building</v>
      </c>
      <c r="C13" s="6" t="str">
        <f t="shared" si="4"/>
        <v>RESELCA</v>
      </c>
      <c r="D13" s="6" t="str">
        <f t="shared" si="0"/>
        <v>RADBM</v>
      </c>
      <c r="E13" s="35">
        <f>I133</f>
        <v>3434.3828647502551</v>
      </c>
      <c r="F13" s="35">
        <f>J133</f>
        <v>1182.580239584355</v>
      </c>
      <c r="G13" s="34">
        <f t="shared" si="5"/>
        <v>3434.3828647502551</v>
      </c>
      <c r="H13" s="34">
        <f t="shared" si="5"/>
        <v>1182.580239584355</v>
      </c>
      <c r="I13" s="42">
        <f t="shared" si="6"/>
        <v>595.34850899127639</v>
      </c>
      <c r="J13" s="42">
        <f t="shared" si="1"/>
        <v>595.34850899127639</v>
      </c>
      <c r="K13" s="58">
        <f>ROUND(I135,0)</f>
        <v>10</v>
      </c>
      <c r="L13" s="58">
        <f>ROUND(J135,0)</f>
        <v>10</v>
      </c>
      <c r="M13" s="29">
        <v>1</v>
      </c>
      <c r="N13">
        <v>1</v>
      </c>
      <c r="O13" s="3"/>
      <c r="P13" s="224">
        <f t="shared" si="2"/>
        <v>3434.3828647502551</v>
      </c>
      <c r="Q13" s="224">
        <f t="shared" si="3"/>
        <v>1182.580239584355</v>
      </c>
      <c r="R13" s="225">
        <f>L135</f>
        <v>5.7686931484371602</v>
      </c>
      <c r="S13" s="225">
        <f>M135</f>
        <v>1.9863663412679906</v>
      </c>
    </row>
    <row r="14" spans="1:19" x14ac:dyDescent="0.2">
      <c r="C14" s="6"/>
      <c r="G14" s="6"/>
      <c r="H14" s="6"/>
      <c r="J14" s="4"/>
      <c r="K14" s="4"/>
      <c r="L14" s="4"/>
      <c r="M14" s="4"/>
      <c r="N14" s="4"/>
      <c r="O14" s="3"/>
    </row>
    <row r="15" spans="1:19" x14ac:dyDescent="0.2">
      <c r="C15" s="6"/>
      <c r="G15" s="6"/>
      <c r="H15" s="6"/>
      <c r="J15" s="4"/>
      <c r="K15" s="4"/>
      <c r="L15" s="4"/>
      <c r="M15" s="4"/>
      <c r="N15" s="4"/>
      <c r="O15" s="3"/>
    </row>
    <row r="16" spans="1:19" x14ac:dyDescent="0.2">
      <c r="C16" s="6"/>
      <c r="G16" s="6"/>
      <c r="H16" s="6"/>
      <c r="J16" s="4"/>
      <c r="K16" s="4"/>
      <c r="L16" s="4"/>
      <c r="M16" s="4"/>
      <c r="N16" s="4"/>
      <c r="O16" s="3"/>
    </row>
    <row r="17" spans="1:21" x14ac:dyDescent="0.2">
      <c r="C17" s="6"/>
      <c r="G17" s="6"/>
      <c r="H17" s="6"/>
      <c r="J17" s="4"/>
      <c r="K17" s="4"/>
      <c r="L17" s="4"/>
      <c r="M17" s="4"/>
      <c r="N17" s="4"/>
      <c r="O17" s="3"/>
    </row>
    <row r="18" spans="1:21" x14ac:dyDescent="0.2">
      <c r="C18" s="6"/>
      <c r="G18" s="6"/>
      <c r="H18" s="6"/>
      <c r="J18" s="4"/>
      <c r="K18" s="4"/>
      <c r="L18" s="4"/>
      <c r="M18" s="4"/>
      <c r="N18" s="4"/>
      <c r="O18" s="3"/>
    </row>
    <row r="19" spans="1:21" x14ac:dyDescent="0.2">
      <c r="C19" s="6"/>
      <c r="G19" s="6"/>
      <c r="H19" s="6"/>
      <c r="J19" s="4"/>
      <c r="K19" s="4"/>
      <c r="L19" s="4"/>
      <c r="M19" s="4"/>
      <c r="N19" s="4"/>
      <c r="O19" s="3"/>
    </row>
    <row r="20" spans="1:21" x14ac:dyDescent="0.2">
      <c r="C20" s="6"/>
      <c r="G20" s="6"/>
      <c r="H20" s="6"/>
      <c r="J20" s="4"/>
      <c r="K20" s="4"/>
      <c r="L20" s="4"/>
      <c r="M20" s="4"/>
      <c r="N20" s="4"/>
      <c r="O20" s="3"/>
    </row>
    <row r="21" spans="1:21" x14ac:dyDescent="0.2">
      <c r="C21" s="6"/>
      <c r="G21" s="6"/>
      <c r="H21" s="6"/>
      <c r="J21" s="4"/>
      <c r="K21" s="4"/>
      <c r="L21" s="4"/>
      <c r="M21" s="4"/>
      <c r="N21" s="4"/>
      <c r="O21" s="3"/>
    </row>
    <row r="22" spans="1:21" x14ac:dyDescent="0.2">
      <c r="C22" s="6"/>
      <c r="G22" s="6"/>
      <c r="H22" s="6"/>
      <c r="J22" s="4"/>
      <c r="K22" s="4"/>
      <c r="L22" s="4"/>
      <c r="M22" s="4"/>
      <c r="N22" s="4"/>
      <c r="O22" s="3"/>
    </row>
    <row r="23" spans="1:21" x14ac:dyDescent="0.2">
      <c r="C23" s="6"/>
      <c r="G23" s="6"/>
      <c r="H23" s="6"/>
      <c r="J23" s="4"/>
      <c r="K23" s="4"/>
      <c r="L23" s="4"/>
      <c r="M23" s="4"/>
      <c r="N23" s="4"/>
      <c r="O23" s="3"/>
    </row>
    <row r="24" spans="1:21" x14ac:dyDescent="0.2">
      <c r="C24" s="6"/>
      <c r="G24" s="6"/>
      <c r="H24" s="6"/>
      <c r="J24" s="4"/>
      <c r="K24" s="4"/>
      <c r="L24" s="4"/>
      <c r="M24" s="4"/>
      <c r="N24" s="4"/>
      <c r="O24" s="3"/>
    </row>
    <row r="25" spans="1:21" ht="13.5" thickBot="1" x14ac:dyDescent="0.25">
      <c r="B25" s="202" t="s">
        <v>266</v>
      </c>
      <c r="F25" s="34"/>
      <c r="J25" s="4"/>
      <c r="K25" s="4"/>
      <c r="L25" s="4"/>
    </row>
    <row r="26" spans="1:21" ht="13.5" thickBot="1" x14ac:dyDescent="0.25">
      <c r="B26" s="139" t="s">
        <v>228</v>
      </c>
      <c r="E26" s="203" t="s">
        <v>253</v>
      </c>
      <c r="F26" s="204"/>
      <c r="J26" s="4"/>
      <c r="K26" s="4"/>
      <c r="L26" s="4"/>
      <c r="P26" s="59" t="s">
        <v>87</v>
      </c>
    </row>
    <row r="27" spans="1:21" x14ac:dyDescent="0.2">
      <c r="B27" s="226" t="s">
        <v>265</v>
      </c>
      <c r="D27" s="6" t="str">
        <f>'[9]udv ownership DB '!N5</f>
        <v>Computers</v>
      </c>
      <c r="E27" s="205">
        <f>'[9]udv ownership DB '!O5</f>
        <v>5.99</v>
      </c>
      <c r="F27" s="206">
        <f>E27-I38</f>
        <v>0</v>
      </c>
      <c r="I27" s="292">
        <v>2012</v>
      </c>
      <c r="J27" s="293"/>
      <c r="L27" s="36"/>
      <c r="S27" t="s">
        <v>109</v>
      </c>
      <c r="T27" s="15" t="s">
        <v>110</v>
      </c>
      <c r="U27" s="15" t="s">
        <v>111</v>
      </c>
    </row>
    <row r="28" spans="1:21" ht="15.75" thickBot="1" x14ac:dyDescent="0.3">
      <c r="A28" s="84" t="str">
        <f>'DK data deta bui '!$B$2</f>
        <v>2012 Detached house</v>
      </c>
      <c r="B28" s="1"/>
      <c r="C28" s="1"/>
      <c r="D28" s="6" t="str">
        <f>'[9]udv ownership DB '!N6</f>
        <v>Cooking</v>
      </c>
      <c r="E28" s="205">
        <f>'[9]udv ownership DB '!O6</f>
        <v>5.2046000000000001</v>
      </c>
      <c r="F28" s="206">
        <f>E28-I52</f>
        <v>0</v>
      </c>
      <c r="I28" s="294" t="s">
        <v>79</v>
      </c>
      <c r="J28" s="295"/>
      <c r="N28">
        <f>'DK data deta bui '!$M$85</f>
        <v>1.0934692063363287</v>
      </c>
      <c r="O28" s="43" t="s">
        <v>88</v>
      </c>
      <c r="P28" s="13">
        <f>SUM(P7:P27)</f>
        <v>76969.554933673222</v>
      </c>
      <c r="Q28" s="13">
        <f>SUM(Q7:Q27)</f>
        <v>26503.356876253085</v>
      </c>
      <c r="S28" s="13">
        <f>SUM(P28:Q28)</f>
        <v>103472.9118099263</v>
      </c>
      <c r="T28" s="13">
        <f>'DK data multis bui'!$J$95/1000</f>
        <v>21.90436</v>
      </c>
      <c r="U28" s="111">
        <f>S28/T28-1</f>
        <v>4722.8500376147167</v>
      </c>
    </row>
    <row r="29" spans="1:21" ht="13.5" thickBot="1" x14ac:dyDescent="0.25">
      <c r="A29" s="1"/>
      <c r="D29" s="6" t="str">
        <f>'[9]udv ownership DB '!N7</f>
        <v>Entertainment</v>
      </c>
      <c r="E29" s="205">
        <f>'[9]udv ownership DB '!O7</f>
        <v>6.4372999999999987</v>
      </c>
      <c r="F29" s="206">
        <f>E29-I66</f>
        <v>0</v>
      </c>
      <c r="I29" s="296" t="s">
        <v>302</v>
      </c>
      <c r="J29" s="295" t="s">
        <v>303</v>
      </c>
      <c r="K29" s="186" t="s">
        <v>238</v>
      </c>
      <c r="L29" s="109"/>
      <c r="M29" s="109"/>
      <c r="N29" s="313">
        <v>1.5</v>
      </c>
      <c r="O29" s="200" t="s">
        <v>351</v>
      </c>
      <c r="S29" s="187"/>
    </row>
    <row r="30" spans="1:21" ht="13.5" thickBot="1" x14ac:dyDescent="0.25">
      <c r="A30" s="1"/>
      <c r="D30" s="6" t="str">
        <f>'[9]udv ownership DB '!N8</f>
        <v>Lighting</v>
      </c>
      <c r="E30" s="205">
        <f>'[9]udv ownership DB '!O8</f>
        <v>27.95</v>
      </c>
      <c r="F30" s="206">
        <f>E30-I89</f>
        <v>0</v>
      </c>
      <c r="I30" s="297">
        <f>'SE data'!I16</f>
        <v>1373.0391655340241</v>
      </c>
      <c r="J30" s="298">
        <f>'SE data'!D16</f>
        <v>472.7862469853095</v>
      </c>
    </row>
    <row r="31" spans="1:21" x14ac:dyDescent="0.2">
      <c r="D31" s="6" t="str">
        <f>'[9]udv ownership DB '!N9</f>
        <v xml:space="preserve">Miscellaneous  </v>
      </c>
      <c r="E31" s="205">
        <f>'[9]udv ownership DB '!O9</f>
        <v>5.76</v>
      </c>
      <c r="F31" s="206">
        <f>E31-I102</f>
        <v>0</v>
      </c>
      <c r="I31" s="202" t="s">
        <v>268</v>
      </c>
    </row>
    <row r="32" spans="1:21" x14ac:dyDescent="0.2">
      <c r="A32" s="70" t="s">
        <v>91</v>
      </c>
      <c r="B32" s="1"/>
      <c r="C32" s="1"/>
      <c r="D32" s="6" t="str">
        <f>'[9]udv ownership DB '!N10</f>
        <v>Refrigeration</v>
      </c>
      <c r="E32" s="205">
        <f>'[9]udv ownership DB '!O10</f>
        <v>2.2145999999999999</v>
      </c>
      <c r="F32" s="206">
        <f>E32-I115</f>
        <v>0</v>
      </c>
      <c r="G32" s="5"/>
      <c r="H32" s="49"/>
      <c r="I32" s="50"/>
      <c r="J32" s="51"/>
    </row>
    <row r="33" spans="1:29" ht="13.5" thickBot="1" x14ac:dyDescent="0.25">
      <c r="A33" s="1"/>
      <c r="B33" s="1"/>
      <c r="C33" s="1"/>
      <c r="D33" s="8"/>
      <c r="E33" s="207" t="s">
        <v>254</v>
      </c>
      <c r="F33" s="208"/>
      <c r="G33" s="5"/>
      <c r="H33" s="5"/>
    </row>
    <row r="34" spans="1:29" ht="30.75" thickBot="1" x14ac:dyDescent="0.25">
      <c r="A34" s="73" t="s">
        <v>92</v>
      </c>
      <c r="B34" s="64" t="s">
        <v>93</v>
      </c>
      <c r="C34" s="74" t="s">
        <v>65</v>
      </c>
      <c r="D34" s="74" t="s">
        <v>66</v>
      </c>
      <c r="E34" s="74" t="s">
        <v>66</v>
      </c>
      <c r="F34" s="75" t="s">
        <v>99</v>
      </c>
      <c r="G34" s="76" t="s">
        <v>99</v>
      </c>
      <c r="H34" s="5"/>
      <c r="I34" s="30" t="s">
        <v>66</v>
      </c>
      <c r="J34" s="30" t="s">
        <v>66</v>
      </c>
      <c r="L34" s="31" t="s">
        <v>67</v>
      </c>
      <c r="M34" s="31" t="s">
        <v>67</v>
      </c>
      <c r="N34" s="31" t="s">
        <v>67</v>
      </c>
      <c r="O34" s="61" t="s">
        <v>108</v>
      </c>
      <c r="P34" s="62"/>
      <c r="Q34" s="62"/>
      <c r="T34" t="s">
        <v>104</v>
      </c>
      <c r="X34" s="15" t="s">
        <v>170</v>
      </c>
    </row>
    <row r="35" spans="1:29" x14ac:dyDescent="0.2">
      <c r="A35" s="65"/>
      <c r="B35" s="1" t="s">
        <v>128</v>
      </c>
      <c r="C35" s="1"/>
      <c r="D35" s="83" t="s">
        <v>44</v>
      </c>
      <c r="E35" s="83" t="s">
        <v>78</v>
      </c>
      <c r="F35" s="83" t="s">
        <v>44</v>
      </c>
      <c r="G35" s="83" t="s">
        <v>78</v>
      </c>
      <c r="I35" s="83" t="s">
        <v>44</v>
      </c>
      <c r="J35" s="83" t="s">
        <v>78</v>
      </c>
      <c r="L35" s="83" t="s">
        <v>44</v>
      </c>
      <c r="M35" s="83" t="s">
        <v>78</v>
      </c>
      <c r="N35" s="81" t="s">
        <v>89</v>
      </c>
      <c r="P35" s="81" t="s">
        <v>107</v>
      </c>
      <c r="Q35" s="81" t="s">
        <v>107</v>
      </c>
      <c r="Y35" t="str">
        <f>E35</f>
        <v>DKW</v>
      </c>
      <c r="Z35" t="str">
        <f>G35</f>
        <v>DKW</v>
      </c>
    </row>
    <row r="36" spans="1:29" ht="15" x14ac:dyDescent="0.25">
      <c r="A36" s="65"/>
      <c r="B36" s="1"/>
      <c r="C36" s="68" t="s">
        <v>68</v>
      </c>
      <c r="D36" s="69" t="s">
        <v>174</v>
      </c>
      <c r="E36" s="69" t="s">
        <v>174</v>
      </c>
      <c r="F36" s="66" t="s">
        <v>70</v>
      </c>
      <c r="G36" s="67" t="s">
        <v>70</v>
      </c>
      <c r="H36" s="44"/>
      <c r="I36" s="191" t="s">
        <v>243</v>
      </c>
      <c r="J36" s="192"/>
      <c r="K36" s="24"/>
      <c r="L36" s="191" t="s">
        <v>244</v>
      </c>
      <c r="M36" s="193"/>
      <c r="N36" s="194"/>
      <c r="O36" s="41"/>
      <c r="P36" s="83" t="s">
        <v>44</v>
      </c>
      <c r="Q36" s="83" t="s">
        <v>78</v>
      </c>
      <c r="R36" s="32" t="s">
        <v>89</v>
      </c>
      <c r="X36" s="15" t="s">
        <v>92</v>
      </c>
      <c r="Y36" t="str">
        <f>F36</f>
        <v>kWh/y</v>
      </c>
      <c r="Z36" t="str">
        <f>G36</f>
        <v>kWh/y</v>
      </c>
    </row>
    <row r="37" spans="1:29" x14ac:dyDescent="0.2">
      <c r="A37" s="72" t="str">
        <f>VLOOKUP($B$35,'2012'!$B5:$L5,11,FALSE)</f>
        <v>All-in-one printer</v>
      </c>
      <c r="B37" s="72" t="str">
        <f>VLOOKUP($B$35,'2012'!$B5:$L5,1,FALSE)</f>
        <v>Computers</v>
      </c>
      <c r="C37" s="72">
        <f>VLOOKUP($B$35,'2012'!$B5:$L5,2,FALSE)</f>
        <v>4</v>
      </c>
      <c r="D37" s="72">
        <f>VLOOKUP($B$35,'2012'!$B5:$L5,7,FALSE)/100</f>
        <v>0.81</v>
      </c>
      <c r="E37" s="72">
        <f>VLOOKUP($B$35,'2012'!$B5:$L5,7,FALSE)/100</f>
        <v>0.81</v>
      </c>
      <c r="F37" s="72">
        <f>VLOOKUP($B$35,'2012'!$B5:$L5,8,FALSE)</f>
        <v>129</v>
      </c>
      <c r="G37" s="72">
        <f>VLOOKUP($B$35,'2012'!$B5:$L5,8,FALSE)</f>
        <v>129</v>
      </c>
      <c r="H37" s="60" t="s">
        <v>69</v>
      </c>
      <c r="I37" s="33">
        <f>SUMPRODUCT(D37:D47,F37:F47)/(SUM(F37:F47))</f>
        <v>0.70824769433465073</v>
      </c>
      <c r="J37" s="33">
        <f>SUMPRODUCT(E37:E47,G37:G47)/(SUM(G37:G47))</f>
        <v>0.70824769433465073</v>
      </c>
      <c r="K37" s="212" t="s">
        <v>256</v>
      </c>
      <c r="L37" s="33">
        <f>SUMPRODUCT(D37:D47,F37:F47)/(SUM(D37:D47))</f>
        <v>89.742904841402307</v>
      </c>
      <c r="M37" s="33">
        <f>SUMPRODUCT(E37:E47,G37:G47)/(SUM(E37:E47))</f>
        <v>89.742904841402307</v>
      </c>
      <c r="N37" s="24"/>
      <c r="O37" s="41" t="s">
        <v>73</v>
      </c>
      <c r="P37" s="38">
        <f>SUMPRODUCT(D37:D47,F37:F47)</f>
        <v>537.55999999999995</v>
      </c>
      <c r="Q37" s="38">
        <f>SUMPRODUCT(E37:E47,G37:G47)</f>
        <v>537.55999999999995</v>
      </c>
      <c r="R37" s="41" t="s">
        <v>72</v>
      </c>
      <c r="X37" s="114" t="str">
        <f>A37</f>
        <v>All-in-one printer</v>
      </c>
      <c r="Y37" s="115">
        <f>D37*F37/(SUMPRODUCT(D$37:D$38,F$37:F$38))</f>
        <v>0.32973587049133773</v>
      </c>
      <c r="Z37" s="115">
        <f>E37*G37/(SUMPRODUCT(E$37:E$38,G$37:G$38))</f>
        <v>0.32973587049133773</v>
      </c>
      <c r="AA37" s="114"/>
      <c r="AB37" s="114"/>
      <c r="AC37" s="114"/>
    </row>
    <row r="38" spans="1:29" x14ac:dyDescent="0.2">
      <c r="A38" s="72" t="str">
        <f>VLOOKUP($B$35,'2012'!$B6:$L6,11,FALSE)</f>
        <v>Desktop pc</v>
      </c>
      <c r="B38" s="72" t="str">
        <f>VLOOKUP($B$35,'2012'!$B6:$L6,1,FALSE)</f>
        <v>Computers</v>
      </c>
      <c r="C38" s="72">
        <f>VLOOKUP($B$35,'2012'!$B6:$L6,2,FALSE)</f>
        <v>3</v>
      </c>
      <c r="D38" s="72">
        <f>VLOOKUP($B$35,'2012'!$B6:$L6,7,FALSE)/100</f>
        <v>0.9</v>
      </c>
      <c r="E38" s="72">
        <f>VLOOKUP($B$35,'2012'!$B6:$L6,7,FALSE)/100</f>
        <v>0.9</v>
      </c>
      <c r="F38" s="72">
        <f>VLOOKUP($B$35,'2012'!$B6:$L6,8,FALSE)</f>
        <v>236</v>
      </c>
      <c r="G38" s="72">
        <f>VLOOKUP($B$35,'2012'!$B6:$L6,8,FALSE)</f>
        <v>236</v>
      </c>
      <c r="H38" s="211" t="s">
        <v>255</v>
      </c>
      <c r="I38" s="29">
        <f>SUM(D37:D47)</f>
        <v>5.9900000000000011</v>
      </c>
      <c r="J38" s="29">
        <f>SUM(E37:E47)</f>
        <v>5.9900000000000011</v>
      </c>
      <c r="K38" s="212" t="s">
        <v>257</v>
      </c>
      <c r="L38" s="78">
        <f>L37*10^-9*3.6</f>
        <v>3.2307445742904835E-7</v>
      </c>
      <c r="M38" s="78">
        <f>M37*10^-9*3.6</f>
        <v>3.2307445742904835E-7</v>
      </c>
      <c r="N38" s="24"/>
      <c r="O38" s="41" t="s">
        <v>73</v>
      </c>
      <c r="P38" s="40">
        <f>P37*$I$30</f>
        <v>738090.93382446992</v>
      </c>
      <c r="Q38" s="40">
        <f>Q37*$J$30</f>
        <v>254150.97492942296</v>
      </c>
      <c r="R38" s="40">
        <f>P38+Q38</f>
        <v>992241.90875389287</v>
      </c>
      <c r="S38" s="41" t="s">
        <v>71</v>
      </c>
      <c r="T38" t="str">
        <f>'DK data deta bui '!H7</f>
        <v>Computers</v>
      </c>
      <c r="U38" s="40">
        <f>'DK data deta bui '!I7</f>
        <v>678542.00200000021</v>
      </c>
      <c r="V38" s="41" t="s">
        <v>71</v>
      </c>
      <c r="W38" s="86">
        <f>R38-U38</f>
        <v>313699.90675389266</v>
      </c>
      <c r="X38" s="114" t="str">
        <f t="shared" ref="X38:X47" si="7">A38</f>
        <v>Desktop pc</v>
      </c>
      <c r="Y38" s="115">
        <f>D38*F38/(SUMPRODUCT(D$37:D$38,F$37:F$38))</f>
        <v>0.67026412950866232</v>
      </c>
      <c r="Z38" s="115">
        <f>E38*G38/(SUMPRODUCT(E$37:E$38,G$37:G$38))</f>
        <v>0.67026412950866232</v>
      </c>
      <c r="AA38" s="114"/>
      <c r="AB38" s="114"/>
      <c r="AC38" s="114"/>
    </row>
    <row r="39" spans="1:29" x14ac:dyDescent="0.2">
      <c r="A39" s="72" t="str">
        <f>VLOOKUP($B$35,'2012'!$B7:$L7,11,FALSE)</f>
        <v>Desktop pc standby</v>
      </c>
      <c r="B39" s="72" t="str">
        <f>VLOOKUP($B$35,'2012'!$B7:$L7,1,FALSE)</f>
        <v>Computers</v>
      </c>
      <c r="C39" s="72">
        <f>VLOOKUP($B$35,'2012'!$B7:$L7,2,FALSE)</f>
        <v>0</v>
      </c>
      <c r="D39" s="72">
        <f>VLOOKUP($B$35,'2012'!$B7:$L7,7,FALSE)/100</f>
        <v>0</v>
      </c>
      <c r="E39" s="72">
        <f>VLOOKUP($B$35,'2012'!$B7:$L7,7,FALSE)/100</f>
        <v>0</v>
      </c>
      <c r="F39" s="72">
        <f>VLOOKUP($B$35,'2012'!$B7:$L7,8,FALSE)</f>
        <v>0</v>
      </c>
      <c r="G39" s="72">
        <f>VLOOKUP($B$35,'2012'!$B7:$L7,8,FALSE)</f>
        <v>0</v>
      </c>
      <c r="H39" s="185" t="s">
        <v>239</v>
      </c>
      <c r="I39" s="107"/>
      <c r="J39" s="107"/>
      <c r="K39" s="80"/>
      <c r="L39" s="195" t="s">
        <v>106</v>
      </c>
      <c r="M39" s="196"/>
      <c r="N39" s="197"/>
      <c r="O39" s="41" t="s">
        <v>73</v>
      </c>
      <c r="P39" s="39">
        <f>P38*3.6/1000000</f>
        <v>2.6571273617680915</v>
      </c>
      <c r="Q39" s="39">
        <f>Q38*3.6/1000000</f>
        <v>0.91494350974592265</v>
      </c>
      <c r="R39" s="39">
        <f>R38*3.6/1000000</f>
        <v>3.5720708715140144</v>
      </c>
      <c r="S39" s="41" t="s">
        <v>43</v>
      </c>
      <c r="X39" s="114" t="str">
        <f t="shared" si="7"/>
        <v>Desktop pc standby</v>
      </c>
      <c r="Y39" s="114"/>
      <c r="Z39" s="114"/>
      <c r="AA39" s="114"/>
      <c r="AB39" s="114"/>
      <c r="AC39" s="114"/>
    </row>
    <row r="40" spans="1:29" x14ac:dyDescent="0.2">
      <c r="A40" s="72" t="str">
        <f>VLOOKUP($B$35,'2012'!$B8:$L8,11,FALSE)</f>
        <v>External harddisc</v>
      </c>
      <c r="B40" s="72" t="str">
        <f>VLOOKUP($B$35,'2012'!$B8:$L8,1,FALSE)</f>
        <v>Computers</v>
      </c>
      <c r="C40" s="72">
        <f>VLOOKUP($B$35,'2012'!$B8:$L8,2,FALSE)</f>
        <v>4</v>
      </c>
      <c r="D40" s="72">
        <f>VLOOKUP($B$35,'2012'!$B8:$L8,7,FALSE)/100</f>
        <v>0.56000000000000005</v>
      </c>
      <c r="E40" s="72">
        <f>VLOOKUP($B$35,'2012'!$B8:$L8,7,FALSE)/100</f>
        <v>0.56000000000000005</v>
      </c>
      <c r="F40" s="72">
        <f>VLOOKUP($B$35,'2012'!$B8:$L8,8,FALSE)</f>
        <v>22</v>
      </c>
      <c r="G40" s="72">
        <f>VLOOKUP($B$35,'2012'!$B8:$L8,8,FALSE)</f>
        <v>22</v>
      </c>
      <c r="H40" s="213" t="s">
        <v>260</v>
      </c>
      <c r="I40" s="55">
        <f>I$30*I38</f>
        <v>8224.504601548806</v>
      </c>
      <c r="J40" s="55">
        <f>J$30*J38</f>
        <v>2831.9896194420044</v>
      </c>
      <c r="K40" s="212" t="s">
        <v>258</v>
      </c>
      <c r="L40" s="56">
        <f>I40*L38*1000</f>
        <v>2.6571273617680919</v>
      </c>
      <c r="M40" s="56">
        <f>J40*M38*1000</f>
        <v>0.91494350974592265</v>
      </c>
      <c r="N40" s="23">
        <f>L40+M40</f>
        <v>3.5720708715140148</v>
      </c>
      <c r="P40" s="41"/>
      <c r="Q40" s="63"/>
      <c r="R40" s="63">
        <f>R39-N40</f>
        <v>0</v>
      </c>
      <c r="X40" s="114" t="str">
        <f t="shared" si="7"/>
        <v>External harddisc</v>
      </c>
      <c r="Y40" s="114"/>
      <c r="Z40" s="114"/>
      <c r="AA40" s="114"/>
      <c r="AB40" s="114"/>
      <c r="AC40" s="114"/>
    </row>
    <row r="41" spans="1:29" ht="15" x14ac:dyDescent="0.2">
      <c r="A41" s="72" t="str">
        <f>VLOOKUP($B$35,'2012'!$B9:$L9,11,FALSE)</f>
        <v>Injet printer</v>
      </c>
      <c r="B41" s="72" t="str">
        <f>VLOOKUP($B$35,'2012'!$B9:$L9,1,FALSE)</f>
        <v>Computers</v>
      </c>
      <c r="C41" s="72">
        <f>VLOOKUP($B$35,'2012'!$B9:$L9,2,FALSE)</f>
        <v>4</v>
      </c>
      <c r="D41" s="72">
        <f>VLOOKUP($B$35,'2012'!$B9:$L9,7,FALSE)/100</f>
        <v>0.22</v>
      </c>
      <c r="E41" s="72">
        <f>VLOOKUP($B$35,'2012'!$B9:$L9,7,FALSE)/100</f>
        <v>0.22</v>
      </c>
      <c r="F41" s="72">
        <f>VLOOKUP($B$35,'2012'!$B9:$L9,8,FALSE)</f>
        <v>73</v>
      </c>
      <c r="G41" s="72">
        <f>VLOOKUP($B$35,'2012'!$B9:$L9,8,FALSE)</f>
        <v>73</v>
      </c>
      <c r="I41" s="71" t="s">
        <v>65</v>
      </c>
      <c r="J41" s="71" t="s">
        <v>65</v>
      </c>
      <c r="K41" s="105" t="s">
        <v>237</v>
      </c>
      <c r="L41" s="105" t="s">
        <v>75</v>
      </c>
      <c r="M41" s="105" t="s">
        <v>75</v>
      </c>
      <c r="N41" s="105"/>
      <c r="X41" s="114" t="str">
        <f t="shared" si="7"/>
        <v>Injet printer</v>
      </c>
      <c r="Y41" s="114"/>
      <c r="Z41" s="114"/>
      <c r="AA41" s="114"/>
      <c r="AB41" s="114"/>
      <c r="AC41" s="114"/>
    </row>
    <row r="42" spans="1:29" x14ac:dyDescent="0.2">
      <c r="A42" s="72" t="str">
        <f>VLOOKUP($B$35,'2012'!$B10:$L10,11,FALSE)</f>
        <v>Laptop pc</v>
      </c>
      <c r="B42" s="72" t="str">
        <f>VLOOKUP($B$35,'2012'!$B10:$L10,1,FALSE)</f>
        <v>Computers</v>
      </c>
      <c r="C42" s="72">
        <f>VLOOKUP($B$35,'2012'!$B10:$L10,2,FALSE)</f>
        <v>4</v>
      </c>
      <c r="D42" s="72">
        <f>VLOOKUP($B$35,'2012'!$B10:$L10,7,FALSE)/100</f>
        <v>1.62</v>
      </c>
      <c r="E42" s="72">
        <f>VLOOKUP($B$35,'2012'!$B10:$L10,7,FALSE)/100</f>
        <v>1.62</v>
      </c>
      <c r="F42" s="72">
        <f>VLOOKUP($B$35,'2012'!$B10:$L10,8,FALSE)</f>
        <v>50</v>
      </c>
      <c r="G42" s="72">
        <f>VLOOKUP($B$35,'2012'!$B10:$L10,8,FALSE)</f>
        <v>50</v>
      </c>
      <c r="I42" s="82">
        <f>($C37*D37+$C38*D38+$C39*D39+$C40*D40+$C41*D41+$C42*D42+$C43*D43+$C44*D44+$C45*D45+$C47*D47)/I38</f>
        <v>3.776293823038396</v>
      </c>
      <c r="J42" s="82">
        <f>($C37*E37+$C38*E38+$C39*E39+$C40*E40+$C41*E41+$C42*E42+$C43*E43+$C44*E44+$C45*E45+$C47*E47)/J38</f>
        <v>3.776293823038396</v>
      </c>
      <c r="K42" s="105" t="s">
        <v>259</v>
      </c>
      <c r="L42" s="105">
        <f>L40*$N$29</f>
        <v>3.9856910426521379</v>
      </c>
      <c r="M42" s="105">
        <f>M40*$N$29</f>
        <v>1.3724152646188839</v>
      </c>
      <c r="N42" s="105">
        <f>N40*$N$29</f>
        <v>5.3581063072710222</v>
      </c>
      <c r="U42" s="110">
        <f>N42/3.6*1000000</f>
        <v>1488362.8631308395</v>
      </c>
      <c r="V42" s="105" t="s">
        <v>71</v>
      </c>
      <c r="W42" s="105">
        <f>U42/U38-'DK data deta bui '!$M$85</f>
        <v>1.1000027655444025</v>
      </c>
      <c r="X42" s="114" t="str">
        <f t="shared" si="7"/>
        <v>Laptop pc</v>
      </c>
      <c r="Y42" s="114"/>
      <c r="Z42" s="114"/>
      <c r="AA42" s="114"/>
      <c r="AB42" s="114"/>
      <c r="AC42" s="114"/>
    </row>
    <row r="43" spans="1:29" x14ac:dyDescent="0.2">
      <c r="A43" s="72" t="str">
        <f>VLOOKUP($B$35,'2012'!$B11:$L11,11,FALSE)</f>
        <v>Laptop pc standby</v>
      </c>
      <c r="B43" s="72" t="str">
        <f>VLOOKUP($B$35,'2012'!$B11:$L11,1,FALSE)</f>
        <v>Computers</v>
      </c>
      <c r="C43" s="72">
        <f>VLOOKUP($B$35,'2012'!$B11:$L11,2,FALSE)</f>
        <v>0</v>
      </c>
      <c r="D43" s="72">
        <f>VLOOKUP($B$35,'2012'!$B11:$L11,7,FALSE)/100</f>
        <v>0</v>
      </c>
      <c r="E43" s="72">
        <f>VLOOKUP($B$35,'2012'!$B11:$L11,7,FALSE)/100</f>
        <v>0</v>
      </c>
      <c r="F43" s="72">
        <f>VLOOKUP($B$35,'2012'!$B11:$L11,8,FALSE)</f>
        <v>0</v>
      </c>
      <c r="G43" s="72">
        <f>VLOOKUP($B$35,'2012'!$B11:$L11,8,FALSE)</f>
        <v>0</v>
      </c>
      <c r="X43" s="114" t="str">
        <f t="shared" si="7"/>
        <v>Laptop pc standby</v>
      </c>
      <c r="Y43" s="114"/>
      <c r="Z43" s="114"/>
      <c r="AA43" s="114"/>
      <c r="AB43" s="114"/>
      <c r="AC43" s="114"/>
    </row>
    <row r="44" spans="1:29" x14ac:dyDescent="0.2">
      <c r="A44" s="72" t="str">
        <f>VLOOKUP($B$35,'2012'!$B12:$L12,11,FALSE)</f>
        <v>Laser printers</v>
      </c>
      <c r="B44" s="72" t="str">
        <f>VLOOKUP($B$35,'2012'!$B12:$L12,1,FALSE)</f>
        <v>Computers</v>
      </c>
      <c r="C44" s="72">
        <f>VLOOKUP($B$35,'2012'!$B12:$L12,2,FALSE)</f>
        <v>4</v>
      </c>
      <c r="D44" s="72">
        <f>VLOOKUP($B$35,'2012'!$B12:$L12,7,FALSE)/100</f>
        <v>0.19</v>
      </c>
      <c r="E44" s="72">
        <f>VLOOKUP($B$35,'2012'!$B12:$L12,7,FALSE)/100</f>
        <v>0.19</v>
      </c>
      <c r="F44" s="72">
        <f>VLOOKUP($B$35,'2012'!$B12:$L12,8,FALSE)</f>
        <v>100</v>
      </c>
      <c r="G44" s="72">
        <f>VLOOKUP($B$35,'2012'!$B12:$L12,8,FALSE)</f>
        <v>100</v>
      </c>
      <c r="X44" s="114" t="str">
        <f t="shared" si="7"/>
        <v>Laser printers</v>
      </c>
      <c r="Y44" s="114"/>
      <c r="Z44" s="114"/>
      <c r="AA44" s="114"/>
      <c r="AB44" s="114"/>
      <c r="AC44" s="114"/>
    </row>
    <row r="45" spans="1:29" x14ac:dyDescent="0.2">
      <c r="A45" s="72" t="str">
        <f>VLOOKUP($B$35,'2012'!$B13:$L13,11,FALSE)</f>
        <v>PC speakers</v>
      </c>
      <c r="B45" s="72" t="str">
        <f>VLOOKUP($B$35,'2012'!$B13:$L13,1,FALSE)</f>
        <v>Computers</v>
      </c>
      <c r="C45" s="72">
        <f>VLOOKUP($B$35,'2012'!$B13:$L13,2,FALSE)</f>
        <v>4</v>
      </c>
      <c r="D45" s="72">
        <f>VLOOKUP($B$35,'2012'!$B13:$L13,7,FALSE)/100</f>
        <v>0.73</v>
      </c>
      <c r="E45" s="72">
        <f>VLOOKUP($B$35,'2012'!$B13:$L13,7,FALSE)/100</f>
        <v>0.73</v>
      </c>
      <c r="F45" s="72">
        <f>VLOOKUP($B$35,'2012'!$B13:$L13,8,FALSE)</f>
        <v>15</v>
      </c>
      <c r="G45" s="72">
        <f>VLOOKUP($B$35,'2012'!$B13:$L13,8,FALSE)</f>
        <v>15</v>
      </c>
      <c r="X45" s="114" t="str">
        <f t="shared" si="7"/>
        <v>PC speakers</v>
      </c>
      <c r="Y45" s="114"/>
      <c r="Z45" s="114"/>
      <c r="AA45" s="114"/>
      <c r="AB45" s="114"/>
      <c r="AC45" s="114"/>
    </row>
    <row r="46" spans="1:29" x14ac:dyDescent="0.2">
      <c r="A46" s="72" t="str">
        <f>VLOOKUP($B$35,'2012'!$B14:$L14,11,FALSE)</f>
        <v>Scanner</v>
      </c>
      <c r="B46" s="72" t="str">
        <f>VLOOKUP($B$35,'2012'!$B14:$L14,1,FALSE)</f>
        <v>Computers</v>
      </c>
      <c r="C46" s="72">
        <f>VLOOKUP($B$35,'2012'!$B14:$L14,2,FALSE)</f>
        <v>4</v>
      </c>
      <c r="D46" s="72">
        <f>VLOOKUP($B$35,'2012'!$B14:$L14,7,FALSE)/100</f>
        <v>0.11</v>
      </c>
      <c r="E46" s="72">
        <f>VLOOKUP($B$35,'2012'!$B14:$L14,7,FALSE)/100</f>
        <v>0.11</v>
      </c>
      <c r="F46" s="72">
        <f>VLOOKUP($B$35,'2012'!$B14:$L14,8,FALSE)</f>
        <v>44</v>
      </c>
      <c r="G46" s="72">
        <f>VLOOKUP($B$35,'2012'!$B14:$L14,8,FALSE)</f>
        <v>44</v>
      </c>
      <c r="X46" s="114"/>
      <c r="Y46" s="114"/>
      <c r="Z46" s="114"/>
      <c r="AA46" s="114"/>
      <c r="AB46" s="114"/>
      <c r="AC46" s="114"/>
    </row>
    <row r="47" spans="1:29" ht="13.5" thickBot="1" x14ac:dyDescent="0.25">
      <c r="A47" s="72" t="str">
        <f>VLOOKUP($B$35,'2012'!$B15:$L15,11,FALSE)</f>
        <v>Wireless network</v>
      </c>
      <c r="B47" s="72" t="str">
        <f>VLOOKUP($B$35,'2012'!$B15:$L15,1,FALSE)</f>
        <v>Computers</v>
      </c>
      <c r="C47" s="72">
        <f>VLOOKUP($B$35,'2012'!$B15:$L15,2,FALSE)</f>
        <v>4</v>
      </c>
      <c r="D47" s="72">
        <f>VLOOKUP($B$35,'2012'!$B15:$L15,7,FALSE)/100</f>
        <v>0.85</v>
      </c>
      <c r="E47" s="72">
        <f>VLOOKUP($B$35,'2012'!$B15:$L15,7,FALSE)/100</f>
        <v>0.85</v>
      </c>
      <c r="F47" s="72">
        <f>VLOOKUP($B$35,'2012'!$B15:$L15,8,FALSE)</f>
        <v>90</v>
      </c>
      <c r="G47" s="72">
        <f>VLOOKUP($B$35,'2012'!$B15:$L15,8,FALSE)</f>
        <v>90</v>
      </c>
      <c r="X47" s="114" t="str">
        <f t="shared" si="7"/>
        <v>Wireless network</v>
      </c>
      <c r="Y47" s="114"/>
      <c r="Z47" s="114"/>
      <c r="AA47" s="114"/>
      <c r="AB47" s="114"/>
      <c r="AC47" s="114"/>
    </row>
    <row r="48" spans="1:29" ht="30.75" thickBot="1" x14ac:dyDescent="0.25">
      <c r="A48" s="73" t="s">
        <v>92</v>
      </c>
      <c r="B48" s="64" t="s">
        <v>93</v>
      </c>
      <c r="C48" s="74" t="s">
        <v>65</v>
      </c>
      <c r="D48" s="74" t="s">
        <v>66</v>
      </c>
      <c r="E48" s="74" t="s">
        <v>66</v>
      </c>
      <c r="F48" s="75" t="s">
        <v>99</v>
      </c>
      <c r="G48" s="76" t="s">
        <v>99</v>
      </c>
      <c r="H48" s="5"/>
      <c r="I48" s="30" t="s">
        <v>66</v>
      </c>
      <c r="J48" s="30" t="s">
        <v>66</v>
      </c>
      <c r="L48" s="31" t="s">
        <v>67</v>
      </c>
      <c r="M48" s="31" t="s">
        <v>67</v>
      </c>
      <c r="N48" s="31" t="s">
        <v>67</v>
      </c>
      <c r="O48" s="61" t="s">
        <v>108</v>
      </c>
      <c r="P48" s="62"/>
      <c r="Q48" s="62"/>
      <c r="X48" s="15" t="s">
        <v>170</v>
      </c>
    </row>
    <row r="49" spans="1:29" x14ac:dyDescent="0.2">
      <c r="A49" s="65"/>
      <c r="B49" s="1" t="s">
        <v>45</v>
      </c>
      <c r="C49" s="1"/>
      <c r="D49" s="83" t="s">
        <v>44</v>
      </c>
      <c r="E49" s="83" t="s">
        <v>78</v>
      </c>
      <c r="F49" s="83" t="s">
        <v>44</v>
      </c>
      <c r="G49" s="83" t="s">
        <v>78</v>
      </c>
      <c r="I49" s="83" t="s">
        <v>44</v>
      </c>
      <c r="J49" s="83" t="s">
        <v>78</v>
      </c>
      <c r="L49" s="83" t="s">
        <v>44</v>
      </c>
      <c r="M49" s="83" t="s">
        <v>78</v>
      </c>
      <c r="N49" s="81" t="s">
        <v>89</v>
      </c>
      <c r="P49" s="81" t="s">
        <v>107</v>
      </c>
      <c r="Q49" s="81" t="s">
        <v>107</v>
      </c>
      <c r="Y49" t="str">
        <f>F49</f>
        <v>DKE</v>
      </c>
      <c r="Z49" t="str">
        <f>G49</f>
        <v>DKW</v>
      </c>
    </row>
    <row r="50" spans="1:29" ht="15" x14ac:dyDescent="0.25">
      <c r="A50" s="65"/>
      <c r="B50" s="1"/>
      <c r="C50" s="68" t="s">
        <v>68</v>
      </c>
      <c r="D50" s="69" t="s">
        <v>174</v>
      </c>
      <c r="E50" s="69" t="s">
        <v>174</v>
      </c>
      <c r="F50" s="66" t="s">
        <v>70</v>
      </c>
      <c r="G50" s="67" t="s">
        <v>70</v>
      </c>
      <c r="H50" s="44"/>
      <c r="I50" s="191" t="s">
        <v>243</v>
      </c>
      <c r="J50" s="192"/>
      <c r="K50" s="24"/>
      <c r="L50" s="191" t="s">
        <v>244</v>
      </c>
      <c r="M50" s="193"/>
      <c r="N50" s="194"/>
      <c r="O50" s="41"/>
      <c r="P50" s="83" t="s">
        <v>44</v>
      </c>
      <c r="Q50" s="83" t="s">
        <v>78</v>
      </c>
      <c r="R50" s="32" t="s">
        <v>89</v>
      </c>
      <c r="X50" s="15" t="s">
        <v>92</v>
      </c>
      <c r="Y50" t="str">
        <f>F50</f>
        <v>kWh/y</v>
      </c>
      <c r="Z50" t="str">
        <f>G50</f>
        <v>kWh/y</v>
      </c>
    </row>
    <row r="51" spans="1:29" x14ac:dyDescent="0.2">
      <c r="A51" s="72" t="str">
        <f>VLOOKUP($B$49,'2012'!$B16:$L16,11,FALSE)</f>
        <v>Coffee maker</v>
      </c>
      <c r="B51" s="72" t="str">
        <f>VLOOKUP($B$49,'2012'!$B16:$L16,1,FALSE)</f>
        <v>Cooking</v>
      </c>
      <c r="C51" s="72">
        <f>VLOOKUP($B$49,'2012'!$B16:$L16,2,FALSE)</f>
        <v>4</v>
      </c>
      <c r="D51" s="72">
        <f>VLOOKUP($B$49,'2012'!$B16:$L16,7,FALSE)/100</f>
        <v>0.69</v>
      </c>
      <c r="E51" s="72">
        <f>VLOOKUP($B$49,'2012'!$B16:$L16,7,FALSE)/100</f>
        <v>0.69</v>
      </c>
      <c r="F51" s="72">
        <f>VLOOKUP($B$49,'2012'!$B16:$L16,8,FALSE)</f>
        <v>37</v>
      </c>
      <c r="G51" s="72">
        <f>VLOOKUP($B$49,'2012'!$B16:$L16,8,FALSE)</f>
        <v>37</v>
      </c>
      <c r="H51" s="60" t="s">
        <v>69</v>
      </c>
      <c r="I51" s="33">
        <f>SUMPRODUCT(D51:D59,F51:F59)/(SUM(F51:F59))</f>
        <v>0.85021695652173912</v>
      </c>
      <c r="J51" s="33">
        <f>SUMPRODUCT(E51:E59,G51:G59)/(SUM(G51:G59))</f>
        <v>0.85021695652173912</v>
      </c>
      <c r="K51" s="212" t="s">
        <v>256</v>
      </c>
      <c r="L51" s="33">
        <f>SUMPRODUCT(D51:D60,F51:F60)/(SUM(D51:D60))</f>
        <v>75.145025554317343</v>
      </c>
      <c r="M51" s="33">
        <f>SUMPRODUCT(E51:E60,G51:G60)/(SUM(E51:E60))</f>
        <v>75.145025554317343</v>
      </c>
      <c r="N51" s="24"/>
      <c r="O51" s="41" t="s">
        <v>73</v>
      </c>
      <c r="P51" s="38">
        <f>SUMPRODUCT(D51:D60,F51:F60)</f>
        <v>391.09980000000002</v>
      </c>
      <c r="Q51" s="38">
        <f>SUMPRODUCT(E51:E60,G51:G60)</f>
        <v>391.09980000000002</v>
      </c>
      <c r="R51" s="41" t="s">
        <v>72</v>
      </c>
      <c r="X51" s="114" t="e">
        <f>#REF!</f>
        <v>#REF!</v>
      </c>
      <c r="Y51" s="115" t="e">
        <f>#REF!*#REF!/(SUMPRODUCT(D$51:D$51,F$51:F$51))</f>
        <v>#REF!</v>
      </c>
      <c r="Z51" s="115" t="e">
        <f>#REF!*#REF!/(SUMPRODUCT(E$51:E$51,G$51:G$51))</f>
        <v>#REF!</v>
      </c>
      <c r="AA51" s="116" t="e">
        <f>AVERAGE(Y51:Z51)</f>
        <v>#REF!</v>
      </c>
      <c r="AB51" s="114"/>
      <c r="AC51" s="114"/>
    </row>
    <row r="52" spans="1:29" x14ac:dyDescent="0.2">
      <c r="A52" s="72" t="str">
        <f>VLOOKUP($B$49,'2012'!$B17:$L17,11,FALSE)</f>
        <v>Cooker hoods</v>
      </c>
      <c r="B52" s="72" t="str">
        <f>VLOOKUP($B$49,'2012'!$B17:$L17,1,FALSE)</f>
        <v>Cooking</v>
      </c>
      <c r="C52" s="72">
        <f>VLOOKUP($B$49,'2012'!$B17:$L17,2,FALSE)</f>
        <v>15</v>
      </c>
      <c r="D52" s="72">
        <f>VLOOKUP($B$49,'2012'!$B17:$L17,7,FALSE)/100</f>
        <v>0.94</v>
      </c>
      <c r="E52" s="72">
        <f>VLOOKUP($B$49,'2012'!$B17:$L17,7,FALSE)/100</f>
        <v>0.94</v>
      </c>
      <c r="F52" s="72">
        <f>VLOOKUP($B$49,'2012'!$B17:$L17,8,FALSE)</f>
        <v>54</v>
      </c>
      <c r="G52" s="72">
        <f>VLOOKUP($B$49,'2012'!$B17:$L17,8,FALSE)</f>
        <v>54</v>
      </c>
      <c r="H52" s="211" t="s">
        <v>255</v>
      </c>
      <c r="I52" s="4">
        <f>SUM(D51:D60)</f>
        <v>5.2046000000000001</v>
      </c>
      <c r="J52" s="4">
        <f>SUM(E51:E60)</f>
        <v>5.2046000000000001</v>
      </c>
      <c r="K52" s="212" t="s">
        <v>257</v>
      </c>
      <c r="L52" s="78">
        <f>L51*10^-9*3.6</f>
        <v>2.7052209199554247E-7</v>
      </c>
      <c r="M52" s="78">
        <f>M51*10^-9*3.6</f>
        <v>2.7052209199554247E-7</v>
      </c>
      <c r="N52" s="24"/>
      <c r="O52" s="41" t="s">
        <v>73</v>
      </c>
      <c r="P52" s="40">
        <f>P51*$I$30</f>
        <v>536995.34303252376</v>
      </c>
      <c r="Q52" s="40">
        <f>Q51*$J$30</f>
        <v>184906.60663870515</v>
      </c>
      <c r="R52" s="40">
        <f>P52+Q52</f>
        <v>721901.94967122888</v>
      </c>
      <c r="S52" s="41" t="s">
        <v>71</v>
      </c>
      <c r="T52" t="str">
        <f>'DK data deta bui '!H17</f>
        <v>Computers</v>
      </c>
      <c r="U52">
        <f>'DK data deta bui '!I17</f>
        <v>688166.62566000025</v>
      </c>
      <c r="V52" s="41" t="s">
        <v>71</v>
      </c>
      <c r="W52" s="86">
        <f>R52-U52</f>
        <v>33735.324011228629</v>
      </c>
      <c r="X52" s="114" t="str">
        <f t="shared" ref="X52:X60" si="8">A51</f>
        <v>Coffee maker</v>
      </c>
      <c r="Y52" s="115">
        <f>D51*F51/(SUMPRODUCT(D$51:D$51,F$51:F$51))</f>
        <v>1</v>
      </c>
      <c r="Z52" s="115">
        <f>E51*G51/(SUMPRODUCT(E$51:E$51,G$51:G$51))</f>
        <v>1</v>
      </c>
      <c r="AA52" s="116">
        <f>AVERAGE(Y52:Z52)</f>
        <v>1</v>
      </c>
      <c r="AB52" s="114"/>
      <c r="AC52" s="114"/>
    </row>
    <row r="53" spans="1:29" x14ac:dyDescent="0.2">
      <c r="A53" s="72" t="str">
        <f>VLOOKUP($B$49,'2012'!$B18:$L18,11,FALSE)</f>
        <v>Electric baking ovens</v>
      </c>
      <c r="B53" s="72" t="str">
        <f>VLOOKUP($B$49,'2012'!$B18:$L18,1,FALSE)</f>
        <v>Cooking</v>
      </c>
      <c r="C53" s="72">
        <f>VLOOKUP($B$49,'2012'!$B18:$L18,2,FALSE)</f>
        <v>14</v>
      </c>
      <c r="D53" s="72">
        <f>VLOOKUP($B$49,'2012'!$B18:$L18,7,FALSE)/100</f>
        <v>0.83090000000000008</v>
      </c>
      <c r="E53" s="72">
        <f>VLOOKUP($B$49,'2012'!$B18:$L18,7,FALSE)/100</f>
        <v>0.83090000000000008</v>
      </c>
      <c r="F53" s="72">
        <f>VLOOKUP($B$49,'2012'!$B18:$L18,8,FALSE)</f>
        <v>110</v>
      </c>
      <c r="G53" s="72">
        <f>VLOOKUP($B$49,'2012'!$B18:$L18,8,FALSE)</f>
        <v>110</v>
      </c>
      <c r="H53" s="185" t="s">
        <v>239</v>
      </c>
      <c r="I53" s="107"/>
      <c r="J53" s="107"/>
      <c r="K53" s="80"/>
      <c r="L53" s="195" t="s">
        <v>106</v>
      </c>
      <c r="M53" s="196"/>
      <c r="N53" s="197"/>
      <c r="O53" s="41" t="s">
        <v>73</v>
      </c>
      <c r="P53" s="39">
        <f>P52*3.6/1000000</f>
        <v>1.9331832349170857</v>
      </c>
      <c r="Q53" s="39">
        <f>Q52*3.6/1000000</f>
        <v>0.66566378389933856</v>
      </c>
      <c r="R53" s="39">
        <f>R52*3.6/1000000</f>
        <v>2.5988470188164241</v>
      </c>
      <c r="S53" s="41" t="s">
        <v>43</v>
      </c>
      <c r="X53" s="114" t="str">
        <f t="shared" si="8"/>
        <v>Cooker hoods</v>
      </c>
      <c r="Y53" s="114"/>
      <c r="Z53" s="114"/>
      <c r="AA53" s="114"/>
      <c r="AB53" s="114"/>
      <c r="AC53" s="114"/>
    </row>
    <row r="54" spans="1:29" x14ac:dyDescent="0.2">
      <c r="A54" s="72" t="str">
        <f>VLOOKUP($B$49,'2012'!$B19:$L19,11,FALSE)</f>
        <v>Electric baking ovens standby</v>
      </c>
      <c r="B54" s="72" t="str">
        <f>VLOOKUP($B$49,'2012'!$B19:$L19,1,FALSE)</f>
        <v>Cooking</v>
      </c>
      <c r="C54" s="72">
        <f>VLOOKUP($B$49,'2012'!$B19:$L19,2,FALSE)</f>
        <v>0</v>
      </c>
      <c r="D54" s="72">
        <f>VLOOKUP($B$49,'2012'!$B19:$L19,7,FALSE)/100</f>
        <v>0</v>
      </c>
      <c r="E54" s="72">
        <f>VLOOKUP($B$49,'2012'!$B19:$L19,7,FALSE)/100</f>
        <v>0</v>
      </c>
      <c r="F54" s="72">
        <f>VLOOKUP($B$49,'2012'!$B19:$L19,8,FALSE)</f>
        <v>0</v>
      </c>
      <c r="G54" s="72">
        <f>VLOOKUP($B$49,'2012'!$B19:$L19,8,FALSE)</f>
        <v>0</v>
      </c>
      <c r="H54" s="213" t="s">
        <v>260</v>
      </c>
      <c r="I54" s="55">
        <f>I$30*I52</f>
        <v>7146.119640938382</v>
      </c>
      <c r="J54" s="55">
        <f>J$30*J52</f>
        <v>2460.663301059742</v>
      </c>
      <c r="K54" s="212" t="s">
        <v>258</v>
      </c>
      <c r="L54" s="56">
        <f>I54*L52*1000</f>
        <v>1.9331832349170861</v>
      </c>
      <c r="M54" s="56">
        <f>J54*M52*1000</f>
        <v>0.66566378389933867</v>
      </c>
      <c r="N54" s="23">
        <f>L54+M54</f>
        <v>2.598847018816425</v>
      </c>
      <c r="P54" s="41"/>
      <c r="Q54" s="63"/>
      <c r="R54" s="63">
        <f>R53-N54</f>
        <v>0</v>
      </c>
      <c r="X54" s="114" t="str">
        <f t="shared" si="8"/>
        <v>Electric baking ovens</v>
      </c>
      <c r="Y54" s="114"/>
      <c r="Z54" s="114"/>
      <c r="AA54" s="114"/>
      <c r="AB54" s="114"/>
      <c r="AC54" s="114"/>
    </row>
    <row r="55" spans="1:29" ht="15" x14ac:dyDescent="0.2">
      <c r="A55" s="72" t="str">
        <f>VLOOKUP($B$49,'2012'!$B20:$L20,11,FALSE)</f>
        <v>Electric hobs</v>
      </c>
      <c r="B55" s="72" t="str">
        <f>VLOOKUP($B$49,'2012'!$B20:$L20,1,FALSE)</f>
        <v>Cooking</v>
      </c>
      <c r="C55" s="72">
        <f>VLOOKUP($B$49,'2012'!$B20:$L20,2,FALSE)</f>
        <v>19</v>
      </c>
      <c r="D55" s="72">
        <f>VLOOKUP($B$49,'2012'!$B20:$L20,7,FALSE)/100</f>
        <v>0.97370000000000001</v>
      </c>
      <c r="E55" s="72">
        <f>VLOOKUP($B$49,'2012'!$B20:$L20,7,FALSE)/100</f>
        <v>0.97370000000000001</v>
      </c>
      <c r="F55" s="72">
        <f>VLOOKUP($B$49,'2012'!$B20:$L20,8,FALSE)</f>
        <v>184</v>
      </c>
      <c r="G55" s="72">
        <f>VLOOKUP($B$49,'2012'!$B20:$L20,8,FALSE)</f>
        <v>184</v>
      </c>
      <c r="I55" s="71" t="s">
        <v>65</v>
      </c>
      <c r="J55" s="71" t="s">
        <v>65</v>
      </c>
      <c r="K55" s="105" t="s">
        <v>237</v>
      </c>
      <c r="L55" s="105" t="s">
        <v>75</v>
      </c>
      <c r="M55" s="105" t="s">
        <v>75</v>
      </c>
      <c r="N55" s="105"/>
      <c r="X55" s="114" t="str">
        <f t="shared" si="8"/>
        <v>Electric baking ovens standby</v>
      </c>
      <c r="Y55" s="114"/>
      <c r="Z55" s="114"/>
      <c r="AA55" s="114"/>
      <c r="AB55" s="114"/>
      <c r="AC55" s="114"/>
    </row>
    <row r="56" spans="1:29" x14ac:dyDescent="0.2">
      <c r="A56" s="72" t="str">
        <f>VLOOKUP($B$49,'2012'!$B21:$L21,11,FALSE)</f>
        <v>Electric hobs standby</v>
      </c>
      <c r="B56" s="72" t="str">
        <f>VLOOKUP($B$49,'2012'!$B21:$L21,1,FALSE)</f>
        <v>Cooking</v>
      </c>
      <c r="C56" s="72">
        <f>VLOOKUP($B$49,'2012'!$B21:$L21,2,FALSE)</f>
        <v>0</v>
      </c>
      <c r="D56" s="72">
        <f>VLOOKUP($B$49,'2012'!$B21:$L21,7,FALSE)/100</f>
        <v>0</v>
      </c>
      <c r="E56" s="72">
        <f>VLOOKUP($B$49,'2012'!$B21:$L21,7,FALSE)/100</f>
        <v>0</v>
      </c>
      <c r="F56" s="72">
        <f>VLOOKUP($B$49,'2012'!$B21:$L21,8,FALSE)</f>
        <v>0</v>
      </c>
      <c r="G56" s="72">
        <f>VLOOKUP($B$49,'2012'!$B21:$L21,8,FALSE)</f>
        <v>0</v>
      </c>
      <c r="H56" s="5"/>
      <c r="I56" s="82">
        <f>($C51*D51+$C52*D52+$C53*D53+$C54*D54+$C55*D55+$C56*D56+$C57*D57+$C58*D58+$C59*D59+$C60*D60)/I52</f>
        <v>11.28864850324713</v>
      </c>
      <c r="J56" s="82">
        <f>($C51*E51+$C52*E52+$C53*E53+$C54*E54+$C55*E55+$C56*E56+$C57*E57+$C58*E58+$C59*E59+$C60*E60)/J52</f>
        <v>11.28864850324713</v>
      </c>
      <c r="K56" s="105" t="s">
        <v>258</v>
      </c>
      <c r="L56" s="105">
        <f>L54*$N$29</f>
        <v>2.899774852375629</v>
      </c>
      <c r="M56" s="105">
        <f>M54*$N$29</f>
        <v>0.998495675849008</v>
      </c>
      <c r="N56" s="105">
        <f>N54*$N$29</f>
        <v>3.8982705282246375</v>
      </c>
      <c r="U56" s="110">
        <f>N56/3.6*1000000</f>
        <v>1082852.9245068438</v>
      </c>
      <c r="V56" s="105" t="s">
        <v>71</v>
      </c>
      <c r="W56" s="105">
        <f>U56/U52-'DK data deta bui '!$M$85</f>
        <v>0.4800638365779677</v>
      </c>
      <c r="X56" s="114" t="str">
        <f t="shared" si="8"/>
        <v>Electric hobs</v>
      </c>
      <c r="Y56" s="114"/>
      <c r="Z56" s="114"/>
      <c r="AA56" s="114"/>
      <c r="AB56" s="114"/>
      <c r="AC56" s="114"/>
    </row>
    <row r="57" spans="1:29" x14ac:dyDescent="0.2">
      <c r="A57" s="72" t="str">
        <f>VLOOKUP($B$49,'2012'!$B22:$L22,11,FALSE)</f>
        <v>Electric keddle</v>
      </c>
      <c r="B57" s="72" t="str">
        <f>VLOOKUP($B$49,'2012'!$B22:$L22,1,FALSE)</f>
        <v>Cooking</v>
      </c>
      <c r="C57" s="72">
        <f>VLOOKUP($B$49,'2012'!$B22:$L22,2,FALSE)</f>
        <v>4</v>
      </c>
      <c r="D57" s="72">
        <f>VLOOKUP($B$49,'2012'!$B22:$L22,7,FALSE)/100</f>
        <v>0.86</v>
      </c>
      <c r="E57" s="72">
        <f>VLOOKUP($B$49,'2012'!$B22:$L22,7,FALSE)/100</f>
        <v>0.86</v>
      </c>
      <c r="F57" s="72">
        <f>VLOOKUP($B$49,'2012'!$B22:$L22,8,FALSE)</f>
        <v>25</v>
      </c>
      <c r="G57" s="72">
        <f>VLOOKUP($B$49,'2012'!$B22:$L22,8,FALSE)</f>
        <v>25</v>
      </c>
      <c r="H57" s="47"/>
      <c r="I57" s="47">
        <f>SUMPRODUCT(D51:D59,F51:F59)/(SUM(F51:F59))</f>
        <v>0.85021695652173912</v>
      </c>
      <c r="J57" s="48"/>
      <c r="X57" s="114" t="str">
        <f t="shared" si="8"/>
        <v>Electric hobs standby</v>
      </c>
      <c r="Y57" s="114"/>
      <c r="Z57" s="114"/>
      <c r="AA57" s="114"/>
      <c r="AB57" s="114"/>
      <c r="AC57" s="114"/>
    </row>
    <row r="58" spans="1:29" x14ac:dyDescent="0.2">
      <c r="A58" s="72" t="str">
        <f>VLOOKUP($B$49,'2012'!$B23:$L23,11,FALSE)</f>
        <v>Espresso machine</v>
      </c>
      <c r="B58" s="72" t="str">
        <f>VLOOKUP($B$49,'2012'!$B23:$L23,1,FALSE)</f>
        <v>Cooking</v>
      </c>
      <c r="C58" s="72">
        <f>VLOOKUP($B$49,'2012'!$B23:$L23,2,FALSE)</f>
        <v>4</v>
      </c>
      <c r="D58" s="72">
        <f>VLOOKUP($B$49,'2012'!$B23:$L23,7,FALSE)/100</f>
        <v>0.13</v>
      </c>
      <c r="E58" s="72">
        <f>VLOOKUP($B$49,'2012'!$B23:$L23,7,FALSE)/100</f>
        <v>0.13</v>
      </c>
      <c r="F58" s="72">
        <f>VLOOKUP($B$49,'2012'!$B23:$L23,8,FALSE)</f>
        <v>25</v>
      </c>
      <c r="G58" s="72">
        <f>VLOOKUP($B$49,'2012'!$B23:$L23,8,FALSE)</f>
        <v>25</v>
      </c>
      <c r="H58" s="47"/>
      <c r="I58" s="47">
        <f>I57-I51</f>
        <v>0</v>
      </c>
      <c r="J58" s="46"/>
      <c r="X58" s="114" t="str">
        <f t="shared" si="8"/>
        <v>Electric keddle</v>
      </c>
      <c r="Y58" s="114"/>
      <c r="Z58" s="114"/>
      <c r="AA58" s="114"/>
      <c r="AB58" s="114"/>
      <c r="AC58" s="114"/>
    </row>
    <row r="59" spans="1:29" x14ac:dyDescent="0.2">
      <c r="A59" s="72" t="str">
        <f>VLOOKUP($B$49,'2012'!$B24:$L24,11,FALSE)</f>
        <v>Microwave ovens</v>
      </c>
      <c r="B59" s="72" t="str">
        <f>VLOOKUP($B$49,'2012'!$B24:$L24,1,FALSE)</f>
        <v>Cooking</v>
      </c>
      <c r="C59" s="72">
        <f>VLOOKUP($B$49,'2012'!$B24:$L24,2,FALSE)</f>
        <v>10</v>
      </c>
      <c r="D59" s="72">
        <f>VLOOKUP($B$49,'2012'!$B24:$L24,7,FALSE)/100</f>
        <v>0.78</v>
      </c>
      <c r="E59" s="72">
        <f>VLOOKUP($B$49,'2012'!$B24:$L24,7,FALSE)/100</f>
        <v>0.78</v>
      </c>
      <c r="F59" s="72">
        <f>VLOOKUP($B$49,'2012'!$B24:$L24,8,FALSE)</f>
        <v>25</v>
      </c>
      <c r="G59" s="72">
        <f>VLOOKUP($B$49,'2012'!$B24:$L24,8,FALSE)</f>
        <v>25</v>
      </c>
      <c r="H59" s="45"/>
      <c r="I59" s="47"/>
      <c r="J59" s="46"/>
      <c r="X59" s="114" t="str">
        <f t="shared" si="8"/>
        <v>Espresso machine</v>
      </c>
      <c r="Y59" s="114"/>
      <c r="Z59" s="114"/>
      <c r="AA59" s="114"/>
      <c r="AB59" s="114"/>
      <c r="AC59" s="114"/>
    </row>
    <row r="60" spans="1:29" x14ac:dyDescent="0.2">
      <c r="A60" s="72" t="str">
        <f>VLOOKUP($B$49,'2012'!$B25:$L25,11,FALSE)</f>
        <v>Microwave ovens standby</v>
      </c>
      <c r="B60" s="72" t="str">
        <f>VLOOKUP($B$49,'2012'!$B25:$L25,1,FALSE)</f>
        <v>Cooking</v>
      </c>
      <c r="C60" s="72">
        <f>VLOOKUP($B$49,'2012'!$B25:$L25,2,FALSE)</f>
        <v>0</v>
      </c>
      <c r="D60" s="72">
        <f>VLOOKUP($B$49,'2012'!$B25:$L25,7,FALSE)/100</f>
        <v>0</v>
      </c>
      <c r="E60" s="72">
        <f>VLOOKUP($B$49,'2012'!$B25:$L25,7,FALSE)/100</f>
        <v>0</v>
      </c>
      <c r="F60" s="72">
        <f>VLOOKUP($B$49,'2012'!$B25:$L25,8,FALSE)</f>
        <v>0</v>
      </c>
      <c r="G60" s="72">
        <f>VLOOKUP($B$49,'2012'!$B25:$L25,8,FALSE)</f>
        <v>0</v>
      </c>
      <c r="I60" s="57"/>
      <c r="J60" s="57"/>
      <c r="X60" s="114" t="str">
        <f t="shared" si="8"/>
        <v>Microwave ovens</v>
      </c>
      <c r="Y60" s="114"/>
      <c r="Z60" s="114"/>
      <c r="AA60" s="114"/>
      <c r="AB60" s="114"/>
      <c r="AC60" s="114"/>
    </row>
    <row r="61" spans="1:29" ht="13.5" thickBot="1" x14ac:dyDescent="0.25">
      <c r="A61" s="72"/>
      <c r="B61" s="72"/>
      <c r="C61" s="72"/>
      <c r="D61" s="72"/>
      <c r="E61" s="72"/>
      <c r="F61" s="72"/>
      <c r="G61" s="72"/>
      <c r="I61" s="57"/>
      <c r="J61" s="57"/>
      <c r="O61" s="61"/>
      <c r="P61" s="62"/>
      <c r="Q61" s="62"/>
    </row>
    <row r="62" spans="1:29" ht="30.75" thickBot="1" x14ac:dyDescent="0.25">
      <c r="A62" s="73" t="s">
        <v>92</v>
      </c>
      <c r="B62" s="64" t="s">
        <v>93</v>
      </c>
      <c r="C62" s="74" t="s">
        <v>65</v>
      </c>
      <c r="D62" s="74" t="s">
        <v>66</v>
      </c>
      <c r="E62" s="74" t="s">
        <v>66</v>
      </c>
      <c r="F62" s="75" t="s">
        <v>99</v>
      </c>
      <c r="G62" s="76" t="s">
        <v>99</v>
      </c>
      <c r="H62" s="5"/>
      <c r="I62" s="30" t="s">
        <v>66</v>
      </c>
      <c r="J62" s="30" t="s">
        <v>66</v>
      </c>
      <c r="L62" s="31" t="s">
        <v>67</v>
      </c>
      <c r="M62" s="31" t="s">
        <v>67</v>
      </c>
      <c r="N62" s="31" t="s">
        <v>67</v>
      </c>
      <c r="O62" s="61" t="s">
        <v>108</v>
      </c>
      <c r="P62" s="62"/>
      <c r="Q62" s="62"/>
    </row>
    <row r="63" spans="1:29" x14ac:dyDescent="0.2">
      <c r="A63" s="65"/>
      <c r="B63" s="52" t="s">
        <v>46</v>
      </c>
      <c r="C63" s="1"/>
      <c r="D63" s="83" t="s">
        <v>44</v>
      </c>
      <c r="E63" s="83" t="s">
        <v>78</v>
      </c>
      <c r="F63" s="83" t="s">
        <v>44</v>
      </c>
      <c r="G63" s="83" t="s">
        <v>78</v>
      </c>
      <c r="I63" s="83" t="s">
        <v>44</v>
      </c>
      <c r="J63" s="83" t="s">
        <v>78</v>
      </c>
      <c r="L63" s="83" t="s">
        <v>44</v>
      </c>
      <c r="M63" s="83" t="s">
        <v>78</v>
      </c>
      <c r="N63" s="81" t="s">
        <v>89</v>
      </c>
      <c r="P63" s="81" t="s">
        <v>107</v>
      </c>
      <c r="Q63" s="81" t="s">
        <v>107</v>
      </c>
    </row>
    <row r="64" spans="1:29" ht="15" x14ac:dyDescent="0.25">
      <c r="A64" s="65"/>
      <c r="B64" s="1"/>
      <c r="C64" s="68" t="s">
        <v>68</v>
      </c>
      <c r="D64" s="69" t="s">
        <v>174</v>
      </c>
      <c r="E64" s="69" t="s">
        <v>174</v>
      </c>
      <c r="F64" s="66" t="s">
        <v>70</v>
      </c>
      <c r="G64" s="67" t="s">
        <v>70</v>
      </c>
      <c r="H64" s="44"/>
      <c r="I64" s="191" t="s">
        <v>243</v>
      </c>
      <c r="J64" s="192"/>
      <c r="K64" s="24"/>
      <c r="L64" s="191" t="s">
        <v>244</v>
      </c>
      <c r="M64" s="193"/>
      <c r="N64" s="194"/>
      <c r="O64" s="41"/>
      <c r="P64" s="83" t="s">
        <v>44</v>
      </c>
      <c r="Q64" s="83" t="s">
        <v>78</v>
      </c>
      <c r="R64" s="32" t="s">
        <v>89</v>
      </c>
    </row>
    <row r="65" spans="1:23" x14ac:dyDescent="0.2">
      <c r="A65" s="72" t="str">
        <f>VLOOKUP($B$63,'2012'!$B26:$L26,11,FALSE)</f>
        <v>B/W TV</v>
      </c>
      <c r="B65" s="72" t="str">
        <f>VLOOKUP($B$63,'2012'!$B26:$L26,1,FALSE)</f>
        <v>Entertainment</v>
      </c>
      <c r="C65" s="72">
        <f>VLOOKUP($B$63,'2012'!$B26:$L26,2,FALSE)</f>
        <v>14</v>
      </c>
      <c r="D65" s="72">
        <f>VLOOKUP($B$63,'2012'!$B26:$L26,7,FALSE)</f>
        <v>0.01</v>
      </c>
      <c r="E65" s="72">
        <f>VLOOKUP($B$63,'2012'!$B26:$L26,7,FALSE)</f>
        <v>0.01</v>
      </c>
      <c r="F65" s="72">
        <f>VLOOKUP($B$63,'2012'!$B26:$L26,8,FALSE)</f>
        <v>50</v>
      </c>
      <c r="G65" s="72">
        <f>VLOOKUP($B$63,'2012'!$B26:$L26,8,FALSE)</f>
        <v>50</v>
      </c>
      <c r="H65" s="60" t="s">
        <v>69</v>
      </c>
      <c r="I65" s="33">
        <f>SUMPRODUCT(D65:D83,F65:F83)/(SUM(F65:F83))/100</f>
        <v>0.49182883795309174</v>
      </c>
      <c r="J65" s="33">
        <f>SUMPRODUCT(E65:E83,G65:G83)/(SUM(G65:G83))/100</f>
        <v>0.49182883795309174</v>
      </c>
      <c r="K65" s="212" t="s">
        <v>256</v>
      </c>
      <c r="L65" s="33">
        <f>SUMPRODUCT(D65:D83,F65:F83)/(SUM(D65:D83))</f>
        <v>143.33197147872559</v>
      </c>
      <c r="M65" s="33">
        <f>SUMPRODUCT(E65:E83,G65:G83)/(SUM(E65:E83))</f>
        <v>143.33197147872559</v>
      </c>
      <c r="N65" s="24"/>
      <c r="O65" s="41" t="s">
        <v>73</v>
      </c>
      <c r="P65" s="38">
        <f>SUMPRODUCT(D65:D83,F65:F83)</f>
        <v>92267.090000000011</v>
      </c>
      <c r="Q65" s="38">
        <f>SUMPRODUCT(E65:E83,G65:G83)</f>
        <v>92267.090000000011</v>
      </c>
      <c r="R65" s="41" t="s">
        <v>72</v>
      </c>
    </row>
    <row r="66" spans="1:23" x14ac:dyDescent="0.2">
      <c r="A66" s="72" t="str">
        <f>VLOOKUP($B$63,'2012'!$B27:$L27,11,FALSE)</f>
        <v>Bluray player</v>
      </c>
      <c r="B66" s="72" t="str">
        <f>VLOOKUP($B$63,'2012'!$B27:$L27,1,FALSE)</f>
        <v>Entertainment</v>
      </c>
      <c r="C66" s="72">
        <f>VLOOKUP($B$63,'2012'!$B27:$L27,2,FALSE)</f>
        <v>4</v>
      </c>
      <c r="D66" s="72">
        <f>VLOOKUP($B$63,'2012'!$B27:$L27,7,FALSE)</f>
        <v>25</v>
      </c>
      <c r="E66" s="72">
        <f>VLOOKUP($B$63,'2012'!$B27:$L27,7,FALSE)</f>
        <v>25</v>
      </c>
      <c r="F66" s="72">
        <f>VLOOKUP($B$63,'2012'!$B27:$L27,8,FALSE)</f>
        <v>11</v>
      </c>
      <c r="G66" s="72">
        <f>VLOOKUP($B$63,'2012'!$B27:$L27,8,FALSE)</f>
        <v>11</v>
      </c>
      <c r="H66" s="211" t="s">
        <v>255</v>
      </c>
      <c r="I66" s="4">
        <f>SUM(D65:D83)/100</f>
        <v>6.4372999999999987</v>
      </c>
      <c r="J66" s="4">
        <f>SUM(E65:E83)/100</f>
        <v>6.4372999999999987</v>
      </c>
      <c r="K66" s="212" t="s">
        <v>257</v>
      </c>
      <c r="L66" s="78">
        <f>L65*10^-9*3.6</f>
        <v>5.1599509732341223E-7</v>
      </c>
      <c r="M66" s="78">
        <f>M65*10^-9*3.6</f>
        <v>5.1599509732341223E-7</v>
      </c>
      <c r="N66" s="24"/>
      <c r="O66" s="41" t="s">
        <v>73</v>
      </c>
      <c r="P66" s="40">
        <f>P65*$I$30</f>
        <v>126686328.25985271</v>
      </c>
      <c r="Q66" s="40">
        <f>Q65*$J$30</f>
        <v>43622611.201355785</v>
      </c>
      <c r="R66" s="40">
        <f>P66+Q66</f>
        <v>170308939.46120849</v>
      </c>
      <c r="S66" s="41" t="s">
        <v>71</v>
      </c>
      <c r="T66" t="str">
        <f>'DK data deta bui '!H27</f>
        <v>Cooking</v>
      </c>
      <c r="U66">
        <f>'DK data deta bui '!I27</f>
        <v>1357894.7635300001</v>
      </c>
      <c r="V66" s="41" t="s">
        <v>71</v>
      </c>
      <c r="W66" s="86">
        <f>R66-U66</f>
        <v>168951044.69767851</v>
      </c>
    </row>
    <row r="67" spans="1:23" x14ac:dyDescent="0.2">
      <c r="A67" s="72" t="str">
        <f>VLOOKUP($B$63,'2012'!$B28:$L28,11,FALSE)</f>
        <v>CRT TV</v>
      </c>
      <c r="B67" s="72" t="str">
        <f>VLOOKUP($B$63,'2012'!$B28:$L28,1,FALSE)</f>
        <v>Entertainment</v>
      </c>
      <c r="C67" s="72">
        <f>VLOOKUP($B$63,'2012'!$B28:$L28,2,FALSE)</f>
        <v>3</v>
      </c>
      <c r="D67" s="72">
        <f>VLOOKUP($B$63,'2012'!$B28:$L28,7,FALSE)</f>
        <v>42</v>
      </c>
      <c r="E67" s="72">
        <f>VLOOKUP($B$63,'2012'!$B28:$L28,7,FALSE)</f>
        <v>42</v>
      </c>
      <c r="F67" s="72">
        <f>VLOOKUP($B$63,'2012'!$B28:$L28,8,FALSE)</f>
        <v>150</v>
      </c>
      <c r="G67" s="72">
        <f>VLOOKUP($B$63,'2012'!$B28:$L28,8,FALSE)</f>
        <v>150</v>
      </c>
      <c r="H67" s="185" t="s">
        <v>239</v>
      </c>
      <c r="I67" s="107"/>
      <c r="J67" s="107"/>
      <c r="K67" s="80"/>
      <c r="L67" s="195" t="s">
        <v>106</v>
      </c>
      <c r="M67" s="196"/>
      <c r="N67" s="197"/>
      <c r="O67" s="41" t="s">
        <v>73</v>
      </c>
      <c r="P67" s="39">
        <f>P66*3.6/1000000</f>
        <v>456.07078173546978</v>
      </c>
      <c r="Q67" s="39">
        <f>Q66*3.6/1000000</f>
        <v>157.04140032488084</v>
      </c>
      <c r="R67" s="39">
        <f>R66*3.6/1000000</f>
        <v>613.11218206035051</v>
      </c>
      <c r="S67" s="41" t="s">
        <v>43</v>
      </c>
    </row>
    <row r="68" spans="1:23" x14ac:dyDescent="0.2">
      <c r="A68" s="72" t="str">
        <f>VLOOKUP($B$63,'2012'!$B29:$L29,11,FALSE)</f>
        <v>Digital photo frame</v>
      </c>
      <c r="B68" s="72" t="str">
        <f>VLOOKUP($B$63,'2012'!$B29:$L29,1,FALSE)</f>
        <v>Entertainment</v>
      </c>
      <c r="C68" s="72">
        <f>VLOOKUP($B$63,'2012'!$B29:$L29,2,FALSE)</f>
        <v>4</v>
      </c>
      <c r="D68" s="72">
        <f>VLOOKUP($B$63,'2012'!$B29:$L29,7,FALSE)</f>
        <v>14</v>
      </c>
      <c r="E68" s="72">
        <f>VLOOKUP($B$63,'2012'!$B29:$L29,7,FALSE)</f>
        <v>14</v>
      </c>
      <c r="F68" s="72">
        <f>VLOOKUP($B$63,'2012'!$B29:$L29,8,FALSE)</f>
        <v>18</v>
      </c>
      <c r="G68" s="72">
        <f>VLOOKUP($B$63,'2012'!$B29:$L29,8,FALSE)</f>
        <v>18</v>
      </c>
      <c r="H68" s="213" t="s">
        <v>260</v>
      </c>
      <c r="I68" s="55">
        <f>I$30*I66</f>
        <v>8838.6650202921719</v>
      </c>
      <c r="J68" s="55">
        <f>J$30*J66</f>
        <v>3043.4669077185322</v>
      </c>
      <c r="K68" s="212" t="s">
        <v>258</v>
      </c>
      <c r="L68" s="56">
        <f>I68*L66*1000</f>
        <v>4.5607078173546984</v>
      </c>
      <c r="M68" s="56">
        <f>J68*M66*1000</f>
        <v>1.5704140032488085</v>
      </c>
      <c r="N68" s="23">
        <f>L68+M68</f>
        <v>6.1311218206035072</v>
      </c>
      <c r="P68" s="41"/>
      <c r="Q68" s="63"/>
      <c r="R68" s="63">
        <f>R67-N68</f>
        <v>606.98106023974697</v>
      </c>
    </row>
    <row r="69" spans="1:23" ht="15" x14ac:dyDescent="0.2">
      <c r="A69" s="72" t="str">
        <f>VLOOKUP($B$63,'2012'!$B30:$L30,11,FALSE)</f>
        <v>DVD player</v>
      </c>
      <c r="B69" s="72" t="str">
        <f>VLOOKUP($B$63,'2012'!$B30:$L30,1,FALSE)</f>
        <v>Entertainment</v>
      </c>
      <c r="C69" s="72">
        <f>VLOOKUP($B$63,'2012'!$B30:$L30,2,FALSE)</f>
        <v>4</v>
      </c>
      <c r="D69" s="72">
        <f>VLOOKUP($B$63,'2012'!$B30:$L30,7,FALSE)</f>
        <v>95</v>
      </c>
      <c r="E69" s="72">
        <f>VLOOKUP($B$63,'2012'!$B30:$L30,7,FALSE)</f>
        <v>95</v>
      </c>
      <c r="F69" s="72">
        <f>VLOOKUP($B$63,'2012'!$B30:$L30,8,FALSE)</f>
        <v>20</v>
      </c>
      <c r="G69" s="72">
        <f>VLOOKUP($B$63,'2012'!$B30:$L30,8,FALSE)</f>
        <v>20</v>
      </c>
      <c r="I69" s="71" t="s">
        <v>65</v>
      </c>
      <c r="J69" s="71" t="s">
        <v>65</v>
      </c>
      <c r="K69" s="105" t="s">
        <v>237</v>
      </c>
      <c r="L69" s="105" t="s">
        <v>75</v>
      </c>
      <c r="M69" s="105" t="s">
        <v>75</v>
      </c>
      <c r="N69" s="105"/>
    </row>
    <row r="70" spans="1:23" x14ac:dyDescent="0.2">
      <c r="A70" s="72" t="str">
        <f>VLOOKUP($B$63,'2012'!$B31:$L31,11,FALSE)</f>
        <v>Gaming consol - PS2/3</v>
      </c>
      <c r="B70" s="72" t="str">
        <f>VLOOKUP($B$63,'2012'!$B31:$L31,1,FALSE)</f>
        <v>Entertainment</v>
      </c>
      <c r="C70" s="72">
        <f>VLOOKUP($B$63,'2012'!$B31:$L31,2,FALSE)</f>
        <v>4</v>
      </c>
      <c r="D70" s="72">
        <f>VLOOKUP($B$63,'2012'!$B31:$L31,7,FALSE)</f>
        <v>16.84</v>
      </c>
      <c r="E70" s="72">
        <f>VLOOKUP($B$63,'2012'!$B31:$L31,7,FALSE)</f>
        <v>16.84</v>
      </c>
      <c r="F70" s="72">
        <f>VLOOKUP($B$63,'2012'!$B31:$L31,8,FALSE)</f>
        <v>125</v>
      </c>
      <c r="G70" s="72">
        <f>VLOOKUP($B$63,'2012'!$B31:$L31,8,FALSE)</f>
        <v>125</v>
      </c>
      <c r="H70" s="5"/>
      <c r="I70" s="82">
        <f>($C65*D65+$C66*D66+$C67*D67+$C68*D68+$C69*D69+$C70*D70+$C71*D71+$C72*D72+$C73*D73+$C74*D74+$C75*D75+$C76*D76+$C77*D77+$C78*D78+$C79*D79+$C80*D80+$C81*D81+$C83*D83)/I66/100</f>
        <v>6.256924486974353</v>
      </c>
      <c r="J70" s="82">
        <f>($C65*E65+$C66*E66+$C67*E67+$C68*E68+$C69*E69+$C70*E70+$C71*E71+$C72*E72+$C73*E73+$C74*E74+$C75*E75+$C76*E76+$C77*E77+$C78*E78+$C79*E79+$C80*E80+$C81*E81+$C83*E83)/J66/100</f>
        <v>6.256924486974353</v>
      </c>
      <c r="K70" s="105" t="s">
        <v>259</v>
      </c>
      <c r="L70" s="105">
        <f>L68*$N$29</f>
        <v>6.8410617260320477</v>
      </c>
      <c r="M70" s="105">
        <f>M68*$N$29</f>
        <v>2.3556210048732127</v>
      </c>
      <c r="N70" s="105">
        <f>N68*$N$29</f>
        <v>9.1966827309052608</v>
      </c>
      <c r="U70" s="110">
        <f>N70/3.6*1000000</f>
        <v>2554634.0919181281</v>
      </c>
      <c r="V70" s="105" t="s">
        <v>71</v>
      </c>
      <c r="W70" s="105">
        <f>U70/U66-'DK data deta bui '!$M$85</f>
        <v>0.78785043678319377</v>
      </c>
    </row>
    <row r="71" spans="1:23" x14ac:dyDescent="0.2">
      <c r="A71" s="72" t="str">
        <f>VLOOKUP($B$63,'2012'!$B32:$L32,11,FALSE)</f>
        <v>Gaming consol - Wii</v>
      </c>
      <c r="B71" s="72" t="str">
        <f>VLOOKUP($B$63,'2012'!$B32:$L32,1,FALSE)</f>
        <v>Entertainment</v>
      </c>
      <c r="C71" s="72">
        <f>VLOOKUP($B$63,'2012'!$B32:$L32,2,FALSE)</f>
        <v>4</v>
      </c>
      <c r="D71" s="72">
        <f>VLOOKUP($B$63,'2012'!$B32:$L32,7,FALSE)</f>
        <v>24.41</v>
      </c>
      <c r="E71" s="72">
        <f>VLOOKUP($B$63,'2012'!$B32:$L32,7,FALSE)</f>
        <v>24.41</v>
      </c>
      <c r="F71" s="72">
        <f>VLOOKUP($B$63,'2012'!$B32:$L32,8,FALSE)</f>
        <v>26</v>
      </c>
      <c r="G71" s="72">
        <f>VLOOKUP($B$63,'2012'!$B32:$L32,8,FALSE)</f>
        <v>26</v>
      </c>
      <c r="H71" s="5"/>
      <c r="I71" s="47">
        <f>SUMPRODUCT(D65:D83,F65:F83)/(SUM(F65:F83))/100</f>
        <v>0.49182883795309174</v>
      </c>
      <c r="J71" s="47">
        <f>SUMPRODUCT(E65:E83,G65:G83)/(SUM(G65:G83))/100</f>
        <v>0.49182883795309174</v>
      </c>
    </row>
    <row r="72" spans="1:23" x14ac:dyDescent="0.2">
      <c r="A72" s="72" t="str">
        <f>VLOOKUP($B$63,'2012'!$B33:$L33,11,FALSE)</f>
        <v>Gaming consol - Xbox</v>
      </c>
      <c r="B72" s="72" t="str">
        <f>VLOOKUP($B$63,'2012'!$B33:$L33,1,FALSE)</f>
        <v>Entertainment</v>
      </c>
      <c r="C72" s="72">
        <f>VLOOKUP($B$63,'2012'!$B33:$L33,2,FALSE)</f>
        <v>4</v>
      </c>
      <c r="D72" s="72">
        <f>VLOOKUP($B$63,'2012'!$B33:$L33,7,FALSE)</f>
        <v>13</v>
      </c>
      <c r="E72" s="72">
        <f>VLOOKUP($B$63,'2012'!$B33:$L33,7,FALSE)</f>
        <v>13</v>
      </c>
      <c r="F72" s="72">
        <f>VLOOKUP($B$63,'2012'!$B33:$L33,8,FALSE)</f>
        <v>125</v>
      </c>
      <c r="G72" s="72">
        <f>VLOOKUP($B$63,'2012'!$B33:$L33,8,FALSE)</f>
        <v>125</v>
      </c>
      <c r="H72" s="8"/>
      <c r="I72" s="113">
        <f>I71-I65</f>
        <v>0</v>
      </c>
      <c r="J72" s="113">
        <f>J71-J65</f>
        <v>0</v>
      </c>
    </row>
    <row r="73" spans="1:23" x14ac:dyDescent="0.2">
      <c r="A73" s="72" t="str">
        <f>VLOOKUP($B$63,'2012'!$B34:$L34,11,FALSE)</f>
        <v xml:space="preserve">LCD TV </v>
      </c>
      <c r="B73" s="72" t="str">
        <f>VLOOKUP($B$63,'2012'!$B34:$L34,1,FALSE)</f>
        <v>Entertainment</v>
      </c>
      <c r="C73" s="72">
        <f>VLOOKUP($B$63,'2012'!$B34:$L34,2,FALSE)</f>
        <v>7</v>
      </c>
      <c r="D73" s="72">
        <f>VLOOKUP($B$63,'2012'!$B34:$L34,7,FALSE)</f>
        <v>105.71</v>
      </c>
      <c r="E73" s="72">
        <f>VLOOKUP($B$63,'2012'!$B34:$L34,7,FALSE)</f>
        <v>105.71</v>
      </c>
      <c r="F73" s="72">
        <f>VLOOKUP($B$63,'2012'!$B34:$L34,8,FALSE)</f>
        <v>305</v>
      </c>
      <c r="G73" s="72">
        <f>VLOOKUP($B$63,'2012'!$B34:$L34,8,FALSE)</f>
        <v>305</v>
      </c>
    </row>
    <row r="74" spans="1:23" x14ac:dyDescent="0.2">
      <c r="A74" s="72" t="str">
        <f>VLOOKUP($B$63,'2012'!$B35:$L35,11,FALSE)</f>
        <v>LED TV</v>
      </c>
      <c r="B74" s="72" t="str">
        <f>VLOOKUP($B$63,'2012'!$B35:$L35,1,FALSE)</f>
        <v>Entertainment</v>
      </c>
      <c r="C74" s="72">
        <f>VLOOKUP($B$63,'2012'!$B35:$L35,2,FALSE)</f>
        <v>7</v>
      </c>
      <c r="D74" s="72">
        <f>VLOOKUP($B$63,'2012'!$B35:$L35,7,FALSE)</f>
        <v>36</v>
      </c>
      <c r="E74" s="72">
        <f>VLOOKUP($B$63,'2012'!$B35:$L35,7,FALSE)</f>
        <v>36</v>
      </c>
      <c r="F74" s="72">
        <f>VLOOKUP($B$63,'2012'!$B35:$L35,8,FALSE)</f>
        <v>199</v>
      </c>
      <c r="G74" s="72">
        <f>VLOOKUP($B$63,'2012'!$B35:$L35,8,FALSE)</f>
        <v>199</v>
      </c>
    </row>
    <row r="75" spans="1:23" x14ac:dyDescent="0.2">
      <c r="A75" s="72" t="str">
        <f>VLOOKUP($B$63,'2012'!$B36:$L36,11,FALSE)</f>
        <v>Plasma TV</v>
      </c>
      <c r="B75" s="72" t="str">
        <f>VLOOKUP($B$63,'2012'!$B36:$L36,1,FALSE)</f>
        <v>Entertainment</v>
      </c>
      <c r="C75" s="72">
        <f>VLOOKUP($B$63,'2012'!$B36:$L36,2,FALSE)</f>
        <v>7</v>
      </c>
      <c r="D75" s="72">
        <f>VLOOKUP($B$63,'2012'!$B36:$L36,7,FALSE)</f>
        <v>45.14</v>
      </c>
      <c r="E75" s="72">
        <f>VLOOKUP($B$63,'2012'!$B36:$L36,7,FALSE)</f>
        <v>45.14</v>
      </c>
      <c r="F75" s="72">
        <f>VLOOKUP($B$63,'2012'!$B36:$L36,8,FALSE)</f>
        <v>437</v>
      </c>
      <c r="G75" s="72">
        <f>VLOOKUP($B$63,'2012'!$B36:$L36,8,FALSE)</f>
        <v>437</v>
      </c>
    </row>
    <row r="76" spans="1:23" x14ac:dyDescent="0.2">
      <c r="A76" s="72" t="str">
        <f>VLOOKUP($B$63,'2012'!$B37:$L37,11,FALSE)</f>
        <v>Settop box</v>
      </c>
      <c r="B76" s="72" t="str">
        <f>VLOOKUP($B$63,'2012'!$B37:$L37,1,FALSE)</f>
        <v>Entertainment</v>
      </c>
      <c r="C76" s="72">
        <f>VLOOKUP($B$63,'2012'!$B37:$L37,2,FALSE)</f>
        <v>4</v>
      </c>
      <c r="D76" s="72">
        <f>VLOOKUP($B$63,'2012'!$B37:$L37,7,FALSE)</f>
        <v>33.92</v>
      </c>
      <c r="E76" s="72">
        <f>VLOOKUP($B$63,'2012'!$B37:$L37,7,FALSE)</f>
        <v>33.92</v>
      </c>
      <c r="F76" s="72">
        <f>VLOOKUP($B$63,'2012'!$B37:$L37,8,FALSE)</f>
        <v>197</v>
      </c>
      <c r="G76" s="72">
        <f>VLOOKUP($B$63,'2012'!$B37:$L37,8,FALSE)</f>
        <v>197</v>
      </c>
    </row>
    <row r="77" spans="1:23" x14ac:dyDescent="0.2">
      <c r="A77" s="72" t="str">
        <f>VLOOKUP($B$63,'2012'!$B38:$L38,11,FALSE)</f>
        <v>Stereo systems</v>
      </c>
      <c r="B77" s="72" t="str">
        <f>VLOOKUP($B$63,'2012'!$B38:$L38,1,FALSE)</f>
        <v>Entertainment</v>
      </c>
      <c r="C77" s="72">
        <f>VLOOKUP($B$63,'2012'!$B38:$L38,2,FALSE)</f>
        <v>10</v>
      </c>
      <c r="D77" s="72">
        <f>VLOOKUP($B$63,'2012'!$B38:$L38,7,FALSE)</f>
        <v>87.78</v>
      </c>
      <c r="E77" s="72">
        <f>VLOOKUP($B$63,'2012'!$B38:$L38,7,FALSE)</f>
        <v>87.78</v>
      </c>
      <c r="F77" s="72">
        <f>VLOOKUP($B$63,'2012'!$B38:$L38,8,FALSE)</f>
        <v>100</v>
      </c>
      <c r="G77" s="72">
        <f>VLOOKUP($B$63,'2012'!$B38:$L38,8,FALSE)</f>
        <v>100</v>
      </c>
    </row>
    <row r="78" spans="1:23" x14ac:dyDescent="0.2">
      <c r="A78" s="72" t="str">
        <f>VLOOKUP($B$63,'2012'!$B39:$L39,11,FALSE)</f>
        <v>Stereo systems standby</v>
      </c>
      <c r="B78" s="72" t="str">
        <f>VLOOKUP($B$63,'2012'!$B39:$L39,1,FALSE)</f>
        <v>Entertainment</v>
      </c>
      <c r="C78" s="72">
        <f>VLOOKUP($B$63,'2012'!$B39:$L39,2,FALSE)</f>
        <v>0</v>
      </c>
      <c r="D78" s="72">
        <f>VLOOKUP($B$63,'2012'!$B39:$L39,7,FALSE)</f>
        <v>0</v>
      </c>
      <c r="E78" s="72">
        <f>VLOOKUP($B$63,'2012'!$B39:$L39,7,FALSE)</f>
        <v>0</v>
      </c>
      <c r="F78" s="72">
        <f>VLOOKUP($B$63,'2012'!$B39:$L39,8,FALSE)</f>
        <v>0</v>
      </c>
      <c r="G78" s="72">
        <f>VLOOKUP($B$63,'2012'!$B39:$L39,8,FALSE)</f>
        <v>0</v>
      </c>
    </row>
    <row r="79" spans="1:23" x14ac:dyDescent="0.2">
      <c r="A79" s="72" t="str">
        <f>VLOOKUP($B$63,'2012'!$B40:$L40,11,FALSE)</f>
        <v>Surround sound</v>
      </c>
      <c r="B79" s="72" t="str">
        <f>VLOOKUP($B$63,'2012'!$B40:$L40,1,FALSE)</f>
        <v>Entertainment</v>
      </c>
      <c r="C79" s="72">
        <f>VLOOKUP($B$63,'2012'!$B40:$L40,2,FALSE)</f>
        <v>4</v>
      </c>
      <c r="D79" s="72">
        <f>VLOOKUP($B$63,'2012'!$B40:$L40,7,FALSE)</f>
        <v>37</v>
      </c>
      <c r="E79" s="72">
        <f>VLOOKUP($B$63,'2012'!$B40:$L40,7,FALSE)</f>
        <v>37</v>
      </c>
      <c r="F79" s="72">
        <f>VLOOKUP($B$63,'2012'!$B40:$L40,8,FALSE)</f>
        <v>100</v>
      </c>
      <c r="G79" s="72">
        <f>VLOOKUP($B$63,'2012'!$B40:$L40,8,FALSE)</f>
        <v>100</v>
      </c>
    </row>
    <row r="80" spans="1:23" x14ac:dyDescent="0.2">
      <c r="A80" s="72" t="str">
        <f>VLOOKUP($B$63,'2012'!$B41:$L41,11,FALSE)</f>
        <v>Videos</v>
      </c>
      <c r="B80" s="72" t="str">
        <f>VLOOKUP($B$63,'2012'!$B41:$L41,1,FALSE)</f>
        <v>Entertainment</v>
      </c>
      <c r="C80" s="72">
        <f>VLOOKUP($B$63,'2012'!$B41:$L41,2,FALSE)</f>
        <v>10</v>
      </c>
      <c r="D80" s="72">
        <f>VLOOKUP($B$63,'2012'!$B41:$L41,7,FALSE)</f>
        <v>67.92</v>
      </c>
      <c r="E80" s="72">
        <f>VLOOKUP($B$63,'2012'!$B41:$L41,7,FALSE)</f>
        <v>67.92</v>
      </c>
      <c r="F80" s="72">
        <f>VLOOKUP($B$63,'2012'!$B41:$L41,8,FALSE)</f>
        <v>13</v>
      </c>
      <c r="G80" s="72">
        <f>VLOOKUP($B$63,'2012'!$B41:$L41,8,FALSE)</f>
        <v>13</v>
      </c>
    </row>
    <row r="81" spans="1:23" x14ac:dyDescent="0.2">
      <c r="A81" s="72" t="str">
        <f>VLOOKUP($B$63,'2012'!$B42:$L42,11,FALSE)</f>
        <v>Videos standby</v>
      </c>
      <c r="B81" s="72" t="str">
        <f>VLOOKUP($B$63,'2012'!$B42:$L42,1,FALSE)</f>
        <v>Entertainment</v>
      </c>
      <c r="C81" s="72">
        <f>VLOOKUP($B$63,'2012'!$B42:$L42,2,FALSE)</f>
        <v>0</v>
      </c>
      <c r="D81" s="72">
        <f>VLOOKUP($B$63,'2012'!$B42:$L42,7,FALSE)</f>
        <v>0</v>
      </c>
      <c r="E81" s="72">
        <f>VLOOKUP($B$63,'2012'!$B42:$L42,7,FALSE)</f>
        <v>0</v>
      </c>
      <c r="F81" s="72">
        <f>VLOOKUP($B$63,'2012'!$B42:$L42,8,FALSE)</f>
        <v>0</v>
      </c>
      <c r="G81" s="72">
        <f>VLOOKUP($B$63,'2012'!$B42:$L42,8,FALSE)</f>
        <v>0</v>
      </c>
    </row>
    <row r="83" spans="1:23" x14ac:dyDescent="0.2">
      <c r="A83" s="72"/>
      <c r="B83" s="72"/>
      <c r="C83" s="72"/>
      <c r="D83" s="72"/>
      <c r="E83" s="72"/>
      <c r="F83" s="72"/>
      <c r="G83" s="72"/>
    </row>
    <row r="84" spans="1:23" ht="13.5" thickBot="1" x14ac:dyDescent="0.25">
      <c r="A84" s="72"/>
      <c r="B84" s="72"/>
      <c r="C84" s="72"/>
      <c r="D84" s="72"/>
      <c r="E84" s="72"/>
      <c r="F84" s="72"/>
      <c r="G84" s="72"/>
    </row>
    <row r="85" spans="1:23" ht="30.75" thickBot="1" x14ac:dyDescent="0.25">
      <c r="A85" s="73" t="s">
        <v>92</v>
      </c>
      <c r="B85" s="64" t="s">
        <v>93</v>
      </c>
      <c r="C85" s="74" t="s">
        <v>65</v>
      </c>
      <c r="D85" s="74" t="s">
        <v>66</v>
      </c>
      <c r="E85" s="74" t="s">
        <v>66</v>
      </c>
      <c r="F85" s="75" t="s">
        <v>99</v>
      </c>
      <c r="G85" s="76" t="s">
        <v>99</v>
      </c>
      <c r="H85" s="5"/>
      <c r="I85" s="30" t="s">
        <v>66</v>
      </c>
      <c r="J85" s="30" t="s">
        <v>66</v>
      </c>
      <c r="L85" s="31" t="s">
        <v>67</v>
      </c>
      <c r="M85" s="31" t="s">
        <v>67</v>
      </c>
      <c r="N85" s="31" t="s">
        <v>67</v>
      </c>
      <c r="O85" s="61" t="s">
        <v>90</v>
      </c>
      <c r="P85" s="62"/>
      <c r="Q85" s="62"/>
    </row>
    <row r="86" spans="1:23" x14ac:dyDescent="0.2">
      <c r="A86" s="65"/>
      <c r="B86" s="1" t="s">
        <v>47</v>
      </c>
      <c r="C86" s="1"/>
      <c r="D86" s="83" t="s">
        <v>44</v>
      </c>
      <c r="E86" s="83" t="s">
        <v>78</v>
      </c>
      <c r="F86" s="83" t="s">
        <v>44</v>
      </c>
      <c r="G86" s="83" t="s">
        <v>78</v>
      </c>
      <c r="I86" s="83" t="s">
        <v>44</v>
      </c>
      <c r="J86" s="83" t="s">
        <v>78</v>
      </c>
      <c r="L86" s="83" t="s">
        <v>44</v>
      </c>
      <c r="M86" s="83" t="s">
        <v>78</v>
      </c>
      <c r="N86" s="81" t="s">
        <v>89</v>
      </c>
      <c r="P86" s="81" t="s">
        <v>107</v>
      </c>
      <c r="Q86" s="81" t="s">
        <v>107</v>
      </c>
    </row>
    <row r="87" spans="1:23" ht="15" x14ac:dyDescent="0.25">
      <c r="A87" s="65"/>
      <c r="B87" s="1"/>
      <c r="C87" s="68" t="s">
        <v>68</v>
      </c>
      <c r="D87" s="69" t="s">
        <v>174</v>
      </c>
      <c r="E87" s="69" t="s">
        <v>174</v>
      </c>
      <c r="F87" s="66" t="s">
        <v>70</v>
      </c>
      <c r="G87" s="67" t="s">
        <v>70</v>
      </c>
      <c r="H87" s="44"/>
      <c r="I87" s="191" t="s">
        <v>243</v>
      </c>
      <c r="J87" s="192"/>
      <c r="K87" s="24"/>
      <c r="L87" s="191" t="s">
        <v>244</v>
      </c>
      <c r="M87" s="193"/>
      <c r="N87" s="194"/>
      <c r="O87" s="41"/>
      <c r="P87" s="83" t="s">
        <v>44</v>
      </c>
      <c r="Q87" s="83" t="s">
        <v>78</v>
      </c>
      <c r="R87" s="32" t="s">
        <v>89</v>
      </c>
    </row>
    <row r="88" spans="1:23" x14ac:dyDescent="0.2">
      <c r="A88" s="72" t="str">
        <f>VLOOKUP($B$86,'2012'!$B53:$L53,11,FALSE)</f>
        <v>Energy saving bulbs</v>
      </c>
      <c r="B88" s="72" t="str">
        <f>VLOOKUP($B$86,'2012'!$B53:$L53,1,FALSE)</f>
        <v>Lighting</v>
      </c>
      <c r="C88" s="72">
        <f>VLOOKUP($B$86,'2012'!$B53:$L53,2,FALSE)</f>
        <v>5</v>
      </c>
      <c r="D88" s="72">
        <f>VLOOKUP($B$86,'2012'!$B53:$L53,7,FALSE)/100</f>
        <v>11.19</v>
      </c>
      <c r="E88" s="72">
        <f>VLOOKUP($B$86,'2012'!$B53:$L53,7,FALSE)/100</f>
        <v>11.19</v>
      </c>
      <c r="F88" s="72">
        <f>VLOOKUP($B$86,'2012'!$B53:$L53,8,FALSE)</f>
        <v>8</v>
      </c>
      <c r="G88" s="72">
        <f>VLOOKUP($B$86,'2012'!$B53:$L53,8,FALSE)</f>
        <v>8</v>
      </c>
      <c r="H88" s="60" t="s">
        <v>69</v>
      </c>
      <c r="I88" s="33">
        <f>SUMPRODUCT(D88:D97,F88:F97)/(SUM(F88:F97))</f>
        <v>5.0880434782608699</v>
      </c>
      <c r="J88" s="33">
        <f>SUMPRODUCT(E88:E97,G88:G97)/(SUM(G88:G97))</f>
        <v>5.0880434782608699</v>
      </c>
      <c r="K88" s="212" t="s">
        <v>256</v>
      </c>
      <c r="L88" s="33">
        <f>SUMPRODUCT(D88:D97,F88:F97)/(SUM(D88:D97))</f>
        <v>16.747763864042934</v>
      </c>
      <c r="M88" s="33">
        <f>SUMPRODUCT(E88:E97,G88:G97)/(SUM(E88:E97))</f>
        <v>16.747763864042934</v>
      </c>
      <c r="N88" s="24"/>
      <c r="O88" s="41" t="s">
        <v>73</v>
      </c>
      <c r="P88" s="38">
        <f>SUMPRODUCT(D88:D97,F88:F97)</f>
        <v>468.1</v>
      </c>
      <c r="Q88" s="38">
        <f>SUMPRODUCT(E88:E97,G88:G97)</f>
        <v>468.1</v>
      </c>
      <c r="R88" s="41" t="s">
        <v>72</v>
      </c>
    </row>
    <row r="89" spans="1:23" x14ac:dyDescent="0.2">
      <c r="A89" s="72" t="str">
        <f>VLOOKUP($B$86,'2012'!$B54:$L54,11,FALSE)</f>
        <v>Fluorescent tubes</v>
      </c>
      <c r="B89" s="72" t="str">
        <f>VLOOKUP($B$86,'2012'!$B54:$L54,1,FALSE)</f>
        <v>Lighting</v>
      </c>
      <c r="C89" s="72">
        <f>VLOOKUP($B$86,'2012'!$B54:$L54,2,FALSE)</f>
        <v>5</v>
      </c>
      <c r="D89" s="72">
        <f>VLOOKUP($B$86,'2012'!$B54:$L54,7,FALSE)/100</f>
        <v>2.44</v>
      </c>
      <c r="E89" s="72">
        <f>VLOOKUP($B$86,'2012'!$B54:$L54,7,FALSE)/100</f>
        <v>2.44</v>
      </c>
      <c r="F89" s="72">
        <f>VLOOKUP($B$86,'2012'!$B54:$L54,8,FALSE)</f>
        <v>28</v>
      </c>
      <c r="G89" s="72">
        <f>VLOOKUP($B$86,'2012'!$B54:$L54,8,FALSE)</f>
        <v>28</v>
      </c>
      <c r="H89" s="211" t="s">
        <v>255</v>
      </c>
      <c r="I89" s="4">
        <f>SUM(D88:D97)</f>
        <v>27.950000000000003</v>
      </c>
      <c r="J89" s="4">
        <f>SUM(E88:E97)</f>
        <v>27.950000000000003</v>
      </c>
      <c r="K89" s="212" t="s">
        <v>257</v>
      </c>
      <c r="L89" s="78">
        <f>L88*10^-9*3.6</f>
        <v>6.0291949910554577E-8</v>
      </c>
      <c r="M89" s="78">
        <f>M88*10^-9*3.6</f>
        <v>6.0291949910554577E-8</v>
      </c>
      <c r="N89" s="24"/>
      <c r="O89" s="41" t="s">
        <v>73</v>
      </c>
      <c r="P89" s="40">
        <f>P88*$I$30</f>
        <v>642719.63338647666</v>
      </c>
      <c r="Q89" s="40">
        <f>Q88*$J$30</f>
        <v>221311.2422138234</v>
      </c>
      <c r="R89" s="40">
        <f>P89+Q89</f>
        <v>864030.87560030003</v>
      </c>
      <c r="S89" s="41" t="s">
        <v>71</v>
      </c>
      <c r="T89" t="str">
        <f>'DK data deta bui '!H55</f>
        <v>Lighting</v>
      </c>
      <c r="U89">
        <f>'DK data deta bui '!I55</f>
        <v>688902.77000000014</v>
      </c>
      <c r="V89" s="41" t="s">
        <v>71</v>
      </c>
      <c r="W89" s="86">
        <f>R89-U89</f>
        <v>175128.1056002999</v>
      </c>
    </row>
    <row r="90" spans="1:23" x14ac:dyDescent="0.2">
      <c r="A90" s="72" t="str">
        <f>VLOOKUP($B$86,'2012'!$B55:$L55,11,FALSE)</f>
        <v>Halogen bulbs</v>
      </c>
      <c r="B90" s="72" t="str">
        <f>VLOOKUP($B$86,'2012'!$B55:$L55,1,FALSE)</f>
        <v>Lighting</v>
      </c>
      <c r="C90" s="72">
        <f>VLOOKUP($B$86,'2012'!$B55:$L55,2,FALSE)</f>
        <v>3</v>
      </c>
      <c r="D90" s="72">
        <f>VLOOKUP($B$86,'2012'!$B55:$L55,7,FALSE)/100</f>
        <v>7.96</v>
      </c>
      <c r="E90" s="72">
        <f>VLOOKUP($B$86,'2012'!$B55:$L55,7,FALSE)/100</f>
        <v>7.96</v>
      </c>
      <c r="F90" s="72">
        <f>VLOOKUP($B$86,'2012'!$B55:$L55,8,FALSE)</f>
        <v>24</v>
      </c>
      <c r="G90" s="72">
        <f>VLOOKUP($B$86,'2012'!$B55:$L55,8,FALSE)</f>
        <v>24</v>
      </c>
      <c r="H90" s="185" t="s">
        <v>239</v>
      </c>
      <c r="I90" s="107"/>
      <c r="J90" s="107"/>
      <c r="K90" s="80"/>
      <c r="L90" s="195" t="s">
        <v>106</v>
      </c>
      <c r="M90" s="196"/>
      <c r="N90" s="197"/>
      <c r="O90" s="41" t="s">
        <v>73</v>
      </c>
      <c r="P90" s="39">
        <f>P89*3.6/1000000</f>
        <v>2.3137906801913162</v>
      </c>
      <c r="Q90" s="39">
        <f>Q89*3.6/1000000</f>
        <v>0.79672047196976425</v>
      </c>
      <c r="R90" s="39">
        <f>R89*3.6/1000000</f>
        <v>3.1105111521610804</v>
      </c>
      <c r="S90" s="41" t="s">
        <v>43</v>
      </c>
    </row>
    <row r="91" spans="1:23" x14ac:dyDescent="0.2">
      <c r="A91" s="72" t="str">
        <f>VLOOKUP($B$86,'2012'!$B56:$L56,11,FALSE)</f>
        <v>Halogen bulbs standby</v>
      </c>
      <c r="B91" s="72" t="str">
        <f>VLOOKUP($B$86,'2012'!$B56:$L56,1,FALSE)</f>
        <v>Lighting</v>
      </c>
      <c r="C91" s="72">
        <f>VLOOKUP($B$86,'2012'!$B56:$L56,2,FALSE)</f>
        <v>0</v>
      </c>
      <c r="D91" s="72">
        <f>VLOOKUP($B$86,'2012'!$B56:$L56,7,FALSE)/100</f>
        <v>0</v>
      </c>
      <c r="E91" s="72">
        <f>VLOOKUP($B$86,'2012'!$B56:$L56,7,FALSE)/100</f>
        <v>0</v>
      </c>
      <c r="F91" s="72">
        <f>VLOOKUP($B$86,'2012'!$B56:$L56,8,FALSE)</f>
        <v>0</v>
      </c>
      <c r="G91" s="72">
        <f>VLOOKUP($B$86,'2012'!$B56:$L56,8,FALSE)</f>
        <v>0</v>
      </c>
      <c r="H91" s="213" t="s">
        <v>260</v>
      </c>
      <c r="I91" s="55">
        <f>I$30*I89</f>
        <v>38376.444676675979</v>
      </c>
      <c r="J91" s="55">
        <f>J$30*J89</f>
        <v>13214.375603239401</v>
      </c>
      <c r="K91" s="212" t="s">
        <v>258</v>
      </c>
      <c r="L91" s="56">
        <f>I91*L89*1000</f>
        <v>2.3137906801913171</v>
      </c>
      <c r="M91" s="56">
        <f>J91*M89*1000</f>
        <v>0.79672047196976437</v>
      </c>
      <c r="N91" s="23">
        <f>L91+M91</f>
        <v>3.1105111521610813</v>
      </c>
      <c r="P91" s="41"/>
      <c r="Q91" s="63"/>
      <c r="R91" s="63">
        <f>R90-N91</f>
        <v>0</v>
      </c>
    </row>
    <row r="92" spans="1:23" ht="15" x14ac:dyDescent="0.2">
      <c r="A92" s="72" t="str">
        <f>VLOOKUP($B$86,'2012'!$B57:$L57,11,FALSE)</f>
        <v>Incandescent light bulb</v>
      </c>
      <c r="B92" s="72" t="str">
        <f>VLOOKUP($B$86,'2012'!$B57:$L57,1,FALSE)</f>
        <v>Lighting</v>
      </c>
      <c r="C92" s="72">
        <f>VLOOKUP($B$86,'2012'!$B57:$L57,2,FALSE)</f>
        <v>1</v>
      </c>
      <c r="D92" s="72">
        <f>VLOOKUP($B$86,'2012'!$B57:$L57,7,FALSE)/100</f>
        <v>4.1500000000000004</v>
      </c>
      <c r="E92" s="72">
        <f>VLOOKUP($B$86,'2012'!$B57:$L57,7,FALSE)/100</f>
        <v>4.1500000000000004</v>
      </c>
      <c r="F92" s="72">
        <f>VLOOKUP($B$86,'2012'!$B57:$L57,8,FALSE)</f>
        <v>25</v>
      </c>
      <c r="G92" s="72">
        <f>VLOOKUP($B$86,'2012'!$B57:$L57,8,FALSE)</f>
        <v>25</v>
      </c>
      <c r="I92" s="71" t="s">
        <v>65</v>
      </c>
      <c r="J92" s="71" t="s">
        <v>65</v>
      </c>
      <c r="K92" s="105" t="s">
        <v>237</v>
      </c>
      <c r="L92" s="105" t="s">
        <v>75</v>
      </c>
      <c r="M92" s="105" t="s">
        <v>75</v>
      </c>
      <c r="N92" s="105"/>
    </row>
    <row r="93" spans="1:23" x14ac:dyDescent="0.2">
      <c r="A93" s="72" t="str">
        <f>VLOOKUP($B$86,'2012'!$B58:$L58,11,FALSE)</f>
        <v>LED light</v>
      </c>
      <c r="B93" s="72" t="str">
        <f>VLOOKUP($B$86,'2012'!$B58:$L58,1,FALSE)</f>
        <v>Lighting</v>
      </c>
      <c r="C93" s="72">
        <f>VLOOKUP($B$86,'2012'!$B58:$L58,2,FALSE)</f>
        <v>5</v>
      </c>
      <c r="D93" s="72">
        <f>VLOOKUP($B$86,'2012'!$B58:$L58,7,FALSE)/100</f>
        <v>2.21</v>
      </c>
      <c r="E93" s="72">
        <f>VLOOKUP($B$86,'2012'!$B58:$L58,7,FALSE)/100</f>
        <v>2.21</v>
      </c>
      <c r="F93" s="72">
        <f>VLOOKUP($B$86,'2012'!$B58:$L58,8,FALSE)</f>
        <v>7</v>
      </c>
      <c r="G93" s="72">
        <f>VLOOKUP($B$86,'2012'!$B58:$L58,8,FALSE)</f>
        <v>7</v>
      </c>
      <c r="H93" s="5"/>
      <c r="I93" s="82">
        <f>($C88*D88+$C89*D89+$C90*D90+$C91*D91+$C92*D92+$C93*D93+$C94*D94+$C95*D95+$C96*D96+$C97*D97)/I89</f>
        <v>3.8364937388193194</v>
      </c>
      <c r="J93" s="82">
        <f>($C88*E88+$C89*E89+$C90*E90+$C91*E91+$C92*E92+$C93*E93+$C94*E94+$C95*E95+$C96*E96+$C97*E97)/J89</f>
        <v>3.8364937388193194</v>
      </c>
      <c r="K93" s="105" t="s">
        <v>259</v>
      </c>
      <c r="L93" s="105">
        <f>L91*$N$29</f>
        <v>3.4706860202869754</v>
      </c>
      <c r="M93" s="105">
        <f>M91*$N$29</f>
        <v>1.1950807079546466</v>
      </c>
      <c r="N93" s="105">
        <f>N91*$N$29</f>
        <v>4.6657667282416222</v>
      </c>
      <c r="U93" s="110">
        <f>N93/3.6*1000000</f>
        <v>1296046.3134004504</v>
      </c>
      <c r="V93" s="105" t="s">
        <v>71</v>
      </c>
      <c r="W93" s="105">
        <f>U93/U89-'DK data deta bui '!$M$85</f>
        <v>0.78785043678319333</v>
      </c>
    </row>
    <row r="94" spans="1:23" x14ac:dyDescent="0.2">
      <c r="A94" s="72"/>
      <c r="B94" s="72"/>
      <c r="C94" s="72"/>
      <c r="D94" s="72"/>
      <c r="E94" s="72"/>
      <c r="F94" s="72"/>
      <c r="G94" s="72"/>
      <c r="H94" s="5"/>
      <c r="I94" s="47">
        <f>SUMPRODUCT(D88:D95,F88:F95)/(SUM(F88:F95))</f>
        <v>5.0880434782608699</v>
      </c>
      <c r="J94" s="47">
        <f>SUMPRODUCT(E88:E95,G88:G95)/(SUM(G88:G95))</f>
        <v>5.0880434782608699</v>
      </c>
    </row>
    <row r="95" spans="1:23" x14ac:dyDescent="0.2">
      <c r="A95" s="72"/>
      <c r="B95" s="72"/>
      <c r="C95" s="72"/>
      <c r="D95" s="72"/>
      <c r="E95" s="72"/>
      <c r="F95" s="72"/>
      <c r="G95" s="72"/>
      <c r="H95" s="8"/>
      <c r="I95" s="113">
        <f>I94-I88</f>
        <v>0</v>
      </c>
      <c r="J95" s="113">
        <f>J94-J88</f>
        <v>0</v>
      </c>
    </row>
    <row r="96" spans="1:23" x14ac:dyDescent="0.2">
      <c r="A96" s="72"/>
      <c r="B96" s="72"/>
      <c r="C96" s="72"/>
      <c r="D96" s="72"/>
      <c r="E96" s="72"/>
      <c r="F96" s="72"/>
      <c r="G96" s="72"/>
      <c r="H96" s="5"/>
      <c r="I96" s="5"/>
    </row>
    <row r="97" spans="1:23" ht="13.5" thickBot="1" x14ac:dyDescent="0.25">
      <c r="A97" s="72"/>
      <c r="B97" s="72"/>
      <c r="C97" s="72"/>
      <c r="D97" s="72"/>
      <c r="E97" s="72"/>
      <c r="F97" s="72"/>
      <c r="G97" s="72"/>
      <c r="H97" s="5"/>
      <c r="I97" s="5"/>
    </row>
    <row r="98" spans="1:23" ht="30.75" thickBot="1" x14ac:dyDescent="0.25">
      <c r="A98" s="73" t="s">
        <v>92</v>
      </c>
      <c r="B98" s="64" t="s">
        <v>93</v>
      </c>
      <c r="C98" s="74" t="s">
        <v>65</v>
      </c>
      <c r="D98" s="74" t="s">
        <v>66</v>
      </c>
      <c r="E98" s="74" t="s">
        <v>66</v>
      </c>
      <c r="F98" s="75" t="s">
        <v>99</v>
      </c>
      <c r="G98" s="76" t="s">
        <v>99</v>
      </c>
      <c r="H98" s="5"/>
      <c r="I98" s="30" t="s">
        <v>66</v>
      </c>
      <c r="J98" s="30" t="s">
        <v>66</v>
      </c>
      <c r="L98" s="31" t="s">
        <v>67</v>
      </c>
      <c r="M98" s="31" t="s">
        <v>67</v>
      </c>
      <c r="N98" s="31" t="s">
        <v>67</v>
      </c>
      <c r="O98" s="61" t="s">
        <v>108</v>
      </c>
      <c r="P98" s="62"/>
      <c r="Q98" s="62"/>
    </row>
    <row r="99" spans="1:23" x14ac:dyDescent="0.2">
      <c r="A99" s="65"/>
      <c r="B99" s="1" t="s">
        <v>146</v>
      </c>
      <c r="C99" s="1"/>
      <c r="D99" s="83" t="s">
        <v>44</v>
      </c>
      <c r="E99" s="83" t="s">
        <v>78</v>
      </c>
      <c r="F99" s="83" t="s">
        <v>44</v>
      </c>
      <c r="G99" s="83" t="s">
        <v>78</v>
      </c>
      <c r="I99" s="83" t="s">
        <v>44</v>
      </c>
      <c r="J99" s="83" t="s">
        <v>78</v>
      </c>
      <c r="L99" s="83" t="s">
        <v>44</v>
      </c>
      <c r="M99" s="83" t="s">
        <v>78</v>
      </c>
      <c r="N99" s="81" t="s">
        <v>89</v>
      </c>
      <c r="P99" s="81" t="s">
        <v>107</v>
      </c>
      <c r="Q99" s="81" t="s">
        <v>107</v>
      </c>
    </row>
    <row r="100" spans="1:23" ht="15" x14ac:dyDescent="0.25">
      <c r="A100" s="65"/>
      <c r="B100" s="1"/>
      <c r="C100" s="68" t="s">
        <v>68</v>
      </c>
      <c r="D100" s="69" t="s">
        <v>174</v>
      </c>
      <c r="E100" s="69" t="s">
        <v>174</v>
      </c>
      <c r="F100" s="66" t="s">
        <v>70</v>
      </c>
      <c r="G100" s="67" t="s">
        <v>70</v>
      </c>
      <c r="H100" s="44"/>
      <c r="I100" s="191" t="s">
        <v>243</v>
      </c>
      <c r="J100" s="192"/>
      <c r="K100" s="24"/>
      <c r="L100" s="191" t="s">
        <v>244</v>
      </c>
      <c r="M100" s="193"/>
      <c r="N100" s="194"/>
      <c r="O100" s="41"/>
      <c r="P100" s="83" t="s">
        <v>44</v>
      </c>
      <c r="Q100" s="83" t="s">
        <v>78</v>
      </c>
      <c r="R100" s="32" t="s">
        <v>89</v>
      </c>
    </row>
    <row r="101" spans="1:23" x14ac:dyDescent="0.2">
      <c r="A101" s="72"/>
      <c r="B101" s="72" t="str">
        <f>VLOOKUP($B$99,'2012'!$B59:$L59,1,FALSE)</f>
        <v xml:space="preserve">Miscellaneous  </v>
      </c>
      <c r="C101" s="72">
        <v>5</v>
      </c>
      <c r="D101" s="72">
        <f>'[9]udv ownership DB '!$O$9</f>
        <v>5.76</v>
      </c>
      <c r="E101" s="72">
        <f>D101</f>
        <v>5.76</v>
      </c>
      <c r="F101" s="72">
        <f>VLOOKUP($B$99,'2012'!$B59:$L59,8,FALSE)</f>
        <v>37.109375</v>
      </c>
      <c r="G101" s="72">
        <f>VLOOKUP($B$99,'2012'!$B59:$L59,8,FALSE)</f>
        <v>37.109375</v>
      </c>
      <c r="H101" s="60" t="s">
        <v>69</v>
      </c>
      <c r="I101" s="33">
        <f>SUMPRODUCT(D101:D110,F101:F110)/(SUM(F101:F110))</f>
        <v>5.76</v>
      </c>
      <c r="J101" s="33">
        <f>SUMPRODUCT(E101:E110,G101:G110)/(SUM(G101:G110))</f>
        <v>5.76</v>
      </c>
      <c r="K101" s="212" t="s">
        <v>256</v>
      </c>
      <c r="L101" s="33">
        <f>SUMPRODUCT(D101:D110,F101:F110)/(SUM(D101:D110))</f>
        <v>37.109375</v>
      </c>
      <c r="M101" s="33">
        <f>SUMPRODUCT(E101:E110,G101:G110)/(SUM(E101:E110))</f>
        <v>37.109375</v>
      </c>
      <c r="N101" s="24"/>
      <c r="O101" s="41" t="s">
        <v>73</v>
      </c>
      <c r="P101" s="38">
        <f>SUMPRODUCT(D101:D110,F101:F110)</f>
        <v>213.75</v>
      </c>
      <c r="Q101" s="38">
        <f>SUMPRODUCT(E101:E110,G101:G110)</f>
        <v>213.75</v>
      </c>
      <c r="R101" s="41" t="s">
        <v>72</v>
      </c>
    </row>
    <row r="102" spans="1:23" x14ac:dyDescent="0.2">
      <c r="A102" s="72"/>
      <c r="B102" s="72"/>
      <c r="C102" s="72">
        <f>VLOOKUP($B$99,'2012'!$B60:$L60,2,FALSE)</f>
        <v>0</v>
      </c>
      <c r="D102" s="72">
        <f>VLOOKUP($B$99,'2012'!$B60:$L60,7,FALSE)/100</f>
        <v>0</v>
      </c>
      <c r="E102" s="72">
        <f>VLOOKUP($B$99,'2012'!$B60:$L60,7,FALSE)/100</f>
        <v>0</v>
      </c>
      <c r="F102" s="72">
        <f>VLOOKUP($B$99,'2012'!$B60:$L60,8,FALSE)</f>
        <v>0</v>
      </c>
      <c r="G102" s="72">
        <f>VLOOKUP($B$99,'2012'!$B60:$L60,8,FALSE)</f>
        <v>0</v>
      </c>
      <c r="H102" s="211" t="s">
        <v>255</v>
      </c>
      <c r="I102" s="4">
        <f>SUM(D101:D110)</f>
        <v>5.76</v>
      </c>
      <c r="J102" s="4">
        <f>SUM(E101:E110)</f>
        <v>5.76</v>
      </c>
      <c r="K102" s="212" t="s">
        <v>257</v>
      </c>
      <c r="L102" s="234">
        <f>L101*10^-9*3.6</f>
        <v>1.3359375000000002E-7</v>
      </c>
      <c r="M102" s="234">
        <f>M101*10^-9*3.6</f>
        <v>1.3359375000000002E-7</v>
      </c>
      <c r="N102" s="24"/>
      <c r="O102" s="41" t="s">
        <v>73</v>
      </c>
      <c r="P102" s="40">
        <f>P101*$I$30</f>
        <v>293487.12163289764</v>
      </c>
      <c r="Q102" s="40">
        <f>Q101*$J$30</f>
        <v>101058.06029310991</v>
      </c>
      <c r="R102" s="40">
        <f>P102+Q102</f>
        <v>394545.18192600756</v>
      </c>
      <c r="S102" s="41" t="s">
        <v>71</v>
      </c>
      <c r="T102" t="str">
        <f>'DK data deta bui '!H61</f>
        <v xml:space="preserve">Miscellaneous  </v>
      </c>
      <c r="U102">
        <f>'DK data deta bui '!I61</f>
        <v>314575.87500000006</v>
      </c>
      <c r="V102" s="41" t="s">
        <v>71</v>
      </c>
      <c r="W102" s="86">
        <f>R102-U102</f>
        <v>79969.306926007499</v>
      </c>
    </row>
    <row r="103" spans="1:23" x14ac:dyDescent="0.2">
      <c r="A103" s="77"/>
      <c r="B103" s="77"/>
      <c r="C103" s="77"/>
      <c r="D103" s="77"/>
      <c r="E103" s="77"/>
      <c r="F103" s="77"/>
      <c r="G103" s="77"/>
      <c r="H103" s="185" t="s">
        <v>239</v>
      </c>
      <c r="I103" s="107"/>
      <c r="J103" s="107"/>
      <c r="K103" s="80"/>
      <c r="L103" s="195" t="s">
        <v>106</v>
      </c>
      <c r="M103" s="196"/>
      <c r="N103" s="197"/>
      <c r="O103" s="41" t="s">
        <v>73</v>
      </c>
      <c r="P103" s="39">
        <f>P102*3.6/1000000</f>
        <v>1.0565536378784315</v>
      </c>
      <c r="Q103" s="39">
        <f>Q102*3.6/1000000</f>
        <v>0.36380901705519569</v>
      </c>
      <c r="R103" s="39">
        <f>R102*3.6/1000000</f>
        <v>1.4203626549336272</v>
      </c>
      <c r="S103" s="41" t="s">
        <v>43</v>
      </c>
    </row>
    <row r="104" spans="1:23" x14ac:dyDescent="0.2">
      <c r="A104" s="77"/>
      <c r="B104" s="77"/>
      <c r="C104" s="77"/>
      <c r="D104" s="77"/>
      <c r="E104" s="77"/>
      <c r="F104" s="77"/>
      <c r="G104" s="77"/>
      <c r="H104" s="213" t="s">
        <v>260</v>
      </c>
      <c r="I104" s="55">
        <f>I$30*I102</f>
        <v>7908.7055934759783</v>
      </c>
      <c r="J104" s="55">
        <f>J$30*J102</f>
        <v>2723.2487826353827</v>
      </c>
      <c r="K104" s="212" t="s">
        <v>258</v>
      </c>
      <c r="L104" s="56">
        <f>I104*L102*1000</f>
        <v>1.0565536378784317</v>
      </c>
      <c r="M104" s="56">
        <f>J104*M102*1000</f>
        <v>0.36380901705519575</v>
      </c>
      <c r="N104" s="23">
        <f>L104+M104</f>
        <v>1.4203626549336275</v>
      </c>
      <c r="P104" s="41"/>
      <c r="Q104" s="63"/>
      <c r="R104" s="63">
        <f>R103-N104</f>
        <v>0</v>
      </c>
    </row>
    <row r="105" spans="1:23" ht="15" x14ac:dyDescent="0.2">
      <c r="A105" s="77"/>
      <c r="B105" s="77"/>
      <c r="C105" s="77"/>
      <c r="D105" s="77"/>
      <c r="E105" s="77"/>
      <c r="F105" s="77"/>
      <c r="G105" s="77"/>
      <c r="I105" s="71" t="s">
        <v>65</v>
      </c>
      <c r="J105" s="71" t="s">
        <v>65</v>
      </c>
      <c r="K105" s="105" t="s">
        <v>237</v>
      </c>
      <c r="L105" s="105" t="s">
        <v>75</v>
      </c>
      <c r="M105" s="105" t="s">
        <v>75</v>
      </c>
      <c r="N105" s="105"/>
    </row>
    <row r="106" spans="1:23" x14ac:dyDescent="0.2">
      <c r="A106" s="77"/>
      <c r="B106" s="77"/>
      <c r="C106" s="77"/>
      <c r="D106" s="77"/>
      <c r="E106" s="77"/>
      <c r="F106" s="77"/>
      <c r="G106" s="77"/>
      <c r="H106" s="5"/>
      <c r="I106" s="82">
        <f>($C101*D101+$C102*D102+$C103*D103+$C104*D104+$C105*D105+$C106*D106+$C107*D107+$C108*D108+$C109*D109+$C110*D110)/I102</f>
        <v>5</v>
      </c>
      <c r="J106" s="82">
        <f>($C101*E101+$C102*E102+$C103*E103+$C104*E104+$C105*E105+$C106*E106+$C107*E107+$C108*E108+$C109*E109+$C110*E110)/J102</f>
        <v>5</v>
      </c>
      <c r="K106" s="105" t="s">
        <v>259</v>
      </c>
      <c r="L106" s="105">
        <f>L104*$N$29</f>
        <v>1.5848304568176474</v>
      </c>
      <c r="M106" s="105">
        <f>M104*$N$29</f>
        <v>0.54571352558279362</v>
      </c>
      <c r="N106" s="105">
        <f>N104*$N$29</f>
        <v>2.1305439824004413</v>
      </c>
      <c r="U106" s="110">
        <f>N106/3.6*1000000</f>
        <v>591817.77288901154</v>
      </c>
      <c r="V106" s="105" t="s">
        <v>71</v>
      </c>
      <c r="W106" s="105">
        <f>U106/U102-'DK data deta bui '!$M$85</f>
        <v>0.78785043678319355</v>
      </c>
    </row>
    <row r="107" spans="1:23" x14ac:dyDescent="0.2">
      <c r="A107" s="77"/>
      <c r="B107" s="77"/>
      <c r="C107" s="77"/>
      <c r="D107" s="77"/>
      <c r="E107" s="77"/>
      <c r="F107" s="77"/>
      <c r="G107" s="77"/>
      <c r="H107" s="5"/>
      <c r="I107" s="47">
        <f>SUMPRODUCT(D101:D108,F101:F108)/(SUM(F101:F108))</f>
        <v>5.76</v>
      </c>
      <c r="J107" s="47">
        <f>SUMPRODUCT(E101:E108,G101:G108)/(SUM(G101:G108))</f>
        <v>5.76</v>
      </c>
    </row>
    <row r="108" spans="1:23" x14ac:dyDescent="0.2">
      <c r="A108" s="77"/>
      <c r="B108" s="77"/>
      <c r="C108" s="77"/>
      <c r="D108" s="77"/>
      <c r="E108" s="77"/>
      <c r="F108" s="77"/>
      <c r="G108" s="77"/>
      <c r="H108" s="8"/>
      <c r="I108" s="113">
        <f>I107-I101</f>
        <v>0</v>
      </c>
      <c r="J108" s="113">
        <f>J107-J101</f>
        <v>0</v>
      </c>
    </row>
    <row r="109" spans="1:23" x14ac:dyDescent="0.2">
      <c r="A109" s="1"/>
      <c r="B109" s="1"/>
      <c r="C109" s="1"/>
      <c r="D109" s="8"/>
      <c r="E109" s="8"/>
      <c r="F109" s="8"/>
      <c r="G109" s="5"/>
      <c r="H109" s="5"/>
      <c r="I109" s="5"/>
    </row>
    <row r="110" spans="1:23" ht="13.5" thickBot="1" x14ac:dyDescent="0.25">
      <c r="A110" s="1"/>
      <c r="B110" s="1"/>
      <c r="C110" s="1"/>
      <c r="D110" s="8"/>
      <c r="E110" s="8"/>
      <c r="F110" s="8"/>
      <c r="G110" s="5"/>
      <c r="H110" s="5"/>
      <c r="I110" s="5"/>
    </row>
    <row r="111" spans="1:23" ht="30.75" thickBot="1" x14ac:dyDescent="0.25">
      <c r="A111" s="73" t="s">
        <v>92</v>
      </c>
      <c r="B111" s="64" t="s">
        <v>93</v>
      </c>
      <c r="C111" s="74" t="s">
        <v>65</v>
      </c>
      <c r="D111" s="74" t="s">
        <v>66</v>
      </c>
      <c r="E111" s="74" t="s">
        <v>66</v>
      </c>
      <c r="F111" s="75" t="s">
        <v>99</v>
      </c>
      <c r="G111" s="76" t="s">
        <v>99</v>
      </c>
      <c r="H111" s="5"/>
      <c r="I111" s="30" t="s">
        <v>66</v>
      </c>
      <c r="J111" s="30" t="s">
        <v>66</v>
      </c>
      <c r="L111" s="31" t="s">
        <v>67</v>
      </c>
      <c r="M111" s="31" t="s">
        <v>67</v>
      </c>
      <c r="N111" s="31" t="s">
        <v>67</v>
      </c>
      <c r="O111" s="61" t="s">
        <v>108</v>
      </c>
      <c r="P111" s="62"/>
      <c r="Q111" s="62"/>
    </row>
    <row r="112" spans="1:23" x14ac:dyDescent="0.2">
      <c r="A112" s="65"/>
      <c r="B112" s="1" t="s">
        <v>48</v>
      </c>
      <c r="C112" s="1"/>
      <c r="D112" s="83" t="s">
        <v>44</v>
      </c>
      <c r="E112" s="83" t="s">
        <v>78</v>
      </c>
      <c r="F112" s="83" t="s">
        <v>44</v>
      </c>
      <c r="G112" s="83" t="s">
        <v>78</v>
      </c>
      <c r="I112" s="83" t="s">
        <v>44</v>
      </c>
      <c r="J112" s="83" t="s">
        <v>78</v>
      </c>
      <c r="L112" s="83" t="s">
        <v>44</v>
      </c>
      <c r="M112" s="83" t="s">
        <v>78</v>
      </c>
      <c r="N112" s="81" t="s">
        <v>89</v>
      </c>
      <c r="P112" s="81" t="s">
        <v>107</v>
      </c>
      <c r="Q112" s="81" t="s">
        <v>107</v>
      </c>
    </row>
    <row r="113" spans="1:23" ht="15" x14ac:dyDescent="0.25">
      <c r="A113" s="65"/>
      <c r="B113" s="1"/>
      <c r="C113" s="68" t="s">
        <v>68</v>
      </c>
      <c r="D113" s="69" t="s">
        <v>174</v>
      </c>
      <c r="E113" s="69" t="s">
        <v>174</v>
      </c>
      <c r="F113" s="66" t="s">
        <v>70</v>
      </c>
      <c r="G113" s="67" t="s">
        <v>70</v>
      </c>
      <c r="H113" s="44"/>
      <c r="I113" s="191" t="s">
        <v>243</v>
      </c>
      <c r="J113" s="192"/>
      <c r="K113" s="24"/>
      <c r="L113" s="191" t="s">
        <v>244</v>
      </c>
      <c r="M113" s="193"/>
      <c r="N113" s="194"/>
      <c r="O113" s="41"/>
      <c r="P113" s="83" t="s">
        <v>44</v>
      </c>
      <c r="Q113" s="83" t="s">
        <v>78</v>
      </c>
      <c r="R113" s="32" t="s">
        <v>89</v>
      </c>
    </row>
    <row r="114" spans="1:23" x14ac:dyDescent="0.2">
      <c r="A114" s="72" t="str">
        <f>VLOOKUP($B$112,'2012'!$B61:$L61,11,FALSE)</f>
        <v>Chest freezer 1st</v>
      </c>
      <c r="B114" s="72" t="str">
        <f>VLOOKUP($B$112,'2012'!$B61:$L61,1,FALSE)</f>
        <v>Refrigeration</v>
      </c>
      <c r="C114" s="72">
        <f>VLOOKUP($B$112,'2012'!$B61:$L61,2,FALSE)</f>
        <v>12</v>
      </c>
      <c r="D114" s="72">
        <f>VLOOKUP($B$112,'2012'!$B61:$L61,7,FALSE)/100</f>
        <v>0.44030000000000002</v>
      </c>
      <c r="E114" s="72">
        <f>VLOOKUP($B$112,'2012'!$B61:$L61,7,FALSE)/100</f>
        <v>0.44030000000000002</v>
      </c>
      <c r="F114" s="72">
        <f>VLOOKUP($B$112,'2012'!$B61:$L61,8,FALSE)</f>
        <v>256</v>
      </c>
      <c r="G114" s="72">
        <f>VLOOKUP($B$112,'2012'!$B61:$L61,8,FALSE)</f>
        <v>256</v>
      </c>
      <c r="H114" s="60" t="s">
        <v>69</v>
      </c>
      <c r="I114" s="33">
        <f>SUMPRODUCT(D114:D123,F114:F123)/(SUM(F114:F123))</f>
        <v>0.43334188191881923</v>
      </c>
      <c r="J114" s="33">
        <f>SUMPRODUCT(E114:E123,G114:G123)/(SUM(G114:G123))</f>
        <v>0.43334188191881923</v>
      </c>
      <c r="K114" s="212" t="s">
        <v>256</v>
      </c>
      <c r="L114" s="33">
        <f>SUMPRODUCT(D114:D123,F114:F123)/(SUM(D114:D123))</f>
        <v>212.11171317619434</v>
      </c>
      <c r="M114" s="33">
        <f>SUMPRODUCT(E114:E123,G114:G123)/(SUM(E114:E123))</f>
        <v>212.11171317619434</v>
      </c>
      <c r="N114" s="24"/>
      <c r="O114" s="41" t="s">
        <v>73</v>
      </c>
      <c r="P114" s="38">
        <f>SUMPRODUCT(D114:D123,F114:F123)</f>
        <v>469.74260000000004</v>
      </c>
      <c r="Q114" s="38">
        <f>SUMPRODUCT(E114:E123,G114:G123)</f>
        <v>469.74260000000004</v>
      </c>
      <c r="R114" s="41" t="s">
        <v>72</v>
      </c>
    </row>
    <row r="115" spans="1:23" x14ac:dyDescent="0.2">
      <c r="A115" s="72" t="str">
        <f>VLOOKUP($B$112,'2012'!$B62:$L62,11,FALSE)</f>
        <v>Chest freezer 2nd standby</v>
      </c>
      <c r="B115" s="72" t="str">
        <f>VLOOKUP($B$112,'2012'!$B62:$L62,1,FALSE)</f>
        <v>Refrigeration</v>
      </c>
      <c r="C115" s="72">
        <f>VLOOKUP($B$112,'2012'!$B62:$L62,2,FALSE)</f>
        <v>0</v>
      </c>
      <c r="D115" s="72">
        <f>VLOOKUP($B$112,'2012'!$B62:$L62,7,FALSE)/100</f>
        <v>0</v>
      </c>
      <c r="E115" s="72">
        <f>VLOOKUP($B$112,'2012'!$B62:$L62,7,FALSE)/100</f>
        <v>0</v>
      </c>
      <c r="F115" s="72">
        <f>VLOOKUP($B$112,'2012'!$B62:$L62,8,FALSE)</f>
        <v>0</v>
      </c>
      <c r="G115" s="72">
        <f>VLOOKUP($B$112,'2012'!$B62:$L62,8,FALSE)</f>
        <v>0</v>
      </c>
      <c r="H115" s="211" t="s">
        <v>255</v>
      </c>
      <c r="I115" s="4">
        <f>SUM(D114:D123)</f>
        <v>2.2146000000000003</v>
      </c>
      <c r="J115" s="4">
        <f>SUM(E114:E123)</f>
        <v>2.2146000000000003</v>
      </c>
      <c r="K115" s="212" t="s">
        <v>257</v>
      </c>
      <c r="L115" s="78">
        <f>L114*10^-9*3.6</f>
        <v>7.6360216743429963E-7</v>
      </c>
      <c r="M115" s="78">
        <f>M114*10^-9*3.6</f>
        <v>7.6360216743429963E-7</v>
      </c>
      <c r="N115" s="24"/>
      <c r="O115" s="41" t="s">
        <v>73</v>
      </c>
      <c r="P115" s="40">
        <f>P114*$I$30</f>
        <v>644974.98751978285</v>
      </c>
      <c r="Q115" s="40">
        <f>Q114*$J$30</f>
        <v>222087.84090312145</v>
      </c>
      <c r="R115" s="40">
        <f>P115+Q115</f>
        <v>867062.82842290425</v>
      </c>
      <c r="S115" s="41" t="s">
        <v>71</v>
      </c>
      <c r="T115" t="str">
        <f>'DK data deta bui '!H63</f>
        <v>Refrigeration</v>
      </c>
      <c r="U115">
        <f>'DK data deta bui '!I63</f>
        <v>691320.18442000018</v>
      </c>
      <c r="V115" s="41" t="s">
        <v>71</v>
      </c>
      <c r="W115" s="86">
        <f>R115-U115</f>
        <v>175742.64400290407</v>
      </c>
    </row>
    <row r="116" spans="1:23" x14ac:dyDescent="0.2">
      <c r="A116" s="72" t="str">
        <f>VLOOKUP($B$112,'2012'!$B63:$L63,11,FALSE)</f>
        <v>Combi fridges</v>
      </c>
      <c r="B116" s="72" t="str">
        <f>VLOOKUP($B$112,'2012'!$B63:$L63,1,FALSE)</f>
        <v>Refrigeration</v>
      </c>
      <c r="C116" s="72">
        <f>VLOOKUP($B$112,'2012'!$B63:$L63,2,FALSE)</f>
        <v>9</v>
      </c>
      <c r="D116" s="72">
        <f>VLOOKUP($B$112,'2012'!$B63:$L63,7,FALSE)/100</f>
        <v>0.49130000000000001</v>
      </c>
      <c r="E116" s="72">
        <f>VLOOKUP($B$112,'2012'!$B63:$L63,7,FALSE)/100</f>
        <v>0.49130000000000001</v>
      </c>
      <c r="F116" s="72">
        <f>VLOOKUP($B$112,'2012'!$B63:$L63,8,FALSE)</f>
        <v>268</v>
      </c>
      <c r="G116" s="72">
        <f>VLOOKUP($B$112,'2012'!$B63:$L63,8,FALSE)</f>
        <v>268</v>
      </c>
      <c r="H116" s="185" t="s">
        <v>239</v>
      </c>
      <c r="I116" s="107"/>
      <c r="J116" s="107"/>
      <c r="K116" s="80"/>
      <c r="L116" s="195" t="s">
        <v>106</v>
      </c>
      <c r="M116" s="196"/>
      <c r="N116" s="197"/>
      <c r="O116" s="41" t="s">
        <v>73</v>
      </c>
      <c r="P116" s="39">
        <f>P115*3.6/1000000</f>
        <v>2.3219099550712183</v>
      </c>
      <c r="Q116" s="39">
        <f>Q115*3.6/1000000</f>
        <v>0.79951622725123728</v>
      </c>
      <c r="R116" s="39">
        <f>R115*3.6/1000000</f>
        <v>3.1214261823224554</v>
      </c>
      <c r="S116" s="41" t="s">
        <v>43</v>
      </c>
    </row>
    <row r="117" spans="1:23" x14ac:dyDescent="0.2">
      <c r="A117" s="72" t="str">
        <f>VLOOKUP($B$112,'2012'!$B64:$L64,11,FALSE)</f>
        <v>Combi fridges standby</v>
      </c>
      <c r="B117" s="72" t="str">
        <f>VLOOKUP($B$112,'2012'!$B64:$L64,1,FALSE)</f>
        <v>Refrigeration</v>
      </c>
      <c r="C117" s="72">
        <f>VLOOKUP($B$112,'2012'!$B64:$L64,2,FALSE)</f>
        <v>0</v>
      </c>
      <c r="D117" s="72">
        <f>VLOOKUP($B$112,'2012'!$B64:$L64,7,FALSE)/100</f>
        <v>0</v>
      </c>
      <c r="E117" s="72">
        <f>VLOOKUP($B$112,'2012'!$B64:$L64,7,FALSE)/100</f>
        <v>0</v>
      </c>
      <c r="F117" s="72">
        <f>VLOOKUP($B$112,'2012'!$B64:$L64,8,FALSE)</f>
        <v>0</v>
      </c>
      <c r="G117" s="72">
        <f>VLOOKUP($B$112,'2012'!$B64:$L64,8,FALSE)</f>
        <v>0</v>
      </c>
      <c r="H117" s="213" t="s">
        <v>260</v>
      </c>
      <c r="I117" s="55">
        <f>I$30*I115</f>
        <v>3040.7325359916499</v>
      </c>
      <c r="J117" s="55">
        <f>J$30*J115</f>
        <v>1047.0324225736665</v>
      </c>
      <c r="K117" s="212" t="s">
        <v>258</v>
      </c>
      <c r="L117" s="56">
        <f>I117*L115*1000</f>
        <v>2.3219099550712183</v>
      </c>
      <c r="M117" s="56">
        <f>J117*M115*1000</f>
        <v>0.79951622725123728</v>
      </c>
      <c r="N117" s="23">
        <f>L117+M117</f>
        <v>3.1214261823224554</v>
      </c>
      <c r="P117" s="41"/>
      <c r="Q117" s="63"/>
      <c r="R117" s="63">
        <f>R116-N117</f>
        <v>0</v>
      </c>
    </row>
    <row r="118" spans="1:23" ht="15" x14ac:dyDescent="0.2">
      <c r="A118" s="72" t="str">
        <f>VLOOKUP($B$112,'2012'!$B65:$L65,11,FALSE)</f>
        <v>Fridges with freezer compartment</v>
      </c>
      <c r="B118" s="72" t="str">
        <f>VLOOKUP($B$112,'2012'!$B65:$L65,1,FALSE)</f>
        <v>Refrigeration</v>
      </c>
      <c r="C118" s="72">
        <f>VLOOKUP($B$112,'2012'!$B65:$L65,2,FALSE)</f>
        <v>11</v>
      </c>
      <c r="D118" s="72">
        <f>VLOOKUP($B$112,'2012'!$B65:$L65,7,FALSE)/100</f>
        <v>0.12990000000000002</v>
      </c>
      <c r="E118" s="72">
        <f>VLOOKUP($B$112,'2012'!$B65:$L65,7,FALSE)/100</f>
        <v>0.12990000000000002</v>
      </c>
      <c r="F118" s="72">
        <f>VLOOKUP($B$112,'2012'!$B65:$L65,8,FALSE)</f>
        <v>186</v>
      </c>
      <c r="G118" s="72">
        <f>VLOOKUP($B$112,'2012'!$B65:$L65,8,FALSE)</f>
        <v>186</v>
      </c>
      <c r="I118" s="71" t="s">
        <v>65</v>
      </c>
      <c r="J118" s="71" t="s">
        <v>65</v>
      </c>
      <c r="K118" s="105" t="s">
        <v>237</v>
      </c>
      <c r="L118" s="105" t="s">
        <v>75</v>
      </c>
      <c r="M118" s="105" t="s">
        <v>75</v>
      </c>
      <c r="N118" s="105"/>
    </row>
    <row r="119" spans="1:23" x14ac:dyDescent="0.2">
      <c r="A119" s="72" t="str">
        <f>VLOOKUP($B$112,'2012'!$B66:$L66,11,FALSE)</f>
        <v>Fridges with freezer compartment standby</v>
      </c>
      <c r="B119" s="72" t="str">
        <f>VLOOKUP($B$112,'2012'!$B66:$L66,1,FALSE)</f>
        <v>Refrigeration</v>
      </c>
      <c r="C119" s="72">
        <f>VLOOKUP($B$112,'2012'!$B66:$L66,2,FALSE)</f>
        <v>0</v>
      </c>
      <c r="D119" s="72">
        <f>VLOOKUP($B$112,'2012'!$B66:$L66,7,FALSE)/100</f>
        <v>0</v>
      </c>
      <c r="E119" s="72">
        <f>VLOOKUP($B$112,'2012'!$B66:$L66,7,FALSE)/100</f>
        <v>0</v>
      </c>
      <c r="F119" s="72">
        <f>VLOOKUP($B$112,'2012'!$B66:$L66,8,FALSE)</f>
        <v>0</v>
      </c>
      <c r="G119" s="72">
        <f>VLOOKUP($B$112,'2012'!$B66:$L66,8,FALSE)</f>
        <v>0</v>
      </c>
      <c r="H119" s="5"/>
      <c r="I119" s="82">
        <f>($C114*D114+$C115*D115+$C116*D116+$C117*D117+$C118*D118+$C119*D119+$C120*D120+$C121*D121+$C122*D122+$C123*D123)/I115</f>
        <v>9.7137632078027618</v>
      </c>
      <c r="J119" s="82">
        <f>($C114*E114+$C115*E115+$C116*E116+$C117*E117+$C118*E118+$C119*E119+$C120*E120+$C121*E121+$C122*E122+$C123*E123)/J115</f>
        <v>9.7137632078027618</v>
      </c>
      <c r="K119" s="105" t="s">
        <v>259</v>
      </c>
      <c r="L119" s="105">
        <f>L117*$N$29</f>
        <v>3.4828649326068275</v>
      </c>
      <c r="M119" s="105">
        <f>M117*$N$29</f>
        <v>1.199274340876856</v>
      </c>
      <c r="N119" s="105">
        <f>N117*$N$29</f>
        <v>4.6821392734836831</v>
      </c>
      <c r="U119" s="110">
        <f>N119/3.6*1000000</f>
        <v>1300594.2426343565</v>
      </c>
      <c r="V119" s="105" t="s">
        <v>71</v>
      </c>
      <c r="W119" s="105">
        <f>U119/U115-'DK data deta bui '!$M$85</f>
        <v>0.78785043678319266</v>
      </c>
    </row>
    <row r="120" spans="1:23" x14ac:dyDescent="0.2">
      <c r="A120" s="72" t="str">
        <f>VLOOKUP($B$112,'2012'!$B67:$L67,11,FALSE)</f>
        <v>Fridges without freezer compartment</v>
      </c>
      <c r="B120" s="72" t="str">
        <f>VLOOKUP($B$112,'2012'!$B67:$L67,1,FALSE)</f>
        <v>Refrigeration</v>
      </c>
      <c r="C120" s="72">
        <f>VLOOKUP($B$112,'2012'!$B67:$L67,2,FALSE)</f>
        <v>9</v>
      </c>
      <c r="D120" s="72">
        <f>VLOOKUP($B$112,'2012'!$B67:$L67,7,FALSE)/100</f>
        <v>0.73010000000000008</v>
      </c>
      <c r="E120" s="72">
        <f>VLOOKUP($B$112,'2012'!$B67:$L67,7,FALSE)/100</f>
        <v>0.73010000000000008</v>
      </c>
      <c r="F120" s="72">
        <f>VLOOKUP($B$112,'2012'!$B67:$L67,8,FALSE)</f>
        <v>140</v>
      </c>
      <c r="G120" s="72">
        <f>VLOOKUP($B$112,'2012'!$B67:$L67,8,FALSE)</f>
        <v>140</v>
      </c>
      <c r="H120" s="5"/>
      <c r="I120" s="47">
        <f>SUMPRODUCT(D114:D123,F114:F123)/(SUM(F114:F123))</f>
        <v>0.43334188191881923</v>
      </c>
      <c r="J120" s="47">
        <f>SUMPRODUCT(E114:E123,G114:G123)/(SUM(G114:G123))</f>
        <v>0.43334188191881923</v>
      </c>
    </row>
    <row r="121" spans="1:23" x14ac:dyDescent="0.2">
      <c r="A121" s="72" t="str">
        <f>VLOOKUP($B$112,'2012'!$B68:$L68,11,FALSE)</f>
        <v>Fridges without freezer compartment standby</v>
      </c>
      <c r="B121" s="72" t="str">
        <f>VLOOKUP($B$112,'2012'!$B68:$L68,1,FALSE)</f>
        <v>Refrigeration</v>
      </c>
      <c r="C121" s="72">
        <f>VLOOKUP($B$112,'2012'!$B68:$L68,2,FALSE)</f>
        <v>0</v>
      </c>
      <c r="D121" s="72">
        <f>VLOOKUP($B$112,'2012'!$B68:$L68,7,FALSE)/100</f>
        <v>0</v>
      </c>
      <c r="E121" s="72">
        <f>VLOOKUP($B$112,'2012'!$B68:$L68,7,FALSE)/100</f>
        <v>0</v>
      </c>
      <c r="F121" s="72">
        <f>VLOOKUP($B$112,'2012'!$B68:$L68,8,FALSE)</f>
        <v>0</v>
      </c>
      <c r="G121" s="72">
        <f>VLOOKUP($B$112,'2012'!$B68:$L68,8,FALSE)</f>
        <v>0</v>
      </c>
      <c r="H121" s="8"/>
      <c r="I121" s="113">
        <f>I120-I114</f>
        <v>0</v>
      </c>
      <c r="J121" s="113">
        <f>J120-J114</f>
        <v>0</v>
      </c>
    </row>
    <row r="122" spans="1:23" x14ac:dyDescent="0.2">
      <c r="A122" s="72" t="str">
        <f>VLOOKUP($B$112,'2012'!$B69:$L69,11,FALSE)</f>
        <v>Upright freezers</v>
      </c>
      <c r="B122" s="72" t="str">
        <f>VLOOKUP($B$112,'2012'!$B69:$L69,1,FALSE)</f>
        <v>Refrigeration</v>
      </c>
      <c r="C122" s="72">
        <f>VLOOKUP($B$112,'2012'!$B69:$L69,2,FALSE)</f>
        <v>9</v>
      </c>
      <c r="D122" s="72">
        <f>VLOOKUP($B$112,'2012'!$B69:$L69,7,FALSE)/100</f>
        <v>0.42299999999999999</v>
      </c>
      <c r="E122" s="72">
        <f>VLOOKUP($B$112,'2012'!$B69:$L69,7,FALSE)/100</f>
        <v>0.42299999999999999</v>
      </c>
      <c r="F122" s="72">
        <f>VLOOKUP($B$112,'2012'!$B69:$L69,8,FALSE)</f>
        <v>234</v>
      </c>
      <c r="G122" s="72">
        <f>VLOOKUP($B$112,'2012'!$B69:$L69,8,FALSE)</f>
        <v>234</v>
      </c>
      <c r="H122" s="5"/>
      <c r="I122" s="5"/>
    </row>
    <row r="123" spans="1:23" x14ac:dyDescent="0.2">
      <c r="A123" s="72" t="str">
        <f>VLOOKUP($B$112,'2012'!$B70:$L70,11,FALSE)</f>
        <v>Upright freezers standby</v>
      </c>
      <c r="B123" s="72" t="str">
        <f>VLOOKUP($B$112,'2012'!$B70:$L70,1,FALSE)</f>
        <v>Refrigeration</v>
      </c>
      <c r="C123" s="72">
        <f>VLOOKUP($B$112,'2012'!$B70:$L70,2,FALSE)</f>
        <v>0</v>
      </c>
      <c r="D123" s="72">
        <f>VLOOKUP($B$112,'2012'!$B70:$L70,7,FALSE)/100</f>
        <v>0</v>
      </c>
      <c r="E123" s="72">
        <f>VLOOKUP($B$112,'2012'!$B70:$L70,7,FALSE)/100</f>
        <v>0</v>
      </c>
      <c r="F123" s="72">
        <f>VLOOKUP($B$112,'2012'!$B70:$L70,8,FALSE)</f>
        <v>0</v>
      </c>
      <c r="G123" s="72">
        <f>VLOOKUP($B$112,'2012'!$B70:$L70,8,FALSE)</f>
        <v>0</v>
      </c>
      <c r="H123" s="5"/>
      <c r="I123" s="5"/>
    </row>
    <row r="124" spans="1:23" x14ac:dyDescent="0.2">
      <c r="A124" s="72"/>
      <c r="B124" s="72"/>
      <c r="C124" s="72"/>
      <c r="D124" s="72"/>
      <c r="E124" s="72"/>
      <c r="F124" s="72"/>
      <c r="G124" s="72"/>
      <c r="H124" s="5"/>
      <c r="I124" s="5"/>
    </row>
    <row r="125" spans="1:23" x14ac:dyDescent="0.2">
      <c r="A125" s="1"/>
      <c r="B125" s="1"/>
      <c r="C125" s="1"/>
      <c r="D125" s="8"/>
      <c r="E125" s="8"/>
      <c r="F125" s="8"/>
      <c r="G125" s="5"/>
      <c r="H125" s="5"/>
      <c r="I125" s="5"/>
    </row>
    <row r="126" spans="1:23" ht="13.5" thickBot="1" x14ac:dyDescent="0.25">
      <c r="A126" s="1"/>
      <c r="B126" s="1"/>
      <c r="C126" s="1"/>
      <c r="D126" s="8"/>
      <c r="E126" s="8"/>
      <c r="F126" s="8"/>
      <c r="G126" s="5"/>
      <c r="H126" s="5"/>
      <c r="I126" s="5"/>
    </row>
    <row r="127" spans="1:23" ht="30.75" thickBot="1" x14ac:dyDescent="0.25">
      <c r="A127" s="73" t="s">
        <v>92</v>
      </c>
      <c r="B127" s="64" t="s">
        <v>93</v>
      </c>
      <c r="C127" s="74" t="s">
        <v>65</v>
      </c>
      <c r="D127" s="74" t="s">
        <v>66</v>
      </c>
      <c r="E127" s="74" t="s">
        <v>66</v>
      </c>
      <c r="F127" s="75" t="s">
        <v>99</v>
      </c>
      <c r="G127" s="76" t="s">
        <v>99</v>
      </c>
      <c r="H127" s="5"/>
      <c r="I127" s="30" t="s">
        <v>66</v>
      </c>
      <c r="J127" s="30" t="s">
        <v>66</v>
      </c>
      <c r="L127" s="31" t="s">
        <v>67</v>
      </c>
      <c r="M127" s="31" t="s">
        <v>67</v>
      </c>
      <c r="N127" s="31" t="s">
        <v>67</v>
      </c>
      <c r="O127" s="61" t="s">
        <v>108</v>
      </c>
      <c r="P127" s="62"/>
      <c r="Q127" s="62"/>
    </row>
    <row r="128" spans="1:23" x14ac:dyDescent="0.2">
      <c r="A128" s="65"/>
      <c r="B128" s="1" t="s">
        <v>153</v>
      </c>
      <c r="C128" s="1"/>
      <c r="D128" s="83" t="s">
        <v>44</v>
      </c>
      <c r="E128" s="83" t="s">
        <v>78</v>
      </c>
      <c r="F128" s="83" t="s">
        <v>44</v>
      </c>
      <c r="G128" s="83" t="s">
        <v>78</v>
      </c>
      <c r="I128" s="83" t="s">
        <v>44</v>
      </c>
      <c r="J128" s="83" t="s">
        <v>78</v>
      </c>
      <c r="L128" s="83" t="s">
        <v>44</v>
      </c>
      <c r="M128" s="83" t="s">
        <v>78</v>
      </c>
      <c r="N128" s="81" t="s">
        <v>89</v>
      </c>
      <c r="P128" s="81" t="s">
        <v>107</v>
      </c>
      <c r="Q128" s="81" t="s">
        <v>107</v>
      </c>
    </row>
    <row r="129" spans="1:23" ht="15" x14ac:dyDescent="0.25">
      <c r="A129" s="65"/>
      <c r="B129" s="1"/>
      <c r="C129" s="68" t="s">
        <v>68</v>
      </c>
      <c r="D129" s="69" t="s">
        <v>174</v>
      </c>
      <c r="E129" s="69" t="s">
        <v>174</v>
      </c>
      <c r="F129" s="66" t="s">
        <v>70</v>
      </c>
      <c r="G129" s="67" t="s">
        <v>70</v>
      </c>
      <c r="H129" s="44"/>
      <c r="I129" s="191" t="s">
        <v>243</v>
      </c>
      <c r="J129" s="192"/>
      <c r="K129" s="24"/>
      <c r="L129" s="191" t="s">
        <v>244</v>
      </c>
      <c r="M129" s="193"/>
      <c r="N129" s="194"/>
      <c r="O129" s="41"/>
      <c r="P129" s="83" t="s">
        <v>44</v>
      </c>
      <c r="Q129" s="83" t="s">
        <v>78</v>
      </c>
      <c r="R129" s="32" t="s">
        <v>89</v>
      </c>
    </row>
    <row r="130" spans="1:23" x14ac:dyDescent="0.2">
      <c r="A130" s="72" t="str">
        <f>VLOOKUP($B$128,'2012'!$B71:$L71,11,FALSE)</f>
        <v>Dishwashers</v>
      </c>
      <c r="B130" s="72" t="str">
        <f>VLOOKUP($B$128,'2012'!$B71:$L71,1,FALSE)</f>
        <v>Washing</v>
      </c>
      <c r="C130" s="72">
        <f>VLOOKUP($B$128,'2012'!$B71:$L71,2,FALSE)</f>
        <v>10</v>
      </c>
      <c r="D130" s="72">
        <f>VLOOKUP($B$128,'2012'!$B71:$L71,7,FALSE)/100</f>
        <v>0.84510000000000007</v>
      </c>
      <c r="E130" s="72">
        <f>VLOOKUP($B$128,'2012'!$B71:$L71,7,FALSE)/100</f>
        <v>0.84510000000000007</v>
      </c>
      <c r="F130" s="72">
        <f>VLOOKUP($B$128,'2012'!$B71:$L71,8,FALSE)</f>
        <v>290</v>
      </c>
      <c r="G130" s="72">
        <f>VLOOKUP($B$128,'2012'!$B71:$L71,8,FALSE)</f>
        <v>290</v>
      </c>
      <c r="H130" s="60" t="s">
        <v>69</v>
      </c>
      <c r="I130" s="33">
        <f>SUMPRODUCT(D130:D139,F130:F139)/(SUM(F130:F139))</f>
        <v>0.79149328585961343</v>
      </c>
      <c r="J130" s="33">
        <f>SUMPRODUCT(E130:E139,G130:G139)/(SUM(G130:G139))</f>
        <v>0.79149328585961343</v>
      </c>
      <c r="K130" s="212" t="s">
        <v>256</v>
      </c>
      <c r="L130" s="33">
        <f>SUMPRODUCT(D130:D139,F130:F139)/(SUM(D130:D139))</f>
        <v>311.0534122256426</v>
      </c>
      <c r="M130" s="33">
        <f>SUMPRODUCT(E130:E139,G130:G139)/(SUM(E130:E139))</f>
        <v>311.0534122256426</v>
      </c>
      <c r="N130" s="24"/>
      <c r="O130" s="41" t="s">
        <v>73</v>
      </c>
      <c r="P130" s="38">
        <f>SUMPRODUCT(D130:D139,F130:F139)</f>
        <v>778.03790000000004</v>
      </c>
      <c r="Q130" s="38">
        <f>SUMPRODUCT(E130:E139,G130:G139)</f>
        <v>778.03790000000004</v>
      </c>
      <c r="R130" s="41" t="s">
        <v>72</v>
      </c>
    </row>
    <row r="131" spans="1:23" x14ac:dyDescent="0.2">
      <c r="A131" s="72" t="str">
        <f>VLOOKUP($B$128,'2012'!$B72:$L72,11,FALSE)</f>
        <v>Dishwashers standby</v>
      </c>
      <c r="B131" s="72" t="str">
        <f>VLOOKUP($B$128,'2012'!$B72:$L72,1,FALSE)</f>
        <v>Washing</v>
      </c>
      <c r="C131" s="72">
        <f>VLOOKUP($B$128,'2012'!$B72:$L72,2,FALSE)</f>
        <v>0</v>
      </c>
      <c r="D131" s="72">
        <f>VLOOKUP($B$128,'2012'!$B72:$L72,7,FALSE)/100</f>
        <v>0</v>
      </c>
      <c r="E131" s="72">
        <f>VLOOKUP($B$128,'2012'!$B72:$L72,7,FALSE)/100</f>
        <v>0</v>
      </c>
      <c r="F131" s="72">
        <f>VLOOKUP($B$128,'2012'!$B72:$L72,8,FALSE)</f>
        <v>0</v>
      </c>
      <c r="G131" s="72">
        <f>VLOOKUP($B$128,'2012'!$B72:$L72,8,FALSE)</f>
        <v>0</v>
      </c>
      <c r="H131" s="211" t="s">
        <v>255</v>
      </c>
      <c r="I131" s="4">
        <f>SUM(D130:D139)</f>
        <v>2.5013000000000005</v>
      </c>
      <c r="J131" s="4">
        <f>SUM(E130:E139)</f>
        <v>2.5013000000000005</v>
      </c>
      <c r="K131" s="212" t="s">
        <v>257</v>
      </c>
      <c r="L131" s="78">
        <f>L130*10^-9*3.6</f>
        <v>1.1197922840123133E-6</v>
      </c>
      <c r="M131" s="78">
        <f>M130*10^-9*3.6</f>
        <v>1.1197922840123133E-6</v>
      </c>
      <c r="N131" s="24"/>
      <c r="O131" s="41" t="s">
        <v>73</v>
      </c>
      <c r="P131" s="40">
        <f>P130*$I$30</f>
        <v>1068276.5089698446</v>
      </c>
      <c r="Q131" s="40">
        <f>Q130*$J$30</f>
        <v>367845.61875333154</v>
      </c>
      <c r="R131" s="40">
        <f>P131+Q131</f>
        <v>1436122.127723176</v>
      </c>
      <c r="S131" s="41" t="s">
        <v>71</v>
      </c>
      <c r="T131" t="str">
        <f>'DK data deta bui '!H73</f>
        <v>Washing</v>
      </c>
      <c r="U131">
        <f>'DK data deta bui '!I73</f>
        <v>1145038.3774300003</v>
      </c>
      <c r="V131" s="41" t="s">
        <v>71</v>
      </c>
      <c r="W131" s="86">
        <f>R131-U131</f>
        <v>291083.75029317569</v>
      </c>
    </row>
    <row r="132" spans="1:23" x14ac:dyDescent="0.2">
      <c r="A132" s="72" t="str">
        <f>VLOOKUP($B$128,'2012'!$B73:$L73,11,FALSE)</f>
        <v>Tumble dryers</v>
      </c>
      <c r="B132" s="72" t="str">
        <f>VLOOKUP($B$128,'2012'!$B73:$L73,1,FALSE)</f>
        <v>Washing</v>
      </c>
      <c r="C132" s="72">
        <f>VLOOKUP($B$128,'2012'!$B73:$L73,2,FALSE)</f>
        <v>11</v>
      </c>
      <c r="D132" s="72">
        <f>VLOOKUP($B$128,'2012'!$B73:$L73,7,FALSE)/100</f>
        <v>0.66890000000000005</v>
      </c>
      <c r="E132" s="72">
        <f>VLOOKUP($B$128,'2012'!$B73:$L73,7,FALSE)/100</f>
        <v>0.66890000000000005</v>
      </c>
      <c r="F132" s="72">
        <f>VLOOKUP($B$128,'2012'!$B73:$L73,8,FALSE)</f>
        <v>475</v>
      </c>
      <c r="G132" s="72">
        <f>VLOOKUP($B$128,'2012'!$B73:$L73,8,FALSE)</f>
        <v>475</v>
      </c>
      <c r="H132" s="185" t="s">
        <v>239</v>
      </c>
      <c r="I132" s="107"/>
      <c r="J132" s="107"/>
      <c r="K132" s="80"/>
      <c r="L132" s="195" t="s">
        <v>106</v>
      </c>
      <c r="M132" s="196"/>
      <c r="N132" s="197"/>
      <c r="O132" s="41" t="s">
        <v>73</v>
      </c>
      <c r="P132" s="39">
        <f>P131*3.6/1000000</f>
        <v>3.8457954322914407</v>
      </c>
      <c r="Q132" s="39">
        <f>Q131*3.6/1000000</f>
        <v>1.3242442275119937</v>
      </c>
      <c r="R132" s="39">
        <f>R131*3.6/1000000</f>
        <v>5.1700396598034342</v>
      </c>
      <c r="S132" s="41" t="s">
        <v>43</v>
      </c>
    </row>
    <row r="133" spans="1:23" x14ac:dyDescent="0.2">
      <c r="A133" s="72" t="str">
        <f>VLOOKUP($B$128,'2012'!$B74:$L74,11,FALSE)</f>
        <v>Tumble dryers standby</v>
      </c>
      <c r="B133" s="72" t="str">
        <f>VLOOKUP($B$128,'2012'!$B74:$L74,1,FALSE)</f>
        <v>Washing</v>
      </c>
      <c r="C133" s="72">
        <f>VLOOKUP($B$128,'2012'!$B74:$L74,2,FALSE)</f>
        <v>0</v>
      </c>
      <c r="D133" s="72">
        <f>VLOOKUP($B$128,'2012'!$B74:$L74,7,FALSE)/100</f>
        <v>0</v>
      </c>
      <c r="E133" s="72">
        <f>VLOOKUP($B$128,'2012'!$B74:$L74,7,FALSE)/100</f>
        <v>0</v>
      </c>
      <c r="F133" s="72">
        <f>VLOOKUP($B$128,'2012'!$B74:$L74,8,FALSE)</f>
        <v>0</v>
      </c>
      <c r="G133" s="72">
        <f>VLOOKUP($B$128,'2012'!$B74:$L74,8,FALSE)</f>
        <v>0</v>
      </c>
      <c r="H133" s="213" t="s">
        <v>260</v>
      </c>
      <c r="I133" s="55">
        <f>I$30*I131</f>
        <v>3434.3828647502551</v>
      </c>
      <c r="J133" s="55">
        <f>J$30*J131</f>
        <v>1182.580239584355</v>
      </c>
      <c r="K133" s="212" t="s">
        <v>258</v>
      </c>
      <c r="L133" s="56">
        <f>I133*L131*1000</f>
        <v>3.8457954322914398</v>
      </c>
      <c r="M133" s="56">
        <f>J133*M131*1000</f>
        <v>1.3242442275119937</v>
      </c>
      <c r="N133" s="23">
        <f>L133+M133</f>
        <v>5.1700396598034333</v>
      </c>
      <c r="P133" s="41"/>
      <c r="Q133" s="63"/>
      <c r="R133" s="63">
        <f>R132-N133</f>
        <v>0</v>
      </c>
    </row>
    <row r="134" spans="1:23" ht="15" x14ac:dyDescent="0.2">
      <c r="A134" s="72" t="str">
        <f>VLOOKUP($B$128,'2012'!$B75:$L75,11,FALSE)</f>
        <v>Washing machines</v>
      </c>
      <c r="B134" s="72" t="str">
        <f>VLOOKUP($B$128,'2012'!$B75:$L75,1,FALSE)</f>
        <v>Washing</v>
      </c>
      <c r="C134" s="72">
        <f>VLOOKUP($B$128,'2012'!$B75:$L75,2,FALSE)</f>
        <v>10</v>
      </c>
      <c r="D134" s="72">
        <f>VLOOKUP($B$128,'2012'!$B75:$L75,7,FALSE)/100</f>
        <v>0.98730000000000007</v>
      </c>
      <c r="E134" s="72">
        <f>VLOOKUP($B$128,'2012'!$B75:$L75,7,FALSE)/100</f>
        <v>0.98730000000000007</v>
      </c>
      <c r="F134" s="72">
        <f>VLOOKUP($B$128,'2012'!$B75:$L75,8,FALSE)</f>
        <v>218</v>
      </c>
      <c r="G134" s="72">
        <f>VLOOKUP($B$128,'2012'!$B75:$L75,8,FALSE)</f>
        <v>218</v>
      </c>
      <c r="I134" s="71" t="s">
        <v>65</v>
      </c>
      <c r="J134" s="71" t="s">
        <v>65</v>
      </c>
      <c r="K134" s="105" t="s">
        <v>237</v>
      </c>
      <c r="L134" s="105" t="s">
        <v>75</v>
      </c>
      <c r="M134" s="105" t="s">
        <v>75</v>
      </c>
      <c r="N134" s="105"/>
    </row>
    <row r="135" spans="1:23" x14ac:dyDescent="0.2">
      <c r="A135" s="72" t="str">
        <f>VLOOKUP($B$128,'2012'!$B76:$L76,11,FALSE)</f>
        <v>Washing machines standby</v>
      </c>
      <c r="B135" s="72" t="str">
        <f>VLOOKUP($B$128,'2012'!$B76:$L76,1,FALSE)</f>
        <v>Washing</v>
      </c>
      <c r="C135" s="72">
        <f>VLOOKUP($B$128,'2012'!$B76:$L76,2,FALSE)</f>
        <v>0</v>
      </c>
      <c r="D135" s="72">
        <f>VLOOKUP($B$128,'2012'!$B76:$L76,7,FALSE)/100</f>
        <v>0</v>
      </c>
      <c r="E135" s="72">
        <f>VLOOKUP($B$128,'2012'!$B76:$L76,7,FALSE)/100</f>
        <v>0</v>
      </c>
      <c r="F135" s="72">
        <f>VLOOKUP($B$128,'2012'!$B76:$L76,8,FALSE)</f>
        <v>0</v>
      </c>
      <c r="G135" s="72">
        <f>VLOOKUP($B$128,'2012'!$B76:$L76,8,FALSE)</f>
        <v>0</v>
      </c>
      <c r="H135" s="5"/>
      <c r="I135" s="82">
        <f>($C130*D130+$C131*D131+$C132*D132+$C133*D133+$C134*D134+$C135*D135+$C136*D136+$C137*D137+$C138*D138+$C139*D139)/I131</f>
        <v>10.267420941110622</v>
      </c>
      <c r="J135" s="82">
        <f>($C130*E130+$C131*E131+$C132*E132+$C133*E133+$C134*E134+$C135*E135+$C136*E136+$C137*E137+$C138*E138+$C139*E139)/J131</f>
        <v>10.267420941110622</v>
      </c>
      <c r="K135" s="105" t="s">
        <v>259</v>
      </c>
      <c r="L135" s="105">
        <f>L133*$N$29</f>
        <v>5.7686931484371602</v>
      </c>
      <c r="M135" s="105">
        <f>M133*$N$29</f>
        <v>1.9863663412679906</v>
      </c>
      <c r="N135" s="105">
        <f>N133*$N$29</f>
        <v>7.7550594897051504</v>
      </c>
      <c r="U135" s="110">
        <f>N135/3.6*1000000</f>
        <v>2154183.1915847636</v>
      </c>
      <c r="V135" s="105" t="s">
        <v>71</v>
      </c>
      <c r="W135" s="105">
        <f>U135/U131-'DK data deta bui '!$M$85</f>
        <v>0.78785043678319222</v>
      </c>
    </row>
    <row r="136" spans="1:23" x14ac:dyDescent="0.2">
      <c r="A136" s="72"/>
      <c r="B136" s="72"/>
      <c r="C136" s="72"/>
      <c r="D136" s="72"/>
      <c r="E136" s="72"/>
      <c r="F136" s="72"/>
      <c r="G136" s="72"/>
      <c r="H136" s="5"/>
      <c r="I136" s="47"/>
      <c r="J136" s="48"/>
    </row>
    <row r="137" spans="1:23" x14ac:dyDescent="0.2">
      <c r="A137" s="72"/>
      <c r="B137" s="72"/>
      <c r="C137" s="72"/>
      <c r="D137" s="72"/>
      <c r="E137" s="72"/>
      <c r="F137" s="72"/>
      <c r="G137" s="72"/>
      <c r="H137" s="8"/>
      <c r="I137" s="5"/>
      <c r="J137" s="46"/>
    </row>
    <row r="138" spans="1:23" x14ac:dyDescent="0.2">
      <c r="B138" s="1"/>
      <c r="C138" s="1"/>
      <c r="D138" s="8"/>
      <c r="E138" s="8"/>
      <c r="F138" s="8"/>
      <c r="G138" s="5"/>
      <c r="H138" s="5"/>
      <c r="I138" s="5"/>
    </row>
    <row r="139" spans="1:23" x14ac:dyDescent="0.2">
      <c r="A139" s="1"/>
      <c r="B139" s="1"/>
      <c r="C139" s="1"/>
      <c r="D139" s="8"/>
      <c r="E139" s="8"/>
      <c r="F139" s="8"/>
      <c r="G139" s="5"/>
      <c r="H139" s="5"/>
      <c r="I139" s="5"/>
      <c r="T139" t="s">
        <v>104</v>
      </c>
    </row>
    <row r="140" spans="1:23" x14ac:dyDescent="0.2">
      <c r="A140" s="1"/>
      <c r="B140" s="1"/>
      <c r="C140" s="1"/>
      <c r="D140" s="8"/>
      <c r="E140" s="8"/>
      <c r="F140" s="8"/>
      <c r="G140" s="5"/>
      <c r="H140" s="5"/>
      <c r="I140" s="5"/>
      <c r="O140" t="s">
        <v>101</v>
      </c>
      <c r="P140" t="s">
        <v>100</v>
      </c>
      <c r="R140" s="34">
        <f>R38+R52+R66+R89+R102+R115+R131</f>
        <v>175584844.33330601</v>
      </c>
      <c r="S140" t="str">
        <f>S131</f>
        <v>MWh</v>
      </c>
    </row>
    <row r="141" spans="1:23" x14ac:dyDescent="0.2">
      <c r="A141" s="1"/>
      <c r="B141" s="1"/>
      <c r="C141" s="1"/>
      <c r="D141" s="8"/>
      <c r="E141" s="8"/>
      <c r="F141" s="8"/>
      <c r="G141" s="5"/>
      <c r="H141" s="5"/>
      <c r="I141" s="5"/>
      <c r="P141" s="85">
        <f>P39+P53+P67+P90+P103+P116+P132</f>
        <v>470.19914203758731</v>
      </c>
      <c r="Q141" s="85">
        <f>Q39+Q53+Q67+Q90+Q103+Q116+Q132</f>
        <v>161.90629756231431</v>
      </c>
      <c r="R141" s="85">
        <f>R39+R53+R67+R90+R103+R116+R132</f>
        <v>632.10543959990162</v>
      </c>
      <c r="S141" t="str">
        <f>S132</f>
        <v>PJ</v>
      </c>
      <c r="U141">
        <f>'DK data deta bui '!$I$85/1000</f>
        <v>20.031986152943997</v>
      </c>
      <c r="V141" s="41" t="s">
        <v>71</v>
      </c>
      <c r="W141" s="86">
        <f>R141-U141</f>
        <v>612.07345344695761</v>
      </c>
    </row>
    <row r="142" spans="1:23" x14ac:dyDescent="0.2">
      <c r="A142" s="1"/>
      <c r="B142" s="1"/>
      <c r="C142" s="1"/>
      <c r="D142" s="8"/>
      <c r="E142" s="8"/>
      <c r="F142" s="8"/>
      <c r="G142" s="5"/>
      <c r="H142" s="5"/>
      <c r="I142" s="5"/>
    </row>
    <row r="143" spans="1:23" x14ac:dyDescent="0.2">
      <c r="A143" s="1"/>
      <c r="B143" s="1"/>
      <c r="C143" s="1"/>
      <c r="D143" s="8"/>
      <c r="E143" s="8"/>
      <c r="F143" s="8"/>
      <c r="G143" s="5"/>
      <c r="H143" s="5"/>
      <c r="I143" s="5"/>
    </row>
    <row r="144" spans="1:23" x14ac:dyDescent="0.2">
      <c r="A144" s="1"/>
      <c r="B144" s="1"/>
      <c r="C144" s="1"/>
      <c r="D144" s="8"/>
      <c r="E144" s="8"/>
      <c r="F144" s="8"/>
      <c r="G144" s="5"/>
      <c r="H144" s="5"/>
      <c r="I144" s="5"/>
    </row>
    <row r="145" spans="1:9" x14ac:dyDescent="0.2">
      <c r="A145" s="1"/>
      <c r="B145" s="1"/>
      <c r="C145" s="1"/>
      <c r="D145" s="8"/>
      <c r="E145" s="8"/>
      <c r="F145" s="8"/>
      <c r="G145" s="5"/>
      <c r="H145" s="5"/>
      <c r="I145" s="5"/>
    </row>
    <row r="146" spans="1:9" x14ac:dyDescent="0.2">
      <c r="A146" s="1"/>
      <c r="B146" s="1"/>
      <c r="C146" s="1"/>
      <c r="D146" s="8"/>
      <c r="E146" s="8"/>
      <c r="F146" s="8"/>
      <c r="G146" s="5"/>
      <c r="H146" s="5"/>
      <c r="I146" s="5"/>
    </row>
    <row r="147" spans="1:9" x14ac:dyDescent="0.2">
      <c r="A147" s="1"/>
      <c r="B147" s="1"/>
      <c r="C147" s="1"/>
      <c r="D147" s="8"/>
      <c r="E147" s="8"/>
      <c r="F147" s="8"/>
      <c r="G147" s="5"/>
      <c r="H147" s="5"/>
      <c r="I147" s="5"/>
    </row>
    <row r="148" spans="1:9" x14ac:dyDescent="0.2">
      <c r="A148" s="1"/>
      <c r="B148" s="1"/>
      <c r="C148" s="1"/>
      <c r="D148" s="8"/>
      <c r="E148" s="8"/>
      <c r="F148" s="8"/>
      <c r="G148" s="5"/>
      <c r="H148" s="5"/>
      <c r="I148" s="5"/>
    </row>
    <row r="149" spans="1:9" x14ac:dyDescent="0.2">
      <c r="A149" s="1"/>
      <c r="B149" s="1"/>
      <c r="C149" s="1"/>
      <c r="D149" s="8"/>
      <c r="E149" s="8"/>
      <c r="F149" s="8"/>
      <c r="G149" s="5"/>
      <c r="H149" s="5"/>
      <c r="I149" s="5"/>
    </row>
    <row r="150" spans="1:9" x14ac:dyDescent="0.2">
      <c r="A150" s="1"/>
      <c r="B150" s="1"/>
      <c r="C150" s="1"/>
      <c r="D150" s="8"/>
      <c r="E150" s="8"/>
      <c r="F150" s="8"/>
      <c r="G150" s="5"/>
      <c r="H150" s="5"/>
      <c r="I150" s="5"/>
    </row>
    <row r="151" spans="1:9" x14ac:dyDescent="0.2">
      <c r="A151" s="1"/>
      <c r="B151" s="1"/>
      <c r="C151" s="1"/>
      <c r="D151" s="8"/>
      <c r="E151" s="8"/>
      <c r="F151" s="8"/>
      <c r="G151" s="5"/>
      <c r="H151" s="5"/>
      <c r="I151" s="5"/>
    </row>
    <row r="152" spans="1:9" x14ac:dyDescent="0.2">
      <c r="A152" s="1"/>
      <c r="B152" s="1"/>
      <c r="C152" s="1"/>
      <c r="D152" s="8"/>
      <c r="E152" s="8"/>
      <c r="F152" s="8"/>
      <c r="G152" s="5"/>
      <c r="H152" s="5"/>
      <c r="I152" s="5"/>
    </row>
    <row r="153" spans="1:9" x14ac:dyDescent="0.2">
      <c r="A153" s="1"/>
      <c r="B153" s="1"/>
      <c r="C153" s="1"/>
      <c r="D153" s="8"/>
      <c r="E153" s="8"/>
      <c r="F153" s="8"/>
      <c r="G153" s="5"/>
      <c r="H153" s="5"/>
      <c r="I153" s="5"/>
    </row>
    <row r="154" spans="1:9" x14ac:dyDescent="0.2">
      <c r="A154" s="1"/>
      <c r="B154" s="1"/>
      <c r="C154" s="1"/>
      <c r="D154" s="8"/>
      <c r="E154" s="8"/>
      <c r="F154" s="8"/>
      <c r="G154" s="5"/>
      <c r="H154" s="5"/>
      <c r="I154" s="5"/>
    </row>
    <row r="155" spans="1:9" x14ac:dyDescent="0.2">
      <c r="A155" s="1"/>
      <c r="B155" s="1"/>
      <c r="C155" s="1"/>
      <c r="D155" s="8"/>
      <c r="E155" s="8"/>
      <c r="F155" s="8"/>
      <c r="G155" s="5"/>
      <c r="H155" s="5"/>
      <c r="I155" s="5"/>
    </row>
    <row r="156" spans="1:9" x14ac:dyDescent="0.2">
      <c r="A156" s="1"/>
      <c r="B156" s="1"/>
      <c r="C156" s="1"/>
      <c r="D156" s="8"/>
      <c r="E156" s="8"/>
      <c r="F156" s="8"/>
      <c r="G156" s="5"/>
      <c r="H156" s="5"/>
      <c r="I156" s="5"/>
    </row>
    <row r="157" spans="1:9" x14ac:dyDescent="0.2">
      <c r="A157" s="1"/>
      <c r="B157" s="1"/>
      <c r="C157" s="1"/>
      <c r="D157" s="8"/>
      <c r="E157" s="8"/>
      <c r="F157" s="8"/>
      <c r="G157" s="5"/>
      <c r="H157" s="5"/>
      <c r="I157" s="5"/>
    </row>
    <row r="158" spans="1:9" x14ac:dyDescent="0.2">
      <c r="A158" s="1"/>
      <c r="B158" s="1"/>
      <c r="C158" s="1"/>
      <c r="D158" s="8"/>
      <c r="E158" s="8"/>
      <c r="F158" s="8"/>
      <c r="G158" s="5"/>
      <c r="H158" s="5"/>
      <c r="I158" s="5"/>
    </row>
    <row r="159" spans="1:9" x14ac:dyDescent="0.2">
      <c r="A159" s="1"/>
      <c r="B159" s="1"/>
      <c r="C159" s="1"/>
      <c r="D159" s="8"/>
      <c r="E159" s="8"/>
      <c r="F159" s="8"/>
      <c r="G159" s="5"/>
      <c r="H159" s="5"/>
      <c r="I159" s="5"/>
    </row>
    <row r="160" spans="1:9" x14ac:dyDescent="0.2">
      <c r="A160" s="1"/>
      <c r="B160" s="1"/>
      <c r="C160" s="1"/>
      <c r="D160" s="8"/>
      <c r="E160" s="8"/>
      <c r="F160" s="8"/>
      <c r="G160" s="5"/>
      <c r="H160" s="5"/>
      <c r="I160" s="5"/>
    </row>
    <row r="161" spans="1:9" x14ac:dyDescent="0.2">
      <c r="A161" s="1"/>
      <c r="B161" s="1"/>
      <c r="C161" s="1"/>
      <c r="D161" s="8"/>
      <c r="E161" s="8"/>
      <c r="F161" s="8"/>
      <c r="G161" s="5"/>
      <c r="H161" s="5"/>
      <c r="I161" s="5"/>
    </row>
    <row r="162" spans="1:9" x14ac:dyDescent="0.2">
      <c r="A162" s="1"/>
      <c r="B162" s="1"/>
      <c r="C162" s="1"/>
      <c r="D162" s="8"/>
      <c r="E162" s="8"/>
      <c r="F162" s="8"/>
      <c r="G162" s="5"/>
      <c r="H162" s="5"/>
      <c r="I162" s="5"/>
    </row>
    <row r="163" spans="1:9" x14ac:dyDescent="0.2">
      <c r="A163" s="1"/>
      <c r="B163" s="1"/>
      <c r="C163" s="1"/>
      <c r="D163" s="8"/>
      <c r="E163" s="8"/>
      <c r="F163" s="8"/>
      <c r="G163" s="5"/>
      <c r="H163" s="5"/>
      <c r="I163" s="5"/>
    </row>
    <row r="164" spans="1:9" x14ac:dyDescent="0.2">
      <c r="A164" s="1"/>
      <c r="B164" s="1"/>
      <c r="C164" s="1"/>
      <c r="D164" s="8"/>
      <c r="E164" s="8"/>
      <c r="F164" s="8"/>
      <c r="G164" s="5"/>
      <c r="H164" s="5"/>
      <c r="I164" s="5"/>
    </row>
    <row r="165" spans="1:9" x14ac:dyDescent="0.2">
      <c r="A165" s="1"/>
      <c r="B165" s="1"/>
      <c r="C165" s="1"/>
      <c r="D165" s="8"/>
      <c r="E165" s="8"/>
      <c r="F165" s="8"/>
      <c r="G165" s="5"/>
      <c r="H165" s="5"/>
      <c r="I165" s="5"/>
    </row>
    <row r="166" spans="1:9" x14ac:dyDescent="0.2">
      <c r="A166" s="1"/>
      <c r="B166" s="1"/>
      <c r="C166" s="1"/>
      <c r="D166" s="8"/>
      <c r="E166" s="8"/>
      <c r="F166" s="8"/>
      <c r="G166" s="5"/>
      <c r="H166" s="5"/>
      <c r="I166" s="5"/>
    </row>
    <row r="167" spans="1:9" x14ac:dyDescent="0.2">
      <c r="A167" s="1"/>
      <c r="B167" s="1"/>
      <c r="C167" s="1"/>
      <c r="D167" s="8"/>
      <c r="E167" s="8"/>
      <c r="F167" s="8"/>
      <c r="G167" s="5"/>
      <c r="H167" s="5"/>
      <c r="I167" s="5"/>
    </row>
    <row r="168" spans="1:9" x14ac:dyDescent="0.2">
      <c r="A168" s="1"/>
      <c r="B168" s="1"/>
      <c r="C168" s="1"/>
      <c r="D168" s="8"/>
      <c r="E168" s="8"/>
      <c r="F168" s="8"/>
      <c r="G168" s="5"/>
      <c r="H168" s="5"/>
      <c r="I168" s="5"/>
    </row>
    <row r="169" spans="1:9" x14ac:dyDescent="0.2">
      <c r="A169" s="1"/>
      <c r="B169" s="1"/>
      <c r="C169" s="1"/>
      <c r="D169" s="8"/>
      <c r="E169" s="8"/>
      <c r="F169" s="8"/>
      <c r="G169" s="5"/>
      <c r="H169" s="5"/>
      <c r="I169" s="5"/>
    </row>
    <row r="170" spans="1:9" x14ac:dyDescent="0.2">
      <c r="A170" s="1"/>
      <c r="B170" s="1"/>
      <c r="C170" s="1"/>
      <c r="D170" s="8"/>
      <c r="E170" s="8"/>
      <c r="F170" s="8"/>
      <c r="G170" s="5"/>
      <c r="H170" s="5"/>
      <c r="I170" s="5"/>
    </row>
    <row r="171" spans="1:9" x14ac:dyDescent="0.2">
      <c r="A171" s="1"/>
      <c r="B171" s="1"/>
      <c r="C171" s="1"/>
      <c r="D171" s="8"/>
      <c r="E171" s="8"/>
      <c r="F171" s="8"/>
      <c r="G171" s="5"/>
      <c r="H171" s="5"/>
      <c r="I171" s="5"/>
    </row>
    <row r="172" spans="1:9" x14ac:dyDescent="0.2">
      <c r="A172" s="1"/>
      <c r="B172" s="1"/>
      <c r="C172" s="1"/>
      <c r="D172" s="8"/>
      <c r="E172" s="8"/>
      <c r="F172" s="8"/>
      <c r="G172" s="5"/>
      <c r="H172" s="5"/>
      <c r="I172" s="5"/>
    </row>
    <row r="173" spans="1:9" x14ac:dyDescent="0.2">
      <c r="A173" s="1"/>
      <c r="B173" s="1"/>
      <c r="C173" s="1"/>
      <c r="D173" s="8"/>
      <c r="E173" s="8"/>
      <c r="F173" s="8"/>
      <c r="G173" s="5"/>
      <c r="H173" s="5"/>
      <c r="I173" s="5"/>
    </row>
    <row r="174" spans="1:9" x14ac:dyDescent="0.2">
      <c r="A174" s="1"/>
      <c r="B174" s="1"/>
      <c r="C174" s="1"/>
      <c r="D174" s="8"/>
      <c r="E174" s="8"/>
      <c r="F174" s="8"/>
      <c r="G174" s="5"/>
      <c r="H174" s="5"/>
      <c r="I174" s="5"/>
    </row>
    <row r="175" spans="1:9" x14ac:dyDescent="0.2">
      <c r="A175" s="1"/>
      <c r="B175" s="1"/>
      <c r="C175" s="1"/>
      <c r="D175" s="8"/>
      <c r="E175" s="8"/>
      <c r="F175" s="8"/>
      <c r="G175" s="5"/>
      <c r="H175" s="5"/>
      <c r="I175" s="5"/>
    </row>
    <row r="176" spans="1:9" x14ac:dyDescent="0.2">
      <c r="A176" s="1"/>
      <c r="B176" s="1"/>
      <c r="C176" s="1"/>
      <c r="D176" s="8"/>
      <c r="E176" s="8"/>
      <c r="F176" s="8"/>
      <c r="G176" s="5"/>
      <c r="H176" s="5"/>
      <c r="I176" s="5"/>
    </row>
    <row r="177" spans="1:9" x14ac:dyDescent="0.2">
      <c r="A177" s="1"/>
      <c r="B177" s="1"/>
      <c r="C177" s="1"/>
      <c r="D177" s="8"/>
      <c r="E177" s="8"/>
      <c r="F177" s="8"/>
      <c r="G177" s="5"/>
      <c r="H177" s="5"/>
      <c r="I177" s="5"/>
    </row>
    <row r="178" spans="1:9" x14ac:dyDescent="0.2">
      <c r="A178" s="1"/>
      <c r="B178" s="1"/>
      <c r="C178" s="1"/>
      <c r="D178" s="8"/>
      <c r="E178" s="8"/>
      <c r="F178" s="8"/>
      <c r="G178" s="5"/>
      <c r="H178" s="5"/>
      <c r="I178" s="5"/>
    </row>
    <row r="179" spans="1:9" x14ac:dyDescent="0.2">
      <c r="A179" s="1"/>
      <c r="B179" s="1"/>
      <c r="C179" s="1"/>
      <c r="D179" s="8"/>
      <c r="E179" s="8"/>
      <c r="F179" s="8"/>
      <c r="G179" s="5"/>
      <c r="H179" s="5"/>
      <c r="I179" s="5"/>
    </row>
    <row r="180" spans="1:9" x14ac:dyDescent="0.2">
      <c r="A180" s="1"/>
      <c r="B180" s="1"/>
      <c r="C180" s="1"/>
      <c r="D180" s="8"/>
      <c r="E180" s="8"/>
      <c r="F180" s="8"/>
      <c r="G180" s="5"/>
      <c r="H180" s="5"/>
      <c r="I180" s="5"/>
    </row>
    <row r="181" spans="1:9" x14ac:dyDescent="0.2">
      <c r="A181" s="1"/>
      <c r="B181" s="1"/>
      <c r="C181" s="1"/>
      <c r="D181" s="8"/>
      <c r="E181" s="8"/>
      <c r="F181" s="8"/>
      <c r="G181" s="5"/>
      <c r="H181" s="5"/>
      <c r="I181" s="5"/>
    </row>
    <row r="182" spans="1:9" x14ac:dyDescent="0.2">
      <c r="A182" s="1"/>
      <c r="B182" s="1"/>
      <c r="C182" s="1"/>
      <c r="D182" s="8"/>
      <c r="E182" s="8"/>
      <c r="F182" s="8"/>
      <c r="G182" s="5"/>
      <c r="H182" s="5"/>
      <c r="I182" s="5"/>
    </row>
    <row r="183" spans="1:9" x14ac:dyDescent="0.2">
      <c r="A183" s="1"/>
      <c r="B183" s="1"/>
      <c r="C183" s="1"/>
      <c r="D183" s="8"/>
      <c r="E183" s="8"/>
      <c r="F183" s="8"/>
      <c r="G183" s="5"/>
      <c r="H183" s="5"/>
      <c r="I183" s="5"/>
    </row>
    <row r="184" spans="1:9" x14ac:dyDescent="0.2">
      <c r="A184" s="1"/>
      <c r="B184" s="1"/>
      <c r="C184" s="1"/>
      <c r="D184" s="8"/>
      <c r="E184" s="8"/>
      <c r="F184" s="8"/>
      <c r="G184" s="5"/>
      <c r="H184" s="5"/>
      <c r="I184" s="5"/>
    </row>
    <row r="185" spans="1:9" x14ac:dyDescent="0.2">
      <c r="A185" s="1"/>
      <c r="B185" s="1"/>
      <c r="C185" s="1"/>
      <c r="D185" s="8"/>
      <c r="E185" s="8"/>
      <c r="F185" s="8"/>
      <c r="G185" s="5"/>
      <c r="H185" s="5"/>
      <c r="I185" s="5"/>
    </row>
    <row r="186" spans="1:9" x14ac:dyDescent="0.2">
      <c r="A186" s="1"/>
      <c r="B186" s="1"/>
      <c r="C186" s="1"/>
      <c r="D186" s="8"/>
      <c r="E186" s="8"/>
      <c r="F186" s="8"/>
      <c r="G186" s="5"/>
      <c r="H186" s="5"/>
      <c r="I186" s="5"/>
    </row>
    <row r="187" spans="1:9" x14ac:dyDescent="0.2">
      <c r="A187" s="1"/>
      <c r="B187" s="1"/>
      <c r="C187" s="1"/>
      <c r="D187" s="8"/>
      <c r="E187" s="8"/>
      <c r="F187" s="8"/>
      <c r="G187" s="5"/>
      <c r="H187" s="5"/>
      <c r="I187" s="5"/>
    </row>
    <row r="188" spans="1:9" x14ac:dyDescent="0.2">
      <c r="A188" s="1"/>
      <c r="B188" s="1"/>
      <c r="C188" s="1"/>
      <c r="D188" s="8"/>
      <c r="E188" s="8"/>
      <c r="F188" s="8"/>
      <c r="G188" s="5"/>
      <c r="H188" s="5"/>
      <c r="I188" s="5"/>
    </row>
    <row r="189" spans="1:9" x14ac:dyDescent="0.2">
      <c r="A189" s="1"/>
      <c r="B189" s="1"/>
      <c r="C189" s="1"/>
      <c r="D189" s="8"/>
      <c r="E189" s="8"/>
      <c r="F189" s="8"/>
      <c r="G189" s="5"/>
      <c r="H189" s="5"/>
      <c r="I189" s="5"/>
    </row>
    <row r="190" spans="1:9" x14ac:dyDescent="0.2">
      <c r="A190" s="1"/>
      <c r="B190" s="1"/>
      <c r="C190" s="1"/>
      <c r="D190" s="8"/>
      <c r="E190" s="8"/>
      <c r="F190" s="8"/>
      <c r="G190" s="5"/>
      <c r="H190" s="5"/>
      <c r="I190" s="5"/>
    </row>
    <row r="191" spans="1:9" x14ac:dyDescent="0.2">
      <c r="A191" s="1"/>
      <c r="B191" s="1"/>
      <c r="C191" s="1"/>
      <c r="D191" s="8"/>
      <c r="E191" s="8"/>
      <c r="F191" s="8"/>
      <c r="G191" s="5"/>
      <c r="H191" s="5"/>
      <c r="I191" s="5"/>
    </row>
    <row r="192" spans="1:9" x14ac:dyDescent="0.2">
      <c r="A192" s="1"/>
      <c r="B192" s="1"/>
      <c r="C192" s="1"/>
      <c r="D192" s="8"/>
      <c r="E192" s="8"/>
      <c r="F192" s="8"/>
      <c r="G192" s="5"/>
      <c r="H192" s="5"/>
      <c r="I192" s="5"/>
    </row>
    <row r="193" spans="1:9" x14ac:dyDescent="0.2">
      <c r="A193" s="1"/>
      <c r="B193" s="1"/>
      <c r="C193" s="1"/>
      <c r="D193" s="8"/>
      <c r="E193" s="8"/>
      <c r="F193" s="8"/>
      <c r="G193" s="5"/>
      <c r="H193" s="5"/>
      <c r="I193" s="5"/>
    </row>
    <row r="194" spans="1:9" x14ac:dyDescent="0.2">
      <c r="A194" s="1"/>
      <c r="B194" s="1"/>
      <c r="C194" s="1"/>
      <c r="D194" s="8"/>
      <c r="E194" s="8"/>
      <c r="F194" s="8"/>
      <c r="G194" s="5"/>
      <c r="H194" s="5"/>
      <c r="I194" s="5"/>
    </row>
    <row r="195" spans="1:9" x14ac:dyDescent="0.2">
      <c r="A195" s="1"/>
      <c r="B195" s="1"/>
      <c r="C195" s="1"/>
      <c r="D195" s="8"/>
      <c r="E195" s="8"/>
      <c r="F195" s="8"/>
      <c r="G195" s="5"/>
      <c r="H195" s="5"/>
      <c r="I195" s="5"/>
    </row>
    <row r="196" spans="1:9" x14ac:dyDescent="0.2">
      <c r="A196" s="1"/>
      <c r="B196" s="1"/>
      <c r="C196" s="1"/>
      <c r="D196" s="8"/>
      <c r="E196" s="8"/>
      <c r="F196" s="8"/>
      <c r="G196" s="5"/>
      <c r="H196" s="5"/>
      <c r="I196" s="5"/>
    </row>
    <row r="197" spans="1:9" x14ac:dyDescent="0.2">
      <c r="A197" s="1"/>
      <c r="B197" s="1"/>
      <c r="C197" s="1"/>
      <c r="D197" s="8"/>
      <c r="E197" s="8"/>
      <c r="F197" s="8"/>
      <c r="G197" s="5"/>
      <c r="H197" s="5"/>
      <c r="I197" s="5"/>
    </row>
    <row r="198" spans="1:9" x14ac:dyDescent="0.2">
      <c r="A198" s="1"/>
      <c r="B198" s="1"/>
      <c r="C198" s="1"/>
      <c r="D198" s="8"/>
      <c r="E198" s="8"/>
      <c r="F198" s="8"/>
      <c r="G198" s="5"/>
      <c r="H198" s="5"/>
      <c r="I198" s="5"/>
    </row>
    <row r="199" spans="1:9" x14ac:dyDescent="0.2">
      <c r="A199" s="1"/>
      <c r="B199" s="1"/>
      <c r="C199" s="1"/>
      <c r="D199" s="8"/>
      <c r="E199" s="8"/>
      <c r="F199" s="8"/>
      <c r="G199" s="5"/>
      <c r="H199" s="5"/>
      <c r="I199" s="5"/>
    </row>
    <row r="200" spans="1:9" x14ac:dyDescent="0.2">
      <c r="A200" s="1"/>
      <c r="B200" s="1"/>
      <c r="C200" s="1"/>
      <c r="D200" s="8"/>
      <c r="E200" s="8"/>
      <c r="F200" s="8"/>
      <c r="G200" s="5"/>
      <c r="H200" s="5"/>
      <c r="I200" s="5"/>
    </row>
    <row r="201" spans="1:9" x14ac:dyDescent="0.2">
      <c r="A201" s="1"/>
      <c r="B201" s="1"/>
      <c r="C201" s="1"/>
      <c r="D201" s="8"/>
      <c r="E201" s="8"/>
      <c r="F201" s="8"/>
      <c r="G201" s="5"/>
      <c r="H201" s="5"/>
      <c r="I201" s="5"/>
    </row>
    <row r="202" spans="1:9" x14ac:dyDescent="0.2">
      <c r="A202" s="1"/>
      <c r="B202" s="1"/>
      <c r="C202" s="1"/>
      <c r="D202" s="8"/>
      <c r="E202" s="8"/>
      <c r="F202" s="8"/>
      <c r="G202" s="5"/>
      <c r="H202" s="5"/>
      <c r="I202" s="5"/>
    </row>
    <row r="203" spans="1:9" x14ac:dyDescent="0.2">
      <c r="A203" s="1"/>
      <c r="B203" s="1"/>
      <c r="C203" s="1"/>
      <c r="D203" s="8"/>
      <c r="E203" s="8"/>
      <c r="F203" s="8"/>
      <c r="G203" s="5"/>
      <c r="H203" s="5"/>
      <c r="I203" s="5"/>
    </row>
    <row r="204" spans="1:9" x14ac:dyDescent="0.2">
      <c r="A204" s="1"/>
      <c r="B204" s="1"/>
      <c r="C204" s="1"/>
      <c r="D204" s="8"/>
      <c r="E204" s="8"/>
      <c r="F204" s="8"/>
      <c r="G204" s="5"/>
      <c r="H204" s="5"/>
      <c r="I204" s="5"/>
    </row>
    <row r="205" spans="1:9" x14ac:dyDescent="0.2">
      <c r="A205" s="1"/>
      <c r="B205" s="1"/>
      <c r="C205" s="1"/>
      <c r="D205" s="8"/>
      <c r="E205" s="8"/>
      <c r="F205" s="8"/>
      <c r="G205" s="5"/>
      <c r="H205" s="5"/>
      <c r="I205" s="5"/>
    </row>
    <row r="206" spans="1:9" x14ac:dyDescent="0.2">
      <c r="A206" s="1"/>
      <c r="B206" s="1"/>
      <c r="C206" s="1"/>
      <c r="D206" s="8"/>
      <c r="E206" s="8"/>
      <c r="F206" s="8"/>
      <c r="G206" s="5"/>
      <c r="H206" s="5"/>
      <c r="I206" s="5"/>
    </row>
    <row r="207" spans="1:9" x14ac:dyDescent="0.2">
      <c r="A207" s="1"/>
      <c r="B207" s="1"/>
      <c r="C207" s="1"/>
      <c r="D207" s="8"/>
      <c r="E207" s="8"/>
      <c r="F207" s="8"/>
      <c r="G207" s="5"/>
      <c r="H207" s="5"/>
      <c r="I207" s="5"/>
    </row>
    <row r="208" spans="1:9" x14ac:dyDescent="0.2">
      <c r="A208" s="1"/>
      <c r="B208" s="1"/>
      <c r="C208" s="1"/>
      <c r="D208" s="8"/>
      <c r="E208" s="8"/>
      <c r="F208" s="8"/>
      <c r="G208" s="5"/>
      <c r="H208" s="5"/>
      <c r="I208" s="5"/>
    </row>
    <row r="209" spans="1:9" x14ac:dyDescent="0.2">
      <c r="A209" s="1"/>
      <c r="B209" s="1"/>
      <c r="C209" s="1"/>
      <c r="D209" s="8"/>
      <c r="E209" s="8"/>
      <c r="F209" s="8"/>
      <c r="G209" s="5"/>
      <c r="H209" s="5"/>
      <c r="I209" s="5"/>
    </row>
    <row r="210" spans="1:9" x14ac:dyDescent="0.2">
      <c r="A210" s="1"/>
      <c r="B210" s="1"/>
      <c r="C210" s="1"/>
      <c r="D210" s="8"/>
      <c r="E210" s="8"/>
      <c r="F210" s="8"/>
      <c r="G210" s="5"/>
      <c r="H210" s="5"/>
      <c r="I210" s="5"/>
    </row>
    <row r="211" spans="1:9" x14ac:dyDescent="0.2">
      <c r="A211" s="1"/>
      <c r="B211" s="1"/>
      <c r="C211" s="1"/>
      <c r="D211" s="8"/>
      <c r="E211" s="8"/>
      <c r="F211" s="8"/>
      <c r="G211" s="5"/>
      <c r="H211" s="5"/>
      <c r="I211" s="5"/>
    </row>
    <row r="212" spans="1:9" x14ac:dyDescent="0.2">
      <c r="A212" s="1"/>
      <c r="B212" s="1"/>
      <c r="C212" s="1"/>
      <c r="D212" s="8"/>
      <c r="E212" s="8"/>
      <c r="F212" s="8"/>
      <c r="G212" s="5"/>
      <c r="H212" s="5"/>
      <c r="I212" s="5"/>
    </row>
    <row r="213" spans="1:9" x14ac:dyDescent="0.2">
      <c r="A213" s="1"/>
      <c r="B213" s="1"/>
      <c r="C213" s="1"/>
      <c r="D213" s="8"/>
      <c r="E213" s="8"/>
      <c r="F213" s="8"/>
      <c r="G213" s="5"/>
      <c r="H213" s="5"/>
      <c r="I213" s="5"/>
    </row>
    <row r="214" spans="1:9" x14ac:dyDescent="0.2">
      <c r="A214" s="1"/>
      <c r="B214" s="1"/>
      <c r="C214" s="1"/>
      <c r="D214" s="8"/>
      <c r="E214" s="8"/>
      <c r="F214" s="8"/>
      <c r="G214" s="5"/>
      <c r="H214" s="5"/>
      <c r="I214" s="5"/>
    </row>
    <row r="215" spans="1:9" x14ac:dyDescent="0.2">
      <c r="A215" s="1"/>
      <c r="B215" s="1"/>
      <c r="C215" s="1"/>
      <c r="D215" s="8"/>
      <c r="E215" s="8"/>
      <c r="F215" s="8"/>
      <c r="G215" s="5"/>
      <c r="H215" s="5"/>
      <c r="I215" s="5"/>
    </row>
    <row r="216" spans="1:9" x14ac:dyDescent="0.2">
      <c r="A216" s="1"/>
      <c r="B216" s="1"/>
      <c r="C216" s="1"/>
      <c r="D216" s="8"/>
      <c r="E216" s="8"/>
      <c r="F216" s="8"/>
      <c r="G216" s="5"/>
      <c r="H216" s="5"/>
      <c r="I216" s="5"/>
    </row>
    <row r="217" spans="1:9" x14ac:dyDescent="0.2">
      <c r="A217" s="1"/>
      <c r="B217" s="1"/>
      <c r="C217" s="1"/>
      <c r="D217" s="8"/>
      <c r="E217" s="8"/>
      <c r="F217" s="8"/>
      <c r="G217" s="5"/>
      <c r="H217" s="5"/>
      <c r="I217" s="5"/>
    </row>
    <row r="218" spans="1:9" x14ac:dyDescent="0.2">
      <c r="A218" s="1"/>
      <c r="B218" s="1"/>
      <c r="C218" s="1"/>
      <c r="D218" s="8"/>
      <c r="E218" s="8"/>
      <c r="F218" s="8"/>
      <c r="G218" s="5"/>
      <c r="H218" s="5"/>
      <c r="I218" s="5"/>
    </row>
    <row r="219" spans="1:9" x14ac:dyDescent="0.2">
      <c r="A219" s="1"/>
      <c r="B219" s="1"/>
      <c r="C219" s="1"/>
      <c r="D219" s="8"/>
      <c r="E219" s="8"/>
      <c r="F219" s="8"/>
      <c r="G219" s="5"/>
      <c r="H219" s="5"/>
      <c r="I219" s="5"/>
    </row>
    <row r="220" spans="1:9" x14ac:dyDescent="0.2">
      <c r="A220" s="1"/>
      <c r="B220" s="1"/>
      <c r="C220" s="1"/>
      <c r="D220" s="8"/>
      <c r="E220" s="8"/>
      <c r="F220" s="8"/>
      <c r="G220" s="5"/>
      <c r="H220" s="5"/>
      <c r="I220" s="5"/>
    </row>
    <row r="221" spans="1:9" x14ac:dyDescent="0.2">
      <c r="A221" s="1"/>
      <c r="B221" s="1"/>
      <c r="C221" s="1"/>
      <c r="D221" s="8"/>
      <c r="E221" s="8"/>
      <c r="F221" s="8"/>
      <c r="G221" s="5"/>
      <c r="H221" s="5"/>
      <c r="I221" s="5"/>
    </row>
    <row r="222" spans="1:9" x14ac:dyDescent="0.2">
      <c r="A222" s="1"/>
      <c r="B222" s="1"/>
      <c r="C222" s="1"/>
      <c r="D222" s="8"/>
      <c r="E222" s="8"/>
      <c r="F222" s="8"/>
      <c r="G222" s="5"/>
      <c r="H222" s="5"/>
      <c r="I222" s="5"/>
    </row>
    <row r="223" spans="1:9" x14ac:dyDescent="0.2">
      <c r="A223" s="1"/>
      <c r="B223" s="1"/>
      <c r="C223" s="1"/>
      <c r="D223" s="8"/>
      <c r="E223" s="8"/>
      <c r="F223" s="8"/>
      <c r="G223" s="5"/>
      <c r="H223" s="5"/>
      <c r="I223" s="5"/>
    </row>
    <row r="224" spans="1:9" x14ac:dyDescent="0.2">
      <c r="A224" s="1"/>
      <c r="B224" s="1"/>
      <c r="C224" s="1"/>
      <c r="D224" s="8"/>
      <c r="E224" s="8"/>
      <c r="F224" s="8"/>
      <c r="G224" s="5"/>
      <c r="H224" s="5"/>
      <c r="I224" s="5"/>
    </row>
    <row r="225" spans="1:9" x14ac:dyDescent="0.2">
      <c r="A225" s="1"/>
      <c r="B225" s="1"/>
      <c r="C225" s="1"/>
      <c r="D225" s="8"/>
      <c r="E225" s="8"/>
      <c r="F225" s="8"/>
      <c r="G225" s="5"/>
      <c r="H225" s="5"/>
      <c r="I225" s="5"/>
    </row>
    <row r="226" spans="1:9" x14ac:dyDescent="0.2">
      <c r="A226" s="1"/>
      <c r="B226" s="1"/>
      <c r="C226" s="1"/>
      <c r="D226" s="8"/>
      <c r="E226" s="8"/>
      <c r="F226" s="8"/>
      <c r="G226" s="5"/>
      <c r="H226" s="5"/>
      <c r="I226" s="5"/>
    </row>
    <row r="227" spans="1:9" x14ac:dyDescent="0.2">
      <c r="A227" s="1"/>
      <c r="B227" s="1"/>
      <c r="C227" s="1"/>
      <c r="D227" s="8"/>
      <c r="E227" s="8"/>
      <c r="F227" s="8"/>
      <c r="G227" s="5"/>
      <c r="H227" s="5"/>
      <c r="I227" s="5"/>
    </row>
    <row r="228" spans="1:9" x14ac:dyDescent="0.2">
      <c r="A228" s="1"/>
      <c r="B228" s="1"/>
      <c r="C228" s="1"/>
      <c r="D228" s="8"/>
      <c r="E228" s="8"/>
      <c r="F228" s="8"/>
      <c r="G228" s="5"/>
      <c r="H228" s="5"/>
      <c r="I228" s="5"/>
    </row>
    <row r="229" spans="1:9" x14ac:dyDescent="0.2">
      <c r="A229" s="1"/>
      <c r="B229" s="1"/>
      <c r="C229" s="1"/>
      <c r="D229" s="8"/>
      <c r="E229" s="8"/>
      <c r="F229" s="8"/>
      <c r="G229" s="5"/>
      <c r="H229" s="5"/>
      <c r="I229" s="5"/>
    </row>
    <row r="230" spans="1:9" x14ac:dyDescent="0.2">
      <c r="A230" s="1"/>
      <c r="B230" s="1"/>
      <c r="C230" s="1"/>
      <c r="D230" s="8"/>
      <c r="E230" s="8"/>
      <c r="F230" s="8"/>
      <c r="G230" s="5"/>
      <c r="H230" s="5"/>
      <c r="I230" s="5"/>
    </row>
    <row r="231" spans="1:9" x14ac:dyDescent="0.2">
      <c r="A231" s="1"/>
      <c r="B231" s="1"/>
      <c r="C231" s="1"/>
      <c r="D231" s="8"/>
      <c r="E231" s="8"/>
      <c r="F231" s="8"/>
      <c r="G231" s="5"/>
      <c r="H231" s="5"/>
      <c r="I231" s="5"/>
    </row>
    <row r="232" spans="1:9" x14ac:dyDescent="0.2">
      <c r="A232" s="1"/>
      <c r="B232" s="1"/>
      <c r="C232" s="1"/>
      <c r="D232" s="8"/>
      <c r="E232" s="8"/>
      <c r="F232" s="8"/>
      <c r="G232" s="5"/>
      <c r="H232" s="5"/>
      <c r="I232" s="5"/>
    </row>
    <row r="233" spans="1:9" x14ac:dyDescent="0.2">
      <c r="A233" s="1"/>
      <c r="B233" s="1"/>
      <c r="C233" s="1"/>
      <c r="D233" s="8"/>
      <c r="E233" s="8"/>
      <c r="F233" s="8"/>
      <c r="G233" s="5"/>
      <c r="H233" s="5"/>
      <c r="I233" s="5"/>
    </row>
    <row r="234" spans="1:9" x14ac:dyDescent="0.2">
      <c r="A234" s="1"/>
      <c r="B234" s="1"/>
      <c r="C234" s="1"/>
      <c r="D234" s="8"/>
      <c r="E234" s="8"/>
      <c r="F234" s="8"/>
      <c r="G234" s="5"/>
      <c r="H234" s="5"/>
      <c r="I234" s="5"/>
    </row>
    <row r="235" spans="1:9" x14ac:dyDescent="0.2">
      <c r="A235" s="1"/>
      <c r="B235" s="1"/>
      <c r="C235" s="1"/>
      <c r="D235" s="8"/>
      <c r="E235" s="8"/>
      <c r="F235" s="8"/>
      <c r="G235" s="5"/>
      <c r="H235" s="5"/>
      <c r="I235" s="5"/>
    </row>
    <row r="236" spans="1:9" x14ac:dyDescent="0.2">
      <c r="A236" s="1"/>
      <c r="B236" s="1"/>
      <c r="C236" s="1"/>
      <c r="D236" s="8"/>
      <c r="E236" s="8"/>
      <c r="F236" s="8"/>
      <c r="G236" s="5"/>
      <c r="H236" s="5"/>
      <c r="I236" s="5"/>
    </row>
    <row r="237" spans="1:9" x14ac:dyDescent="0.2">
      <c r="A237" s="1"/>
      <c r="B237" s="1"/>
      <c r="C237" s="1"/>
      <c r="D237" s="8"/>
      <c r="E237" s="8"/>
      <c r="F237" s="8"/>
      <c r="G237" s="5"/>
      <c r="H237" s="5"/>
      <c r="I237" s="5"/>
    </row>
    <row r="238" spans="1:9" x14ac:dyDescent="0.2">
      <c r="A238" s="1"/>
      <c r="B238" s="1"/>
      <c r="C238" s="1"/>
      <c r="D238" s="8"/>
      <c r="E238" s="8"/>
      <c r="F238" s="8"/>
      <c r="G238" s="5"/>
      <c r="H238" s="5"/>
      <c r="I238" s="5"/>
    </row>
    <row r="239" spans="1:9" x14ac:dyDescent="0.2">
      <c r="A239" s="1"/>
      <c r="B239" s="1"/>
      <c r="C239" s="1"/>
      <c r="D239" s="8"/>
      <c r="E239" s="8"/>
      <c r="F239" s="8"/>
      <c r="G239" s="5"/>
      <c r="H239" s="5"/>
      <c r="I239" s="5"/>
    </row>
    <row r="240" spans="1:9" x14ac:dyDescent="0.2">
      <c r="A240" s="1"/>
      <c r="B240" s="1"/>
      <c r="C240" s="1"/>
      <c r="D240" s="8"/>
      <c r="E240" s="8"/>
      <c r="F240" s="8"/>
      <c r="G240" s="5"/>
      <c r="H240" s="5"/>
      <c r="I240" s="5"/>
    </row>
    <row r="241" spans="1:9" x14ac:dyDescent="0.2">
      <c r="A241" s="1"/>
      <c r="B241" s="1"/>
      <c r="C241" s="1"/>
      <c r="D241" s="8"/>
      <c r="E241" s="8"/>
      <c r="F241" s="8"/>
      <c r="G241" s="5"/>
      <c r="H241" s="5"/>
      <c r="I241" s="5"/>
    </row>
    <row r="242" spans="1:9" x14ac:dyDescent="0.2">
      <c r="A242" s="1"/>
      <c r="B242" s="1"/>
      <c r="C242" s="1"/>
      <c r="D242" s="8"/>
      <c r="E242" s="8"/>
      <c r="F242" s="8"/>
      <c r="G242" s="5"/>
      <c r="H242" s="5"/>
      <c r="I242" s="5"/>
    </row>
    <row r="243" spans="1:9" x14ac:dyDescent="0.2">
      <c r="A243" s="1"/>
      <c r="B243" s="1"/>
      <c r="C243" s="1"/>
      <c r="D243" s="8"/>
      <c r="E243" s="8"/>
      <c r="F243" s="8"/>
      <c r="G243" s="5"/>
      <c r="H243" s="5"/>
      <c r="I243" s="5"/>
    </row>
    <row r="244" spans="1:9" x14ac:dyDescent="0.2">
      <c r="A244" s="1"/>
      <c r="B244" s="1"/>
      <c r="C244" s="1"/>
      <c r="D244" s="8"/>
      <c r="E244" s="8"/>
      <c r="F244" s="8"/>
      <c r="G244" s="5"/>
      <c r="H244" s="5"/>
      <c r="I244" s="5"/>
    </row>
    <row r="245" spans="1:9" x14ac:dyDescent="0.2">
      <c r="A245" s="1"/>
      <c r="B245" s="1"/>
      <c r="C245" s="1"/>
      <c r="D245" s="8"/>
      <c r="E245" s="8"/>
      <c r="F245" s="8"/>
      <c r="G245" s="5"/>
      <c r="H245" s="5"/>
      <c r="I245" s="5"/>
    </row>
    <row r="246" spans="1:9" x14ac:dyDescent="0.2">
      <c r="A246" s="1"/>
      <c r="B246" s="1"/>
      <c r="C246" s="1"/>
      <c r="D246" s="8"/>
      <c r="E246" s="8"/>
      <c r="F246" s="8"/>
      <c r="G246" s="5"/>
      <c r="H246" s="5"/>
      <c r="I246" s="5"/>
    </row>
    <row r="247" spans="1:9" x14ac:dyDescent="0.2">
      <c r="A247" s="1"/>
      <c r="B247" s="1"/>
      <c r="C247" s="1"/>
      <c r="D247" s="8"/>
      <c r="E247" s="8"/>
      <c r="F247" s="8"/>
      <c r="G247" s="5"/>
      <c r="H247" s="5"/>
      <c r="I247" s="5"/>
    </row>
    <row r="248" spans="1:9" x14ac:dyDescent="0.2">
      <c r="A248" s="1"/>
      <c r="B248" s="1"/>
      <c r="C248" s="1"/>
      <c r="D248" s="8"/>
      <c r="E248" s="8"/>
      <c r="F248" s="8"/>
      <c r="G248" s="5"/>
      <c r="H248" s="5"/>
      <c r="I248" s="5"/>
    </row>
    <row r="249" spans="1:9" x14ac:dyDescent="0.2">
      <c r="A249" s="1"/>
      <c r="B249" s="1"/>
      <c r="C249" s="1"/>
      <c r="D249" s="8"/>
      <c r="E249" s="8"/>
      <c r="F249" s="8"/>
      <c r="G249" s="5"/>
      <c r="H249" s="5"/>
      <c r="I249" s="5"/>
    </row>
    <row r="250" spans="1:9" x14ac:dyDescent="0.2">
      <c r="A250" s="1"/>
      <c r="B250" s="1"/>
      <c r="C250" s="1"/>
      <c r="D250" s="8"/>
      <c r="E250" s="8"/>
      <c r="F250" s="8"/>
      <c r="G250" s="5"/>
      <c r="H250" s="5"/>
      <c r="I250" s="5"/>
    </row>
    <row r="251" spans="1:9" x14ac:dyDescent="0.2">
      <c r="A251" s="1"/>
      <c r="B251" s="1"/>
      <c r="C251" s="1"/>
      <c r="D251" s="8"/>
      <c r="E251" s="8"/>
      <c r="F251" s="8"/>
      <c r="G251" s="5"/>
      <c r="H251" s="5"/>
      <c r="I251" s="5"/>
    </row>
    <row r="252" spans="1:9" x14ac:dyDescent="0.2">
      <c r="A252" s="1"/>
      <c r="B252" s="1"/>
      <c r="C252" s="1"/>
      <c r="D252" s="8"/>
      <c r="E252" s="8"/>
      <c r="F252" s="8"/>
      <c r="G252" s="5"/>
      <c r="H252" s="5"/>
      <c r="I252" s="5"/>
    </row>
    <row r="253" spans="1:9" x14ac:dyDescent="0.2">
      <c r="A253" s="1"/>
      <c r="B253" s="1"/>
      <c r="C253" s="1"/>
      <c r="D253" s="8"/>
      <c r="E253" s="8"/>
      <c r="F253" s="8"/>
      <c r="G253" s="5"/>
      <c r="H253" s="5"/>
      <c r="I253" s="5"/>
    </row>
    <row r="254" spans="1:9" x14ac:dyDescent="0.2">
      <c r="A254" s="1"/>
      <c r="B254" s="1"/>
      <c r="C254" s="1"/>
      <c r="D254" s="8"/>
      <c r="E254" s="8"/>
      <c r="F254" s="8"/>
      <c r="G254" s="5"/>
      <c r="H254" s="5"/>
      <c r="I254" s="5"/>
    </row>
    <row r="255" spans="1:9" x14ac:dyDescent="0.2">
      <c r="A255" s="1"/>
      <c r="B255" s="1"/>
      <c r="C255" s="1"/>
      <c r="D255" s="8"/>
      <c r="E255" s="8"/>
      <c r="F255" s="8"/>
      <c r="G255" s="5"/>
      <c r="H255" s="5"/>
      <c r="I255" s="5"/>
    </row>
    <row r="256" spans="1:9" x14ac:dyDescent="0.2">
      <c r="A256" s="1"/>
      <c r="B256" s="1"/>
      <c r="C256" s="1"/>
      <c r="D256" s="8"/>
      <c r="E256" s="8"/>
      <c r="F256" s="8"/>
      <c r="G256" s="5"/>
      <c r="H256" s="5"/>
      <c r="I256" s="5"/>
    </row>
    <row r="257" spans="1:9" x14ac:dyDescent="0.2">
      <c r="A257" s="1"/>
      <c r="B257" s="1"/>
      <c r="C257" s="1"/>
      <c r="D257" s="8"/>
      <c r="E257" s="8"/>
      <c r="F257" s="8"/>
      <c r="G257" s="5"/>
      <c r="H257" s="5"/>
      <c r="I257" s="5"/>
    </row>
    <row r="258" spans="1:9" x14ac:dyDescent="0.2">
      <c r="A258" s="1"/>
      <c r="B258" s="1"/>
      <c r="C258" s="1"/>
      <c r="D258" s="8"/>
      <c r="E258" s="8"/>
      <c r="F258" s="8"/>
      <c r="G258" s="5"/>
      <c r="H258" s="5"/>
      <c r="I258" s="5"/>
    </row>
    <row r="259" spans="1:9" x14ac:dyDescent="0.2">
      <c r="A259" s="1"/>
      <c r="B259" s="1"/>
      <c r="C259" s="1"/>
      <c r="D259" s="8"/>
      <c r="E259" s="8"/>
      <c r="F259" s="8"/>
      <c r="G259" s="5"/>
      <c r="H259" s="5"/>
      <c r="I259" s="5"/>
    </row>
    <row r="260" spans="1:9" x14ac:dyDescent="0.2">
      <c r="A260" s="1"/>
      <c r="B260" s="1"/>
      <c r="C260" s="1"/>
      <c r="D260" s="8"/>
      <c r="E260" s="8"/>
      <c r="F260" s="8"/>
      <c r="G260" s="5"/>
      <c r="H260" s="5"/>
      <c r="I260" s="5"/>
    </row>
    <row r="261" spans="1:9" x14ac:dyDescent="0.2">
      <c r="A261" s="1"/>
      <c r="B261" s="1"/>
      <c r="C261" s="1"/>
      <c r="D261" s="8"/>
      <c r="E261" s="8"/>
      <c r="F261" s="8"/>
      <c r="G261" s="5"/>
      <c r="H261" s="5"/>
      <c r="I261" s="5"/>
    </row>
    <row r="262" spans="1:9" x14ac:dyDescent="0.2">
      <c r="A262" s="1"/>
      <c r="B262" s="1"/>
      <c r="C262" s="1"/>
      <c r="D262" s="8"/>
      <c r="E262" s="8"/>
      <c r="F262" s="8"/>
      <c r="G262" s="5"/>
      <c r="H262" s="5"/>
      <c r="I262" s="5"/>
    </row>
    <row r="263" spans="1:9" x14ac:dyDescent="0.2">
      <c r="A263" s="1"/>
      <c r="B263" s="1"/>
      <c r="C263" s="1"/>
      <c r="D263" s="8"/>
      <c r="E263" s="8"/>
      <c r="F263" s="8"/>
      <c r="G263" s="5"/>
      <c r="H263" s="5"/>
      <c r="I263" s="5"/>
    </row>
    <row r="264" spans="1:9" x14ac:dyDescent="0.2">
      <c r="A264" s="1"/>
      <c r="B264" s="1"/>
      <c r="C264" s="1"/>
      <c r="D264" s="8"/>
      <c r="E264" s="8"/>
      <c r="F264" s="8"/>
      <c r="G264" s="5"/>
      <c r="H264" s="5"/>
      <c r="I264" s="5"/>
    </row>
    <row r="265" spans="1:9" x14ac:dyDescent="0.2">
      <c r="A265" s="1"/>
      <c r="B265" s="1"/>
      <c r="C265" s="1"/>
      <c r="D265" s="8"/>
      <c r="E265" s="8"/>
      <c r="F265" s="8"/>
      <c r="G265" s="5"/>
      <c r="H265" s="5"/>
      <c r="I265" s="5"/>
    </row>
    <row r="266" spans="1:9" x14ac:dyDescent="0.2">
      <c r="A266" s="1"/>
      <c r="B266" s="1"/>
      <c r="C266" s="1"/>
      <c r="D266" s="8"/>
      <c r="E266" s="8"/>
      <c r="F266" s="8"/>
      <c r="G266" s="5"/>
      <c r="H266" s="5"/>
      <c r="I266" s="5"/>
    </row>
    <row r="267" spans="1:9" x14ac:dyDescent="0.2">
      <c r="A267" s="1"/>
      <c r="B267" s="1"/>
      <c r="C267" s="1"/>
      <c r="D267" s="8"/>
      <c r="E267" s="8"/>
      <c r="F267" s="8"/>
      <c r="G267" s="5"/>
      <c r="H267" s="5"/>
      <c r="I267" s="5"/>
    </row>
    <row r="268" spans="1:9" x14ac:dyDescent="0.2">
      <c r="A268" s="1"/>
      <c r="B268" s="1"/>
      <c r="C268" s="1"/>
      <c r="D268" s="8"/>
      <c r="E268" s="8"/>
      <c r="F268" s="8"/>
      <c r="G268" s="5"/>
      <c r="H268" s="5"/>
      <c r="I268" s="5"/>
    </row>
    <row r="269" spans="1:9" x14ac:dyDescent="0.2">
      <c r="A269" s="1"/>
      <c r="B269" s="1"/>
      <c r="C269" s="1"/>
      <c r="D269" s="8"/>
      <c r="E269" s="8"/>
      <c r="F269" s="8"/>
      <c r="G269" s="5"/>
      <c r="H269" s="5"/>
      <c r="I269" s="5"/>
    </row>
    <row r="270" spans="1:9" x14ac:dyDescent="0.2">
      <c r="A270" s="1"/>
      <c r="B270" s="1"/>
      <c r="C270" s="1"/>
      <c r="D270" s="8"/>
      <c r="E270" s="8"/>
      <c r="F270" s="8"/>
      <c r="G270" s="5"/>
      <c r="H270" s="5"/>
      <c r="I270" s="5"/>
    </row>
    <row r="271" spans="1:9" x14ac:dyDescent="0.2">
      <c r="A271" s="1"/>
      <c r="B271" s="1"/>
      <c r="C271" s="1"/>
      <c r="D271" s="8"/>
      <c r="E271" s="8"/>
      <c r="F271" s="8"/>
      <c r="G271" s="5"/>
      <c r="H271" s="5"/>
      <c r="I271" s="5"/>
    </row>
    <row r="272" spans="1:9" x14ac:dyDescent="0.2">
      <c r="A272" s="1"/>
      <c r="B272" s="1"/>
      <c r="C272" s="1"/>
      <c r="D272" s="8"/>
      <c r="E272" s="8"/>
      <c r="F272" s="8"/>
      <c r="G272" s="5"/>
      <c r="H272" s="5"/>
      <c r="I272" s="5"/>
    </row>
    <row r="273" spans="1:9" x14ac:dyDescent="0.2">
      <c r="A273" s="1"/>
      <c r="B273" s="1"/>
      <c r="C273" s="1"/>
      <c r="D273" s="8"/>
      <c r="E273" s="8"/>
      <c r="F273" s="8"/>
      <c r="G273" s="5"/>
      <c r="H273" s="5"/>
      <c r="I273" s="5"/>
    </row>
    <row r="274" spans="1:9" x14ac:dyDescent="0.2">
      <c r="A274" s="1"/>
      <c r="B274" s="1"/>
      <c r="C274" s="1"/>
      <c r="D274" s="8"/>
      <c r="E274" s="8"/>
      <c r="F274" s="8"/>
      <c r="G274" s="5"/>
      <c r="H274" s="5"/>
      <c r="I274" s="5"/>
    </row>
    <row r="275" spans="1:9" x14ac:dyDescent="0.2">
      <c r="A275" s="1"/>
      <c r="B275" s="1"/>
      <c r="C275" s="1"/>
      <c r="D275" s="8"/>
      <c r="E275" s="8"/>
      <c r="F275" s="8"/>
      <c r="G275" s="5"/>
      <c r="H275" s="5"/>
      <c r="I275" s="5"/>
    </row>
    <row r="276" spans="1:9" x14ac:dyDescent="0.2">
      <c r="A276" s="1"/>
      <c r="B276" s="1"/>
      <c r="C276" s="1"/>
      <c r="D276" s="8"/>
      <c r="E276" s="8"/>
      <c r="F276" s="8"/>
      <c r="G276" s="5"/>
      <c r="H276" s="5"/>
      <c r="I276" s="5"/>
    </row>
    <row r="277" spans="1:9" x14ac:dyDescent="0.2">
      <c r="A277" s="1"/>
      <c r="B277" s="1"/>
      <c r="C277" s="1"/>
      <c r="D277" s="8"/>
      <c r="E277" s="8"/>
      <c r="F277" s="8"/>
      <c r="G277" s="5"/>
      <c r="H277" s="5"/>
      <c r="I277" s="5"/>
    </row>
    <row r="278" spans="1:9" x14ac:dyDescent="0.2">
      <c r="A278" s="1"/>
      <c r="B278" s="1"/>
      <c r="C278" s="1"/>
      <c r="D278" s="8"/>
      <c r="E278" s="8"/>
      <c r="F278" s="8"/>
      <c r="G278" s="5"/>
      <c r="H278" s="5"/>
      <c r="I278" s="5"/>
    </row>
    <row r="279" spans="1:9" x14ac:dyDescent="0.2">
      <c r="A279" s="1"/>
      <c r="B279" s="1"/>
      <c r="C279" s="1"/>
      <c r="D279" s="8"/>
      <c r="E279" s="8"/>
      <c r="F279" s="8"/>
      <c r="G279" s="5"/>
      <c r="H279" s="5"/>
      <c r="I279" s="5"/>
    </row>
    <row r="280" spans="1:9" x14ac:dyDescent="0.2">
      <c r="A280" s="1"/>
      <c r="B280" s="1"/>
      <c r="C280" s="1"/>
      <c r="D280" s="8"/>
      <c r="E280" s="8"/>
      <c r="F280" s="8"/>
      <c r="G280" s="5"/>
      <c r="H280" s="5"/>
      <c r="I280" s="5"/>
    </row>
    <row r="281" spans="1:9" x14ac:dyDescent="0.2">
      <c r="A281" s="1"/>
      <c r="B281" s="1"/>
      <c r="C281" s="1"/>
      <c r="D281" s="8"/>
      <c r="E281" s="8"/>
      <c r="F281" s="8"/>
      <c r="G281" s="5"/>
      <c r="H281" s="5"/>
      <c r="I281" s="5"/>
    </row>
    <row r="282" spans="1:9" x14ac:dyDescent="0.2">
      <c r="A282" s="1"/>
      <c r="B282" s="1"/>
      <c r="C282" s="1"/>
      <c r="D282" s="8"/>
      <c r="E282" s="8"/>
      <c r="F282" s="8"/>
      <c r="G282" s="5"/>
      <c r="H282" s="5"/>
      <c r="I282" s="5"/>
    </row>
    <row r="283" spans="1:9" x14ac:dyDescent="0.2">
      <c r="A283" s="1"/>
      <c r="B283" s="1"/>
      <c r="C283" s="1"/>
      <c r="D283" s="8"/>
      <c r="E283" s="8"/>
      <c r="F283" s="8"/>
      <c r="G283" s="5"/>
      <c r="H283" s="5"/>
      <c r="I283" s="5"/>
    </row>
    <row r="284" spans="1:9" x14ac:dyDescent="0.2">
      <c r="A284" s="1"/>
      <c r="B284" s="1"/>
      <c r="C284" s="1"/>
      <c r="D284" s="8"/>
      <c r="E284" s="8"/>
      <c r="F284" s="8"/>
      <c r="G284" s="5"/>
      <c r="H284" s="5"/>
      <c r="I284" s="5"/>
    </row>
    <row r="285" spans="1:9" x14ac:dyDescent="0.2">
      <c r="A285" s="1"/>
      <c r="B285" s="1"/>
      <c r="C285" s="1"/>
      <c r="D285" s="8"/>
      <c r="E285" s="8"/>
      <c r="F285" s="8"/>
      <c r="G285" s="5"/>
      <c r="H285" s="5"/>
      <c r="I285" s="5"/>
    </row>
    <row r="286" spans="1:9" x14ac:dyDescent="0.2">
      <c r="A286" s="1"/>
      <c r="B286" s="1"/>
      <c r="C286" s="1"/>
      <c r="D286" s="8"/>
      <c r="E286" s="8"/>
      <c r="F286" s="8"/>
      <c r="G286" s="5"/>
      <c r="H286" s="5"/>
      <c r="I286" s="5"/>
    </row>
    <row r="287" spans="1:9" x14ac:dyDescent="0.2">
      <c r="A287" s="1"/>
      <c r="B287" s="1"/>
      <c r="C287" s="1"/>
      <c r="D287" s="8"/>
      <c r="E287" s="8"/>
      <c r="F287" s="8"/>
      <c r="G287" s="5"/>
      <c r="H287" s="5"/>
      <c r="I287" s="5"/>
    </row>
    <row r="288" spans="1:9" x14ac:dyDescent="0.2">
      <c r="A288" s="1"/>
      <c r="B288" s="1"/>
      <c r="C288" s="1"/>
      <c r="D288" s="8"/>
      <c r="E288" s="8"/>
      <c r="F288" s="8"/>
      <c r="G288" s="5"/>
      <c r="H288" s="5"/>
      <c r="I288" s="5"/>
    </row>
    <row r="289" spans="1:9" x14ac:dyDescent="0.2">
      <c r="A289" s="1"/>
      <c r="B289" s="1"/>
      <c r="C289" s="1"/>
      <c r="D289" s="8"/>
      <c r="E289" s="8"/>
      <c r="F289" s="8"/>
      <c r="G289" s="5"/>
      <c r="H289" s="5"/>
      <c r="I289" s="5"/>
    </row>
    <row r="290" spans="1:9" x14ac:dyDescent="0.2">
      <c r="A290" s="1"/>
      <c r="B290" s="1"/>
      <c r="C290" s="1"/>
      <c r="D290" s="8"/>
      <c r="E290" s="8"/>
      <c r="F290" s="8"/>
      <c r="G290" s="5"/>
      <c r="H290" s="5"/>
      <c r="I290" s="5"/>
    </row>
    <row r="291" spans="1:9" x14ac:dyDescent="0.2">
      <c r="A291" s="1"/>
      <c r="B291" s="1"/>
      <c r="C291" s="1"/>
      <c r="D291" s="8"/>
      <c r="E291" s="8"/>
      <c r="F291" s="8"/>
      <c r="G291" s="5"/>
      <c r="H291" s="5"/>
      <c r="I291" s="5"/>
    </row>
    <row r="292" spans="1:9" x14ac:dyDescent="0.2">
      <c r="A292" s="1"/>
      <c r="B292" s="1"/>
      <c r="C292" s="1"/>
      <c r="D292" s="8"/>
      <c r="E292" s="8"/>
      <c r="F292" s="8"/>
      <c r="G292" s="5"/>
      <c r="H292" s="5"/>
      <c r="I292" s="5"/>
    </row>
    <row r="293" spans="1:9" x14ac:dyDescent="0.2">
      <c r="A293" s="1"/>
      <c r="B293" s="1"/>
      <c r="C293" s="1"/>
      <c r="D293" s="8"/>
      <c r="E293" s="8"/>
      <c r="F293" s="8"/>
      <c r="G293" s="5"/>
      <c r="H293" s="5"/>
      <c r="I293" s="5"/>
    </row>
    <row r="294" spans="1:9" x14ac:dyDescent="0.2">
      <c r="A294" s="1"/>
      <c r="B294" s="1"/>
      <c r="C294" s="1"/>
      <c r="D294" s="8"/>
      <c r="E294" s="8"/>
      <c r="F294" s="8"/>
      <c r="G294" s="5"/>
      <c r="H294" s="5"/>
      <c r="I294" s="5"/>
    </row>
    <row r="295" spans="1:9" x14ac:dyDescent="0.2">
      <c r="A295" s="1"/>
      <c r="B295" s="1"/>
      <c r="C295" s="1"/>
      <c r="D295" s="8"/>
      <c r="E295" s="8"/>
      <c r="F295" s="8"/>
      <c r="G295" s="5"/>
      <c r="H295" s="5"/>
      <c r="I295" s="5"/>
    </row>
    <row r="296" spans="1:9" x14ac:dyDescent="0.2">
      <c r="A296" s="1"/>
      <c r="B296" s="1"/>
      <c r="C296" s="1"/>
      <c r="D296" s="8"/>
      <c r="E296" s="8"/>
      <c r="F296" s="8"/>
      <c r="G296" s="5"/>
      <c r="H296" s="5"/>
      <c r="I296" s="5"/>
    </row>
    <row r="297" spans="1:9" x14ac:dyDescent="0.2">
      <c r="A297" s="1"/>
      <c r="B297" s="1"/>
      <c r="C297" s="1"/>
      <c r="D297" s="8"/>
      <c r="E297" s="8"/>
      <c r="F297" s="8"/>
      <c r="G297" s="5"/>
      <c r="H297" s="5"/>
      <c r="I297" s="5"/>
    </row>
    <row r="298" spans="1:9" x14ac:dyDescent="0.2">
      <c r="A298" s="1"/>
      <c r="B298" s="1"/>
      <c r="C298" s="1"/>
      <c r="D298" s="8"/>
      <c r="E298" s="8"/>
      <c r="F298" s="8"/>
      <c r="G298" s="5"/>
      <c r="H298" s="5"/>
      <c r="I298" s="5"/>
    </row>
    <row r="299" spans="1:9" x14ac:dyDescent="0.2">
      <c r="A299" s="1"/>
      <c r="B299" s="1"/>
      <c r="C299" s="1"/>
      <c r="D299" s="8"/>
      <c r="E299" s="8"/>
      <c r="F299" s="8"/>
      <c r="G299" s="5"/>
      <c r="H299" s="5"/>
      <c r="I299" s="5"/>
    </row>
    <row r="300" spans="1:9" x14ac:dyDescent="0.2">
      <c r="A300" s="1"/>
      <c r="B300" s="1"/>
      <c r="C300" s="1"/>
      <c r="D300" s="8"/>
      <c r="E300" s="8"/>
      <c r="F300" s="8"/>
      <c r="G300" s="5"/>
      <c r="H300" s="5"/>
      <c r="I300" s="5"/>
    </row>
    <row r="301" spans="1:9" x14ac:dyDescent="0.2">
      <c r="A301" s="1"/>
      <c r="B301" s="1"/>
      <c r="C301" s="1"/>
      <c r="D301" s="8"/>
      <c r="E301" s="8"/>
      <c r="F301" s="8"/>
      <c r="G301" s="5"/>
      <c r="H301" s="5"/>
      <c r="I301" s="5"/>
    </row>
    <row r="302" spans="1:9" x14ac:dyDescent="0.2">
      <c r="A302" s="1"/>
      <c r="B302" s="1"/>
      <c r="C302" s="1"/>
      <c r="D302" s="8"/>
      <c r="E302" s="8"/>
      <c r="F302" s="8"/>
      <c r="G302" s="5"/>
      <c r="H302" s="5"/>
      <c r="I302" s="5"/>
    </row>
    <row r="303" spans="1:9" x14ac:dyDescent="0.2">
      <c r="A303" s="1"/>
      <c r="B303" s="1"/>
      <c r="C303" s="1"/>
      <c r="D303" s="8"/>
      <c r="E303" s="8"/>
      <c r="F303" s="8"/>
      <c r="G303" s="5"/>
      <c r="H303" s="5"/>
      <c r="I303" s="5"/>
    </row>
    <row r="304" spans="1:9" x14ac:dyDescent="0.2">
      <c r="A304" s="1"/>
      <c r="B304" s="1"/>
      <c r="C304" s="1"/>
      <c r="D304" s="8"/>
      <c r="E304" s="8"/>
      <c r="F304" s="8"/>
      <c r="G304" s="5"/>
      <c r="H304" s="5"/>
      <c r="I304" s="5"/>
    </row>
    <row r="305" spans="1:9" x14ac:dyDescent="0.2">
      <c r="A305" s="1"/>
      <c r="B305" s="1"/>
      <c r="C305" s="1"/>
      <c r="D305" s="8"/>
      <c r="E305" s="8"/>
      <c r="F305" s="8"/>
      <c r="G305" s="5"/>
      <c r="H305" s="5"/>
      <c r="I305" s="5"/>
    </row>
    <row r="306" spans="1:9" x14ac:dyDescent="0.2">
      <c r="A306" s="1"/>
      <c r="B306" s="1"/>
      <c r="C306" s="1"/>
      <c r="D306" s="8"/>
      <c r="E306" s="8"/>
      <c r="F306" s="8"/>
      <c r="G306" s="5"/>
      <c r="H306" s="5"/>
      <c r="I306" s="5"/>
    </row>
    <row r="307" spans="1:9" x14ac:dyDescent="0.2">
      <c r="A307" s="1"/>
      <c r="B307" s="1"/>
      <c r="C307" s="1"/>
      <c r="D307" s="8"/>
      <c r="E307" s="8"/>
      <c r="F307" s="8"/>
      <c r="G307" s="5"/>
      <c r="H307" s="5"/>
      <c r="I307" s="5"/>
    </row>
    <row r="308" spans="1:9" x14ac:dyDescent="0.2">
      <c r="A308" s="1"/>
      <c r="B308" s="1"/>
      <c r="C308" s="1"/>
      <c r="D308" s="8"/>
      <c r="E308" s="8"/>
      <c r="F308" s="8"/>
      <c r="G308" s="5"/>
      <c r="H308" s="5"/>
      <c r="I308" s="5"/>
    </row>
    <row r="309" spans="1:9" x14ac:dyDescent="0.2">
      <c r="A309" s="1"/>
      <c r="B309" s="1"/>
      <c r="C309" s="1"/>
      <c r="D309" s="8"/>
      <c r="E309" s="8"/>
      <c r="F309" s="8"/>
      <c r="G309" s="5"/>
      <c r="H309" s="5"/>
      <c r="I309" s="5"/>
    </row>
    <row r="310" spans="1:9" x14ac:dyDescent="0.2">
      <c r="A310" s="1"/>
      <c r="B310" s="1"/>
      <c r="C310" s="1"/>
      <c r="D310" s="8"/>
      <c r="E310" s="8"/>
      <c r="F310" s="8"/>
      <c r="G310" s="5"/>
      <c r="H310" s="5"/>
      <c r="I310" s="5"/>
    </row>
    <row r="311" spans="1:9" x14ac:dyDescent="0.2">
      <c r="A311" s="1"/>
      <c r="B311" s="1"/>
      <c r="C311" s="1"/>
      <c r="D311" s="8"/>
      <c r="E311" s="8"/>
      <c r="F311" s="8"/>
      <c r="G311" s="5"/>
      <c r="H311" s="5"/>
      <c r="I311" s="5"/>
    </row>
    <row r="312" spans="1:9" x14ac:dyDescent="0.2">
      <c r="A312" s="1"/>
      <c r="B312" s="1"/>
      <c r="C312" s="1"/>
      <c r="D312" s="8"/>
      <c r="E312" s="8"/>
      <c r="F312" s="8"/>
      <c r="G312" s="5"/>
      <c r="H312" s="5"/>
      <c r="I312" s="5"/>
    </row>
    <row r="313" spans="1:9" x14ac:dyDescent="0.2">
      <c r="A313" s="1"/>
      <c r="B313" s="1"/>
      <c r="C313" s="1"/>
      <c r="D313" s="8"/>
      <c r="E313" s="8"/>
      <c r="F313" s="8"/>
      <c r="G313" s="5"/>
      <c r="H313" s="5"/>
      <c r="I313" s="5"/>
    </row>
    <row r="314" spans="1:9" x14ac:dyDescent="0.2">
      <c r="A314" s="1"/>
      <c r="B314" s="1"/>
      <c r="C314" s="1"/>
      <c r="D314" s="8"/>
      <c r="E314" s="8"/>
      <c r="F314" s="8"/>
      <c r="G314" s="5"/>
      <c r="H314" s="5"/>
      <c r="I314" s="5"/>
    </row>
    <row r="315" spans="1:9" x14ac:dyDescent="0.2">
      <c r="A315" s="1"/>
      <c r="B315" s="1"/>
      <c r="C315" s="1"/>
      <c r="D315" s="8"/>
      <c r="E315" s="8"/>
      <c r="F315" s="8"/>
      <c r="G315" s="5"/>
      <c r="H315" s="5"/>
      <c r="I315" s="5"/>
    </row>
    <row r="316" spans="1:9" x14ac:dyDescent="0.2">
      <c r="A316" s="1"/>
      <c r="B316" s="1"/>
      <c r="C316" s="1"/>
      <c r="D316" s="8"/>
      <c r="E316" s="8"/>
      <c r="F316" s="8"/>
      <c r="G316" s="5"/>
      <c r="H316" s="5"/>
      <c r="I316" s="5"/>
    </row>
    <row r="317" spans="1:9" x14ac:dyDescent="0.2">
      <c r="A317" s="1"/>
      <c r="B317" s="1"/>
      <c r="C317" s="1"/>
      <c r="D317" s="8"/>
      <c r="E317" s="8"/>
      <c r="F317" s="8"/>
      <c r="G317" s="5"/>
      <c r="H317" s="5"/>
      <c r="I317" s="5"/>
    </row>
    <row r="318" spans="1:9" x14ac:dyDescent="0.2">
      <c r="A318" s="1"/>
      <c r="B318" s="1"/>
      <c r="C318" s="1"/>
      <c r="D318" s="8"/>
      <c r="E318" s="8"/>
      <c r="F318" s="8"/>
      <c r="G318" s="5"/>
      <c r="H318" s="5"/>
      <c r="I318" s="5"/>
    </row>
    <row r="319" spans="1:9" x14ac:dyDescent="0.2">
      <c r="A319" s="1"/>
      <c r="B319" s="1"/>
      <c r="C319" s="1"/>
      <c r="D319" s="8"/>
      <c r="E319" s="8"/>
      <c r="F319" s="8"/>
      <c r="G319" s="5"/>
      <c r="H319" s="5"/>
      <c r="I319" s="5"/>
    </row>
    <row r="320" spans="1:9" x14ac:dyDescent="0.2">
      <c r="A320" s="1"/>
      <c r="B320" s="1"/>
      <c r="C320" s="1"/>
      <c r="D320" s="8"/>
      <c r="E320" s="8"/>
      <c r="F320" s="8"/>
      <c r="G320" s="5"/>
      <c r="H320" s="5"/>
      <c r="I320" s="5"/>
    </row>
    <row r="321" spans="1:9" x14ac:dyDescent="0.2">
      <c r="A321" s="1"/>
      <c r="B321" s="1"/>
      <c r="C321" s="1"/>
      <c r="D321" s="8"/>
      <c r="E321" s="8"/>
      <c r="F321" s="8"/>
      <c r="G321" s="5"/>
      <c r="H321" s="5"/>
      <c r="I321" s="5"/>
    </row>
    <row r="322" spans="1:9" x14ac:dyDescent="0.2">
      <c r="A322" s="1"/>
      <c r="B322" s="1"/>
      <c r="C322" s="1"/>
      <c r="D322" s="8"/>
      <c r="E322" s="8"/>
      <c r="F322" s="8"/>
      <c r="G322" s="5"/>
      <c r="H322" s="5"/>
      <c r="I322" s="5"/>
    </row>
    <row r="323" spans="1:9" x14ac:dyDescent="0.2">
      <c r="A323" s="1"/>
      <c r="B323" s="1"/>
      <c r="C323" s="1"/>
      <c r="D323" s="8"/>
      <c r="E323" s="8"/>
      <c r="F323" s="8"/>
      <c r="G323" s="5"/>
      <c r="H323" s="5"/>
      <c r="I323" s="5"/>
    </row>
    <row r="324" spans="1:9" x14ac:dyDescent="0.2">
      <c r="A324" s="1"/>
      <c r="B324" s="1"/>
      <c r="C324" s="1"/>
      <c r="D324" s="8"/>
      <c r="E324" s="8"/>
      <c r="F324" s="8"/>
      <c r="G324" s="5"/>
      <c r="H324" s="5"/>
      <c r="I324" s="5"/>
    </row>
    <row r="325" spans="1:9" x14ac:dyDescent="0.2">
      <c r="A325" s="1"/>
      <c r="B325" s="1"/>
      <c r="C325" s="1"/>
      <c r="D325" s="8"/>
      <c r="E325" s="8"/>
      <c r="F325" s="8"/>
      <c r="G325" s="5"/>
      <c r="H325" s="5"/>
      <c r="I325" s="5"/>
    </row>
    <row r="326" spans="1:9" x14ac:dyDescent="0.2">
      <c r="A326" s="1"/>
      <c r="B326" s="1"/>
      <c r="C326" s="1"/>
      <c r="D326" s="8"/>
      <c r="E326" s="8"/>
      <c r="F326" s="8"/>
      <c r="G326" s="5"/>
      <c r="H326" s="5"/>
      <c r="I326" s="5"/>
    </row>
    <row r="327" spans="1:9" x14ac:dyDescent="0.2">
      <c r="A327" s="1"/>
      <c r="B327" s="1"/>
      <c r="C327" s="1"/>
      <c r="D327" s="8"/>
      <c r="E327" s="8"/>
      <c r="F327" s="8"/>
      <c r="G327" s="5"/>
      <c r="H327" s="5"/>
      <c r="I327" s="5"/>
    </row>
    <row r="328" spans="1:9" x14ac:dyDescent="0.2">
      <c r="A328" s="1"/>
      <c r="B328" s="1"/>
      <c r="C328" s="1"/>
      <c r="D328" s="8"/>
      <c r="E328" s="8"/>
      <c r="F328" s="8"/>
      <c r="G328" s="5"/>
      <c r="H328" s="5"/>
      <c r="I328" s="5"/>
    </row>
    <row r="329" spans="1:9" x14ac:dyDescent="0.2">
      <c r="A329" s="1"/>
      <c r="B329" s="1"/>
      <c r="C329" s="1"/>
      <c r="D329" s="8"/>
      <c r="E329" s="8"/>
      <c r="F329" s="8"/>
      <c r="G329" s="5"/>
      <c r="H329" s="5"/>
      <c r="I329" s="5"/>
    </row>
    <row r="330" spans="1:9" x14ac:dyDescent="0.2">
      <c r="A330" s="1"/>
      <c r="B330" s="1"/>
      <c r="C330" s="1"/>
      <c r="D330" s="8"/>
      <c r="E330" s="8"/>
      <c r="F330" s="8"/>
      <c r="G330" s="5"/>
      <c r="H330" s="5"/>
      <c r="I330" s="5"/>
    </row>
    <row r="331" spans="1:9" x14ac:dyDescent="0.2">
      <c r="A331" s="1"/>
      <c r="B331" s="1"/>
      <c r="C331" s="1"/>
      <c r="D331" s="8"/>
      <c r="E331" s="8"/>
      <c r="F331" s="8"/>
      <c r="G331" s="5"/>
      <c r="H331" s="5"/>
      <c r="I331" s="5"/>
    </row>
    <row r="332" spans="1:9" x14ac:dyDescent="0.2">
      <c r="A332" s="1"/>
      <c r="B332" s="1"/>
      <c r="C332" s="1"/>
      <c r="D332" s="8"/>
      <c r="E332" s="8"/>
      <c r="F332" s="8"/>
      <c r="G332" s="5"/>
      <c r="H332" s="5"/>
      <c r="I332" s="5"/>
    </row>
    <row r="333" spans="1:9" x14ac:dyDescent="0.2">
      <c r="A333" s="1"/>
      <c r="B333" s="1"/>
      <c r="C333" s="1"/>
      <c r="D333" s="8"/>
      <c r="E333" s="8"/>
      <c r="F333" s="8"/>
      <c r="G333" s="5"/>
      <c r="H333" s="5"/>
      <c r="I333" s="5"/>
    </row>
    <row r="334" spans="1:9" x14ac:dyDescent="0.2">
      <c r="A334" s="1"/>
      <c r="B334" s="1"/>
      <c r="C334" s="1"/>
      <c r="D334" s="8"/>
      <c r="E334" s="8"/>
      <c r="F334" s="8"/>
      <c r="G334" s="5"/>
      <c r="H334" s="5"/>
      <c r="I334" s="5"/>
    </row>
    <row r="335" spans="1:9" x14ac:dyDescent="0.2">
      <c r="A335" s="1"/>
      <c r="B335" s="1"/>
      <c r="C335" s="1"/>
      <c r="D335" s="8"/>
      <c r="E335" s="8"/>
      <c r="F335" s="8"/>
      <c r="G335" s="5"/>
      <c r="H335" s="5"/>
      <c r="I335" s="5"/>
    </row>
    <row r="336" spans="1:9" x14ac:dyDescent="0.2">
      <c r="A336" s="1"/>
      <c r="B336" s="1"/>
      <c r="C336" s="1"/>
      <c r="D336" s="8"/>
      <c r="E336" s="8"/>
      <c r="F336" s="8"/>
      <c r="G336" s="5"/>
      <c r="H336" s="5"/>
      <c r="I336" s="5"/>
    </row>
    <row r="337" spans="1:9" x14ac:dyDescent="0.2">
      <c r="A337" s="1"/>
      <c r="B337" s="1"/>
      <c r="C337" s="1"/>
      <c r="D337" s="8"/>
      <c r="E337" s="8"/>
      <c r="F337" s="8"/>
      <c r="G337" s="5"/>
      <c r="H337" s="5"/>
      <c r="I337" s="5"/>
    </row>
    <row r="338" spans="1:9" x14ac:dyDescent="0.2">
      <c r="A338" s="1"/>
      <c r="B338" s="1"/>
      <c r="C338" s="1"/>
      <c r="D338" s="8"/>
      <c r="E338" s="8"/>
      <c r="F338" s="8"/>
      <c r="G338" s="5"/>
      <c r="H338" s="5"/>
      <c r="I338" s="5"/>
    </row>
    <row r="339" spans="1:9" x14ac:dyDescent="0.2">
      <c r="A339" s="1"/>
      <c r="B339" s="1"/>
      <c r="C339" s="1"/>
      <c r="D339" s="8"/>
      <c r="E339" s="8"/>
      <c r="F339" s="8"/>
      <c r="G339" s="5"/>
      <c r="H339" s="5"/>
      <c r="I339" s="5"/>
    </row>
    <row r="340" spans="1:9" x14ac:dyDescent="0.2">
      <c r="A340" s="1"/>
      <c r="B340" s="1"/>
      <c r="C340" s="1"/>
      <c r="D340" s="8"/>
      <c r="E340" s="8"/>
      <c r="F340" s="8"/>
      <c r="G340" s="5"/>
      <c r="H340" s="5"/>
      <c r="I340" s="5"/>
    </row>
    <row r="341" spans="1:9" x14ac:dyDescent="0.2">
      <c r="A341" s="1"/>
      <c r="B341" s="1"/>
      <c r="C341" s="1"/>
      <c r="D341" s="8"/>
      <c r="E341" s="8"/>
      <c r="F341" s="8"/>
      <c r="G341" s="5"/>
      <c r="H341" s="5"/>
      <c r="I341" s="5"/>
    </row>
    <row r="342" spans="1:9" x14ac:dyDescent="0.2">
      <c r="A342" s="1"/>
      <c r="B342" s="1"/>
      <c r="C342" s="1"/>
      <c r="D342" s="8"/>
      <c r="E342" s="8"/>
      <c r="F342" s="8"/>
      <c r="G342" s="5"/>
      <c r="H342" s="5"/>
      <c r="I342" s="5"/>
    </row>
    <row r="343" spans="1:9" x14ac:dyDescent="0.2">
      <c r="A343" s="1"/>
      <c r="B343" s="1"/>
      <c r="C343" s="1"/>
      <c r="D343" s="8"/>
      <c r="E343" s="8"/>
      <c r="F343" s="8"/>
      <c r="G343" s="5"/>
      <c r="H343" s="5"/>
      <c r="I343" s="5"/>
    </row>
    <row r="344" spans="1:9" x14ac:dyDescent="0.2">
      <c r="A344" s="1"/>
      <c r="B344" s="1"/>
      <c r="C344" s="1"/>
      <c r="D344" s="8"/>
      <c r="E344" s="8"/>
      <c r="F344" s="8"/>
      <c r="G344" s="5"/>
      <c r="H344" s="5"/>
      <c r="I344" s="5"/>
    </row>
    <row r="345" spans="1:9" x14ac:dyDescent="0.2">
      <c r="A345" s="1"/>
      <c r="B345" s="1"/>
      <c r="C345" s="1"/>
      <c r="D345" s="8"/>
      <c r="E345" s="8"/>
      <c r="F345" s="8"/>
      <c r="G345" s="5"/>
      <c r="H345" s="5"/>
      <c r="I345" s="5"/>
    </row>
    <row r="346" spans="1:9" x14ac:dyDescent="0.2">
      <c r="A346" s="1"/>
      <c r="B346" s="1"/>
      <c r="C346" s="1"/>
      <c r="D346" s="8"/>
      <c r="E346" s="8"/>
      <c r="F346" s="8"/>
      <c r="G346" s="5"/>
      <c r="H346" s="5"/>
      <c r="I346" s="5"/>
    </row>
    <row r="347" spans="1:9" x14ac:dyDescent="0.2">
      <c r="A347" s="1"/>
      <c r="B347" s="1"/>
      <c r="C347" s="1"/>
      <c r="D347" s="8"/>
      <c r="E347" s="8"/>
      <c r="F347" s="8"/>
      <c r="G347" s="5"/>
      <c r="H347" s="5"/>
      <c r="I347" s="5"/>
    </row>
    <row r="348" spans="1:9" x14ac:dyDescent="0.2">
      <c r="A348" s="1"/>
      <c r="B348" s="1"/>
      <c r="C348" s="1"/>
      <c r="D348" s="8"/>
      <c r="E348" s="8"/>
      <c r="F348" s="8"/>
      <c r="G348" s="5"/>
      <c r="H348" s="5"/>
      <c r="I348" s="5"/>
    </row>
    <row r="349" spans="1:9" x14ac:dyDescent="0.2">
      <c r="A349" s="1"/>
      <c r="B349" s="1"/>
      <c r="C349" s="1"/>
      <c r="D349" s="8"/>
      <c r="E349" s="8"/>
      <c r="F349" s="8"/>
      <c r="G349" s="5"/>
      <c r="H349" s="5"/>
      <c r="I349" s="5"/>
    </row>
    <row r="350" spans="1:9" x14ac:dyDescent="0.2">
      <c r="A350" s="1"/>
      <c r="B350" s="1"/>
      <c r="C350" s="1"/>
      <c r="D350" s="8"/>
      <c r="E350" s="8"/>
      <c r="F350" s="8"/>
      <c r="G350" s="5"/>
      <c r="H350" s="5"/>
      <c r="I350" s="5"/>
    </row>
    <row r="351" spans="1:9" x14ac:dyDescent="0.2">
      <c r="A351" s="1"/>
      <c r="B351" s="1"/>
      <c r="C351" s="1"/>
      <c r="D351" s="8"/>
      <c r="E351" s="8"/>
      <c r="F351" s="8"/>
      <c r="G351" s="5"/>
      <c r="H351" s="5"/>
      <c r="I351" s="5"/>
    </row>
    <row r="352" spans="1:9" x14ac:dyDescent="0.2">
      <c r="A352" s="1"/>
      <c r="B352" s="1"/>
      <c r="C352" s="1"/>
      <c r="D352" s="8"/>
      <c r="E352" s="8"/>
      <c r="F352" s="8"/>
      <c r="G352" s="5"/>
      <c r="H352" s="5"/>
      <c r="I352" s="5"/>
    </row>
    <row r="353" spans="1:9" x14ac:dyDescent="0.2">
      <c r="A353" s="1"/>
      <c r="B353" s="1"/>
      <c r="C353" s="1"/>
      <c r="D353" s="8"/>
      <c r="E353" s="8"/>
      <c r="F353" s="8"/>
      <c r="G353" s="5"/>
      <c r="H353" s="5"/>
      <c r="I353" s="5"/>
    </row>
    <row r="354" spans="1:9" x14ac:dyDescent="0.2">
      <c r="A354" s="1"/>
      <c r="B354" s="1"/>
      <c r="C354" s="1"/>
      <c r="D354" s="8"/>
      <c r="E354" s="8"/>
      <c r="F354" s="8"/>
      <c r="G354" s="5"/>
      <c r="H354" s="5"/>
      <c r="I354" s="5"/>
    </row>
    <row r="355" spans="1:9" x14ac:dyDescent="0.2">
      <c r="A355" s="1"/>
      <c r="B355" s="1"/>
      <c r="C355" s="1"/>
      <c r="D355" s="8"/>
      <c r="E355" s="8"/>
      <c r="F355" s="8"/>
      <c r="G355" s="5"/>
      <c r="H355" s="5"/>
      <c r="I355" s="5"/>
    </row>
    <row r="356" spans="1:9" x14ac:dyDescent="0.2">
      <c r="A356" s="1"/>
      <c r="B356" s="1"/>
      <c r="C356" s="1"/>
      <c r="D356" s="8"/>
      <c r="E356" s="8"/>
      <c r="F356" s="8"/>
      <c r="G356" s="5"/>
      <c r="H356" s="5"/>
      <c r="I356" s="5"/>
    </row>
    <row r="357" spans="1:9" x14ac:dyDescent="0.2">
      <c r="A357" s="1"/>
      <c r="B357" s="1"/>
      <c r="C357" s="1"/>
      <c r="D357" s="8"/>
      <c r="E357" s="8"/>
      <c r="F357" s="8"/>
      <c r="G357" s="5"/>
      <c r="H357" s="5"/>
      <c r="I357" s="5"/>
    </row>
    <row r="358" spans="1:9" x14ac:dyDescent="0.2">
      <c r="A358" s="1"/>
      <c r="B358" s="1"/>
      <c r="C358" s="1"/>
      <c r="D358" s="8"/>
      <c r="E358" s="8"/>
      <c r="F358" s="8"/>
      <c r="G358" s="5"/>
      <c r="H358" s="5"/>
      <c r="I358" s="5"/>
    </row>
    <row r="359" spans="1:9" x14ac:dyDescent="0.2">
      <c r="A359" s="1"/>
      <c r="B359" s="1"/>
      <c r="C359" s="1"/>
      <c r="D359" s="8"/>
      <c r="E359" s="8"/>
      <c r="F359" s="8"/>
      <c r="G359" s="5"/>
      <c r="H359" s="5"/>
      <c r="I359" s="5"/>
    </row>
    <row r="360" spans="1:9" x14ac:dyDescent="0.2">
      <c r="A360" s="1"/>
      <c r="B360" s="1"/>
      <c r="C360" s="1"/>
      <c r="D360" s="8"/>
      <c r="E360" s="8"/>
      <c r="F360" s="8"/>
      <c r="G360" s="5"/>
      <c r="H360" s="5"/>
      <c r="I360" s="5"/>
    </row>
    <row r="361" spans="1:9" x14ac:dyDescent="0.2">
      <c r="A361" s="1"/>
      <c r="B361" s="1"/>
      <c r="C361" s="1"/>
      <c r="D361" s="8"/>
      <c r="E361" s="8"/>
      <c r="F361" s="8"/>
      <c r="G361" s="5"/>
      <c r="H361" s="5"/>
      <c r="I361" s="5"/>
    </row>
    <row r="362" spans="1:9" x14ac:dyDescent="0.2">
      <c r="A362" s="1"/>
      <c r="B362" s="1"/>
      <c r="C362" s="1"/>
      <c r="D362" s="8"/>
      <c r="E362" s="8"/>
      <c r="F362" s="8"/>
      <c r="G362" s="5"/>
      <c r="H362" s="5"/>
      <c r="I362" s="5"/>
    </row>
    <row r="363" spans="1:9" x14ac:dyDescent="0.2">
      <c r="A363" s="1"/>
      <c r="B363" s="1"/>
      <c r="C363" s="1"/>
      <c r="D363" s="8"/>
      <c r="E363" s="8"/>
      <c r="F363" s="8"/>
      <c r="G363" s="5"/>
      <c r="H363" s="5"/>
      <c r="I363" s="5"/>
    </row>
    <row r="364" spans="1:9" x14ac:dyDescent="0.2">
      <c r="A364" s="1"/>
      <c r="B364" s="1"/>
      <c r="C364" s="1"/>
      <c r="D364" s="8"/>
      <c r="E364" s="8"/>
      <c r="F364" s="8"/>
      <c r="G364" s="5"/>
      <c r="H364" s="5"/>
      <c r="I364" s="5"/>
    </row>
    <row r="365" spans="1:9" x14ac:dyDescent="0.2">
      <c r="A365" s="1"/>
      <c r="B365" s="1"/>
      <c r="C365" s="1"/>
      <c r="D365" s="8"/>
      <c r="E365" s="8"/>
      <c r="F365" s="8"/>
      <c r="G365" s="5"/>
      <c r="H365" s="5"/>
      <c r="I365" s="5"/>
    </row>
    <row r="366" spans="1:9" x14ac:dyDescent="0.2">
      <c r="A366" s="1"/>
      <c r="B366" s="1"/>
      <c r="C366" s="1"/>
      <c r="D366" s="8"/>
      <c r="E366" s="8"/>
      <c r="F366" s="8"/>
      <c r="G366" s="5"/>
      <c r="H366" s="5"/>
      <c r="I366" s="5"/>
    </row>
    <row r="367" spans="1:9" x14ac:dyDescent="0.2">
      <c r="A367" s="1"/>
      <c r="B367" s="1"/>
      <c r="C367" s="1"/>
      <c r="D367" s="8"/>
      <c r="E367" s="8"/>
      <c r="F367" s="8"/>
      <c r="G367" s="5"/>
      <c r="H367" s="5"/>
      <c r="I367" s="5"/>
    </row>
    <row r="368" spans="1:9" x14ac:dyDescent="0.2">
      <c r="A368" s="1"/>
      <c r="B368" s="1"/>
      <c r="C368" s="1"/>
      <c r="D368" s="8"/>
      <c r="E368" s="8"/>
      <c r="F368" s="8"/>
      <c r="G368" s="5"/>
      <c r="H368" s="5"/>
      <c r="I368" s="5"/>
    </row>
    <row r="369" spans="1:9" x14ac:dyDescent="0.2">
      <c r="A369" s="1"/>
      <c r="B369" s="1"/>
      <c r="C369" s="1"/>
      <c r="D369" s="8"/>
      <c r="E369" s="8"/>
      <c r="F369" s="8"/>
      <c r="G369" s="5"/>
      <c r="H369" s="5"/>
      <c r="I369" s="5"/>
    </row>
    <row r="370" spans="1:9" x14ac:dyDescent="0.2">
      <c r="A370" s="1"/>
      <c r="B370" s="1"/>
      <c r="C370" s="1"/>
      <c r="D370" s="8"/>
      <c r="E370" s="8"/>
      <c r="F370" s="8"/>
      <c r="G370" s="5"/>
      <c r="H370" s="5"/>
      <c r="I370" s="5"/>
    </row>
    <row r="371" spans="1:9" x14ac:dyDescent="0.2">
      <c r="A371" s="1"/>
      <c r="B371" s="1"/>
      <c r="C371" s="1"/>
      <c r="D371" s="8"/>
      <c r="E371" s="8"/>
      <c r="F371" s="8"/>
      <c r="G371" s="5"/>
      <c r="H371" s="5"/>
      <c r="I371" s="5"/>
    </row>
    <row r="372" spans="1:9" x14ac:dyDescent="0.2">
      <c r="A372" s="1"/>
      <c r="B372" s="1"/>
      <c r="C372" s="1"/>
      <c r="D372" s="8"/>
      <c r="E372" s="8"/>
      <c r="F372" s="8"/>
      <c r="G372" s="5"/>
      <c r="H372" s="5"/>
      <c r="I372" s="5"/>
    </row>
    <row r="373" spans="1:9" x14ac:dyDescent="0.2">
      <c r="A373" s="1"/>
      <c r="B373" s="1"/>
      <c r="C373" s="1"/>
      <c r="D373" s="8"/>
      <c r="E373" s="8"/>
      <c r="F373" s="8"/>
      <c r="G373" s="5"/>
      <c r="H373" s="5"/>
      <c r="I373" s="5"/>
    </row>
    <row r="374" spans="1:9" x14ac:dyDescent="0.2">
      <c r="A374" s="1"/>
      <c r="B374" s="1"/>
      <c r="C374" s="1"/>
      <c r="D374" s="8"/>
      <c r="E374" s="8"/>
      <c r="F374" s="8"/>
      <c r="G374" s="5"/>
      <c r="H374" s="5"/>
      <c r="I374" s="5"/>
    </row>
    <row r="375" spans="1:9" x14ac:dyDescent="0.2">
      <c r="A375" s="1"/>
      <c r="B375" s="1"/>
      <c r="C375" s="1"/>
      <c r="D375" s="8"/>
      <c r="E375" s="8"/>
      <c r="F375" s="8"/>
      <c r="G375" s="5"/>
      <c r="H375" s="5"/>
      <c r="I375" s="5"/>
    </row>
    <row r="376" spans="1:9" x14ac:dyDescent="0.2">
      <c r="A376" s="1"/>
      <c r="B376" s="1"/>
      <c r="C376" s="1"/>
      <c r="D376" s="8"/>
      <c r="E376" s="8"/>
      <c r="F376" s="8"/>
      <c r="G376" s="5"/>
      <c r="H376" s="5"/>
      <c r="I376" s="5"/>
    </row>
    <row r="377" spans="1:9" x14ac:dyDescent="0.2">
      <c r="A377" s="1"/>
      <c r="B377" s="1"/>
      <c r="C377" s="1"/>
      <c r="D377" s="8"/>
      <c r="E377" s="8"/>
      <c r="F377" s="8"/>
      <c r="G377" s="5"/>
      <c r="H377" s="5"/>
      <c r="I377" s="5"/>
    </row>
    <row r="378" spans="1:9" x14ac:dyDescent="0.2">
      <c r="A378" s="1"/>
      <c r="B378" s="1"/>
      <c r="C378" s="1"/>
      <c r="D378" s="8"/>
      <c r="E378" s="8"/>
      <c r="F378" s="8"/>
      <c r="G378" s="5"/>
      <c r="H378" s="5"/>
      <c r="I378" s="5"/>
    </row>
    <row r="379" spans="1:9" x14ac:dyDescent="0.2">
      <c r="A379" s="1"/>
      <c r="B379" s="1"/>
      <c r="C379" s="1"/>
      <c r="D379" s="8"/>
      <c r="E379" s="8"/>
      <c r="F379" s="8"/>
      <c r="G379" s="5"/>
      <c r="H379" s="5"/>
      <c r="I379" s="5"/>
    </row>
    <row r="380" spans="1:9" x14ac:dyDescent="0.2">
      <c r="A380" s="1"/>
      <c r="B380" s="1"/>
      <c r="C380" s="1"/>
      <c r="D380" s="8"/>
      <c r="E380" s="8"/>
      <c r="F380" s="8"/>
      <c r="G380" s="5"/>
      <c r="H380" s="5"/>
      <c r="I380" s="5"/>
    </row>
    <row r="381" spans="1:9" x14ac:dyDescent="0.2">
      <c r="A381" s="1"/>
      <c r="B381" s="1"/>
      <c r="C381" s="1"/>
      <c r="D381" s="8"/>
      <c r="E381" s="8"/>
      <c r="F381" s="8"/>
      <c r="G381" s="5"/>
      <c r="H381" s="5"/>
      <c r="I381" s="5"/>
    </row>
    <row r="382" spans="1:9" x14ac:dyDescent="0.2">
      <c r="A382" s="1"/>
      <c r="B382" s="1"/>
      <c r="C382" s="1"/>
      <c r="D382" s="8"/>
      <c r="E382" s="8"/>
      <c r="F382" s="8"/>
      <c r="G382" s="5"/>
      <c r="H382" s="5"/>
      <c r="I382" s="5"/>
    </row>
    <row r="383" spans="1:9" x14ac:dyDescent="0.2">
      <c r="A383" s="1"/>
      <c r="B383" s="1"/>
      <c r="C383" s="1"/>
      <c r="D383" s="8"/>
      <c r="E383" s="8"/>
      <c r="F383" s="8"/>
      <c r="G383" s="5"/>
      <c r="H383" s="5"/>
      <c r="I383" s="5"/>
    </row>
    <row r="384" spans="1:9" x14ac:dyDescent="0.2">
      <c r="A384" s="1"/>
      <c r="B384" s="1"/>
      <c r="C384" s="1"/>
      <c r="D384" s="8"/>
      <c r="E384" s="8"/>
      <c r="F384" s="8"/>
      <c r="G384" s="5"/>
      <c r="H384" s="5"/>
      <c r="I384" s="5"/>
    </row>
    <row r="385" spans="1:9" x14ac:dyDescent="0.2">
      <c r="A385" s="1"/>
      <c r="B385" s="1"/>
      <c r="C385" s="1"/>
      <c r="D385" s="8"/>
      <c r="E385" s="8"/>
      <c r="F385" s="8"/>
      <c r="G385" s="5"/>
      <c r="H385" s="5"/>
      <c r="I385" s="5"/>
    </row>
    <row r="386" spans="1:9" x14ac:dyDescent="0.2">
      <c r="A386" s="1"/>
      <c r="B386" s="1"/>
      <c r="C386" s="1"/>
      <c r="D386" s="8"/>
      <c r="E386" s="8"/>
      <c r="F386" s="8"/>
      <c r="G386" s="5"/>
      <c r="H386" s="5"/>
      <c r="I386" s="5"/>
    </row>
    <row r="387" spans="1:9" x14ac:dyDescent="0.2">
      <c r="A387" s="1"/>
      <c r="B387" s="1"/>
      <c r="C387" s="1"/>
      <c r="D387" s="8"/>
      <c r="E387" s="8"/>
      <c r="F387" s="8"/>
      <c r="G387" s="5"/>
      <c r="H387" s="5"/>
      <c r="I387" s="5"/>
    </row>
    <row r="388" spans="1:9" x14ac:dyDescent="0.2">
      <c r="A388" s="1"/>
      <c r="B388" s="1"/>
      <c r="C388" s="1"/>
      <c r="D388" s="8"/>
      <c r="E388" s="8"/>
      <c r="F388" s="8"/>
      <c r="G388" s="5"/>
      <c r="H388" s="5"/>
      <c r="I388" s="5"/>
    </row>
    <row r="389" spans="1:9" x14ac:dyDescent="0.2">
      <c r="A389" s="1"/>
      <c r="B389" s="1"/>
      <c r="C389" s="1"/>
      <c r="D389" s="8"/>
      <c r="E389" s="8"/>
      <c r="F389" s="8"/>
      <c r="G389" s="5"/>
      <c r="H389" s="5"/>
      <c r="I389" s="5"/>
    </row>
    <row r="390" spans="1:9" x14ac:dyDescent="0.2">
      <c r="A390" s="1"/>
      <c r="B390" s="1"/>
      <c r="C390" s="1"/>
      <c r="D390" s="8"/>
      <c r="E390" s="8"/>
      <c r="F390" s="8"/>
      <c r="G390" s="5"/>
      <c r="H390" s="5"/>
      <c r="I390" s="5"/>
    </row>
    <row r="391" spans="1:9" x14ac:dyDescent="0.2">
      <c r="A391" s="1"/>
      <c r="B391" s="1"/>
      <c r="C391" s="1"/>
      <c r="D391" s="8"/>
      <c r="E391" s="8"/>
      <c r="F391" s="8"/>
      <c r="G391" s="5"/>
      <c r="H391" s="5"/>
      <c r="I391" s="5"/>
    </row>
    <row r="392" spans="1:9" x14ac:dyDescent="0.2">
      <c r="A392" s="1"/>
      <c r="B392" s="1"/>
      <c r="C392" s="1"/>
      <c r="D392" s="8"/>
      <c r="E392" s="8"/>
      <c r="F392" s="8"/>
      <c r="G392" s="5"/>
      <c r="H392" s="5"/>
      <c r="I392" s="5"/>
    </row>
    <row r="393" spans="1:9" x14ac:dyDescent="0.2">
      <c r="A393" s="1"/>
      <c r="B393" s="1"/>
      <c r="C393" s="1"/>
      <c r="D393" s="8"/>
      <c r="E393" s="8"/>
      <c r="F393" s="8"/>
      <c r="G393" s="5"/>
      <c r="H393" s="5"/>
      <c r="I393" s="5"/>
    </row>
    <row r="394" spans="1:9" x14ac:dyDescent="0.2">
      <c r="A394" s="1"/>
      <c r="B394" s="1"/>
      <c r="C394" s="1"/>
      <c r="D394" s="8"/>
      <c r="E394" s="8"/>
      <c r="F394" s="8"/>
      <c r="G394" s="5"/>
      <c r="H394" s="5"/>
      <c r="I394" s="5"/>
    </row>
    <row r="395" spans="1:9" x14ac:dyDescent="0.2">
      <c r="A395" s="1"/>
      <c r="B395" s="1"/>
      <c r="C395" s="1"/>
      <c r="D395" s="8"/>
      <c r="E395" s="8"/>
      <c r="F395" s="8"/>
      <c r="G395" s="5"/>
      <c r="H395" s="5"/>
      <c r="I395" s="5"/>
    </row>
    <row r="396" spans="1:9" x14ac:dyDescent="0.2">
      <c r="A396" s="1"/>
      <c r="B396" s="1"/>
      <c r="C396" s="1"/>
      <c r="D396" s="8"/>
      <c r="E396" s="8"/>
      <c r="F396" s="8"/>
      <c r="G396" s="5"/>
      <c r="H396" s="5"/>
      <c r="I396" s="5"/>
    </row>
    <row r="397" spans="1:9" x14ac:dyDescent="0.2">
      <c r="A397" s="1"/>
      <c r="B397" s="1"/>
      <c r="C397" s="1"/>
      <c r="D397" s="8"/>
      <c r="E397" s="8"/>
      <c r="F397" s="8"/>
      <c r="G397" s="5"/>
      <c r="H397" s="5"/>
      <c r="I397" s="5"/>
    </row>
    <row r="398" spans="1:9" x14ac:dyDescent="0.2">
      <c r="A398" s="1"/>
      <c r="B398" s="1"/>
      <c r="C398" s="1"/>
      <c r="D398" s="8"/>
      <c r="E398" s="8"/>
      <c r="F398" s="8"/>
      <c r="G398" s="5"/>
      <c r="H398" s="5"/>
      <c r="I398" s="5"/>
    </row>
    <row r="399" spans="1:9" x14ac:dyDescent="0.2">
      <c r="A399" s="1"/>
      <c r="B399" s="1"/>
      <c r="C399" s="1"/>
      <c r="D399" s="8"/>
      <c r="E399" s="8"/>
      <c r="F399" s="8"/>
      <c r="G399" s="5"/>
      <c r="H399" s="5"/>
      <c r="I399" s="5"/>
    </row>
    <row r="400" spans="1:9" x14ac:dyDescent="0.2">
      <c r="A400" s="1"/>
      <c r="B400" s="1"/>
      <c r="C400" s="1"/>
      <c r="D400" s="8"/>
      <c r="E400" s="8"/>
      <c r="F400" s="8"/>
      <c r="G400" s="5"/>
      <c r="H400" s="5"/>
      <c r="I400" s="5"/>
    </row>
    <row r="401" spans="1:9" x14ac:dyDescent="0.2">
      <c r="A401" s="1"/>
      <c r="B401" s="1"/>
      <c r="C401" s="1"/>
      <c r="D401" s="8"/>
      <c r="E401" s="8"/>
      <c r="F401" s="8"/>
      <c r="G401" s="5"/>
      <c r="H401" s="5"/>
      <c r="I401" s="5"/>
    </row>
    <row r="402" spans="1:9" x14ac:dyDescent="0.2">
      <c r="A402" s="1"/>
      <c r="B402" s="1"/>
      <c r="C402" s="1"/>
      <c r="D402" s="8"/>
      <c r="E402" s="8"/>
      <c r="F402" s="8"/>
      <c r="G402" s="5"/>
      <c r="H402" s="5"/>
      <c r="I402" s="5"/>
    </row>
    <row r="403" spans="1:9" x14ac:dyDescent="0.2">
      <c r="A403" s="1"/>
      <c r="B403" s="1"/>
      <c r="C403" s="1"/>
      <c r="D403" s="8"/>
      <c r="E403" s="8"/>
      <c r="F403" s="8"/>
      <c r="G403" s="5"/>
      <c r="H403" s="5"/>
      <c r="I403" s="5"/>
    </row>
    <row r="404" spans="1:9" x14ac:dyDescent="0.2">
      <c r="A404" s="1"/>
      <c r="B404" s="1"/>
      <c r="C404" s="1"/>
      <c r="D404" s="8"/>
      <c r="E404" s="8"/>
      <c r="F404" s="8"/>
      <c r="G404" s="5"/>
      <c r="H404" s="5"/>
      <c r="I404" s="5"/>
    </row>
    <row r="405" spans="1:9" x14ac:dyDescent="0.2">
      <c r="A405" s="1"/>
      <c r="B405" s="1"/>
      <c r="C405" s="1"/>
      <c r="D405" s="8"/>
      <c r="E405" s="8"/>
      <c r="F405" s="8"/>
      <c r="G405" s="5"/>
      <c r="H405" s="5"/>
      <c r="I405" s="5"/>
    </row>
    <row r="406" spans="1:9" x14ac:dyDescent="0.2">
      <c r="A406" s="1"/>
      <c r="B406" s="1"/>
      <c r="C406" s="1"/>
      <c r="D406" s="8"/>
      <c r="E406" s="8"/>
      <c r="F406" s="8"/>
      <c r="G406" s="5"/>
      <c r="H406" s="5"/>
      <c r="I406" s="5"/>
    </row>
    <row r="407" spans="1:9" x14ac:dyDescent="0.2">
      <c r="A407" s="1"/>
      <c r="B407" s="1"/>
      <c r="C407" s="1"/>
      <c r="D407" s="8"/>
      <c r="E407" s="8"/>
      <c r="F407" s="8"/>
      <c r="G407" s="5"/>
      <c r="H407" s="5"/>
      <c r="I407" s="5"/>
    </row>
    <row r="408" spans="1:9" x14ac:dyDescent="0.2">
      <c r="A408" s="1"/>
      <c r="B408" s="1"/>
      <c r="C408" s="1"/>
      <c r="D408" s="8"/>
      <c r="E408" s="8"/>
      <c r="F408" s="8"/>
      <c r="G408" s="5"/>
      <c r="H408" s="5"/>
      <c r="I408" s="5"/>
    </row>
    <row r="409" spans="1:9" x14ac:dyDescent="0.2">
      <c r="A409" s="1"/>
      <c r="B409" s="1"/>
      <c r="C409" s="1"/>
      <c r="D409" s="8"/>
      <c r="E409" s="8"/>
      <c r="F409" s="8"/>
      <c r="G409" s="5"/>
      <c r="H409" s="5"/>
      <c r="I409" s="5"/>
    </row>
    <row r="410" spans="1:9" x14ac:dyDescent="0.2">
      <c r="A410" s="1"/>
      <c r="B410" s="1"/>
      <c r="C410" s="1"/>
      <c r="D410" s="8"/>
      <c r="E410" s="8"/>
      <c r="F410" s="8"/>
      <c r="G410" s="5"/>
      <c r="H410" s="5"/>
      <c r="I410" s="5"/>
    </row>
    <row r="411" spans="1:9" x14ac:dyDescent="0.2">
      <c r="A411" s="1"/>
      <c r="B411" s="1"/>
      <c r="C411" s="1"/>
      <c r="D411" s="8"/>
      <c r="E411" s="8"/>
      <c r="F411" s="8"/>
      <c r="G411" s="5"/>
      <c r="H411" s="5"/>
      <c r="I411" s="5"/>
    </row>
    <row r="412" spans="1:9" x14ac:dyDescent="0.2">
      <c r="A412" s="1"/>
      <c r="B412" s="1"/>
      <c r="C412" s="1"/>
      <c r="D412" s="8"/>
      <c r="E412" s="8"/>
      <c r="F412" s="8"/>
      <c r="G412" s="5"/>
      <c r="H412" s="5"/>
      <c r="I412" s="5"/>
    </row>
    <row r="413" spans="1:9" x14ac:dyDescent="0.2">
      <c r="A413" s="1"/>
      <c r="B413" s="1"/>
      <c r="C413" s="1"/>
      <c r="D413" s="8"/>
      <c r="E413" s="8"/>
      <c r="F413" s="8"/>
      <c r="G413" s="5"/>
      <c r="H413" s="5"/>
      <c r="I413" s="5"/>
    </row>
    <row r="414" spans="1:9" x14ac:dyDescent="0.2">
      <c r="A414" s="1"/>
      <c r="B414" s="1"/>
      <c r="C414" s="1"/>
      <c r="D414" s="8"/>
      <c r="E414" s="8"/>
      <c r="F414" s="8"/>
      <c r="G414" s="5"/>
      <c r="H414" s="5"/>
      <c r="I414" s="5"/>
    </row>
    <row r="415" spans="1:9" x14ac:dyDescent="0.2">
      <c r="A415" s="1"/>
      <c r="B415" s="1"/>
      <c r="C415" s="1"/>
      <c r="D415" s="8"/>
      <c r="E415" s="8"/>
      <c r="F415" s="8"/>
      <c r="G415" s="5"/>
      <c r="H415" s="5"/>
      <c r="I415" s="5"/>
    </row>
    <row r="416" spans="1:9" x14ac:dyDescent="0.2">
      <c r="A416" s="1"/>
      <c r="B416" s="1"/>
      <c r="C416" s="1"/>
      <c r="D416" s="8"/>
      <c r="E416" s="8"/>
      <c r="F416" s="8"/>
      <c r="G416" s="5"/>
      <c r="H416" s="5"/>
      <c r="I416" s="5"/>
    </row>
    <row r="417" spans="1:9" x14ac:dyDescent="0.2">
      <c r="A417" s="1"/>
      <c r="B417" s="1"/>
      <c r="C417" s="1"/>
      <c r="D417" s="8"/>
      <c r="E417" s="8"/>
      <c r="F417" s="8"/>
      <c r="G417" s="5"/>
      <c r="H417" s="5"/>
      <c r="I417" s="5"/>
    </row>
    <row r="418" spans="1:9" x14ac:dyDescent="0.2">
      <c r="A418" s="1"/>
      <c r="B418" s="1"/>
      <c r="C418" s="1"/>
      <c r="D418" s="8"/>
      <c r="E418" s="8"/>
      <c r="F418" s="8"/>
      <c r="G418" s="5"/>
      <c r="H418" s="5"/>
      <c r="I418" s="5"/>
    </row>
    <row r="419" spans="1:9" x14ac:dyDescent="0.2">
      <c r="A419" s="1"/>
      <c r="B419" s="1"/>
      <c r="C419" s="1"/>
      <c r="D419" s="8"/>
      <c r="E419" s="8"/>
      <c r="F419" s="8"/>
      <c r="G419" s="5"/>
      <c r="H419" s="5"/>
      <c r="I419" s="5"/>
    </row>
    <row r="420" spans="1:9" x14ac:dyDescent="0.2">
      <c r="A420" s="1"/>
      <c r="B420" s="1"/>
      <c r="C420" s="1"/>
      <c r="D420" s="8"/>
      <c r="E420" s="8"/>
      <c r="F420" s="8"/>
      <c r="G420" s="5"/>
      <c r="H420" s="5"/>
      <c r="I420" s="5"/>
    </row>
    <row r="421" spans="1:9" x14ac:dyDescent="0.2">
      <c r="A421" s="1"/>
      <c r="B421" s="1"/>
      <c r="C421" s="1"/>
      <c r="D421" s="8"/>
      <c r="E421" s="8"/>
      <c r="F421" s="8"/>
      <c r="G421" s="5"/>
      <c r="H421" s="5"/>
      <c r="I421" s="5"/>
    </row>
    <row r="422" spans="1:9" x14ac:dyDescent="0.2">
      <c r="A422" s="1"/>
      <c r="B422" s="1"/>
      <c r="C422" s="1"/>
      <c r="D422" s="8"/>
      <c r="E422" s="8"/>
      <c r="F422" s="8"/>
      <c r="G422" s="5"/>
      <c r="H422" s="5"/>
      <c r="I422" s="5"/>
    </row>
    <row r="423" spans="1:9" x14ac:dyDescent="0.2">
      <c r="A423" s="1"/>
      <c r="B423" s="1"/>
      <c r="C423" s="1"/>
      <c r="D423" s="8"/>
      <c r="E423" s="8"/>
      <c r="F423" s="8"/>
      <c r="G423" s="5"/>
      <c r="H423" s="5"/>
      <c r="I423" s="5"/>
    </row>
    <row r="424" spans="1:9" x14ac:dyDescent="0.2">
      <c r="A424" s="1"/>
      <c r="B424" s="1"/>
      <c r="C424" s="1"/>
      <c r="D424" s="8"/>
      <c r="E424" s="8"/>
      <c r="F424" s="8"/>
      <c r="G424" s="5"/>
      <c r="H424" s="5"/>
      <c r="I424" s="5"/>
    </row>
    <row r="425" spans="1:9" x14ac:dyDescent="0.2">
      <c r="A425" s="1"/>
      <c r="B425" s="1"/>
      <c r="C425" s="1"/>
      <c r="D425" s="8"/>
      <c r="E425" s="8"/>
      <c r="F425" s="8"/>
      <c r="G425" s="5"/>
      <c r="H425" s="5"/>
      <c r="I425" s="5"/>
    </row>
    <row r="426" spans="1:9" x14ac:dyDescent="0.2">
      <c r="A426" s="1"/>
      <c r="B426" s="1"/>
      <c r="C426" s="1"/>
      <c r="D426" s="8"/>
      <c r="E426" s="8"/>
      <c r="F426" s="8"/>
      <c r="G426" s="5"/>
      <c r="H426" s="5"/>
      <c r="I426" s="5"/>
    </row>
    <row r="427" spans="1:9" x14ac:dyDescent="0.2">
      <c r="A427" s="1"/>
      <c r="B427" s="1"/>
      <c r="C427" s="1"/>
      <c r="D427" s="8"/>
      <c r="E427" s="8"/>
      <c r="F427" s="8"/>
      <c r="G427" s="5"/>
      <c r="H427" s="5"/>
      <c r="I427" s="5"/>
    </row>
    <row r="428" spans="1:9" x14ac:dyDescent="0.2">
      <c r="A428" s="1"/>
      <c r="B428" s="1"/>
      <c r="C428" s="1"/>
      <c r="D428" s="8"/>
      <c r="E428" s="8"/>
      <c r="F428" s="8"/>
      <c r="G428" s="5"/>
      <c r="H428" s="5"/>
      <c r="I428" s="5"/>
    </row>
    <row r="429" spans="1:9" x14ac:dyDescent="0.2">
      <c r="A429" s="1"/>
      <c r="B429" s="1"/>
      <c r="C429" s="1"/>
      <c r="D429" s="8"/>
      <c r="E429" s="8"/>
      <c r="F429" s="8"/>
      <c r="G429" s="5"/>
      <c r="H429" s="5"/>
      <c r="I429" s="5"/>
    </row>
    <row r="430" spans="1:9" x14ac:dyDescent="0.2">
      <c r="A430" s="1"/>
      <c r="B430" s="1"/>
      <c r="C430" s="1"/>
      <c r="D430" s="8"/>
      <c r="E430" s="8"/>
      <c r="F430" s="8"/>
      <c r="G430" s="5"/>
      <c r="H430" s="5"/>
      <c r="I430" s="5"/>
    </row>
    <row r="431" spans="1:9" x14ac:dyDescent="0.2">
      <c r="A431" s="1"/>
      <c r="B431" s="1"/>
      <c r="C431" s="1"/>
      <c r="D431" s="8"/>
      <c r="E431" s="8"/>
      <c r="F431" s="8"/>
      <c r="G431" s="5"/>
      <c r="H431" s="5"/>
      <c r="I431" s="5"/>
    </row>
    <row r="432" spans="1:9" x14ac:dyDescent="0.2">
      <c r="A432" s="1"/>
      <c r="B432" s="1"/>
      <c r="C432" s="1"/>
      <c r="D432" s="8"/>
      <c r="E432" s="8"/>
      <c r="F432" s="8"/>
      <c r="G432" s="5"/>
      <c r="H432" s="5"/>
      <c r="I432" s="5"/>
    </row>
    <row r="433" spans="1:9" x14ac:dyDescent="0.2">
      <c r="A433" s="1"/>
      <c r="B433" s="1"/>
      <c r="C433" s="1"/>
      <c r="D433" s="8"/>
      <c r="E433" s="8"/>
      <c r="F433" s="8"/>
      <c r="G433" s="5"/>
      <c r="H433" s="5"/>
      <c r="I433" s="5"/>
    </row>
    <row r="434" spans="1:9" x14ac:dyDescent="0.2">
      <c r="A434" s="1"/>
      <c r="B434" s="1"/>
      <c r="C434" s="1"/>
      <c r="D434" s="8"/>
      <c r="E434" s="8"/>
      <c r="F434" s="8"/>
      <c r="G434" s="5"/>
      <c r="H434" s="5"/>
      <c r="I434" s="5"/>
    </row>
    <row r="435" spans="1:9" x14ac:dyDescent="0.2">
      <c r="A435" s="1"/>
      <c r="B435" s="1"/>
      <c r="C435" s="1"/>
      <c r="D435" s="8"/>
      <c r="E435" s="8"/>
      <c r="F435" s="8"/>
      <c r="G435" s="5"/>
      <c r="H435" s="5"/>
      <c r="I435" s="5"/>
    </row>
    <row r="436" spans="1:9" x14ac:dyDescent="0.2">
      <c r="A436" s="1"/>
      <c r="B436" s="1"/>
      <c r="C436" s="1"/>
      <c r="D436" s="8"/>
      <c r="E436" s="8"/>
      <c r="F436" s="8"/>
      <c r="G436" s="5"/>
      <c r="H436" s="5"/>
      <c r="I436" s="5"/>
    </row>
    <row r="437" spans="1:9" x14ac:dyDescent="0.2">
      <c r="A437" s="1"/>
      <c r="B437" s="1"/>
      <c r="C437" s="1"/>
      <c r="D437" s="8"/>
      <c r="E437" s="8"/>
      <c r="F437" s="8"/>
      <c r="G437" s="5"/>
      <c r="H437" s="5"/>
      <c r="I437" s="5"/>
    </row>
    <row r="438" spans="1:9" x14ac:dyDescent="0.2">
      <c r="A438" s="1"/>
      <c r="B438" s="1"/>
      <c r="C438" s="1"/>
      <c r="D438" s="8"/>
      <c r="E438" s="8"/>
      <c r="F438" s="8"/>
      <c r="G438" s="5"/>
      <c r="H438" s="5"/>
      <c r="I438" s="5"/>
    </row>
    <row r="439" spans="1:9" x14ac:dyDescent="0.2">
      <c r="A439" s="1"/>
      <c r="B439" s="1"/>
      <c r="C439" s="1"/>
      <c r="D439" s="8"/>
      <c r="E439" s="8"/>
      <c r="F439" s="8"/>
      <c r="G439" s="5"/>
      <c r="H439" s="5"/>
      <c r="I439" s="5"/>
    </row>
    <row r="440" spans="1:9" x14ac:dyDescent="0.2">
      <c r="A440" s="1"/>
      <c r="B440" s="1"/>
      <c r="C440" s="1"/>
      <c r="D440" s="8"/>
      <c r="E440" s="8"/>
      <c r="F440" s="8"/>
      <c r="G440" s="5"/>
      <c r="H440" s="5"/>
      <c r="I440" s="5"/>
    </row>
    <row r="441" spans="1:9" x14ac:dyDescent="0.2">
      <c r="A441" s="1"/>
      <c r="B441" s="1"/>
      <c r="C441" s="1"/>
      <c r="D441" s="8"/>
      <c r="E441" s="8"/>
      <c r="F441" s="8"/>
      <c r="G441" s="5"/>
      <c r="H441" s="5"/>
      <c r="I441" s="5"/>
    </row>
    <row r="442" spans="1:9" x14ac:dyDescent="0.2">
      <c r="A442" s="1"/>
      <c r="B442" s="1"/>
      <c r="C442" s="1"/>
      <c r="D442" s="8"/>
      <c r="E442" s="8"/>
      <c r="F442" s="8"/>
      <c r="G442" s="5"/>
      <c r="H442" s="5"/>
      <c r="I442" s="5"/>
    </row>
    <row r="443" spans="1:9" x14ac:dyDescent="0.2">
      <c r="A443" s="1"/>
      <c r="B443" s="1"/>
      <c r="C443" s="1"/>
      <c r="D443" s="8"/>
      <c r="E443" s="8"/>
      <c r="F443" s="8"/>
      <c r="G443" s="5"/>
      <c r="H443" s="5"/>
      <c r="I443" s="5"/>
    </row>
    <row r="444" spans="1:9" x14ac:dyDescent="0.2">
      <c r="A444" s="1"/>
      <c r="B444" s="1"/>
      <c r="C444" s="1"/>
      <c r="D444" s="8"/>
      <c r="E444" s="8"/>
      <c r="F444" s="8"/>
      <c r="G444" s="5"/>
      <c r="H444" s="5"/>
      <c r="I444" s="5"/>
    </row>
    <row r="445" spans="1:9" x14ac:dyDescent="0.2">
      <c r="A445" s="1"/>
      <c r="B445" s="1"/>
      <c r="C445" s="1"/>
      <c r="D445" s="8"/>
      <c r="E445" s="8"/>
      <c r="F445" s="8"/>
      <c r="G445" s="5"/>
      <c r="H445" s="5"/>
      <c r="I445" s="5"/>
    </row>
    <row r="446" spans="1:9" x14ac:dyDescent="0.2">
      <c r="A446" s="1"/>
      <c r="B446" s="1"/>
      <c r="C446" s="1"/>
      <c r="D446" s="8"/>
      <c r="E446" s="8"/>
      <c r="F446" s="8"/>
      <c r="G446" s="5"/>
      <c r="H446" s="5"/>
      <c r="I446" s="5"/>
    </row>
    <row r="447" spans="1:9" x14ac:dyDescent="0.2">
      <c r="A447" s="1"/>
      <c r="B447" s="1"/>
      <c r="C447" s="1"/>
      <c r="D447" s="8"/>
      <c r="E447" s="8"/>
      <c r="F447" s="8"/>
      <c r="G447" s="5"/>
      <c r="H447" s="5"/>
      <c r="I447" s="5"/>
    </row>
    <row r="448" spans="1:9" x14ac:dyDescent="0.2">
      <c r="A448" s="1"/>
      <c r="B448" s="1"/>
      <c r="C448" s="1"/>
      <c r="D448" s="8"/>
      <c r="E448" s="8"/>
      <c r="F448" s="8"/>
      <c r="G448" s="5"/>
      <c r="H448" s="5"/>
      <c r="I448" s="5"/>
    </row>
    <row r="449" spans="1:9" x14ac:dyDescent="0.2">
      <c r="A449" s="1"/>
      <c r="B449" s="1"/>
      <c r="C449" s="1"/>
      <c r="D449" s="8"/>
      <c r="E449" s="8"/>
      <c r="F449" s="8"/>
      <c r="G449" s="5"/>
      <c r="H449" s="5"/>
      <c r="I449" s="5"/>
    </row>
    <row r="450" spans="1:9" x14ac:dyDescent="0.2">
      <c r="A450" s="1"/>
      <c r="B450" s="1"/>
      <c r="C450" s="1"/>
      <c r="D450" s="8"/>
      <c r="E450" s="8"/>
      <c r="F450" s="8"/>
      <c r="G450" s="5"/>
      <c r="H450" s="5"/>
      <c r="I450" s="5"/>
    </row>
    <row r="451" spans="1:9" x14ac:dyDescent="0.2">
      <c r="A451" s="1"/>
      <c r="B451" s="1"/>
      <c r="C451" s="1"/>
      <c r="D451" s="8"/>
      <c r="E451" s="8"/>
      <c r="F451" s="8"/>
      <c r="G451" s="5"/>
      <c r="H451" s="5"/>
      <c r="I451" s="5"/>
    </row>
    <row r="452" spans="1:9" x14ac:dyDescent="0.2">
      <c r="A452" s="1"/>
      <c r="B452" s="1"/>
      <c r="C452" s="1"/>
      <c r="D452" s="8"/>
      <c r="E452" s="8"/>
      <c r="F452" s="8"/>
      <c r="G452" s="5"/>
      <c r="H452" s="5"/>
      <c r="I452" s="5"/>
    </row>
    <row r="453" spans="1:9" x14ac:dyDescent="0.2">
      <c r="A453" s="1"/>
      <c r="B453" s="1"/>
      <c r="C453" s="1"/>
      <c r="D453" s="8"/>
      <c r="E453" s="8"/>
      <c r="F453" s="8"/>
      <c r="G453" s="5"/>
      <c r="H453" s="5"/>
      <c r="I453" s="5"/>
    </row>
    <row r="454" spans="1:9" x14ac:dyDescent="0.2">
      <c r="A454" s="1"/>
      <c r="B454" s="1"/>
      <c r="C454" s="1"/>
      <c r="D454" s="8"/>
      <c r="E454" s="8"/>
      <c r="F454" s="8"/>
      <c r="G454" s="5"/>
      <c r="H454" s="5"/>
      <c r="I454" s="5"/>
    </row>
    <row r="455" spans="1:9" x14ac:dyDescent="0.2">
      <c r="A455" s="1"/>
      <c r="B455" s="1"/>
      <c r="C455" s="1"/>
      <c r="D455" s="8"/>
      <c r="E455" s="8"/>
      <c r="F455" s="8"/>
      <c r="G455" s="5"/>
      <c r="H455" s="5"/>
      <c r="I455" s="5"/>
    </row>
    <row r="456" spans="1:9" x14ac:dyDescent="0.2">
      <c r="A456" s="1"/>
      <c r="B456" s="1"/>
      <c r="C456" s="1"/>
      <c r="D456" s="8"/>
      <c r="E456" s="8"/>
      <c r="F456" s="8"/>
      <c r="G456" s="5"/>
      <c r="H456" s="5"/>
      <c r="I456" s="5"/>
    </row>
    <row r="457" spans="1:9" x14ac:dyDescent="0.2">
      <c r="A457" s="1"/>
      <c r="B457" s="1"/>
      <c r="C457" s="1"/>
      <c r="D457" s="8"/>
      <c r="E457" s="8"/>
      <c r="F457" s="8"/>
      <c r="G457" s="5"/>
      <c r="H457" s="5"/>
      <c r="I457" s="5"/>
    </row>
    <row r="458" spans="1:9" x14ac:dyDescent="0.2">
      <c r="A458" s="1"/>
      <c r="B458" s="1"/>
      <c r="C458" s="1"/>
      <c r="D458" s="8"/>
      <c r="E458" s="8"/>
      <c r="F458" s="8"/>
      <c r="G458" s="5"/>
      <c r="H458" s="5"/>
      <c r="I458" s="5"/>
    </row>
    <row r="459" spans="1:9" x14ac:dyDescent="0.2">
      <c r="A459" s="1"/>
      <c r="B459" s="1"/>
      <c r="C459" s="1"/>
      <c r="D459" s="8"/>
      <c r="E459" s="8"/>
      <c r="F459" s="8"/>
      <c r="G459" s="5"/>
      <c r="H459" s="5"/>
      <c r="I459" s="5"/>
    </row>
    <row r="460" spans="1:9" x14ac:dyDescent="0.2">
      <c r="A460" s="1"/>
      <c r="B460" s="1"/>
      <c r="C460" s="1"/>
      <c r="D460" s="8"/>
      <c r="E460" s="8"/>
      <c r="F460" s="8"/>
      <c r="G460" s="5"/>
      <c r="H460" s="5"/>
      <c r="I460" s="5"/>
    </row>
    <row r="461" spans="1:9" x14ac:dyDescent="0.2">
      <c r="A461" s="1"/>
      <c r="B461" s="1"/>
      <c r="C461" s="1"/>
      <c r="D461" s="8"/>
      <c r="E461" s="8"/>
      <c r="F461" s="8"/>
      <c r="G461" s="5"/>
      <c r="H461" s="5"/>
      <c r="I461" s="5"/>
    </row>
    <row r="462" spans="1:9" x14ac:dyDescent="0.2">
      <c r="A462" s="1"/>
      <c r="B462" s="1"/>
      <c r="C462" s="1"/>
      <c r="D462" s="8"/>
      <c r="E462" s="8"/>
      <c r="F462" s="8"/>
      <c r="G462" s="5"/>
      <c r="H462" s="5"/>
      <c r="I462" s="5"/>
    </row>
    <row r="463" spans="1:9" x14ac:dyDescent="0.2">
      <c r="A463" s="1"/>
      <c r="B463" s="1"/>
      <c r="C463" s="1"/>
      <c r="D463" s="8"/>
      <c r="E463" s="8"/>
      <c r="F463" s="8"/>
      <c r="G463" s="5"/>
      <c r="H463" s="5"/>
      <c r="I463" s="5"/>
    </row>
    <row r="464" spans="1:9" x14ac:dyDescent="0.2">
      <c r="A464" s="1"/>
      <c r="B464" s="1"/>
      <c r="C464" s="1"/>
      <c r="D464" s="8"/>
      <c r="E464" s="8"/>
      <c r="F464" s="8"/>
      <c r="G464" s="5"/>
      <c r="H464" s="5"/>
      <c r="I464" s="5"/>
    </row>
    <row r="465" spans="1:9" x14ac:dyDescent="0.2">
      <c r="A465" s="1"/>
      <c r="B465" s="1"/>
      <c r="C465" s="1"/>
      <c r="D465" s="8"/>
      <c r="E465" s="8"/>
      <c r="F465" s="8"/>
      <c r="G465" s="5"/>
      <c r="H465" s="5"/>
      <c r="I465" s="5"/>
    </row>
    <row r="466" spans="1:9" x14ac:dyDescent="0.2">
      <c r="A466" s="1"/>
      <c r="B466" s="1"/>
      <c r="C466" s="1"/>
      <c r="D466" s="8"/>
      <c r="E466" s="8"/>
      <c r="F466" s="8"/>
      <c r="G466" s="5"/>
      <c r="H466" s="5"/>
      <c r="I466" s="5"/>
    </row>
    <row r="467" spans="1:9" x14ac:dyDescent="0.2">
      <c r="A467" s="1"/>
      <c r="B467" s="1"/>
      <c r="C467" s="1"/>
      <c r="D467" s="8"/>
      <c r="E467" s="8"/>
      <c r="F467" s="8"/>
      <c r="G467" s="5"/>
      <c r="H467" s="5"/>
      <c r="I467" s="5"/>
    </row>
    <row r="468" spans="1:9" x14ac:dyDescent="0.2">
      <c r="A468" s="1"/>
      <c r="B468" s="1"/>
      <c r="C468" s="1"/>
      <c r="D468" s="8"/>
      <c r="E468" s="8"/>
      <c r="F468" s="8"/>
      <c r="G468" s="5"/>
      <c r="H468" s="5"/>
      <c r="I468" s="5"/>
    </row>
    <row r="469" spans="1:9" x14ac:dyDescent="0.2">
      <c r="A469" s="1"/>
      <c r="B469" s="1"/>
      <c r="C469" s="1"/>
      <c r="D469" s="8"/>
      <c r="E469" s="8"/>
      <c r="F469" s="8"/>
      <c r="G469" s="5"/>
      <c r="H469" s="5"/>
      <c r="I469" s="5"/>
    </row>
    <row r="470" spans="1:9" x14ac:dyDescent="0.2">
      <c r="A470" s="1"/>
      <c r="B470" s="1"/>
      <c r="C470" s="1"/>
      <c r="D470" s="8"/>
      <c r="E470" s="8"/>
      <c r="F470" s="8"/>
      <c r="G470" s="5"/>
      <c r="H470" s="5"/>
      <c r="I470" s="5"/>
    </row>
    <row r="471" spans="1:9" x14ac:dyDescent="0.2">
      <c r="A471" s="1"/>
      <c r="B471" s="1"/>
      <c r="C471" s="1"/>
      <c r="D471" s="8"/>
      <c r="E471" s="8"/>
      <c r="F471" s="8"/>
      <c r="G471" s="5"/>
      <c r="H471" s="5"/>
      <c r="I471" s="5"/>
    </row>
    <row r="472" spans="1:9" x14ac:dyDescent="0.2">
      <c r="A472" s="1"/>
      <c r="B472" s="1"/>
      <c r="C472" s="1"/>
      <c r="D472" s="8"/>
      <c r="E472" s="8"/>
      <c r="F472" s="8"/>
      <c r="G472" s="5"/>
      <c r="H472" s="5"/>
      <c r="I472" s="5"/>
    </row>
    <row r="473" spans="1:9" x14ac:dyDescent="0.2">
      <c r="A473" s="1"/>
      <c r="B473" s="1"/>
      <c r="C473" s="1"/>
      <c r="D473" s="8"/>
      <c r="E473" s="8"/>
      <c r="F473" s="8"/>
      <c r="G473" s="5"/>
      <c r="H473" s="5"/>
      <c r="I473" s="5"/>
    </row>
    <row r="474" spans="1:9" x14ac:dyDescent="0.2">
      <c r="A474" s="1"/>
      <c r="B474" s="1"/>
      <c r="C474" s="1"/>
      <c r="D474" s="8"/>
      <c r="E474" s="8"/>
      <c r="F474" s="8"/>
      <c r="G474" s="5"/>
      <c r="H474" s="5"/>
      <c r="I474" s="5"/>
    </row>
    <row r="475" spans="1:9" x14ac:dyDescent="0.2">
      <c r="A475" s="1"/>
      <c r="B475" s="1"/>
      <c r="C475" s="1"/>
      <c r="D475" s="8"/>
      <c r="E475" s="8"/>
      <c r="F475" s="8"/>
      <c r="G475" s="5"/>
      <c r="H475" s="5"/>
      <c r="I475" s="5"/>
    </row>
    <row r="476" spans="1:9" x14ac:dyDescent="0.2">
      <c r="A476" s="1"/>
      <c r="B476" s="1"/>
      <c r="C476" s="1"/>
      <c r="D476" s="8"/>
      <c r="E476" s="8"/>
      <c r="F476" s="8"/>
      <c r="G476" s="5"/>
      <c r="H476" s="5"/>
      <c r="I476" s="5"/>
    </row>
    <row r="477" spans="1:9" x14ac:dyDescent="0.2">
      <c r="A477" s="1"/>
      <c r="B477" s="1"/>
      <c r="C477" s="1"/>
      <c r="D477" s="8"/>
      <c r="E477" s="8"/>
      <c r="F477" s="8"/>
      <c r="G477" s="5"/>
      <c r="H477" s="5"/>
      <c r="I477" s="5"/>
    </row>
    <row r="478" spans="1:9" x14ac:dyDescent="0.2">
      <c r="A478" s="1"/>
      <c r="B478" s="1"/>
      <c r="C478" s="1"/>
      <c r="D478" s="8"/>
      <c r="E478" s="8"/>
      <c r="F478" s="8"/>
      <c r="G478" s="5"/>
      <c r="H478" s="5"/>
      <c r="I478" s="5"/>
    </row>
    <row r="479" spans="1:9" x14ac:dyDescent="0.2">
      <c r="A479" s="1"/>
      <c r="B479" s="1"/>
      <c r="C479" s="1"/>
      <c r="D479" s="8"/>
      <c r="E479" s="8"/>
      <c r="F479" s="8"/>
      <c r="G479" s="5"/>
      <c r="H479" s="5"/>
      <c r="I479" s="5"/>
    </row>
    <row r="480" spans="1:9" x14ac:dyDescent="0.2">
      <c r="A480" s="1"/>
      <c r="B480" s="1"/>
      <c r="C480" s="1"/>
      <c r="D480" s="8"/>
      <c r="E480" s="8"/>
      <c r="F480" s="8"/>
      <c r="G480" s="5"/>
      <c r="H480" s="5"/>
      <c r="I480" s="5"/>
    </row>
    <row r="481" spans="1:9" x14ac:dyDescent="0.2">
      <c r="A481" s="1"/>
      <c r="B481" s="1"/>
      <c r="C481" s="1"/>
      <c r="D481" s="8"/>
      <c r="E481" s="8"/>
      <c r="F481" s="8"/>
      <c r="G481" s="5"/>
      <c r="H481" s="5"/>
      <c r="I481" s="5"/>
    </row>
    <row r="482" spans="1:9" x14ac:dyDescent="0.2">
      <c r="A482" s="1"/>
      <c r="B482" s="1"/>
      <c r="C482" s="1"/>
      <c r="D482" s="8"/>
      <c r="E482" s="8"/>
      <c r="F482" s="8"/>
      <c r="G482" s="5"/>
      <c r="H482" s="5"/>
      <c r="I482" s="5"/>
    </row>
    <row r="483" spans="1:9" x14ac:dyDescent="0.2">
      <c r="A483" s="1"/>
      <c r="B483" s="1"/>
      <c r="C483" s="1"/>
      <c r="D483" s="8"/>
      <c r="E483" s="8"/>
      <c r="F483" s="8"/>
      <c r="G483" s="5"/>
      <c r="H483" s="5"/>
      <c r="I483" s="5"/>
    </row>
    <row r="484" spans="1:9" x14ac:dyDescent="0.2">
      <c r="A484" s="1"/>
      <c r="B484" s="1"/>
      <c r="C484" s="1"/>
      <c r="D484" s="8"/>
      <c r="E484" s="8"/>
      <c r="F484" s="8"/>
      <c r="G484" s="5"/>
      <c r="H484" s="5"/>
      <c r="I484" s="5"/>
    </row>
    <row r="485" spans="1:9" x14ac:dyDescent="0.2">
      <c r="A485" s="1"/>
      <c r="B485" s="1"/>
      <c r="C485" s="1"/>
      <c r="D485" s="8"/>
      <c r="E485" s="8"/>
      <c r="F485" s="8"/>
      <c r="G485" s="5"/>
      <c r="H485" s="5"/>
      <c r="I485" s="5"/>
    </row>
    <row r="486" spans="1:9" x14ac:dyDescent="0.2">
      <c r="A486" s="1"/>
      <c r="B486" s="1"/>
      <c r="C486" s="1"/>
      <c r="D486" s="8"/>
      <c r="E486" s="8"/>
      <c r="F486" s="8"/>
      <c r="G486" s="5"/>
      <c r="H486" s="5"/>
      <c r="I486" s="5"/>
    </row>
    <row r="487" spans="1:9" x14ac:dyDescent="0.2">
      <c r="A487" s="1"/>
      <c r="B487" s="1"/>
      <c r="C487" s="1"/>
      <c r="D487" s="8"/>
      <c r="E487" s="8"/>
      <c r="F487" s="8"/>
      <c r="G487" s="5"/>
      <c r="H487" s="5"/>
      <c r="I487" s="5"/>
    </row>
    <row r="488" spans="1:9" x14ac:dyDescent="0.2">
      <c r="A488" s="1"/>
      <c r="B488" s="1"/>
      <c r="C488" s="1"/>
      <c r="D488" s="8"/>
      <c r="E488" s="8"/>
      <c r="F488" s="8"/>
      <c r="G488" s="5"/>
      <c r="H488" s="5"/>
      <c r="I488" s="5"/>
    </row>
    <row r="489" spans="1:9" x14ac:dyDescent="0.2">
      <c r="A489" s="1"/>
      <c r="B489" s="1"/>
      <c r="C489" s="1"/>
      <c r="D489" s="8"/>
      <c r="E489" s="8"/>
      <c r="F489" s="8"/>
      <c r="G489" s="5"/>
      <c r="H489" s="5"/>
      <c r="I489" s="5"/>
    </row>
    <row r="490" spans="1:9" x14ac:dyDescent="0.2">
      <c r="A490" s="1"/>
      <c r="B490" s="1"/>
      <c r="C490" s="1"/>
      <c r="D490" s="8"/>
      <c r="E490" s="8"/>
      <c r="F490" s="8"/>
      <c r="G490" s="5"/>
      <c r="H490" s="5"/>
      <c r="I490" s="5"/>
    </row>
    <row r="491" spans="1:9" x14ac:dyDescent="0.2">
      <c r="A491" s="1"/>
      <c r="B491" s="1"/>
      <c r="C491" s="1"/>
      <c r="D491" s="8"/>
      <c r="E491" s="8"/>
      <c r="F491" s="8"/>
      <c r="G491" s="5"/>
      <c r="H491" s="5"/>
      <c r="I491" s="5"/>
    </row>
    <row r="492" spans="1:9" x14ac:dyDescent="0.2">
      <c r="A492" s="1"/>
      <c r="B492" s="1"/>
      <c r="C492" s="1"/>
      <c r="D492" s="8"/>
      <c r="E492" s="8"/>
      <c r="F492" s="8"/>
      <c r="G492" s="5"/>
      <c r="H492" s="5"/>
      <c r="I492" s="5"/>
    </row>
    <row r="493" spans="1:9" x14ac:dyDescent="0.2">
      <c r="A493" s="1"/>
      <c r="B493" s="1"/>
      <c r="C493" s="1"/>
      <c r="D493" s="8"/>
      <c r="E493" s="8"/>
      <c r="F493" s="8"/>
      <c r="G493" s="5"/>
      <c r="H493" s="5"/>
      <c r="I493" s="5"/>
    </row>
    <row r="494" spans="1:9" x14ac:dyDescent="0.2">
      <c r="A494" s="1"/>
      <c r="B494" s="1"/>
      <c r="C494" s="1"/>
      <c r="D494" s="8"/>
      <c r="E494" s="8"/>
      <c r="F494" s="8"/>
      <c r="G494" s="5"/>
      <c r="H494" s="5"/>
      <c r="I494" s="5"/>
    </row>
    <row r="495" spans="1:9" x14ac:dyDescent="0.2">
      <c r="A495" s="1"/>
      <c r="B495" s="1"/>
      <c r="C495" s="1"/>
      <c r="D495" s="8"/>
      <c r="E495" s="8"/>
      <c r="F495" s="8"/>
      <c r="G495" s="5"/>
      <c r="H495" s="5"/>
      <c r="I495" s="5"/>
    </row>
    <row r="496" spans="1:9" x14ac:dyDescent="0.2">
      <c r="A496" s="1"/>
      <c r="B496" s="1"/>
      <c r="C496" s="1"/>
      <c r="D496" s="8"/>
      <c r="E496" s="8"/>
      <c r="F496" s="8"/>
      <c r="G496" s="5"/>
      <c r="H496" s="5"/>
      <c r="I496" s="5"/>
    </row>
    <row r="497" spans="1:9" x14ac:dyDescent="0.2">
      <c r="A497" s="1"/>
      <c r="B497" s="1"/>
      <c r="C497" s="1"/>
      <c r="D497" s="8"/>
      <c r="E497" s="8"/>
      <c r="F497" s="8"/>
      <c r="G497" s="5"/>
      <c r="H497" s="5"/>
      <c r="I497" s="5"/>
    </row>
    <row r="498" spans="1:9" x14ac:dyDescent="0.2">
      <c r="A498" s="1"/>
      <c r="B498" s="1"/>
      <c r="C498" s="1"/>
      <c r="D498" s="8"/>
      <c r="E498" s="8"/>
      <c r="F498" s="8"/>
      <c r="G498" s="5"/>
      <c r="H498" s="5"/>
      <c r="I498" s="5"/>
    </row>
    <row r="499" spans="1:9" x14ac:dyDescent="0.2">
      <c r="A499" s="1"/>
      <c r="B499" s="1"/>
      <c r="C499" s="1"/>
      <c r="D499" s="8"/>
      <c r="E499" s="8"/>
      <c r="F499" s="8"/>
      <c r="G499" s="5"/>
      <c r="H499" s="5"/>
      <c r="I499" s="5"/>
    </row>
    <row r="500" spans="1:9" x14ac:dyDescent="0.2">
      <c r="A500" s="1"/>
      <c r="B500" s="1"/>
      <c r="C500" s="1"/>
      <c r="D500" s="8"/>
      <c r="E500" s="8"/>
      <c r="F500" s="8"/>
      <c r="G500" s="5"/>
      <c r="H500" s="5"/>
      <c r="I500" s="5"/>
    </row>
    <row r="501" spans="1:9" x14ac:dyDescent="0.2">
      <c r="A501" s="1"/>
      <c r="B501" s="1"/>
      <c r="C501" s="1"/>
      <c r="D501" s="8"/>
      <c r="E501" s="8"/>
      <c r="F501" s="8"/>
      <c r="G501" s="5"/>
      <c r="H501" s="5"/>
      <c r="I501" s="5"/>
    </row>
    <row r="502" spans="1:9" x14ac:dyDescent="0.2">
      <c r="A502" s="1"/>
      <c r="B502" s="1"/>
      <c r="C502" s="1"/>
      <c r="D502" s="8"/>
      <c r="E502" s="8"/>
      <c r="F502" s="8"/>
      <c r="G502" s="5"/>
      <c r="H502" s="5"/>
      <c r="I502" s="5"/>
    </row>
    <row r="503" spans="1:9" x14ac:dyDescent="0.2">
      <c r="A503" s="1"/>
      <c r="B503" s="1"/>
      <c r="C503" s="1"/>
      <c r="D503" s="8"/>
      <c r="E503" s="8"/>
      <c r="F503" s="8"/>
      <c r="G503" s="5"/>
      <c r="H503" s="5"/>
      <c r="I503" s="5"/>
    </row>
    <row r="504" spans="1:9" x14ac:dyDescent="0.2">
      <c r="A504" s="1"/>
      <c r="B504" s="1"/>
      <c r="C504" s="1"/>
      <c r="D504" s="8"/>
      <c r="E504" s="8"/>
      <c r="F504" s="8"/>
      <c r="G504" s="5"/>
      <c r="H504" s="5"/>
      <c r="I504" s="5"/>
    </row>
    <row r="505" spans="1:9" x14ac:dyDescent="0.2">
      <c r="A505" s="1"/>
      <c r="B505" s="1"/>
      <c r="C505" s="1"/>
      <c r="D505" s="8"/>
      <c r="E505" s="8"/>
      <c r="F505" s="8"/>
      <c r="G505" s="5"/>
      <c r="H505" s="5"/>
      <c r="I505" s="5"/>
    </row>
    <row r="506" spans="1:9" x14ac:dyDescent="0.2">
      <c r="A506" s="1"/>
      <c r="B506" s="1"/>
      <c r="C506" s="1"/>
      <c r="D506" s="8"/>
      <c r="E506" s="8"/>
      <c r="F506" s="8"/>
      <c r="G506" s="5"/>
      <c r="H506" s="5"/>
      <c r="I506" s="5"/>
    </row>
    <row r="507" spans="1:9" x14ac:dyDescent="0.2">
      <c r="A507" s="1"/>
      <c r="B507" s="1"/>
      <c r="C507" s="1"/>
      <c r="D507" s="8"/>
      <c r="E507" s="8"/>
      <c r="F507" s="8"/>
      <c r="G507" s="5"/>
      <c r="H507" s="5"/>
      <c r="I507" s="5"/>
    </row>
    <row r="508" spans="1:9" x14ac:dyDescent="0.2">
      <c r="A508" s="1"/>
      <c r="B508" s="1"/>
      <c r="C508" s="1"/>
      <c r="D508" s="8"/>
      <c r="E508" s="8"/>
      <c r="F508" s="8"/>
      <c r="G508" s="5"/>
      <c r="H508" s="5"/>
      <c r="I508" s="5"/>
    </row>
    <row r="509" spans="1:9" x14ac:dyDescent="0.2">
      <c r="A509" s="1"/>
      <c r="B509" s="1"/>
      <c r="C509" s="1"/>
      <c r="D509" s="8"/>
      <c r="E509" s="8"/>
      <c r="F509" s="8"/>
      <c r="G509" s="5"/>
      <c r="H509" s="5"/>
      <c r="I509" s="5"/>
    </row>
    <row r="510" spans="1:9" x14ac:dyDescent="0.2">
      <c r="A510" s="1"/>
      <c r="B510" s="1"/>
      <c r="C510" s="1"/>
      <c r="D510" s="8"/>
      <c r="E510" s="8"/>
      <c r="F510" s="8"/>
      <c r="G510" s="5"/>
      <c r="H510" s="5"/>
      <c r="I510" s="5"/>
    </row>
    <row r="511" spans="1:9" x14ac:dyDescent="0.2">
      <c r="A511" s="1"/>
      <c r="B511" s="1"/>
      <c r="C511" s="1"/>
      <c r="D511" s="8"/>
      <c r="E511" s="8"/>
      <c r="F511" s="8"/>
      <c r="G511" s="5"/>
      <c r="H511" s="5"/>
      <c r="I511" s="5"/>
    </row>
    <row r="512" spans="1:9" x14ac:dyDescent="0.2">
      <c r="A512" s="1"/>
      <c r="B512" s="1"/>
      <c r="C512" s="1"/>
      <c r="D512" s="8"/>
      <c r="E512" s="8"/>
      <c r="F512" s="8"/>
      <c r="G512" s="5"/>
      <c r="H512" s="5"/>
      <c r="I512" s="5"/>
    </row>
    <row r="513" spans="1:9" x14ac:dyDescent="0.2">
      <c r="A513" s="1"/>
      <c r="B513" s="1"/>
      <c r="C513" s="1"/>
      <c r="D513" s="8"/>
      <c r="E513" s="8"/>
      <c r="F513" s="8"/>
      <c r="G513" s="5"/>
      <c r="H513" s="5"/>
      <c r="I513" s="5"/>
    </row>
    <row r="514" spans="1:9" x14ac:dyDescent="0.2">
      <c r="A514" s="1"/>
      <c r="B514" s="1"/>
      <c r="C514" s="1"/>
      <c r="D514" s="8"/>
      <c r="E514" s="8"/>
      <c r="F514" s="8"/>
      <c r="G514" s="5"/>
      <c r="H514" s="5"/>
      <c r="I514" s="5"/>
    </row>
    <row r="515" spans="1:9" x14ac:dyDescent="0.2">
      <c r="A515" s="1"/>
      <c r="B515" s="1"/>
      <c r="C515" s="1"/>
      <c r="D515" s="8"/>
      <c r="E515" s="8"/>
      <c r="F515" s="8"/>
      <c r="G515" s="5"/>
      <c r="H515" s="5"/>
      <c r="I515" s="5"/>
    </row>
    <row r="516" spans="1:9" x14ac:dyDescent="0.2">
      <c r="A516" s="1"/>
      <c r="B516" s="1"/>
      <c r="C516" s="1"/>
      <c r="D516" s="8"/>
      <c r="E516" s="8"/>
      <c r="F516" s="8"/>
      <c r="G516" s="5"/>
      <c r="H516" s="5"/>
      <c r="I516" s="5"/>
    </row>
    <row r="517" spans="1:9" x14ac:dyDescent="0.2">
      <c r="A517" s="1"/>
      <c r="B517" s="1"/>
      <c r="C517" s="1"/>
      <c r="D517" s="8"/>
      <c r="E517" s="8"/>
      <c r="F517" s="8"/>
      <c r="G517" s="5"/>
      <c r="H517" s="5"/>
      <c r="I517" s="5"/>
    </row>
    <row r="518" spans="1:9" x14ac:dyDescent="0.2">
      <c r="A518" s="1"/>
      <c r="B518" s="1"/>
      <c r="C518" s="1"/>
      <c r="D518" s="8"/>
      <c r="E518" s="8"/>
      <c r="F518" s="8"/>
      <c r="G518" s="5"/>
      <c r="H518" s="5"/>
      <c r="I518" s="5"/>
    </row>
    <row r="519" spans="1:9" x14ac:dyDescent="0.2">
      <c r="A519" s="1"/>
      <c r="B519" s="1"/>
      <c r="C519" s="1"/>
      <c r="D519" s="8"/>
      <c r="E519" s="8"/>
      <c r="F519" s="8"/>
      <c r="G519" s="5"/>
      <c r="H519" s="5"/>
      <c r="I519" s="5"/>
    </row>
    <row r="520" spans="1:9" x14ac:dyDescent="0.2">
      <c r="A520" s="1"/>
      <c r="B520" s="1"/>
      <c r="C520" s="1"/>
      <c r="D520" s="8"/>
      <c r="E520" s="8"/>
      <c r="F520" s="8"/>
      <c r="G520" s="5"/>
      <c r="H520" s="5"/>
      <c r="I520" s="5"/>
    </row>
    <row r="521" spans="1:9" x14ac:dyDescent="0.2">
      <c r="A521" s="1"/>
      <c r="B521" s="1"/>
      <c r="C521" s="1"/>
      <c r="D521" s="8"/>
      <c r="E521" s="8"/>
      <c r="F521" s="8"/>
      <c r="G521" s="5"/>
      <c r="H521" s="5"/>
      <c r="I521" s="5"/>
    </row>
    <row r="522" spans="1:9" x14ac:dyDescent="0.2">
      <c r="A522" s="1"/>
      <c r="B522" s="1"/>
      <c r="C522" s="1"/>
      <c r="D522" s="8"/>
      <c r="E522" s="8"/>
      <c r="F522" s="8"/>
      <c r="G522" s="5"/>
      <c r="H522" s="5"/>
      <c r="I522" s="5"/>
    </row>
    <row r="523" spans="1:9" x14ac:dyDescent="0.2">
      <c r="A523" s="1"/>
      <c r="B523" s="1"/>
      <c r="C523" s="1"/>
      <c r="D523" s="8"/>
      <c r="E523" s="8"/>
      <c r="F523" s="8"/>
      <c r="G523" s="5"/>
      <c r="H523" s="5"/>
      <c r="I523" s="5"/>
    </row>
    <row r="524" spans="1:9" x14ac:dyDescent="0.2">
      <c r="A524" s="1"/>
      <c r="B524" s="1"/>
      <c r="C524" s="1"/>
      <c r="D524" s="8"/>
      <c r="E524" s="8"/>
      <c r="F524" s="8"/>
      <c r="G524" s="5"/>
      <c r="H524" s="5"/>
      <c r="I524" s="5"/>
    </row>
    <row r="525" spans="1:9" x14ac:dyDescent="0.2">
      <c r="A525" s="1"/>
      <c r="B525" s="1"/>
      <c r="C525" s="1"/>
      <c r="D525" s="8"/>
      <c r="E525" s="8"/>
      <c r="F525" s="8"/>
      <c r="G525" s="5"/>
      <c r="H525" s="5"/>
      <c r="I525" s="5"/>
    </row>
    <row r="526" spans="1:9" x14ac:dyDescent="0.2">
      <c r="A526" s="1"/>
      <c r="B526" s="1"/>
      <c r="C526" s="1"/>
      <c r="D526" s="8"/>
      <c r="E526" s="8"/>
      <c r="F526" s="8"/>
      <c r="G526" s="5"/>
      <c r="H526" s="5"/>
      <c r="I526" s="5"/>
    </row>
    <row r="527" spans="1:9" x14ac:dyDescent="0.2">
      <c r="A527" s="1"/>
      <c r="B527" s="1"/>
      <c r="C527" s="1"/>
      <c r="D527" s="8"/>
      <c r="E527" s="8"/>
      <c r="F527" s="8"/>
      <c r="G527" s="5"/>
      <c r="H527" s="5"/>
      <c r="I527" s="5"/>
    </row>
    <row r="528" spans="1:9" x14ac:dyDescent="0.2">
      <c r="A528" s="1"/>
      <c r="B528" s="1"/>
      <c r="C528" s="1"/>
      <c r="D528" s="8"/>
      <c r="E528" s="8"/>
      <c r="F528" s="8"/>
      <c r="G528" s="5"/>
      <c r="H528" s="5"/>
      <c r="I528" s="5"/>
    </row>
    <row r="529" spans="1:9" x14ac:dyDescent="0.2">
      <c r="A529" s="1"/>
      <c r="B529" s="1"/>
      <c r="C529" s="1"/>
      <c r="D529" s="8"/>
      <c r="E529" s="8"/>
      <c r="F529" s="8"/>
      <c r="G529" s="5"/>
      <c r="H529" s="5"/>
      <c r="I529" s="5"/>
    </row>
    <row r="530" spans="1:9" x14ac:dyDescent="0.2">
      <c r="A530" s="1"/>
      <c r="B530" s="1"/>
      <c r="C530" s="1"/>
      <c r="D530" s="8"/>
      <c r="E530" s="8"/>
      <c r="F530" s="8"/>
      <c r="G530" s="5"/>
      <c r="H530" s="5"/>
      <c r="I530" s="5"/>
    </row>
    <row r="531" spans="1:9" x14ac:dyDescent="0.2">
      <c r="A531" s="1"/>
      <c r="B531" s="1"/>
      <c r="C531" s="1"/>
      <c r="D531" s="8"/>
      <c r="E531" s="8"/>
      <c r="F531" s="8"/>
      <c r="G531" s="5"/>
      <c r="H531" s="5"/>
      <c r="I531" s="5"/>
    </row>
    <row r="532" spans="1:9" x14ac:dyDescent="0.2">
      <c r="A532" s="1"/>
      <c r="B532" s="1"/>
      <c r="C532" s="1"/>
      <c r="D532" s="8"/>
      <c r="E532" s="8"/>
      <c r="F532" s="8"/>
      <c r="G532" s="5"/>
      <c r="H532" s="5"/>
      <c r="I532" s="5"/>
    </row>
    <row r="533" spans="1:9" x14ac:dyDescent="0.2">
      <c r="A533" s="1"/>
      <c r="B533" s="1"/>
      <c r="C533" s="1"/>
      <c r="D533" s="8"/>
      <c r="E533" s="8"/>
      <c r="F533" s="8"/>
      <c r="G533" s="5"/>
      <c r="H533" s="5"/>
      <c r="I533" s="5"/>
    </row>
    <row r="534" spans="1:9" x14ac:dyDescent="0.2">
      <c r="A534" s="1"/>
      <c r="B534" s="1"/>
      <c r="C534" s="1"/>
      <c r="D534" s="8"/>
      <c r="E534" s="8"/>
      <c r="F534" s="8"/>
      <c r="G534" s="5"/>
      <c r="H534" s="5"/>
      <c r="I534" s="5"/>
    </row>
    <row r="535" spans="1:9" x14ac:dyDescent="0.2">
      <c r="A535" s="1"/>
      <c r="B535" s="1"/>
      <c r="C535" s="1"/>
      <c r="D535" s="8"/>
      <c r="E535" s="8"/>
      <c r="F535" s="8"/>
      <c r="G535" s="5"/>
      <c r="H535" s="5"/>
      <c r="I535" s="5"/>
    </row>
    <row r="536" spans="1:9" x14ac:dyDescent="0.2">
      <c r="A536" s="1"/>
      <c r="B536" s="1"/>
      <c r="C536" s="1"/>
      <c r="D536" s="8"/>
      <c r="E536" s="8"/>
      <c r="F536" s="8"/>
      <c r="G536" s="5"/>
      <c r="H536" s="5"/>
      <c r="I536" s="5"/>
    </row>
    <row r="537" spans="1:9" x14ac:dyDescent="0.2">
      <c r="A537" s="1"/>
      <c r="B537" s="1"/>
      <c r="C537" s="1"/>
      <c r="D537" s="8"/>
      <c r="E537" s="8"/>
      <c r="F537" s="8"/>
      <c r="G537" s="5"/>
      <c r="H537" s="5"/>
      <c r="I537" s="5"/>
    </row>
    <row r="538" spans="1:9" x14ac:dyDescent="0.2">
      <c r="A538" s="1"/>
      <c r="B538" s="1"/>
      <c r="C538" s="1"/>
      <c r="D538" s="8"/>
      <c r="E538" s="8"/>
      <c r="F538" s="8"/>
      <c r="G538" s="5"/>
      <c r="H538" s="5"/>
      <c r="I538" s="5"/>
    </row>
    <row r="539" spans="1:9" x14ac:dyDescent="0.2">
      <c r="A539" s="1"/>
      <c r="B539" s="1"/>
      <c r="C539" s="1"/>
      <c r="D539" s="8"/>
      <c r="E539" s="8"/>
      <c r="F539" s="8"/>
      <c r="G539" s="5"/>
      <c r="H539" s="5"/>
      <c r="I539" s="5"/>
    </row>
    <row r="540" spans="1:9" x14ac:dyDescent="0.2">
      <c r="A540" s="1"/>
      <c r="B540" s="1"/>
      <c r="C540" s="1"/>
      <c r="D540" s="8"/>
      <c r="E540" s="8"/>
      <c r="F540" s="8"/>
      <c r="G540" s="5"/>
      <c r="H540" s="5"/>
      <c r="I540" s="5"/>
    </row>
    <row r="541" spans="1:9" x14ac:dyDescent="0.2">
      <c r="A541" s="1"/>
      <c r="B541" s="1"/>
      <c r="C541" s="1"/>
      <c r="D541" s="8"/>
      <c r="E541" s="8"/>
      <c r="F541" s="8"/>
      <c r="G541" s="5"/>
      <c r="H541" s="5"/>
      <c r="I541" s="5"/>
    </row>
    <row r="542" spans="1:9" x14ac:dyDescent="0.2">
      <c r="A542" s="1"/>
      <c r="B542" s="1"/>
      <c r="C542" s="1"/>
      <c r="D542" s="8"/>
      <c r="E542" s="8"/>
      <c r="F542" s="8"/>
      <c r="G542" s="5"/>
      <c r="H542" s="5"/>
      <c r="I542" s="5"/>
    </row>
    <row r="543" spans="1:9" x14ac:dyDescent="0.2">
      <c r="A543" s="1"/>
      <c r="B543" s="1"/>
      <c r="C543" s="1"/>
      <c r="D543" s="8"/>
      <c r="E543" s="8"/>
      <c r="F543" s="8"/>
      <c r="G543" s="5"/>
      <c r="H543" s="5"/>
      <c r="I543" s="5"/>
    </row>
    <row r="544" spans="1:9" x14ac:dyDescent="0.2">
      <c r="A544" s="1"/>
      <c r="B544" s="1"/>
      <c r="C544" s="1"/>
      <c r="D544" s="8"/>
      <c r="E544" s="8"/>
      <c r="F544" s="8"/>
      <c r="G544" s="5"/>
      <c r="H544" s="5"/>
      <c r="I544" s="5"/>
    </row>
    <row r="545" spans="1:9" x14ac:dyDescent="0.2">
      <c r="A545" s="1"/>
      <c r="B545" s="1"/>
      <c r="C545" s="1"/>
      <c r="D545" s="8"/>
      <c r="E545" s="8"/>
      <c r="F545" s="8"/>
      <c r="G545" s="5"/>
      <c r="H545" s="5"/>
      <c r="I545" s="5"/>
    </row>
    <row r="546" spans="1:9" x14ac:dyDescent="0.2">
      <c r="A546" s="1"/>
      <c r="B546" s="1"/>
      <c r="C546" s="1"/>
      <c r="D546" s="8"/>
      <c r="E546" s="8"/>
      <c r="F546" s="8"/>
      <c r="G546" s="5"/>
      <c r="H546" s="5"/>
      <c r="I546" s="5"/>
    </row>
    <row r="547" spans="1:9" x14ac:dyDescent="0.2">
      <c r="A547" s="1"/>
      <c r="B547" s="1"/>
      <c r="C547" s="1"/>
      <c r="D547" s="8"/>
      <c r="E547" s="8"/>
      <c r="F547" s="8"/>
      <c r="G547" s="5"/>
      <c r="H547" s="5"/>
      <c r="I547" s="5"/>
    </row>
    <row r="548" spans="1:9" x14ac:dyDescent="0.2">
      <c r="A548" s="1"/>
      <c r="B548" s="1"/>
      <c r="C548" s="1"/>
      <c r="D548" s="8"/>
      <c r="E548" s="8"/>
      <c r="F548" s="8"/>
      <c r="G548" s="5"/>
      <c r="H548" s="5"/>
      <c r="I548" s="5"/>
    </row>
    <row r="549" spans="1:9" x14ac:dyDescent="0.2">
      <c r="A549" s="1"/>
      <c r="B549" s="1"/>
      <c r="C549" s="1"/>
      <c r="D549" s="8"/>
      <c r="E549" s="8"/>
      <c r="F549" s="8"/>
      <c r="G549" s="5"/>
      <c r="H549" s="5"/>
      <c r="I549" s="5"/>
    </row>
    <row r="550" spans="1:9" x14ac:dyDescent="0.2">
      <c r="A550" s="1"/>
      <c r="B550" s="1"/>
      <c r="C550" s="1"/>
      <c r="D550" s="8"/>
      <c r="E550" s="8"/>
      <c r="F550" s="8"/>
      <c r="G550" s="5"/>
      <c r="H550" s="5"/>
      <c r="I550" s="5"/>
    </row>
    <row r="551" spans="1:9" x14ac:dyDescent="0.2">
      <c r="A551" s="1"/>
      <c r="B551" s="1"/>
      <c r="C551" s="1"/>
      <c r="D551" s="8"/>
      <c r="E551" s="8"/>
      <c r="F551" s="8"/>
      <c r="G551" s="5"/>
      <c r="H551" s="5"/>
      <c r="I551" s="5"/>
    </row>
    <row r="552" spans="1:9" x14ac:dyDescent="0.2">
      <c r="A552" s="1"/>
      <c r="B552" s="1"/>
      <c r="C552" s="1"/>
      <c r="D552" s="8"/>
      <c r="E552" s="8"/>
      <c r="F552" s="8"/>
      <c r="G552" s="5"/>
      <c r="H552" s="5"/>
      <c r="I552" s="5"/>
    </row>
    <row r="553" spans="1:9" x14ac:dyDescent="0.2">
      <c r="A553" s="1"/>
      <c r="B553" s="1"/>
      <c r="C553" s="1"/>
      <c r="D553" s="8"/>
      <c r="E553" s="8"/>
      <c r="F553" s="8"/>
      <c r="G553" s="5"/>
      <c r="H553" s="5"/>
      <c r="I553" s="5"/>
    </row>
    <row r="554" spans="1:9" x14ac:dyDescent="0.2">
      <c r="A554" s="1"/>
      <c r="B554" s="1"/>
      <c r="C554" s="1"/>
      <c r="D554" s="8"/>
      <c r="E554" s="8"/>
      <c r="F554" s="8"/>
      <c r="G554" s="5"/>
      <c r="H554" s="5"/>
      <c r="I554" s="5"/>
    </row>
    <row r="555" spans="1:9" x14ac:dyDescent="0.2">
      <c r="A555" s="1"/>
      <c r="B555" s="1"/>
      <c r="C555" s="1"/>
      <c r="D555" s="8"/>
      <c r="E555" s="8"/>
      <c r="F555" s="8"/>
      <c r="G555" s="5"/>
      <c r="H555" s="5"/>
      <c r="I555" s="5"/>
    </row>
    <row r="556" spans="1:9" x14ac:dyDescent="0.2">
      <c r="A556" s="1"/>
      <c r="B556" s="1"/>
      <c r="C556" s="1"/>
      <c r="D556" s="8"/>
      <c r="E556" s="8"/>
      <c r="F556" s="8"/>
      <c r="G556" s="5"/>
      <c r="H556" s="5"/>
      <c r="I556" s="5"/>
    </row>
    <row r="557" spans="1:9" x14ac:dyDescent="0.2">
      <c r="A557" s="1"/>
      <c r="B557" s="1"/>
      <c r="C557" s="1"/>
      <c r="D557" s="8"/>
      <c r="E557" s="8"/>
      <c r="F557" s="8"/>
      <c r="G557" s="5"/>
      <c r="H557" s="5"/>
      <c r="I557" s="5"/>
    </row>
    <row r="558" spans="1:9" x14ac:dyDescent="0.2">
      <c r="A558" s="1"/>
      <c r="B558" s="1"/>
      <c r="C558" s="1"/>
      <c r="D558" s="8"/>
      <c r="E558" s="8"/>
      <c r="F558" s="8"/>
      <c r="G558" s="5"/>
      <c r="H558" s="5"/>
      <c r="I558" s="5"/>
    </row>
    <row r="559" spans="1:9" x14ac:dyDescent="0.2">
      <c r="A559" s="1"/>
      <c r="B559" s="1"/>
      <c r="C559" s="1"/>
      <c r="D559" s="8"/>
      <c r="E559" s="8"/>
      <c r="F559" s="8"/>
      <c r="G559" s="5"/>
      <c r="H559" s="5"/>
      <c r="I559" s="5"/>
    </row>
    <row r="560" spans="1:9" x14ac:dyDescent="0.2">
      <c r="A560" s="1"/>
      <c r="B560" s="1"/>
      <c r="C560" s="1"/>
      <c r="D560" s="8"/>
      <c r="E560" s="8"/>
      <c r="F560" s="8"/>
      <c r="G560" s="5"/>
      <c r="H560" s="5"/>
      <c r="I560" s="5"/>
    </row>
    <row r="561" spans="1:9" x14ac:dyDescent="0.2">
      <c r="A561" s="1"/>
      <c r="B561" s="1"/>
      <c r="C561" s="1"/>
      <c r="D561" s="8"/>
      <c r="E561" s="8"/>
      <c r="F561" s="8"/>
      <c r="G561" s="5"/>
      <c r="H561" s="5"/>
      <c r="I561" s="5"/>
    </row>
    <row r="562" spans="1:9" x14ac:dyDescent="0.2">
      <c r="A562" s="1"/>
      <c r="B562" s="1"/>
      <c r="C562" s="1"/>
      <c r="D562" s="8"/>
      <c r="E562" s="8"/>
      <c r="F562" s="8"/>
      <c r="G562" s="5"/>
      <c r="H562" s="5"/>
      <c r="I562" s="5"/>
    </row>
    <row r="563" spans="1:9" x14ac:dyDescent="0.2">
      <c r="A563" s="1"/>
      <c r="B563" s="1"/>
      <c r="C563" s="1"/>
      <c r="D563" s="8"/>
      <c r="E563" s="8"/>
      <c r="F563" s="8"/>
      <c r="G563" s="5"/>
      <c r="H563" s="5"/>
      <c r="I563" s="5"/>
    </row>
    <row r="564" spans="1:9" x14ac:dyDescent="0.2">
      <c r="A564" s="1"/>
      <c r="B564" s="1"/>
      <c r="C564" s="1"/>
      <c r="D564" s="8"/>
      <c r="E564" s="8"/>
      <c r="F564" s="8"/>
      <c r="G564" s="5"/>
      <c r="H564" s="5"/>
      <c r="I564" s="5"/>
    </row>
    <row r="565" spans="1:9" x14ac:dyDescent="0.2">
      <c r="A565" s="1"/>
      <c r="B565" s="1"/>
      <c r="C565" s="1"/>
      <c r="D565" s="8"/>
      <c r="E565" s="8"/>
      <c r="F565" s="8"/>
      <c r="G565" s="5"/>
      <c r="H565" s="5"/>
      <c r="I565" s="5"/>
    </row>
    <row r="566" spans="1:9" x14ac:dyDescent="0.2">
      <c r="A566" s="1"/>
      <c r="B566" s="1"/>
      <c r="C566" s="1"/>
      <c r="D566" s="8"/>
      <c r="E566" s="8"/>
      <c r="F566" s="8"/>
      <c r="G566" s="5"/>
      <c r="H566" s="5"/>
      <c r="I566" s="5"/>
    </row>
    <row r="567" spans="1:9" x14ac:dyDescent="0.2">
      <c r="A567" s="1"/>
      <c r="B567" s="1"/>
      <c r="C567" s="1"/>
      <c r="D567" s="8"/>
      <c r="E567" s="8"/>
      <c r="F567" s="8"/>
      <c r="G567" s="5"/>
      <c r="H567" s="5"/>
      <c r="I567" s="5"/>
    </row>
    <row r="568" spans="1:9" x14ac:dyDescent="0.2">
      <c r="A568" s="1"/>
      <c r="B568" s="1"/>
      <c r="C568" s="1"/>
      <c r="D568" s="8"/>
      <c r="E568" s="8"/>
      <c r="F568" s="8"/>
      <c r="G568" s="5"/>
      <c r="H568" s="5"/>
      <c r="I568" s="5"/>
    </row>
    <row r="569" spans="1:9" x14ac:dyDescent="0.2">
      <c r="A569" s="1"/>
      <c r="B569" s="1"/>
      <c r="C569" s="1"/>
      <c r="D569" s="8"/>
      <c r="E569" s="8"/>
      <c r="F569" s="8"/>
      <c r="G569" s="5"/>
      <c r="H569" s="5"/>
      <c r="I569" s="5"/>
    </row>
    <row r="570" spans="1:9" x14ac:dyDescent="0.2">
      <c r="A570" s="1"/>
      <c r="B570" s="1"/>
      <c r="C570" s="1"/>
      <c r="D570" s="8"/>
      <c r="E570" s="8"/>
      <c r="F570" s="8"/>
      <c r="G570" s="5"/>
      <c r="H570" s="5"/>
      <c r="I570" s="5"/>
    </row>
    <row r="571" spans="1:9" x14ac:dyDescent="0.2">
      <c r="A571" s="1"/>
      <c r="B571" s="1"/>
      <c r="C571" s="1"/>
      <c r="D571" s="8"/>
      <c r="E571" s="8"/>
      <c r="F571" s="8"/>
      <c r="G571" s="5"/>
      <c r="H571" s="5"/>
      <c r="I571" s="5"/>
    </row>
    <row r="572" spans="1:9" x14ac:dyDescent="0.2">
      <c r="A572" s="1"/>
      <c r="B572" s="1"/>
      <c r="C572" s="1"/>
      <c r="D572" s="8"/>
      <c r="E572" s="8"/>
      <c r="F572" s="8"/>
      <c r="G572" s="5"/>
      <c r="H572" s="5"/>
      <c r="I572" s="5"/>
    </row>
    <row r="573" spans="1:9" x14ac:dyDescent="0.2">
      <c r="A573" s="1"/>
      <c r="B573" s="1"/>
      <c r="C573" s="1"/>
      <c r="D573" s="8"/>
      <c r="E573" s="8"/>
      <c r="F573" s="8"/>
      <c r="G573" s="5"/>
      <c r="H573" s="5"/>
      <c r="I573" s="5"/>
    </row>
    <row r="574" spans="1:9" x14ac:dyDescent="0.2">
      <c r="A574" s="1"/>
      <c r="B574" s="1"/>
      <c r="C574" s="1"/>
      <c r="D574" s="8"/>
      <c r="E574" s="8"/>
      <c r="F574" s="8"/>
      <c r="G574" s="5"/>
      <c r="H574" s="5"/>
      <c r="I574" s="5"/>
    </row>
    <row r="575" spans="1:9" x14ac:dyDescent="0.2">
      <c r="A575" s="1"/>
      <c r="B575" s="1"/>
      <c r="C575" s="1"/>
      <c r="D575" s="8"/>
      <c r="E575" s="8"/>
      <c r="F575" s="8"/>
      <c r="G575" s="5"/>
      <c r="H575" s="5"/>
      <c r="I575" s="5"/>
    </row>
    <row r="576" spans="1:9" x14ac:dyDescent="0.2">
      <c r="A576" s="1"/>
      <c r="B576" s="1"/>
      <c r="C576" s="1"/>
      <c r="D576" s="8"/>
      <c r="E576" s="8"/>
      <c r="F576" s="8"/>
      <c r="G576" s="5"/>
      <c r="H576" s="5"/>
      <c r="I576" s="5"/>
    </row>
    <row r="577" spans="1:9" x14ac:dyDescent="0.2">
      <c r="A577" s="1"/>
      <c r="B577" s="1"/>
      <c r="C577" s="1"/>
      <c r="D577" s="8"/>
      <c r="E577" s="8"/>
      <c r="F577" s="8"/>
      <c r="G577" s="5"/>
      <c r="H577" s="5"/>
      <c r="I577" s="5"/>
    </row>
    <row r="578" spans="1:9" x14ac:dyDescent="0.2">
      <c r="A578" s="1"/>
      <c r="B578" s="1"/>
      <c r="C578" s="1"/>
      <c r="D578" s="8"/>
      <c r="E578" s="8"/>
      <c r="F578" s="8"/>
      <c r="G578" s="5"/>
      <c r="H578" s="5"/>
      <c r="I578" s="5"/>
    </row>
    <row r="579" spans="1:9" x14ac:dyDescent="0.2">
      <c r="A579" s="1"/>
      <c r="B579" s="1"/>
      <c r="C579" s="1"/>
      <c r="D579" s="8"/>
      <c r="E579" s="8"/>
      <c r="F579" s="8"/>
      <c r="G579" s="5"/>
      <c r="H579" s="5"/>
      <c r="I579" s="5"/>
    </row>
    <row r="580" spans="1:9" x14ac:dyDescent="0.2">
      <c r="A580" s="1"/>
      <c r="B580" s="1"/>
      <c r="C580" s="1"/>
      <c r="D580" s="8"/>
      <c r="E580" s="8"/>
      <c r="F580" s="8"/>
      <c r="G580" s="5"/>
      <c r="H580" s="5"/>
      <c r="I580" s="5"/>
    </row>
    <row r="581" spans="1:9" x14ac:dyDescent="0.2">
      <c r="A581" s="1"/>
      <c r="B581" s="1"/>
      <c r="C581" s="1"/>
      <c r="D581" s="8"/>
      <c r="E581" s="8"/>
      <c r="F581" s="8"/>
      <c r="G581" s="5"/>
      <c r="H581" s="5"/>
      <c r="I581" s="5"/>
    </row>
    <row r="582" spans="1:9" x14ac:dyDescent="0.2">
      <c r="A582" s="1"/>
      <c r="B582" s="1"/>
      <c r="C582" s="1"/>
      <c r="D582" s="8"/>
      <c r="E582" s="8"/>
      <c r="F582" s="8"/>
      <c r="G582" s="5"/>
      <c r="H582" s="5"/>
      <c r="I582" s="5"/>
    </row>
    <row r="583" spans="1:9" x14ac:dyDescent="0.2">
      <c r="A583" s="1"/>
      <c r="B583" s="1"/>
      <c r="C583" s="1"/>
      <c r="D583" s="8"/>
      <c r="E583" s="8"/>
      <c r="F583" s="8"/>
      <c r="G583" s="5"/>
      <c r="H583" s="5"/>
      <c r="I583" s="5"/>
    </row>
    <row r="584" spans="1:9" x14ac:dyDescent="0.2">
      <c r="A584" s="1"/>
      <c r="B584" s="1"/>
      <c r="C584" s="1"/>
      <c r="D584" s="8"/>
      <c r="E584" s="8"/>
      <c r="F584" s="8"/>
      <c r="G584" s="5"/>
      <c r="H584" s="5"/>
      <c r="I584" s="5"/>
    </row>
    <row r="585" spans="1:9" x14ac:dyDescent="0.2">
      <c r="A585" s="1"/>
      <c r="B585" s="1"/>
      <c r="C585" s="1"/>
      <c r="D585" s="8"/>
      <c r="E585" s="8"/>
      <c r="F585" s="8"/>
      <c r="G585" s="5"/>
      <c r="H585" s="5"/>
      <c r="I585" s="5"/>
    </row>
    <row r="586" spans="1:9" x14ac:dyDescent="0.2">
      <c r="A586" s="1"/>
      <c r="B586" s="1"/>
      <c r="C586" s="1"/>
      <c r="D586" s="8"/>
      <c r="E586" s="8"/>
      <c r="F586" s="8"/>
      <c r="G586" s="5"/>
      <c r="H586" s="5"/>
      <c r="I586" s="5"/>
    </row>
    <row r="587" spans="1:9" x14ac:dyDescent="0.2">
      <c r="A587" s="1"/>
      <c r="B587" s="1"/>
      <c r="C587" s="1"/>
      <c r="D587" s="8"/>
      <c r="E587" s="8"/>
      <c r="F587" s="8"/>
      <c r="G587" s="5"/>
      <c r="H587" s="5"/>
      <c r="I587" s="5"/>
    </row>
    <row r="588" spans="1:9" x14ac:dyDescent="0.2">
      <c r="A588" s="1"/>
      <c r="B588" s="1"/>
      <c r="C588" s="1"/>
      <c r="D588" s="8"/>
      <c r="E588" s="8"/>
      <c r="F588" s="8"/>
      <c r="G588" s="5"/>
      <c r="H588" s="5"/>
      <c r="I588" s="5"/>
    </row>
    <row r="589" spans="1:9" x14ac:dyDescent="0.2">
      <c r="A589" s="1"/>
      <c r="B589" s="1"/>
      <c r="C589" s="1"/>
      <c r="D589" s="8"/>
      <c r="E589" s="8"/>
      <c r="F589" s="8"/>
      <c r="G589" s="5"/>
      <c r="H589" s="5"/>
      <c r="I589" s="5"/>
    </row>
    <row r="590" spans="1:9" x14ac:dyDescent="0.2">
      <c r="A590" s="1"/>
      <c r="B590" s="1"/>
      <c r="C590" s="1"/>
      <c r="D590" s="8"/>
      <c r="E590" s="8"/>
      <c r="F590" s="8"/>
      <c r="G590" s="5"/>
      <c r="H590" s="5"/>
      <c r="I590" s="5"/>
    </row>
    <row r="591" spans="1:9" x14ac:dyDescent="0.2">
      <c r="A591" s="1"/>
      <c r="B591" s="1"/>
      <c r="C591" s="1"/>
      <c r="D591" s="8"/>
      <c r="E591" s="8"/>
      <c r="F591" s="8"/>
      <c r="G591" s="5"/>
      <c r="H591" s="5"/>
      <c r="I591" s="5"/>
    </row>
    <row r="592" spans="1:9" x14ac:dyDescent="0.2">
      <c r="A592" s="1"/>
      <c r="B592" s="1"/>
      <c r="C592" s="1"/>
      <c r="D592" s="8"/>
      <c r="E592" s="8"/>
      <c r="F592" s="8"/>
      <c r="G592" s="5"/>
      <c r="H592" s="5"/>
      <c r="I592" s="5"/>
    </row>
    <row r="593" spans="1:9" x14ac:dyDescent="0.2">
      <c r="A593" s="1"/>
      <c r="B593" s="1"/>
      <c r="C593" s="1"/>
      <c r="D593" s="8"/>
      <c r="E593" s="8"/>
      <c r="F593" s="8"/>
      <c r="G593" s="5"/>
      <c r="H593" s="5"/>
      <c r="I593" s="5"/>
    </row>
    <row r="594" spans="1:9" x14ac:dyDescent="0.2">
      <c r="A594" s="1"/>
      <c r="B594" s="1"/>
      <c r="C594" s="1"/>
      <c r="D594" s="8"/>
      <c r="E594" s="8"/>
      <c r="F594" s="8"/>
      <c r="G594" s="5"/>
      <c r="H594" s="5"/>
      <c r="I594" s="5"/>
    </row>
    <row r="595" spans="1:9" x14ac:dyDescent="0.2">
      <c r="A595" s="1"/>
      <c r="B595" s="1"/>
      <c r="C595" s="1"/>
      <c r="D595" s="8"/>
      <c r="E595" s="8"/>
      <c r="F595" s="8"/>
      <c r="G595" s="5"/>
      <c r="H595" s="5"/>
      <c r="I595" s="5"/>
    </row>
    <row r="596" spans="1:9" x14ac:dyDescent="0.2">
      <c r="A596" s="1"/>
      <c r="B596" s="1"/>
      <c r="C596" s="1"/>
      <c r="D596" s="8"/>
      <c r="E596" s="8"/>
      <c r="F596" s="8"/>
      <c r="G596" s="5"/>
      <c r="H596" s="5"/>
      <c r="I596" s="5"/>
    </row>
    <row r="597" spans="1:9" x14ac:dyDescent="0.2">
      <c r="A597" s="1"/>
      <c r="B597" s="1"/>
      <c r="C597" s="1"/>
      <c r="D597" s="8"/>
      <c r="E597" s="8"/>
      <c r="F597" s="8"/>
      <c r="G597" s="5"/>
      <c r="H597" s="5"/>
      <c r="I597" s="5"/>
    </row>
    <row r="598" spans="1:9" x14ac:dyDescent="0.2">
      <c r="A598" s="1"/>
      <c r="B598" s="1"/>
      <c r="C598" s="1"/>
      <c r="D598" s="8"/>
      <c r="E598" s="8"/>
      <c r="F598" s="8"/>
      <c r="G598" s="5"/>
      <c r="H598" s="5"/>
      <c r="I598" s="5"/>
    </row>
    <row r="599" spans="1:9" x14ac:dyDescent="0.2">
      <c r="A599" s="1"/>
      <c r="B599" s="1"/>
      <c r="C599" s="1"/>
      <c r="D599" s="8"/>
      <c r="E599" s="8"/>
      <c r="F599" s="8"/>
      <c r="G599" s="5"/>
      <c r="H599" s="5"/>
      <c r="I599" s="5"/>
    </row>
    <row r="600" spans="1:9" x14ac:dyDescent="0.2">
      <c r="A600" s="1"/>
      <c r="B600" s="1"/>
      <c r="C600" s="1"/>
      <c r="D600" s="8"/>
      <c r="E600" s="8"/>
      <c r="F600" s="8"/>
      <c r="G600" s="5"/>
      <c r="H600" s="5"/>
      <c r="I600" s="5"/>
    </row>
    <row r="601" spans="1:9" x14ac:dyDescent="0.2">
      <c r="A601" s="1"/>
      <c r="B601" s="1"/>
      <c r="C601" s="1"/>
      <c r="D601" s="8"/>
      <c r="E601" s="8"/>
      <c r="F601" s="8"/>
      <c r="G601" s="5"/>
      <c r="H601" s="5"/>
      <c r="I601" s="5"/>
    </row>
    <row r="602" spans="1:9" x14ac:dyDescent="0.2">
      <c r="A602" s="1"/>
      <c r="B602" s="1"/>
      <c r="C602" s="1"/>
      <c r="D602" s="8"/>
      <c r="E602" s="8"/>
      <c r="F602" s="8"/>
      <c r="G602" s="5"/>
      <c r="H602" s="5"/>
      <c r="I602" s="5"/>
    </row>
    <row r="603" spans="1:9" x14ac:dyDescent="0.2">
      <c r="A603" s="1"/>
      <c r="B603" s="1"/>
      <c r="C603" s="1"/>
      <c r="D603" s="8"/>
      <c r="E603" s="8"/>
      <c r="F603" s="8"/>
      <c r="G603" s="5"/>
      <c r="H603" s="5"/>
      <c r="I603" s="5"/>
    </row>
    <row r="604" spans="1:9" x14ac:dyDescent="0.2">
      <c r="A604" s="1"/>
      <c r="B604" s="1"/>
      <c r="C604" s="1"/>
      <c r="D604" s="8"/>
      <c r="E604" s="8"/>
      <c r="F604" s="8"/>
      <c r="G604" s="5"/>
      <c r="H604" s="5"/>
      <c r="I604" s="5"/>
    </row>
    <row r="605" spans="1:9" x14ac:dyDescent="0.2">
      <c r="A605" s="1"/>
      <c r="B605" s="1"/>
      <c r="C605" s="1"/>
      <c r="D605" s="8"/>
      <c r="E605" s="8"/>
      <c r="F605" s="8"/>
      <c r="G605" s="5"/>
      <c r="H605" s="5"/>
      <c r="I605" s="5"/>
    </row>
    <row r="606" spans="1:9" x14ac:dyDescent="0.2">
      <c r="A606" s="1"/>
      <c r="B606" s="1"/>
      <c r="C606" s="1"/>
      <c r="D606" s="8"/>
      <c r="E606" s="8"/>
      <c r="F606" s="8"/>
      <c r="G606" s="5"/>
      <c r="H606" s="5"/>
      <c r="I606" s="5"/>
    </row>
    <row r="607" spans="1:9" x14ac:dyDescent="0.2">
      <c r="A607" s="1"/>
      <c r="B607" s="1"/>
      <c r="C607" s="1"/>
      <c r="D607" s="8"/>
      <c r="E607" s="8"/>
      <c r="F607" s="8"/>
      <c r="G607" s="5"/>
      <c r="H607" s="5"/>
      <c r="I607" s="5"/>
    </row>
    <row r="608" spans="1:9" x14ac:dyDescent="0.2">
      <c r="A608" s="1"/>
      <c r="B608" s="1"/>
      <c r="C608" s="1"/>
      <c r="D608" s="8"/>
      <c r="E608" s="8"/>
      <c r="F608" s="8"/>
      <c r="G608" s="5"/>
      <c r="H608" s="5"/>
      <c r="I608" s="5"/>
    </row>
    <row r="609" spans="1:9" x14ac:dyDescent="0.2">
      <c r="A609" s="1"/>
      <c r="B609" s="1"/>
      <c r="C609" s="1"/>
      <c r="D609" s="8"/>
      <c r="E609" s="8"/>
      <c r="F609" s="8"/>
      <c r="G609" s="5"/>
      <c r="H609" s="5"/>
      <c r="I609" s="5"/>
    </row>
    <row r="610" spans="1:9" x14ac:dyDescent="0.2">
      <c r="A610" s="1"/>
      <c r="B610" s="1"/>
      <c r="C610" s="1"/>
      <c r="D610" s="8"/>
      <c r="E610" s="8"/>
      <c r="F610" s="8"/>
      <c r="G610" s="5"/>
      <c r="H610" s="5"/>
      <c r="I610" s="5"/>
    </row>
    <row r="611" spans="1:9" x14ac:dyDescent="0.2">
      <c r="A611" s="1"/>
      <c r="B611" s="1"/>
      <c r="C611" s="1"/>
      <c r="D611" s="8"/>
      <c r="E611" s="8"/>
      <c r="F611" s="8"/>
      <c r="G611" s="5"/>
      <c r="H611" s="5"/>
      <c r="I611" s="5"/>
    </row>
    <row r="612" spans="1:9" x14ac:dyDescent="0.2">
      <c r="A612" s="1"/>
      <c r="B612" s="1"/>
      <c r="C612" s="1"/>
      <c r="D612" s="8"/>
      <c r="E612" s="8"/>
      <c r="F612" s="8"/>
      <c r="G612" s="5"/>
      <c r="H612" s="5"/>
      <c r="I612" s="5"/>
    </row>
    <row r="613" spans="1:9" x14ac:dyDescent="0.2">
      <c r="A613" s="1"/>
      <c r="B613" s="1"/>
      <c r="C613" s="1"/>
      <c r="D613" s="8"/>
      <c r="E613" s="8"/>
      <c r="F613" s="8"/>
      <c r="G613" s="5"/>
      <c r="H613" s="5"/>
      <c r="I613" s="5"/>
    </row>
    <row r="614" spans="1:9" x14ac:dyDescent="0.2">
      <c r="A614" s="1"/>
      <c r="B614" s="1"/>
      <c r="C614" s="1"/>
      <c r="D614" s="8"/>
      <c r="E614" s="8"/>
      <c r="F614" s="8"/>
      <c r="G614" s="5"/>
      <c r="H614" s="5"/>
      <c r="I614" s="5"/>
    </row>
    <row r="615" spans="1:9" x14ac:dyDescent="0.2">
      <c r="A615" s="1"/>
      <c r="B615" s="1"/>
      <c r="C615" s="1"/>
      <c r="D615" s="8"/>
      <c r="E615" s="8"/>
      <c r="F615" s="8"/>
      <c r="G615" s="5"/>
      <c r="H615" s="5"/>
      <c r="I615" s="5"/>
    </row>
    <row r="616" spans="1:9" x14ac:dyDescent="0.2">
      <c r="A616" s="1"/>
      <c r="B616" s="1"/>
      <c r="C616" s="1"/>
      <c r="D616" s="8"/>
      <c r="E616" s="8"/>
      <c r="F616" s="8"/>
      <c r="G616" s="5"/>
      <c r="H616" s="5"/>
      <c r="I616" s="5"/>
    </row>
    <row r="617" spans="1:9" x14ac:dyDescent="0.2">
      <c r="A617" s="1"/>
      <c r="B617" s="1"/>
      <c r="C617" s="1"/>
      <c r="D617" s="8"/>
      <c r="E617" s="8"/>
      <c r="F617" s="8"/>
      <c r="G617" s="5"/>
      <c r="H617" s="5"/>
      <c r="I617" s="5"/>
    </row>
    <row r="618" spans="1:9" x14ac:dyDescent="0.2">
      <c r="A618" s="1"/>
      <c r="B618" s="1"/>
      <c r="C618" s="1"/>
      <c r="D618" s="8"/>
      <c r="E618" s="8"/>
      <c r="F618" s="8"/>
      <c r="G618" s="5"/>
      <c r="H618" s="5"/>
      <c r="I618" s="5"/>
    </row>
    <row r="619" spans="1:9" x14ac:dyDescent="0.2">
      <c r="A619" s="1"/>
      <c r="B619" s="1"/>
      <c r="C619" s="1"/>
      <c r="D619" s="8"/>
      <c r="E619" s="8"/>
      <c r="F619" s="8"/>
      <c r="G619" s="5"/>
      <c r="H619" s="5"/>
      <c r="I619" s="5"/>
    </row>
    <row r="620" spans="1:9" x14ac:dyDescent="0.2">
      <c r="A620" s="1"/>
      <c r="B620" s="1"/>
      <c r="C620" s="1"/>
      <c r="D620" s="8"/>
      <c r="E620" s="8"/>
      <c r="F620" s="8"/>
      <c r="G620" s="5"/>
      <c r="H620" s="5"/>
      <c r="I620" s="5"/>
    </row>
    <row r="621" spans="1:9" x14ac:dyDescent="0.2">
      <c r="A621" s="1"/>
      <c r="B621" s="1"/>
      <c r="C621" s="1"/>
      <c r="D621" s="8"/>
      <c r="E621" s="8"/>
      <c r="F621" s="8"/>
      <c r="G621" s="5"/>
      <c r="H621" s="5"/>
      <c r="I621" s="5"/>
    </row>
    <row r="622" spans="1:9" x14ac:dyDescent="0.2">
      <c r="A622" s="1"/>
      <c r="B622" s="1"/>
      <c r="C622" s="1"/>
      <c r="D622" s="8"/>
      <c r="E622" s="8"/>
      <c r="F622" s="8"/>
      <c r="G622" s="5"/>
      <c r="H622" s="5"/>
      <c r="I622" s="5"/>
    </row>
    <row r="623" spans="1:9" x14ac:dyDescent="0.2">
      <c r="A623" s="1"/>
      <c r="B623" s="1"/>
      <c r="C623" s="1"/>
      <c r="D623" s="8"/>
      <c r="E623" s="8"/>
      <c r="F623" s="8"/>
      <c r="G623" s="5"/>
      <c r="H623" s="5"/>
      <c r="I623" s="5"/>
    </row>
    <row r="624" spans="1:9" x14ac:dyDescent="0.2">
      <c r="A624" s="1"/>
      <c r="B624" s="1"/>
      <c r="C624" s="1"/>
      <c r="D624" s="8"/>
      <c r="E624" s="8"/>
      <c r="F624" s="8"/>
      <c r="G624" s="5"/>
      <c r="H624" s="5"/>
      <c r="I624" s="5"/>
    </row>
    <row r="625" spans="1:9" x14ac:dyDescent="0.2">
      <c r="A625" s="1"/>
      <c r="B625" s="1"/>
      <c r="C625" s="1"/>
      <c r="D625" s="8"/>
      <c r="E625" s="8"/>
      <c r="F625" s="8"/>
      <c r="G625" s="5"/>
      <c r="H625" s="5"/>
      <c r="I625" s="5"/>
    </row>
    <row r="626" spans="1:9" x14ac:dyDescent="0.2">
      <c r="A626" s="1"/>
      <c r="B626" s="1"/>
      <c r="C626" s="1"/>
      <c r="D626" s="8"/>
      <c r="E626" s="8"/>
      <c r="F626" s="8"/>
      <c r="G626" s="5"/>
      <c r="H626" s="5"/>
      <c r="I626" s="5"/>
    </row>
    <row r="627" spans="1:9" x14ac:dyDescent="0.2">
      <c r="A627" s="1"/>
      <c r="B627" s="1"/>
      <c r="C627" s="1"/>
      <c r="D627" s="8"/>
      <c r="E627" s="8"/>
      <c r="F627" s="8"/>
      <c r="G627" s="5"/>
      <c r="H627" s="5"/>
      <c r="I627" s="5"/>
    </row>
    <row r="628" spans="1:9" x14ac:dyDescent="0.2">
      <c r="A628" s="1"/>
      <c r="B628" s="1"/>
      <c r="C628" s="1"/>
      <c r="D628" s="8"/>
      <c r="E628" s="8"/>
      <c r="F628" s="8"/>
      <c r="G628" s="5"/>
      <c r="H628" s="5"/>
      <c r="I628" s="5"/>
    </row>
    <row r="629" spans="1:9" x14ac:dyDescent="0.2">
      <c r="A629" s="1"/>
      <c r="B629" s="1"/>
      <c r="C629" s="1"/>
      <c r="D629" s="8"/>
      <c r="E629" s="8"/>
      <c r="F629" s="8"/>
      <c r="G629" s="5"/>
      <c r="H629" s="5"/>
      <c r="I629" s="5"/>
    </row>
    <row r="630" spans="1:9" x14ac:dyDescent="0.2">
      <c r="A630" s="1"/>
      <c r="B630" s="1"/>
      <c r="C630" s="1"/>
      <c r="D630" s="8"/>
      <c r="E630" s="8"/>
      <c r="F630" s="8"/>
      <c r="G630" s="5"/>
      <c r="H630" s="5"/>
      <c r="I630" s="5"/>
    </row>
    <row r="631" spans="1:9" x14ac:dyDescent="0.2">
      <c r="A631" s="1"/>
      <c r="B631" s="1"/>
      <c r="C631" s="1"/>
      <c r="D631" s="8"/>
      <c r="E631" s="8"/>
      <c r="F631" s="8"/>
      <c r="G631" s="5"/>
      <c r="H631" s="5"/>
      <c r="I631" s="5"/>
    </row>
    <row r="632" spans="1:9" x14ac:dyDescent="0.2">
      <c r="A632" s="1"/>
      <c r="B632" s="1"/>
      <c r="C632" s="1"/>
      <c r="D632" s="8"/>
      <c r="E632" s="8"/>
      <c r="F632" s="8"/>
      <c r="G632" s="5"/>
      <c r="H632" s="5"/>
      <c r="I632" s="5"/>
    </row>
    <row r="633" spans="1:9" x14ac:dyDescent="0.2">
      <c r="A633" s="1"/>
      <c r="B633" s="1"/>
      <c r="C633" s="1"/>
      <c r="D633" s="8"/>
      <c r="E633" s="8"/>
      <c r="F633" s="8"/>
      <c r="G633" s="5"/>
      <c r="H633" s="5"/>
      <c r="I633" s="5"/>
    </row>
    <row r="634" spans="1:9" x14ac:dyDescent="0.2">
      <c r="A634" s="1"/>
      <c r="B634" s="1"/>
      <c r="C634" s="1"/>
      <c r="D634" s="8"/>
      <c r="E634" s="8"/>
      <c r="F634" s="8"/>
      <c r="G634" s="5"/>
      <c r="H634" s="5"/>
      <c r="I634" s="5"/>
    </row>
    <row r="635" spans="1:9" x14ac:dyDescent="0.2">
      <c r="A635" s="1"/>
      <c r="B635" s="1"/>
      <c r="C635" s="1"/>
      <c r="D635" s="8"/>
      <c r="E635" s="8"/>
      <c r="F635" s="8"/>
      <c r="G635" s="5"/>
      <c r="H635" s="5"/>
      <c r="I635" s="5"/>
    </row>
    <row r="636" spans="1:9" x14ac:dyDescent="0.2">
      <c r="A636" s="1"/>
      <c r="B636" s="1"/>
      <c r="C636" s="1"/>
      <c r="D636" s="8"/>
      <c r="E636" s="8"/>
      <c r="F636" s="8"/>
      <c r="G636" s="5"/>
      <c r="H636" s="5"/>
      <c r="I636" s="5"/>
    </row>
    <row r="637" spans="1:9" x14ac:dyDescent="0.2">
      <c r="A637" s="1"/>
      <c r="B637" s="1"/>
      <c r="C637" s="1"/>
      <c r="D637" s="8"/>
      <c r="E637" s="8"/>
      <c r="F637" s="8"/>
      <c r="G637" s="5"/>
      <c r="H637" s="5"/>
      <c r="I637" s="5"/>
    </row>
    <row r="638" spans="1:9" x14ac:dyDescent="0.2">
      <c r="A638" s="1"/>
      <c r="B638" s="1"/>
      <c r="C638" s="1"/>
      <c r="D638" s="8"/>
      <c r="E638" s="8"/>
      <c r="F638" s="8"/>
      <c r="G638" s="5"/>
      <c r="H638" s="5"/>
      <c r="I638" s="5"/>
    </row>
    <row r="639" spans="1:9" x14ac:dyDescent="0.2">
      <c r="A639" s="1"/>
      <c r="B639" s="1"/>
      <c r="C639" s="1"/>
      <c r="D639" s="8"/>
      <c r="E639" s="8"/>
      <c r="F639" s="8"/>
      <c r="G639" s="5"/>
      <c r="H639" s="5"/>
      <c r="I639" s="5"/>
    </row>
    <row r="640" spans="1:9" x14ac:dyDescent="0.2">
      <c r="A640" s="1"/>
      <c r="B640" s="1"/>
      <c r="C640" s="1"/>
      <c r="D640" s="8"/>
      <c r="E640" s="8"/>
      <c r="F640" s="8"/>
      <c r="G640" s="5"/>
      <c r="H640" s="5"/>
      <c r="I640" s="5"/>
    </row>
    <row r="641" spans="1:9" x14ac:dyDescent="0.2">
      <c r="A641" s="1"/>
      <c r="B641" s="1"/>
      <c r="C641" s="1"/>
      <c r="D641" s="8"/>
      <c r="E641" s="8"/>
      <c r="F641" s="8"/>
      <c r="G641" s="5"/>
      <c r="H641" s="5"/>
      <c r="I641" s="5"/>
    </row>
    <row r="642" spans="1:9" x14ac:dyDescent="0.2">
      <c r="A642" s="1"/>
      <c r="B642" s="1"/>
      <c r="C642" s="1"/>
      <c r="D642" s="8"/>
      <c r="E642" s="8"/>
      <c r="F642" s="8"/>
      <c r="G642" s="5"/>
      <c r="H642" s="5"/>
      <c r="I642" s="5"/>
    </row>
    <row r="643" spans="1:9" x14ac:dyDescent="0.2">
      <c r="A643" s="1"/>
      <c r="B643" s="1"/>
      <c r="C643" s="1"/>
      <c r="D643" s="8"/>
      <c r="E643" s="8"/>
      <c r="F643" s="8"/>
      <c r="G643" s="5"/>
      <c r="H643" s="5"/>
      <c r="I643" s="5"/>
    </row>
    <row r="644" spans="1:9" x14ac:dyDescent="0.2">
      <c r="A644" s="1"/>
      <c r="B644" s="1"/>
      <c r="C644" s="1"/>
      <c r="D644" s="8"/>
      <c r="E644" s="8"/>
      <c r="F644" s="8"/>
      <c r="G644" s="5"/>
      <c r="H644" s="5"/>
      <c r="I644" s="5"/>
    </row>
    <row r="645" spans="1:9" x14ac:dyDescent="0.2">
      <c r="A645" s="1"/>
      <c r="B645" s="1"/>
      <c r="C645" s="1"/>
      <c r="D645" s="8"/>
      <c r="E645" s="8"/>
      <c r="F645" s="8"/>
      <c r="G645" s="5"/>
      <c r="H645" s="5"/>
      <c r="I645" s="5"/>
    </row>
    <row r="646" spans="1:9" x14ac:dyDescent="0.2">
      <c r="A646" s="1"/>
      <c r="B646" s="1"/>
      <c r="C646" s="1"/>
      <c r="D646" s="8"/>
      <c r="E646" s="8"/>
      <c r="F646" s="8"/>
      <c r="G646" s="5"/>
      <c r="H646" s="5"/>
      <c r="I646" s="5"/>
    </row>
    <row r="647" spans="1:9" x14ac:dyDescent="0.2">
      <c r="A647" s="1"/>
      <c r="B647" s="1"/>
      <c r="C647" s="1"/>
      <c r="D647" s="8"/>
      <c r="E647" s="8"/>
      <c r="F647" s="8"/>
      <c r="G647" s="5"/>
      <c r="H647" s="5"/>
      <c r="I647" s="5"/>
    </row>
    <row r="648" spans="1:9" x14ac:dyDescent="0.2">
      <c r="A648" s="1"/>
      <c r="B648" s="1"/>
      <c r="C648" s="1"/>
      <c r="D648" s="8"/>
      <c r="E648" s="8"/>
      <c r="F648" s="8"/>
      <c r="G648" s="5"/>
      <c r="H648" s="5"/>
      <c r="I648" s="5"/>
    </row>
    <row r="649" spans="1:9" x14ac:dyDescent="0.2">
      <c r="A649" s="1"/>
      <c r="B649" s="1"/>
      <c r="C649" s="1"/>
      <c r="D649" s="8"/>
      <c r="E649" s="8"/>
      <c r="F649" s="8"/>
      <c r="G649" s="5"/>
      <c r="H649" s="5"/>
      <c r="I649" s="5"/>
    </row>
    <row r="650" spans="1:9" x14ac:dyDescent="0.2">
      <c r="A650" s="1"/>
      <c r="B650" s="1"/>
      <c r="C650" s="1"/>
      <c r="D650" s="8"/>
      <c r="E650" s="8"/>
      <c r="F650" s="8"/>
      <c r="G650" s="5"/>
      <c r="H650" s="5"/>
      <c r="I650" s="5"/>
    </row>
    <row r="651" spans="1:9" x14ac:dyDescent="0.2">
      <c r="A651" s="1"/>
      <c r="B651" s="1"/>
      <c r="C651" s="1"/>
      <c r="D651" s="8"/>
      <c r="E651" s="8"/>
      <c r="F651" s="8"/>
      <c r="G651" s="5"/>
      <c r="H651" s="5"/>
      <c r="I651" s="5"/>
    </row>
    <row r="652" spans="1:9" x14ac:dyDescent="0.2">
      <c r="A652" s="1"/>
      <c r="B652" s="1"/>
      <c r="C652" s="1"/>
      <c r="D652" s="8"/>
      <c r="E652" s="8"/>
      <c r="F652" s="8"/>
      <c r="G652" s="5"/>
      <c r="H652" s="5"/>
      <c r="I652" s="5"/>
    </row>
    <row r="653" spans="1:9" x14ac:dyDescent="0.2">
      <c r="A653" s="1"/>
      <c r="B653" s="1"/>
      <c r="C653" s="1"/>
      <c r="D653" s="8"/>
      <c r="E653" s="8"/>
      <c r="F653" s="8"/>
      <c r="G653" s="5"/>
      <c r="H653" s="5"/>
      <c r="I653" s="5"/>
    </row>
    <row r="654" spans="1:9" x14ac:dyDescent="0.2">
      <c r="A654" s="1"/>
      <c r="B654" s="1"/>
      <c r="C654" s="1"/>
      <c r="D654" s="8"/>
      <c r="E654" s="8"/>
      <c r="F654" s="8"/>
      <c r="G654" s="5"/>
      <c r="H654" s="5"/>
      <c r="I654" s="5"/>
    </row>
    <row r="655" spans="1:9" x14ac:dyDescent="0.2">
      <c r="A655" s="1"/>
      <c r="B655" s="1"/>
      <c r="C655" s="1"/>
      <c r="D655" s="8"/>
      <c r="E655" s="8"/>
      <c r="F655" s="8"/>
      <c r="G655" s="5"/>
      <c r="H655" s="5"/>
      <c r="I655" s="5"/>
    </row>
    <row r="656" spans="1:9" x14ac:dyDescent="0.2">
      <c r="A656" s="1"/>
      <c r="B656" s="1"/>
      <c r="C656" s="1"/>
      <c r="D656" s="8"/>
      <c r="E656" s="8"/>
      <c r="F656" s="8"/>
      <c r="G656" s="5"/>
      <c r="H656" s="5"/>
      <c r="I656" s="5"/>
    </row>
    <row r="657" spans="1:9" x14ac:dyDescent="0.2">
      <c r="A657" s="1"/>
      <c r="B657" s="1"/>
      <c r="C657" s="1"/>
      <c r="D657" s="8"/>
      <c r="E657" s="8"/>
      <c r="F657" s="8"/>
      <c r="G657" s="5"/>
      <c r="H657" s="5"/>
      <c r="I657" s="5"/>
    </row>
    <row r="658" spans="1:9" x14ac:dyDescent="0.2">
      <c r="A658" s="1"/>
      <c r="B658" s="1"/>
      <c r="C658" s="1"/>
      <c r="D658" s="8"/>
      <c r="E658" s="8"/>
      <c r="F658" s="8"/>
      <c r="G658" s="5"/>
      <c r="H658" s="5"/>
      <c r="I658" s="5"/>
    </row>
    <row r="659" spans="1:9" x14ac:dyDescent="0.2">
      <c r="A659" s="1"/>
      <c r="B659" s="1"/>
      <c r="C659" s="1"/>
      <c r="D659" s="8"/>
      <c r="E659" s="8"/>
      <c r="F659" s="8"/>
      <c r="G659" s="5"/>
      <c r="H659" s="5"/>
      <c r="I659" s="5"/>
    </row>
    <row r="660" spans="1:9" x14ac:dyDescent="0.2">
      <c r="A660" s="1"/>
      <c r="B660" s="1"/>
      <c r="C660" s="1"/>
      <c r="D660" s="8"/>
      <c r="E660" s="8"/>
      <c r="F660" s="8"/>
      <c r="G660" s="5"/>
      <c r="H660" s="5"/>
      <c r="I660" s="5"/>
    </row>
    <row r="661" spans="1:9" x14ac:dyDescent="0.2">
      <c r="A661" s="1"/>
      <c r="B661" s="1"/>
      <c r="C661" s="1"/>
      <c r="D661" s="8"/>
      <c r="E661" s="8"/>
      <c r="F661" s="8"/>
      <c r="G661" s="5"/>
      <c r="H661" s="5"/>
      <c r="I661" s="5"/>
    </row>
    <row r="662" spans="1:9" x14ac:dyDescent="0.2">
      <c r="A662" s="1"/>
      <c r="B662" s="1"/>
      <c r="C662" s="1"/>
      <c r="D662" s="8"/>
      <c r="E662" s="8"/>
      <c r="F662" s="8"/>
      <c r="G662" s="5"/>
      <c r="H662" s="5"/>
      <c r="I662" s="5"/>
    </row>
    <row r="663" spans="1:9" x14ac:dyDescent="0.2">
      <c r="A663" s="1"/>
      <c r="B663" s="1"/>
      <c r="C663" s="1"/>
      <c r="D663" s="8"/>
      <c r="E663" s="8"/>
      <c r="F663" s="8"/>
      <c r="G663" s="5"/>
      <c r="H663" s="5"/>
      <c r="I663" s="5"/>
    </row>
    <row r="664" spans="1:9" x14ac:dyDescent="0.2">
      <c r="A664" s="1"/>
      <c r="B664" s="1"/>
      <c r="C664" s="1"/>
      <c r="D664" s="8"/>
      <c r="E664" s="8"/>
      <c r="F664" s="8"/>
      <c r="G664" s="5"/>
      <c r="H664" s="5"/>
      <c r="I664" s="5"/>
    </row>
    <row r="665" spans="1:9" x14ac:dyDescent="0.2">
      <c r="A665" s="1"/>
      <c r="B665" s="1"/>
      <c r="C665" s="1"/>
      <c r="D665" s="8"/>
      <c r="E665" s="8"/>
      <c r="F665" s="8"/>
      <c r="G665" s="5"/>
      <c r="H665" s="5"/>
      <c r="I665" s="5"/>
    </row>
    <row r="666" spans="1:9" x14ac:dyDescent="0.2">
      <c r="A666" s="1"/>
      <c r="B666" s="1"/>
      <c r="C666" s="1"/>
      <c r="D666" s="8"/>
      <c r="E666" s="8"/>
      <c r="F666" s="8"/>
      <c r="G666" s="5"/>
      <c r="H666" s="5"/>
      <c r="I666" s="5"/>
    </row>
    <row r="667" spans="1:9" x14ac:dyDescent="0.2">
      <c r="A667" s="1"/>
      <c r="B667" s="1"/>
      <c r="C667" s="1"/>
      <c r="D667" s="8"/>
      <c r="E667" s="8"/>
      <c r="F667" s="8"/>
      <c r="G667" s="5"/>
      <c r="H667" s="5"/>
      <c r="I667" s="5"/>
    </row>
    <row r="668" spans="1:9" x14ac:dyDescent="0.2">
      <c r="A668" s="1"/>
      <c r="B668" s="1"/>
      <c r="C668" s="1"/>
      <c r="D668" s="8"/>
      <c r="E668" s="8"/>
      <c r="F668" s="8"/>
      <c r="G668" s="5"/>
      <c r="H668" s="5"/>
      <c r="I668" s="5"/>
    </row>
    <row r="669" spans="1:9" x14ac:dyDescent="0.2">
      <c r="A669" s="1"/>
      <c r="B669" s="1"/>
      <c r="C669" s="1"/>
      <c r="D669" s="8"/>
      <c r="E669" s="8"/>
      <c r="F669" s="8"/>
      <c r="G669" s="5"/>
      <c r="H669" s="5"/>
      <c r="I669" s="5"/>
    </row>
    <row r="670" spans="1:9" x14ac:dyDescent="0.2">
      <c r="A670" s="1"/>
      <c r="B670" s="1"/>
      <c r="C670" s="1"/>
      <c r="D670" s="8"/>
      <c r="E670" s="8"/>
      <c r="F670" s="8"/>
      <c r="G670" s="5"/>
      <c r="H670" s="5"/>
      <c r="I670" s="5"/>
    </row>
    <row r="671" spans="1:9" x14ac:dyDescent="0.2">
      <c r="A671" s="1"/>
      <c r="B671" s="1"/>
      <c r="C671" s="1"/>
      <c r="D671" s="8"/>
      <c r="E671" s="8"/>
      <c r="F671" s="8"/>
      <c r="G671" s="5"/>
      <c r="H671" s="5"/>
      <c r="I671" s="5"/>
    </row>
    <row r="672" spans="1:9" x14ac:dyDescent="0.2">
      <c r="A672" s="1"/>
      <c r="B672" s="1"/>
      <c r="C672" s="1"/>
      <c r="D672" s="8"/>
      <c r="E672" s="8"/>
      <c r="F672" s="8"/>
      <c r="G672" s="5"/>
      <c r="H672" s="5"/>
      <c r="I672" s="5"/>
    </row>
    <row r="673" spans="1:9" x14ac:dyDescent="0.2">
      <c r="A673" s="1"/>
      <c r="B673" s="1"/>
      <c r="C673" s="1"/>
      <c r="D673" s="8"/>
      <c r="E673" s="8"/>
      <c r="F673" s="8"/>
      <c r="G673" s="5"/>
      <c r="H673" s="5"/>
      <c r="I673" s="5"/>
    </row>
    <row r="674" spans="1:9" x14ac:dyDescent="0.2">
      <c r="A674" s="1"/>
      <c r="B674" s="1"/>
      <c r="C674" s="1"/>
      <c r="D674" s="8"/>
      <c r="E674" s="8"/>
      <c r="F674" s="8"/>
      <c r="G674" s="5"/>
      <c r="H674" s="5"/>
      <c r="I674" s="5"/>
    </row>
    <row r="675" spans="1:9" x14ac:dyDescent="0.2">
      <c r="A675" s="1"/>
      <c r="B675" s="1"/>
      <c r="C675" s="1"/>
      <c r="D675" s="8"/>
      <c r="E675" s="8"/>
      <c r="F675" s="8"/>
      <c r="G675" s="5"/>
      <c r="H675" s="5"/>
      <c r="I675" s="5"/>
    </row>
    <row r="676" spans="1:9" x14ac:dyDescent="0.2">
      <c r="A676" s="1"/>
      <c r="B676" s="1"/>
      <c r="C676" s="1"/>
      <c r="D676" s="8"/>
      <c r="E676" s="8"/>
      <c r="F676" s="8"/>
      <c r="G676" s="5"/>
      <c r="H676" s="5"/>
      <c r="I676" s="5"/>
    </row>
    <row r="677" spans="1:9" x14ac:dyDescent="0.2">
      <c r="A677" s="1"/>
      <c r="B677" s="1"/>
      <c r="C677" s="1"/>
      <c r="D677" s="8"/>
      <c r="E677" s="8"/>
      <c r="F677" s="8"/>
      <c r="G677" s="5"/>
      <c r="H677" s="5"/>
      <c r="I677" s="5"/>
    </row>
    <row r="678" spans="1:9" x14ac:dyDescent="0.2">
      <c r="A678" s="1"/>
      <c r="B678" s="1"/>
      <c r="C678" s="1"/>
      <c r="D678" s="8"/>
      <c r="E678" s="8"/>
      <c r="F678" s="8"/>
      <c r="G678" s="5"/>
      <c r="H678" s="5"/>
      <c r="I678" s="5"/>
    </row>
    <row r="679" spans="1:9" x14ac:dyDescent="0.2">
      <c r="A679" s="1"/>
      <c r="B679" s="1"/>
      <c r="C679" s="1"/>
      <c r="D679" s="8"/>
      <c r="E679" s="8"/>
      <c r="F679" s="8"/>
      <c r="G679" s="5"/>
      <c r="H679" s="5"/>
      <c r="I679" s="5"/>
    </row>
    <row r="680" spans="1:9" x14ac:dyDescent="0.2">
      <c r="A680" s="1"/>
      <c r="B680" s="1"/>
      <c r="C680" s="1"/>
      <c r="D680" s="8"/>
      <c r="E680" s="8"/>
      <c r="F680" s="8"/>
      <c r="G680" s="5"/>
      <c r="H680" s="5"/>
      <c r="I680" s="5"/>
    </row>
    <row r="681" spans="1:9" x14ac:dyDescent="0.2">
      <c r="A681" s="1"/>
      <c r="B681" s="1"/>
      <c r="C681" s="1"/>
      <c r="D681" s="8"/>
      <c r="E681" s="8"/>
      <c r="F681" s="8"/>
      <c r="G681" s="5"/>
      <c r="H681" s="5"/>
      <c r="I681" s="5"/>
    </row>
    <row r="682" spans="1:9" x14ac:dyDescent="0.2">
      <c r="A682" s="1"/>
      <c r="B682" s="1"/>
      <c r="C682" s="1"/>
      <c r="D682" s="8"/>
      <c r="E682" s="8"/>
      <c r="F682" s="8"/>
      <c r="G682" s="5"/>
      <c r="H682" s="5"/>
      <c r="I682" s="5"/>
    </row>
    <row r="683" spans="1:9" x14ac:dyDescent="0.2">
      <c r="A683" s="1"/>
      <c r="B683" s="1"/>
      <c r="C683" s="1"/>
      <c r="D683" s="8"/>
      <c r="E683" s="8"/>
      <c r="F683" s="8"/>
      <c r="G683" s="5"/>
      <c r="H683" s="5"/>
      <c r="I683" s="5"/>
    </row>
    <row r="684" spans="1:9" x14ac:dyDescent="0.2">
      <c r="A684" s="1"/>
      <c r="B684" s="1"/>
      <c r="C684" s="1"/>
      <c r="D684" s="8"/>
      <c r="E684" s="8"/>
      <c r="F684" s="8"/>
      <c r="G684" s="5"/>
      <c r="H684" s="5"/>
      <c r="I684" s="5"/>
    </row>
    <row r="685" spans="1:9" x14ac:dyDescent="0.2">
      <c r="A685" s="1"/>
      <c r="B685" s="1"/>
      <c r="C685" s="1"/>
      <c r="D685" s="8"/>
      <c r="E685" s="8"/>
      <c r="F685" s="8"/>
      <c r="G685" s="5"/>
      <c r="H685" s="5"/>
      <c r="I685" s="5"/>
    </row>
    <row r="686" spans="1:9" x14ac:dyDescent="0.2">
      <c r="A686" s="1"/>
      <c r="B686" s="1"/>
      <c r="C686" s="1"/>
      <c r="D686" s="8"/>
      <c r="E686" s="8"/>
      <c r="F686" s="8"/>
      <c r="G686" s="5"/>
      <c r="H686" s="5"/>
      <c r="I686" s="5"/>
    </row>
    <row r="687" spans="1:9" x14ac:dyDescent="0.2">
      <c r="A687" s="1"/>
      <c r="B687" s="1"/>
      <c r="C687" s="1"/>
      <c r="D687" s="8"/>
      <c r="E687" s="8"/>
      <c r="F687" s="8"/>
      <c r="G687" s="5"/>
      <c r="H687" s="5"/>
      <c r="I687" s="5"/>
    </row>
    <row r="688" spans="1:9" x14ac:dyDescent="0.2">
      <c r="A688" s="1"/>
      <c r="B688" s="1"/>
      <c r="C688" s="1"/>
      <c r="D688" s="8"/>
      <c r="E688" s="8"/>
      <c r="F688" s="8"/>
      <c r="G688" s="5"/>
      <c r="H688" s="5"/>
      <c r="I688" s="5"/>
    </row>
    <row r="689" spans="1:9" x14ac:dyDescent="0.2">
      <c r="A689" s="1"/>
      <c r="B689" s="1"/>
      <c r="C689" s="1"/>
      <c r="D689" s="8"/>
      <c r="E689" s="8"/>
      <c r="F689" s="8"/>
      <c r="G689" s="5"/>
      <c r="H689" s="5"/>
      <c r="I689" s="5"/>
    </row>
    <row r="690" spans="1:9" x14ac:dyDescent="0.2">
      <c r="A690" s="1"/>
      <c r="B690" s="1"/>
      <c r="C690" s="1"/>
      <c r="D690" s="8"/>
      <c r="E690" s="8"/>
      <c r="F690" s="8"/>
      <c r="G690" s="5"/>
      <c r="H690" s="5"/>
      <c r="I690" s="5"/>
    </row>
    <row r="691" spans="1:9" x14ac:dyDescent="0.2">
      <c r="A691" s="1"/>
      <c r="B691" s="1"/>
      <c r="C691" s="1"/>
      <c r="D691" s="8"/>
      <c r="E691" s="8"/>
      <c r="F691" s="8"/>
      <c r="G691" s="5"/>
      <c r="H691" s="5"/>
      <c r="I691" s="5"/>
    </row>
    <row r="692" spans="1:9" x14ac:dyDescent="0.2">
      <c r="A692" s="1"/>
      <c r="B692" s="1"/>
      <c r="C692" s="1"/>
      <c r="D692" s="8"/>
      <c r="E692" s="8"/>
      <c r="F692" s="8"/>
      <c r="G692" s="5"/>
      <c r="H692" s="5"/>
      <c r="I692" s="5"/>
    </row>
    <row r="693" spans="1:9" x14ac:dyDescent="0.2">
      <c r="A693" s="1"/>
      <c r="B693" s="1"/>
      <c r="C693" s="1"/>
      <c r="D693" s="8"/>
      <c r="E693" s="8"/>
      <c r="F693" s="8"/>
      <c r="G693" s="5"/>
      <c r="H693" s="5"/>
      <c r="I693" s="5"/>
    </row>
    <row r="694" spans="1:9" x14ac:dyDescent="0.2">
      <c r="A694" s="1"/>
      <c r="B694" s="1"/>
      <c r="C694" s="1"/>
      <c r="D694" s="8"/>
      <c r="E694" s="8"/>
      <c r="F694" s="8"/>
      <c r="G694" s="5"/>
      <c r="H694" s="5"/>
      <c r="I694" s="5"/>
    </row>
    <row r="695" spans="1:9" x14ac:dyDescent="0.2">
      <c r="A695" s="1"/>
      <c r="B695" s="1"/>
      <c r="C695" s="1"/>
      <c r="D695" s="8"/>
      <c r="E695" s="8"/>
      <c r="F695" s="8"/>
      <c r="G695" s="5"/>
      <c r="H695" s="5"/>
      <c r="I695" s="5"/>
    </row>
    <row r="696" spans="1:9" x14ac:dyDescent="0.2">
      <c r="A696" s="1"/>
      <c r="B696" s="1"/>
      <c r="C696" s="1"/>
      <c r="D696" s="8"/>
      <c r="E696" s="8"/>
      <c r="F696" s="8"/>
      <c r="G696" s="5"/>
      <c r="H696" s="5"/>
      <c r="I696" s="5"/>
    </row>
    <row r="697" spans="1:9" x14ac:dyDescent="0.2">
      <c r="A697" s="1"/>
      <c r="B697" s="1"/>
      <c r="C697" s="1"/>
      <c r="D697" s="8"/>
      <c r="E697" s="8"/>
      <c r="F697" s="8"/>
      <c r="G697" s="5"/>
      <c r="H697" s="5"/>
      <c r="I697" s="5"/>
    </row>
    <row r="698" spans="1:9" x14ac:dyDescent="0.2">
      <c r="A698" s="1"/>
      <c r="B698" s="1"/>
      <c r="C698" s="1"/>
      <c r="D698" s="8"/>
      <c r="E698" s="8"/>
      <c r="F698" s="8"/>
      <c r="G698" s="5"/>
      <c r="H698" s="5"/>
      <c r="I698" s="5"/>
    </row>
    <row r="699" spans="1:9" x14ac:dyDescent="0.2">
      <c r="A699" s="1"/>
      <c r="B699" s="1"/>
      <c r="C699" s="1"/>
      <c r="D699" s="8"/>
      <c r="E699" s="8"/>
      <c r="F699" s="8"/>
      <c r="G699" s="5"/>
      <c r="H699" s="5"/>
      <c r="I699" s="5"/>
    </row>
    <row r="700" spans="1:9" x14ac:dyDescent="0.2">
      <c r="A700" s="1"/>
      <c r="B700" s="1"/>
      <c r="C700" s="1"/>
      <c r="D700" s="8"/>
      <c r="E700" s="8"/>
      <c r="F700" s="8"/>
      <c r="G700" s="5"/>
      <c r="H700" s="5"/>
      <c r="I700" s="5"/>
    </row>
    <row r="701" spans="1:9" x14ac:dyDescent="0.2">
      <c r="A701" s="1"/>
      <c r="B701" s="1"/>
      <c r="C701" s="1"/>
      <c r="D701" s="8"/>
      <c r="E701" s="8"/>
      <c r="F701" s="8"/>
      <c r="G701" s="5"/>
      <c r="H701" s="5"/>
      <c r="I701" s="5"/>
    </row>
    <row r="702" spans="1:9" x14ac:dyDescent="0.2">
      <c r="A702" s="1"/>
      <c r="B702" s="1"/>
      <c r="C702" s="1"/>
      <c r="D702" s="8"/>
      <c r="E702" s="8"/>
      <c r="F702" s="8"/>
      <c r="G702" s="5"/>
      <c r="H702" s="5"/>
      <c r="I702" s="5"/>
    </row>
    <row r="703" spans="1:9" x14ac:dyDescent="0.2">
      <c r="A703" s="1"/>
      <c r="B703" s="1"/>
      <c r="C703" s="1"/>
      <c r="D703" s="8"/>
      <c r="E703" s="8"/>
      <c r="F703" s="8"/>
      <c r="G703" s="5"/>
      <c r="H703" s="5"/>
      <c r="I703" s="5"/>
    </row>
    <row r="704" spans="1:9" x14ac:dyDescent="0.2">
      <c r="A704" s="1"/>
      <c r="B704" s="1"/>
      <c r="C704" s="1"/>
      <c r="D704" s="8"/>
      <c r="E704" s="8"/>
      <c r="F704" s="8"/>
      <c r="G704" s="5"/>
      <c r="H704" s="5"/>
      <c r="I704" s="5"/>
    </row>
    <row r="705" spans="1:9" x14ac:dyDescent="0.2">
      <c r="A705" s="1"/>
      <c r="B705" s="1"/>
      <c r="C705" s="1"/>
      <c r="D705" s="8"/>
      <c r="E705" s="8"/>
      <c r="F705" s="8"/>
      <c r="G705" s="5"/>
      <c r="H705" s="5"/>
      <c r="I705" s="5"/>
    </row>
    <row r="706" spans="1:9" x14ac:dyDescent="0.2">
      <c r="A706" s="1"/>
      <c r="B706" s="1"/>
      <c r="C706" s="1"/>
      <c r="D706" s="8"/>
      <c r="E706" s="8"/>
      <c r="F706" s="8"/>
      <c r="G706" s="5"/>
      <c r="H706" s="5"/>
      <c r="I706" s="5"/>
    </row>
    <row r="707" spans="1:9" x14ac:dyDescent="0.2">
      <c r="A707" s="1"/>
      <c r="B707" s="1"/>
      <c r="C707" s="1"/>
      <c r="D707" s="8"/>
      <c r="E707" s="8"/>
      <c r="F707" s="8"/>
      <c r="G707" s="5"/>
      <c r="H707" s="5"/>
      <c r="I707" s="5"/>
    </row>
    <row r="708" spans="1:9" x14ac:dyDescent="0.2">
      <c r="A708" s="1"/>
      <c r="B708" s="1"/>
      <c r="C708" s="1"/>
      <c r="D708" s="8"/>
      <c r="E708" s="8"/>
      <c r="F708" s="8"/>
      <c r="G708" s="5"/>
      <c r="H708" s="5"/>
      <c r="I708" s="5"/>
    </row>
    <row r="709" spans="1:9" x14ac:dyDescent="0.2">
      <c r="A709" s="1"/>
      <c r="B709" s="1"/>
      <c r="C709" s="1"/>
      <c r="D709" s="8"/>
      <c r="E709" s="8"/>
      <c r="F709" s="8"/>
      <c r="G709" s="5"/>
      <c r="H709" s="5"/>
      <c r="I709" s="5"/>
    </row>
    <row r="710" spans="1:9" x14ac:dyDescent="0.2">
      <c r="A710" s="1"/>
      <c r="B710" s="1"/>
      <c r="C710" s="1"/>
      <c r="D710" s="8"/>
      <c r="E710" s="8"/>
      <c r="F710" s="8"/>
      <c r="G710" s="5"/>
      <c r="H710" s="5"/>
      <c r="I710" s="5"/>
    </row>
    <row r="711" spans="1:9" x14ac:dyDescent="0.2">
      <c r="A711" s="1"/>
      <c r="B711" s="1"/>
      <c r="C711" s="1"/>
      <c r="D711" s="8"/>
      <c r="E711" s="8"/>
      <c r="F711" s="8"/>
      <c r="G711" s="5"/>
      <c r="H711" s="5"/>
      <c r="I711" s="5"/>
    </row>
    <row r="712" spans="1:9" x14ac:dyDescent="0.2">
      <c r="A712" s="1"/>
      <c r="B712" s="1"/>
      <c r="C712" s="1"/>
      <c r="D712" s="8"/>
      <c r="E712" s="8"/>
      <c r="F712" s="8"/>
      <c r="G712" s="5"/>
      <c r="H712" s="5"/>
      <c r="I712" s="5"/>
    </row>
    <row r="713" spans="1:9" x14ac:dyDescent="0.2">
      <c r="A713" s="1"/>
      <c r="B713" s="1"/>
      <c r="C713" s="1"/>
      <c r="D713" s="8"/>
      <c r="E713" s="8"/>
      <c r="F713" s="8"/>
      <c r="G713" s="5"/>
      <c r="H713" s="5"/>
      <c r="I713" s="5"/>
    </row>
    <row r="714" spans="1:9" x14ac:dyDescent="0.2">
      <c r="A714" s="1"/>
      <c r="B714" s="1"/>
      <c r="C714" s="1"/>
      <c r="D714" s="8"/>
      <c r="E714" s="8"/>
      <c r="F714" s="8"/>
      <c r="G714" s="5"/>
      <c r="H714" s="5"/>
      <c r="I714" s="5"/>
    </row>
    <row r="715" spans="1:9" x14ac:dyDescent="0.2">
      <c r="A715" s="1"/>
      <c r="B715" s="1"/>
      <c r="C715" s="1"/>
      <c r="D715" s="8"/>
      <c r="E715" s="8"/>
      <c r="F715" s="8"/>
      <c r="G715" s="5"/>
      <c r="H715" s="5"/>
      <c r="I715" s="5"/>
    </row>
    <row r="716" spans="1:9" x14ac:dyDescent="0.2">
      <c r="A716" s="1"/>
      <c r="B716" s="1"/>
      <c r="C716" s="1"/>
      <c r="D716" s="8"/>
      <c r="E716" s="8"/>
      <c r="F716" s="8"/>
      <c r="G716" s="5"/>
      <c r="H716" s="5"/>
      <c r="I716" s="5"/>
    </row>
    <row r="717" spans="1:9" x14ac:dyDescent="0.2">
      <c r="A717" s="1"/>
      <c r="B717" s="1"/>
      <c r="C717" s="1"/>
      <c r="D717" s="8"/>
      <c r="E717" s="8"/>
      <c r="F717" s="8"/>
      <c r="G717" s="5"/>
      <c r="H717" s="5"/>
      <c r="I717" s="5"/>
    </row>
    <row r="718" spans="1:9" x14ac:dyDescent="0.2">
      <c r="A718" s="1"/>
      <c r="B718" s="1"/>
      <c r="C718" s="1"/>
      <c r="D718" s="8"/>
      <c r="E718" s="8"/>
      <c r="F718" s="8"/>
      <c r="G718" s="5"/>
      <c r="H718" s="5"/>
      <c r="I718" s="5"/>
    </row>
    <row r="719" spans="1:9" x14ac:dyDescent="0.2">
      <c r="A719" s="1"/>
      <c r="B719" s="1"/>
      <c r="C719" s="1"/>
      <c r="D719" s="8"/>
      <c r="E719" s="8"/>
      <c r="F719" s="8"/>
      <c r="G719" s="5"/>
      <c r="H719" s="5"/>
      <c r="I719" s="5"/>
    </row>
    <row r="720" spans="1:9" x14ac:dyDescent="0.2">
      <c r="A720" s="1"/>
      <c r="B720" s="1"/>
      <c r="C720" s="1"/>
      <c r="D720" s="8"/>
      <c r="E720" s="8"/>
      <c r="F720" s="8"/>
      <c r="G720" s="5"/>
      <c r="H720" s="5"/>
      <c r="I720" s="5"/>
    </row>
    <row r="721" spans="1:9" x14ac:dyDescent="0.2">
      <c r="A721" s="1"/>
      <c r="B721" s="1"/>
      <c r="C721" s="1"/>
      <c r="D721" s="8"/>
      <c r="E721" s="8"/>
      <c r="F721" s="8"/>
      <c r="G721" s="5"/>
      <c r="H721" s="5"/>
      <c r="I721" s="5"/>
    </row>
    <row r="722" spans="1:9" x14ac:dyDescent="0.2">
      <c r="A722" s="1"/>
      <c r="B722" s="1"/>
      <c r="C722" s="1"/>
      <c r="D722" s="8"/>
      <c r="E722" s="8"/>
      <c r="F722" s="8"/>
      <c r="G722" s="5"/>
      <c r="H722" s="5"/>
      <c r="I722" s="5"/>
    </row>
    <row r="723" spans="1:9" x14ac:dyDescent="0.2">
      <c r="A723" s="1"/>
      <c r="B723" s="1"/>
      <c r="C723" s="1"/>
      <c r="D723" s="8"/>
      <c r="E723" s="8"/>
      <c r="F723" s="8"/>
      <c r="G723" s="5"/>
      <c r="H723" s="5"/>
      <c r="I723" s="5"/>
    </row>
    <row r="724" spans="1:9" x14ac:dyDescent="0.2">
      <c r="A724" s="1"/>
      <c r="B724" s="1"/>
      <c r="C724" s="1"/>
      <c r="D724" s="8"/>
      <c r="E724" s="8"/>
      <c r="F724" s="8"/>
      <c r="G724" s="5"/>
      <c r="H724" s="5"/>
      <c r="I724" s="5"/>
    </row>
    <row r="725" spans="1:9" x14ac:dyDescent="0.2">
      <c r="A725" s="1"/>
      <c r="B725" s="1"/>
      <c r="C725" s="1"/>
      <c r="D725" s="8"/>
      <c r="E725" s="8"/>
      <c r="F725" s="8"/>
      <c r="G725" s="5"/>
      <c r="H725" s="5"/>
      <c r="I725" s="5"/>
    </row>
    <row r="726" spans="1:9" x14ac:dyDescent="0.2">
      <c r="A726" s="1"/>
      <c r="B726" s="1"/>
      <c r="C726" s="1"/>
      <c r="D726" s="8"/>
      <c r="E726" s="8"/>
      <c r="F726" s="8"/>
      <c r="G726" s="5"/>
      <c r="H726" s="5"/>
      <c r="I726" s="5"/>
    </row>
    <row r="727" spans="1:9" x14ac:dyDescent="0.2">
      <c r="A727" s="1"/>
      <c r="B727" s="1"/>
      <c r="C727" s="1"/>
      <c r="D727" s="8"/>
      <c r="E727" s="8"/>
      <c r="F727" s="8"/>
      <c r="G727" s="5"/>
      <c r="H727" s="5"/>
      <c r="I727" s="5"/>
    </row>
    <row r="728" spans="1:9" x14ac:dyDescent="0.2">
      <c r="A728" s="1"/>
      <c r="B728" s="1"/>
      <c r="C728" s="1"/>
      <c r="D728" s="8"/>
      <c r="E728" s="8"/>
      <c r="F728" s="8"/>
      <c r="G728" s="5"/>
      <c r="H728" s="5"/>
      <c r="I728" s="5"/>
    </row>
    <row r="729" spans="1:9" x14ac:dyDescent="0.2">
      <c r="A729" s="1"/>
      <c r="B729" s="1"/>
      <c r="C729" s="1"/>
      <c r="D729" s="8"/>
      <c r="E729" s="8"/>
      <c r="F729" s="8"/>
      <c r="G729" s="5"/>
      <c r="H729" s="5"/>
      <c r="I729" s="5"/>
    </row>
    <row r="730" spans="1:9" x14ac:dyDescent="0.2">
      <c r="A730" s="1"/>
      <c r="B730" s="1"/>
      <c r="C730" s="1"/>
      <c r="D730" s="8"/>
      <c r="E730" s="8"/>
      <c r="F730" s="8"/>
      <c r="G730" s="5"/>
      <c r="H730" s="5"/>
      <c r="I730" s="5"/>
    </row>
    <row r="731" spans="1:9" x14ac:dyDescent="0.2">
      <c r="A731" s="1"/>
      <c r="B731" s="1"/>
      <c r="C731" s="1"/>
      <c r="D731" s="8"/>
      <c r="E731" s="8"/>
      <c r="F731" s="8"/>
      <c r="G731" s="5"/>
      <c r="H731" s="5"/>
      <c r="I731" s="5"/>
    </row>
    <row r="732" spans="1:9" x14ac:dyDescent="0.2">
      <c r="A732" s="1"/>
      <c r="B732" s="1"/>
      <c r="C732" s="1"/>
      <c r="D732" s="8"/>
      <c r="E732" s="8"/>
      <c r="F732" s="8"/>
      <c r="G732" s="5"/>
      <c r="H732" s="5"/>
      <c r="I732" s="5"/>
    </row>
    <row r="733" spans="1:9" x14ac:dyDescent="0.2">
      <c r="A733" s="1"/>
      <c r="B733" s="1"/>
      <c r="C733" s="1"/>
      <c r="D733" s="8"/>
      <c r="E733" s="8"/>
      <c r="F733" s="8"/>
      <c r="G733" s="5"/>
      <c r="H733" s="5"/>
      <c r="I733" s="5"/>
    </row>
    <row r="734" spans="1:9" x14ac:dyDescent="0.2">
      <c r="A734" s="1"/>
      <c r="B734" s="1"/>
      <c r="C734" s="1"/>
      <c r="D734" s="8"/>
      <c r="E734" s="8"/>
      <c r="F734" s="8"/>
      <c r="G734" s="5"/>
      <c r="H734" s="5"/>
      <c r="I734" s="5"/>
    </row>
    <row r="735" spans="1:9" x14ac:dyDescent="0.2">
      <c r="A735" s="1"/>
      <c r="B735" s="1"/>
      <c r="C735" s="1"/>
      <c r="D735" s="8"/>
      <c r="E735" s="8"/>
      <c r="F735" s="8"/>
      <c r="G735" s="5"/>
      <c r="H735" s="5"/>
      <c r="I735" s="5"/>
    </row>
    <row r="736" spans="1:9" x14ac:dyDescent="0.2">
      <c r="A736" s="1"/>
      <c r="B736" s="1"/>
      <c r="C736" s="1"/>
      <c r="D736" s="8"/>
      <c r="E736" s="8"/>
      <c r="F736" s="8"/>
      <c r="G736" s="5"/>
      <c r="H736" s="5"/>
      <c r="I736" s="5"/>
    </row>
    <row r="737" spans="1:9" x14ac:dyDescent="0.2">
      <c r="A737" s="1"/>
      <c r="B737" s="1"/>
      <c r="C737" s="1"/>
      <c r="D737" s="8"/>
      <c r="E737" s="8"/>
      <c r="F737" s="8"/>
      <c r="G737" s="5"/>
      <c r="H737" s="5"/>
      <c r="I737" s="5"/>
    </row>
    <row r="738" spans="1:9" x14ac:dyDescent="0.2">
      <c r="A738" s="1"/>
      <c r="B738" s="1"/>
      <c r="C738" s="1"/>
      <c r="D738" s="8"/>
      <c r="E738" s="8"/>
      <c r="F738" s="8"/>
      <c r="G738" s="5"/>
      <c r="H738" s="5"/>
      <c r="I738" s="5"/>
    </row>
    <row r="739" spans="1:9" x14ac:dyDescent="0.2">
      <c r="A739" s="1"/>
      <c r="B739" s="1"/>
      <c r="C739" s="1"/>
      <c r="D739" s="8"/>
      <c r="E739" s="8"/>
      <c r="F739" s="8"/>
      <c r="G739" s="5"/>
      <c r="H739" s="5"/>
      <c r="I739" s="5"/>
    </row>
    <row r="740" spans="1:9" x14ac:dyDescent="0.2">
      <c r="A740" s="1"/>
      <c r="B740" s="1"/>
      <c r="C740" s="1"/>
      <c r="D740" s="8"/>
      <c r="E740" s="8"/>
      <c r="F740" s="8"/>
      <c r="G740" s="5"/>
      <c r="H740" s="5"/>
      <c r="I740" s="5"/>
    </row>
    <row r="741" spans="1:9" x14ac:dyDescent="0.2">
      <c r="A741" s="1"/>
      <c r="B741" s="1"/>
      <c r="C741" s="1"/>
      <c r="D741" s="8"/>
      <c r="E741" s="8"/>
      <c r="F741" s="8"/>
      <c r="G741" s="5"/>
      <c r="H741" s="5"/>
      <c r="I741" s="5"/>
    </row>
    <row r="742" spans="1:9" x14ac:dyDescent="0.2">
      <c r="A742" s="1"/>
      <c r="B742" s="1"/>
      <c r="C742" s="1"/>
      <c r="D742" s="8"/>
      <c r="E742" s="8"/>
      <c r="F742" s="8"/>
      <c r="G742" s="5"/>
      <c r="H742" s="5"/>
      <c r="I742" s="5"/>
    </row>
    <row r="743" spans="1:9" x14ac:dyDescent="0.2">
      <c r="A743" s="1"/>
      <c r="B743" s="1"/>
      <c r="C743" s="1"/>
      <c r="D743" s="8"/>
      <c r="E743" s="8"/>
      <c r="F743" s="8"/>
      <c r="G743" s="5"/>
      <c r="H743" s="5"/>
      <c r="I743" s="5"/>
    </row>
    <row r="744" spans="1:9" x14ac:dyDescent="0.2">
      <c r="A744" s="1"/>
      <c r="B744" s="1"/>
      <c r="C744" s="1"/>
      <c r="D744" s="8"/>
      <c r="E744" s="8"/>
      <c r="F744" s="8"/>
      <c r="G744" s="5"/>
      <c r="H744" s="5"/>
      <c r="I744" s="5"/>
    </row>
    <row r="745" spans="1:9" x14ac:dyDescent="0.2">
      <c r="A745" s="1"/>
      <c r="B745" s="1"/>
      <c r="C745" s="1"/>
      <c r="D745" s="8"/>
      <c r="E745" s="8"/>
      <c r="F745" s="8"/>
      <c r="G745" s="5"/>
      <c r="H745" s="5"/>
      <c r="I745" s="5"/>
    </row>
    <row r="746" spans="1:9" x14ac:dyDescent="0.2">
      <c r="A746" s="1"/>
      <c r="B746" s="1"/>
      <c r="C746" s="1"/>
      <c r="D746" s="8"/>
      <c r="E746" s="8"/>
      <c r="F746" s="8"/>
      <c r="G746" s="5"/>
      <c r="H746" s="5"/>
      <c r="I746" s="5"/>
    </row>
    <row r="747" spans="1:9" x14ac:dyDescent="0.2">
      <c r="A747" s="1"/>
      <c r="B747" s="1"/>
      <c r="C747" s="1"/>
      <c r="D747" s="8"/>
      <c r="E747" s="8"/>
      <c r="F747" s="8"/>
      <c r="G747" s="5"/>
      <c r="H747" s="5"/>
      <c r="I747" s="5"/>
    </row>
    <row r="748" spans="1:9" x14ac:dyDescent="0.2">
      <c r="A748" s="1"/>
      <c r="B748" s="1"/>
      <c r="C748" s="1"/>
      <c r="D748" s="8"/>
      <c r="E748" s="8"/>
      <c r="F748" s="8"/>
      <c r="G748" s="5"/>
      <c r="H748" s="5"/>
      <c r="I748" s="5"/>
    </row>
    <row r="749" spans="1:9" x14ac:dyDescent="0.2">
      <c r="A749" s="1"/>
      <c r="B749" s="1"/>
      <c r="C749" s="1"/>
      <c r="D749" s="8"/>
      <c r="E749" s="8"/>
      <c r="F749" s="8"/>
      <c r="G749" s="5"/>
      <c r="H749" s="5"/>
      <c r="I749" s="5"/>
    </row>
    <row r="750" spans="1:9" x14ac:dyDescent="0.2">
      <c r="A750" s="1"/>
      <c r="B750" s="1"/>
      <c r="C750" s="1"/>
      <c r="D750" s="8"/>
      <c r="E750" s="8"/>
      <c r="F750" s="8"/>
      <c r="G750" s="5"/>
      <c r="H750" s="5"/>
      <c r="I750" s="5"/>
    </row>
    <row r="751" spans="1:9" x14ac:dyDescent="0.2">
      <c r="A751" s="1"/>
      <c r="B751" s="1"/>
      <c r="C751" s="1"/>
      <c r="D751" s="8"/>
      <c r="E751" s="8"/>
      <c r="F751" s="8"/>
      <c r="G751" s="5"/>
      <c r="H751" s="5"/>
      <c r="I751" s="5"/>
    </row>
    <row r="752" spans="1:9" x14ac:dyDescent="0.2">
      <c r="A752" s="1"/>
      <c r="B752" s="1"/>
      <c r="C752" s="1"/>
      <c r="D752" s="8"/>
      <c r="E752" s="8"/>
      <c r="F752" s="8"/>
      <c r="G752" s="5"/>
      <c r="H752" s="5"/>
      <c r="I752" s="5"/>
    </row>
    <row r="753" spans="1:9" x14ac:dyDescent="0.2">
      <c r="A753" s="1"/>
      <c r="B753" s="1"/>
      <c r="C753" s="1"/>
      <c r="D753" s="8"/>
      <c r="E753" s="8"/>
      <c r="F753" s="8"/>
      <c r="G753" s="5"/>
      <c r="H753" s="5"/>
      <c r="I753" s="5"/>
    </row>
    <row r="754" spans="1:9" x14ac:dyDescent="0.2">
      <c r="A754" s="1"/>
      <c r="B754" s="1"/>
      <c r="C754" s="1"/>
      <c r="D754" s="8"/>
      <c r="E754" s="8"/>
      <c r="F754" s="8"/>
      <c r="G754" s="5"/>
      <c r="H754" s="5"/>
      <c r="I754" s="5"/>
    </row>
    <row r="755" spans="1:9" x14ac:dyDescent="0.2">
      <c r="A755" s="1"/>
      <c r="B755" s="1"/>
      <c r="C755" s="1"/>
      <c r="D755" s="8"/>
      <c r="E755" s="8"/>
      <c r="F755" s="8"/>
      <c r="G755" s="5"/>
      <c r="H755" s="5"/>
      <c r="I755" s="5"/>
    </row>
    <row r="756" spans="1:9" x14ac:dyDescent="0.2">
      <c r="A756" s="1"/>
      <c r="B756" s="1"/>
      <c r="C756" s="1"/>
      <c r="D756" s="8"/>
      <c r="E756" s="8"/>
      <c r="F756" s="8"/>
      <c r="G756" s="5"/>
      <c r="H756" s="5"/>
      <c r="I756" s="5"/>
    </row>
    <row r="757" spans="1:9" x14ac:dyDescent="0.2">
      <c r="A757" s="1"/>
      <c r="B757" s="1"/>
      <c r="C757" s="1"/>
      <c r="D757" s="8"/>
      <c r="E757" s="8"/>
      <c r="F757" s="8"/>
      <c r="G757" s="5"/>
      <c r="H757" s="5"/>
      <c r="I757" s="5"/>
    </row>
    <row r="758" spans="1:9" x14ac:dyDescent="0.2">
      <c r="A758" s="1"/>
      <c r="B758" s="1"/>
      <c r="C758" s="1"/>
      <c r="D758" s="8"/>
      <c r="E758" s="8"/>
      <c r="F758" s="8"/>
      <c r="G758" s="5"/>
      <c r="H758" s="5"/>
      <c r="I758" s="5"/>
    </row>
    <row r="759" spans="1:9" x14ac:dyDescent="0.2">
      <c r="A759" s="1"/>
      <c r="B759" s="1"/>
      <c r="C759" s="1"/>
      <c r="D759" s="8"/>
      <c r="E759" s="8"/>
      <c r="F759" s="8"/>
      <c r="G759" s="5"/>
      <c r="H759" s="5"/>
      <c r="I759" s="5"/>
    </row>
    <row r="760" spans="1:9" x14ac:dyDescent="0.2">
      <c r="A760" s="1"/>
      <c r="B760" s="1"/>
      <c r="C760" s="1"/>
      <c r="D760" s="8"/>
      <c r="E760" s="8"/>
      <c r="F760" s="8"/>
      <c r="G760" s="5"/>
      <c r="H760" s="5"/>
      <c r="I760" s="5"/>
    </row>
    <row r="761" spans="1:9" x14ac:dyDescent="0.2">
      <c r="A761" s="1"/>
      <c r="B761" s="1"/>
      <c r="C761" s="1"/>
      <c r="D761" s="8"/>
      <c r="E761" s="8"/>
      <c r="F761" s="8"/>
      <c r="G761" s="5"/>
      <c r="H761" s="5"/>
      <c r="I761" s="5"/>
    </row>
    <row r="762" spans="1:9" x14ac:dyDescent="0.2">
      <c r="A762" s="1"/>
      <c r="B762" s="1"/>
      <c r="C762" s="1"/>
      <c r="D762" s="8"/>
      <c r="E762" s="8"/>
      <c r="F762" s="8"/>
      <c r="G762" s="5"/>
      <c r="H762" s="5"/>
      <c r="I762" s="5"/>
    </row>
    <row r="763" spans="1:9" x14ac:dyDescent="0.2">
      <c r="A763" s="1"/>
      <c r="B763" s="1"/>
      <c r="C763" s="1"/>
      <c r="D763" s="8"/>
      <c r="E763" s="8"/>
      <c r="F763" s="8"/>
      <c r="G763" s="5"/>
      <c r="H763" s="5"/>
      <c r="I763" s="5"/>
    </row>
    <row r="764" spans="1:9" x14ac:dyDescent="0.2">
      <c r="A764" s="1"/>
      <c r="B764" s="1"/>
      <c r="C764" s="1"/>
      <c r="D764" s="8"/>
      <c r="E764" s="8"/>
      <c r="F764" s="8"/>
      <c r="G764" s="5"/>
      <c r="H764" s="5"/>
      <c r="I764" s="5"/>
    </row>
    <row r="765" spans="1:9" x14ac:dyDescent="0.2">
      <c r="A765" s="1"/>
      <c r="B765" s="1"/>
      <c r="C765" s="1"/>
      <c r="D765" s="8"/>
      <c r="E765" s="8"/>
      <c r="F765" s="8"/>
      <c r="G765" s="5"/>
      <c r="H765" s="5"/>
      <c r="I765" s="5"/>
    </row>
    <row r="766" spans="1:9" x14ac:dyDescent="0.2">
      <c r="A766" s="1"/>
      <c r="B766" s="1"/>
      <c r="C766" s="1"/>
      <c r="D766" s="8"/>
      <c r="E766" s="8"/>
      <c r="F766" s="8"/>
      <c r="G766" s="5"/>
      <c r="H766" s="5"/>
      <c r="I766" s="5"/>
    </row>
    <row r="767" spans="1:9" x14ac:dyDescent="0.2">
      <c r="A767" s="1"/>
      <c r="B767" s="1"/>
      <c r="C767" s="1"/>
      <c r="D767" s="8"/>
      <c r="E767" s="8"/>
      <c r="F767" s="8"/>
      <c r="G767" s="5"/>
      <c r="H767" s="5"/>
      <c r="I767" s="5"/>
    </row>
    <row r="768" spans="1:9" x14ac:dyDescent="0.2">
      <c r="A768" s="1"/>
      <c r="B768" s="1"/>
      <c r="C768" s="1"/>
      <c r="D768" s="8"/>
      <c r="E768" s="8"/>
      <c r="F768" s="8"/>
      <c r="G768" s="5"/>
      <c r="H768" s="5"/>
      <c r="I768" s="5"/>
    </row>
    <row r="769" spans="1:9" x14ac:dyDescent="0.2">
      <c r="A769" s="1"/>
      <c r="B769" s="1"/>
      <c r="C769" s="1"/>
      <c r="D769" s="8"/>
      <c r="E769" s="8"/>
      <c r="F769" s="8"/>
      <c r="G769" s="5"/>
      <c r="H769" s="5"/>
      <c r="I769" s="5"/>
    </row>
    <row r="770" spans="1:9" x14ac:dyDescent="0.2">
      <c r="A770" s="1"/>
      <c r="B770" s="1"/>
      <c r="C770" s="1"/>
      <c r="D770" s="8"/>
      <c r="E770" s="8"/>
      <c r="F770" s="8"/>
      <c r="G770" s="5"/>
      <c r="H770" s="5"/>
      <c r="I770" s="5"/>
    </row>
    <row r="771" spans="1:9" x14ac:dyDescent="0.2">
      <c r="A771" s="1"/>
      <c r="B771" s="1"/>
      <c r="C771" s="1"/>
      <c r="D771" s="8"/>
      <c r="E771" s="8"/>
      <c r="F771" s="8"/>
      <c r="G771" s="5"/>
      <c r="H771" s="5"/>
      <c r="I771" s="5"/>
    </row>
    <row r="772" spans="1:9" x14ac:dyDescent="0.2">
      <c r="A772" s="1"/>
      <c r="B772" s="1"/>
      <c r="C772" s="1"/>
      <c r="D772" s="8"/>
      <c r="E772" s="8"/>
      <c r="F772" s="8"/>
      <c r="G772" s="5"/>
      <c r="H772" s="5"/>
      <c r="I772" s="5"/>
    </row>
    <row r="773" spans="1:9" x14ac:dyDescent="0.2">
      <c r="A773" s="1"/>
      <c r="B773" s="1"/>
      <c r="C773" s="1"/>
      <c r="D773" s="8"/>
      <c r="E773" s="8"/>
      <c r="F773" s="8"/>
      <c r="G773" s="5"/>
      <c r="H773" s="5"/>
      <c r="I773" s="5"/>
    </row>
    <row r="774" spans="1:9" x14ac:dyDescent="0.2">
      <c r="A774" s="1"/>
      <c r="B774" s="1"/>
      <c r="C774" s="1"/>
      <c r="D774" s="8"/>
      <c r="E774" s="8"/>
      <c r="F774" s="8"/>
      <c r="G774" s="5"/>
      <c r="H774" s="5"/>
      <c r="I774" s="5"/>
    </row>
    <row r="775" spans="1:9" x14ac:dyDescent="0.2">
      <c r="A775" s="1"/>
      <c r="B775" s="1"/>
      <c r="C775" s="1"/>
      <c r="D775" s="8"/>
      <c r="E775" s="8"/>
      <c r="F775" s="8"/>
      <c r="G775" s="5"/>
      <c r="H775" s="5"/>
      <c r="I775" s="5"/>
    </row>
    <row r="776" spans="1:9" x14ac:dyDescent="0.2">
      <c r="A776" s="1"/>
      <c r="B776" s="1"/>
      <c r="C776" s="1"/>
      <c r="D776" s="8"/>
      <c r="E776" s="8"/>
      <c r="F776" s="8"/>
      <c r="G776" s="5"/>
      <c r="H776" s="5"/>
      <c r="I776" s="5"/>
    </row>
    <row r="777" spans="1:9" x14ac:dyDescent="0.2">
      <c r="A777" s="1"/>
      <c r="B777" s="1"/>
      <c r="C777" s="1"/>
      <c r="D777" s="8"/>
      <c r="E777" s="8"/>
      <c r="F777" s="8"/>
      <c r="G777" s="5"/>
      <c r="H777" s="5"/>
      <c r="I777" s="5"/>
    </row>
    <row r="778" spans="1:9" x14ac:dyDescent="0.2">
      <c r="A778" s="1"/>
      <c r="B778" s="1"/>
      <c r="C778" s="1"/>
      <c r="D778" s="8"/>
      <c r="E778" s="8"/>
      <c r="F778" s="8"/>
      <c r="G778" s="5"/>
      <c r="H778" s="5"/>
      <c r="I778" s="5"/>
    </row>
    <row r="779" spans="1:9" x14ac:dyDescent="0.2">
      <c r="A779" s="1"/>
      <c r="B779" s="1"/>
      <c r="C779" s="1"/>
      <c r="D779" s="8"/>
      <c r="E779" s="8"/>
      <c r="F779" s="8"/>
      <c r="G779" s="5"/>
      <c r="H779" s="5"/>
      <c r="I779" s="5"/>
    </row>
    <row r="780" spans="1:9" x14ac:dyDescent="0.2">
      <c r="A780" s="1"/>
      <c r="B780" s="1"/>
      <c r="C780" s="1"/>
      <c r="D780" s="8"/>
      <c r="E780" s="8"/>
      <c r="F780" s="8"/>
      <c r="G780" s="5"/>
      <c r="H780" s="5"/>
      <c r="I780" s="5"/>
    </row>
    <row r="781" spans="1:9" x14ac:dyDescent="0.2">
      <c r="A781" s="1"/>
      <c r="B781" s="1"/>
      <c r="C781" s="1"/>
      <c r="D781" s="8"/>
      <c r="E781" s="8"/>
      <c r="F781" s="8"/>
      <c r="G781" s="5"/>
      <c r="H781" s="5"/>
      <c r="I781" s="5"/>
    </row>
    <row r="782" spans="1:9" x14ac:dyDescent="0.2">
      <c r="A782" s="1"/>
      <c r="B782" s="1"/>
      <c r="C782" s="1"/>
      <c r="D782" s="8"/>
      <c r="E782" s="8"/>
      <c r="F782" s="8"/>
      <c r="G782" s="5"/>
      <c r="H782" s="5"/>
      <c r="I782" s="5"/>
    </row>
    <row r="783" spans="1:9" x14ac:dyDescent="0.2">
      <c r="A783" s="1"/>
      <c r="B783" s="1"/>
      <c r="C783" s="1"/>
      <c r="D783" s="8"/>
      <c r="E783" s="8"/>
      <c r="F783" s="8"/>
      <c r="G783" s="5"/>
      <c r="H783" s="5"/>
      <c r="I783" s="5"/>
    </row>
    <row r="784" spans="1:9" x14ac:dyDescent="0.2">
      <c r="A784" s="1"/>
      <c r="B784" s="1"/>
      <c r="C784" s="1"/>
      <c r="D784" s="8"/>
      <c r="E784" s="8"/>
      <c r="F784" s="8"/>
      <c r="G784" s="5"/>
      <c r="H784" s="5"/>
      <c r="I784" s="5"/>
    </row>
    <row r="785" spans="1:9" x14ac:dyDescent="0.2">
      <c r="A785" s="1"/>
      <c r="B785" s="1"/>
      <c r="C785" s="1"/>
      <c r="D785" s="8"/>
      <c r="E785" s="8"/>
      <c r="F785" s="8"/>
      <c r="G785" s="5"/>
      <c r="H785" s="5"/>
      <c r="I785" s="5"/>
    </row>
    <row r="786" spans="1:9" x14ac:dyDescent="0.2">
      <c r="A786" s="1"/>
      <c r="B786" s="1"/>
      <c r="C786" s="1"/>
      <c r="D786" s="8"/>
      <c r="E786" s="8"/>
      <c r="F786" s="8"/>
      <c r="G786" s="5"/>
      <c r="H786" s="5"/>
      <c r="I786" s="5"/>
    </row>
    <row r="787" spans="1:9" x14ac:dyDescent="0.2">
      <c r="A787" s="1"/>
      <c r="B787" s="1"/>
      <c r="C787" s="1"/>
      <c r="D787" s="8"/>
      <c r="E787" s="8"/>
      <c r="F787" s="8"/>
      <c r="G787" s="5"/>
      <c r="H787" s="5"/>
      <c r="I787" s="5"/>
    </row>
    <row r="788" spans="1:9" x14ac:dyDescent="0.2">
      <c r="A788" s="1"/>
      <c r="B788" s="1"/>
      <c r="C788" s="1"/>
      <c r="D788" s="8"/>
      <c r="E788" s="8"/>
      <c r="F788" s="8"/>
      <c r="G788" s="5"/>
      <c r="H788" s="5"/>
      <c r="I788" s="5"/>
    </row>
    <row r="789" spans="1:9" x14ac:dyDescent="0.2">
      <c r="A789" s="1"/>
      <c r="B789" s="1"/>
      <c r="C789" s="1"/>
      <c r="D789" s="8"/>
      <c r="E789" s="8"/>
      <c r="F789" s="8"/>
      <c r="G789" s="5"/>
      <c r="H789" s="5"/>
      <c r="I789" s="5"/>
    </row>
    <row r="790" spans="1:9" x14ac:dyDescent="0.2">
      <c r="A790" s="1"/>
      <c r="B790" s="1"/>
      <c r="C790" s="1"/>
      <c r="D790" s="8"/>
      <c r="E790" s="8"/>
      <c r="F790" s="8"/>
      <c r="G790" s="5"/>
      <c r="H790" s="5"/>
      <c r="I790" s="5"/>
    </row>
    <row r="791" spans="1:9" x14ac:dyDescent="0.2">
      <c r="A791" s="1"/>
      <c r="B791" s="1"/>
      <c r="C791" s="1"/>
      <c r="D791" s="8"/>
      <c r="E791" s="8"/>
      <c r="F791" s="8"/>
      <c r="G791" s="5"/>
      <c r="H791" s="5"/>
      <c r="I791" s="5"/>
    </row>
    <row r="792" spans="1:9" x14ac:dyDescent="0.2">
      <c r="A792" s="1"/>
      <c r="B792" s="1"/>
      <c r="C792" s="1"/>
      <c r="D792" s="8"/>
      <c r="E792" s="8"/>
      <c r="F792" s="8"/>
      <c r="G792" s="5"/>
      <c r="H792" s="5"/>
      <c r="I792" s="5"/>
    </row>
    <row r="793" spans="1:9" x14ac:dyDescent="0.2">
      <c r="A793" s="1"/>
      <c r="B793" s="1"/>
      <c r="C793" s="1"/>
      <c r="D793" s="8"/>
      <c r="E793" s="8"/>
      <c r="F793" s="8"/>
      <c r="G793" s="5"/>
      <c r="H793" s="5"/>
      <c r="I793" s="5"/>
    </row>
    <row r="794" spans="1:9" x14ac:dyDescent="0.2">
      <c r="A794" s="1"/>
      <c r="B794" s="1"/>
      <c r="C794" s="1"/>
      <c r="D794" s="8"/>
      <c r="E794" s="8"/>
      <c r="F794" s="8"/>
      <c r="G794" s="5"/>
      <c r="H794" s="5"/>
      <c r="I794" s="5"/>
    </row>
    <row r="795" spans="1:9" x14ac:dyDescent="0.2">
      <c r="A795" s="1"/>
      <c r="B795" s="1"/>
      <c r="C795" s="1"/>
      <c r="D795" s="8"/>
      <c r="E795" s="8"/>
      <c r="F795" s="8"/>
      <c r="G795" s="5"/>
      <c r="H795" s="5"/>
      <c r="I795" s="5"/>
    </row>
    <row r="796" spans="1:9" x14ac:dyDescent="0.2">
      <c r="A796" s="1"/>
      <c r="B796" s="1"/>
      <c r="C796" s="1"/>
      <c r="D796" s="8"/>
      <c r="E796" s="8"/>
      <c r="F796" s="8"/>
      <c r="G796" s="5"/>
      <c r="H796" s="5"/>
      <c r="I796" s="5"/>
    </row>
    <row r="797" spans="1:9" x14ac:dyDescent="0.2">
      <c r="A797" s="1"/>
      <c r="B797" s="1"/>
      <c r="C797" s="1"/>
      <c r="D797" s="8"/>
      <c r="E797" s="8"/>
      <c r="F797" s="8"/>
      <c r="G797" s="5"/>
      <c r="H797" s="5"/>
      <c r="I797" s="5"/>
    </row>
    <row r="798" spans="1:9" x14ac:dyDescent="0.2">
      <c r="A798" s="1"/>
      <c r="B798" s="1"/>
      <c r="C798" s="1"/>
      <c r="D798" s="8"/>
      <c r="E798" s="8"/>
      <c r="F798" s="8"/>
      <c r="G798" s="5"/>
      <c r="H798" s="5"/>
      <c r="I798" s="5"/>
    </row>
    <row r="799" spans="1:9" x14ac:dyDescent="0.2">
      <c r="A799" s="1"/>
      <c r="B799" s="1"/>
      <c r="C799" s="1"/>
      <c r="D799" s="8"/>
      <c r="E799" s="8"/>
      <c r="F799" s="8"/>
      <c r="G799" s="5"/>
      <c r="H799" s="5"/>
      <c r="I799" s="5"/>
    </row>
    <row r="800" spans="1:9" x14ac:dyDescent="0.2">
      <c r="A800" s="1"/>
      <c r="B800" s="1"/>
      <c r="C800" s="1"/>
      <c r="D800" s="8"/>
      <c r="E800" s="8"/>
      <c r="F800" s="8"/>
      <c r="G800" s="5"/>
      <c r="H800" s="5"/>
      <c r="I800" s="5"/>
    </row>
    <row r="801" spans="1:9" x14ac:dyDescent="0.2">
      <c r="A801" s="1"/>
      <c r="B801" s="1"/>
      <c r="C801" s="1"/>
      <c r="D801" s="8"/>
      <c r="E801" s="8"/>
      <c r="F801" s="8"/>
      <c r="G801" s="5"/>
      <c r="H801" s="5"/>
      <c r="I801" s="5"/>
    </row>
    <row r="802" spans="1:9" x14ac:dyDescent="0.2">
      <c r="A802" s="1"/>
      <c r="B802" s="1"/>
      <c r="C802" s="1"/>
      <c r="D802" s="8"/>
      <c r="E802" s="8"/>
      <c r="F802" s="8"/>
      <c r="G802" s="5"/>
      <c r="H802" s="5"/>
      <c r="I802" s="5"/>
    </row>
    <row r="803" spans="1:9" x14ac:dyDescent="0.2">
      <c r="A803" s="1"/>
      <c r="B803" s="1"/>
      <c r="C803" s="1"/>
      <c r="D803" s="8"/>
      <c r="E803" s="8"/>
      <c r="F803" s="8"/>
      <c r="G803" s="5"/>
      <c r="H803" s="5"/>
      <c r="I803" s="5"/>
    </row>
    <row r="804" spans="1:9" x14ac:dyDescent="0.2">
      <c r="A804" s="1"/>
      <c r="B804" s="1"/>
      <c r="C804" s="1"/>
      <c r="D804" s="8"/>
      <c r="E804" s="8"/>
      <c r="F804" s="8"/>
      <c r="G804" s="5"/>
      <c r="H804" s="5"/>
      <c r="I804" s="5"/>
    </row>
    <row r="805" spans="1:9" x14ac:dyDescent="0.2">
      <c r="A805" s="1"/>
      <c r="B805" s="1"/>
      <c r="C805" s="1"/>
      <c r="D805" s="8"/>
      <c r="E805" s="8"/>
      <c r="F805" s="8"/>
      <c r="G805" s="5"/>
      <c r="H805" s="5"/>
      <c r="I805" s="5"/>
    </row>
    <row r="806" spans="1:9" x14ac:dyDescent="0.2">
      <c r="A806" s="1"/>
      <c r="B806" s="1"/>
      <c r="C806" s="1"/>
      <c r="D806" s="8"/>
      <c r="E806" s="8"/>
      <c r="F806" s="8"/>
      <c r="G806" s="5"/>
      <c r="H806" s="5"/>
      <c r="I806" s="5"/>
    </row>
    <row r="807" spans="1:9" x14ac:dyDescent="0.2">
      <c r="A807" s="1"/>
      <c r="B807" s="1"/>
      <c r="C807" s="1"/>
      <c r="D807" s="8"/>
      <c r="E807" s="8"/>
      <c r="F807" s="8"/>
      <c r="G807" s="5"/>
      <c r="H807" s="5"/>
      <c r="I807" s="5"/>
    </row>
    <row r="808" spans="1:9" x14ac:dyDescent="0.2">
      <c r="A808" s="1"/>
      <c r="B808" s="1"/>
      <c r="C808" s="1"/>
      <c r="D808" s="8"/>
      <c r="E808" s="8"/>
      <c r="F808" s="8"/>
      <c r="G808" s="5"/>
      <c r="H808" s="5"/>
      <c r="I808" s="5"/>
    </row>
    <row r="809" spans="1:9" x14ac:dyDescent="0.2">
      <c r="A809" s="1"/>
      <c r="B809" s="1"/>
      <c r="C809" s="1"/>
      <c r="D809" s="8"/>
      <c r="E809" s="8"/>
      <c r="F809" s="8"/>
      <c r="G809" s="5"/>
      <c r="H809" s="5"/>
      <c r="I809" s="5"/>
    </row>
    <row r="810" spans="1:9" x14ac:dyDescent="0.2">
      <c r="A810" s="1"/>
      <c r="B810" s="1"/>
      <c r="C810" s="1"/>
      <c r="D810" s="8"/>
      <c r="E810" s="8"/>
      <c r="F810" s="8"/>
      <c r="G810" s="5"/>
      <c r="H810" s="5"/>
      <c r="I810" s="5"/>
    </row>
    <row r="811" spans="1:9" x14ac:dyDescent="0.2">
      <c r="A811" s="1"/>
      <c r="B811" s="1"/>
      <c r="C811" s="1"/>
      <c r="D811" s="8"/>
      <c r="E811" s="8"/>
      <c r="F811" s="8"/>
      <c r="G811" s="5"/>
      <c r="H811" s="5"/>
      <c r="I811" s="5"/>
    </row>
    <row r="812" spans="1:9" x14ac:dyDescent="0.2">
      <c r="A812" s="1"/>
      <c r="B812" s="1"/>
      <c r="C812" s="1"/>
      <c r="D812" s="8"/>
      <c r="E812" s="8"/>
      <c r="F812" s="8"/>
      <c r="G812" s="5"/>
      <c r="H812" s="5"/>
      <c r="I812" s="5"/>
    </row>
    <row r="813" spans="1:9" x14ac:dyDescent="0.2">
      <c r="A813" s="1"/>
      <c r="B813" s="1"/>
      <c r="C813" s="1"/>
      <c r="D813" s="8"/>
      <c r="E813" s="8"/>
      <c r="F813" s="8"/>
      <c r="G813" s="5"/>
      <c r="H813" s="5"/>
      <c r="I813" s="5"/>
    </row>
    <row r="814" spans="1:9" x14ac:dyDescent="0.2">
      <c r="A814" s="1"/>
      <c r="B814" s="1"/>
      <c r="C814" s="1"/>
      <c r="D814" s="8"/>
      <c r="E814" s="8"/>
      <c r="F814" s="8"/>
      <c r="G814" s="5"/>
      <c r="H814" s="5"/>
      <c r="I814" s="5"/>
    </row>
    <row r="815" spans="1:9" x14ac:dyDescent="0.2">
      <c r="A815" s="1"/>
      <c r="B815" s="1"/>
      <c r="C815" s="1"/>
      <c r="D815" s="8"/>
      <c r="E815" s="8"/>
      <c r="F815" s="8"/>
      <c r="G815" s="5"/>
      <c r="H815" s="5"/>
      <c r="I815" s="5"/>
    </row>
    <row r="816" spans="1:9" x14ac:dyDescent="0.2">
      <c r="A816" s="1"/>
      <c r="B816" s="1"/>
      <c r="C816" s="1"/>
      <c r="D816" s="8"/>
      <c r="E816" s="8"/>
      <c r="F816" s="8"/>
      <c r="G816" s="5"/>
      <c r="H816" s="5"/>
      <c r="I816" s="5"/>
    </row>
    <row r="817" spans="1:9" x14ac:dyDescent="0.2">
      <c r="A817" s="1"/>
      <c r="B817" s="1"/>
      <c r="C817" s="1"/>
      <c r="D817" s="8"/>
      <c r="E817" s="8"/>
      <c r="F817" s="8"/>
      <c r="G817" s="5"/>
      <c r="H817" s="5"/>
      <c r="I817" s="5"/>
    </row>
    <row r="818" spans="1:9" x14ac:dyDescent="0.2">
      <c r="A818" s="1"/>
      <c r="B818" s="1"/>
      <c r="C818" s="1"/>
      <c r="D818" s="8"/>
      <c r="E818" s="8"/>
      <c r="F818" s="8"/>
      <c r="G818" s="5"/>
      <c r="H818" s="5"/>
      <c r="I818" s="5"/>
    </row>
    <row r="819" spans="1:9" x14ac:dyDescent="0.2">
      <c r="A819" s="1"/>
      <c r="B819" s="1"/>
      <c r="C819" s="1"/>
      <c r="D819" s="8"/>
      <c r="E819" s="8"/>
      <c r="F819" s="8"/>
      <c r="G819" s="5"/>
      <c r="H819" s="5"/>
      <c r="I819" s="5"/>
    </row>
    <row r="820" spans="1:9" x14ac:dyDescent="0.2">
      <c r="A820" s="1"/>
      <c r="B820" s="1"/>
      <c r="C820" s="1"/>
      <c r="D820" s="8"/>
      <c r="E820" s="8"/>
      <c r="F820" s="8"/>
      <c r="G820" s="5"/>
      <c r="H820" s="5"/>
      <c r="I820" s="5"/>
    </row>
    <row r="821" spans="1:9" x14ac:dyDescent="0.2">
      <c r="A821" s="1"/>
      <c r="B821" s="1"/>
      <c r="C821" s="1"/>
      <c r="D821" s="8"/>
      <c r="E821" s="8"/>
      <c r="F821" s="8"/>
      <c r="G821" s="5"/>
      <c r="H821" s="5"/>
      <c r="I821" s="5"/>
    </row>
    <row r="822" spans="1:9" x14ac:dyDescent="0.2">
      <c r="A822" s="1"/>
      <c r="B822" s="1"/>
      <c r="C822" s="1"/>
      <c r="D822" s="8"/>
      <c r="E822" s="8"/>
      <c r="F822" s="8"/>
      <c r="G822" s="5"/>
      <c r="H822" s="5"/>
      <c r="I822" s="5"/>
    </row>
    <row r="823" spans="1:9" x14ac:dyDescent="0.2">
      <c r="A823" s="1"/>
      <c r="B823" s="1"/>
      <c r="C823" s="1"/>
      <c r="D823" s="8"/>
      <c r="E823" s="8"/>
      <c r="F823" s="8"/>
      <c r="G823" s="5"/>
      <c r="H823" s="5"/>
      <c r="I823" s="5"/>
    </row>
    <row r="824" spans="1:9" x14ac:dyDescent="0.2">
      <c r="A824" s="1"/>
      <c r="B824" s="1"/>
      <c r="C824" s="1"/>
      <c r="D824" s="8"/>
      <c r="E824" s="8"/>
      <c r="F824" s="8"/>
      <c r="G824" s="5"/>
      <c r="H824" s="5"/>
      <c r="I824" s="5"/>
    </row>
    <row r="825" spans="1:9" x14ac:dyDescent="0.2">
      <c r="A825" s="1"/>
      <c r="B825" s="1"/>
      <c r="C825" s="1"/>
      <c r="D825" s="8"/>
      <c r="E825" s="8"/>
      <c r="F825" s="8"/>
      <c r="G825" s="5"/>
      <c r="H825" s="5"/>
      <c r="I825" s="5"/>
    </row>
    <row r="826" spans="1:9" x14ac:dyDescent="0.2">
      <c r="A826" s="1"/>
      <c r="B826" s="1"/>
      <c r="C826" s="1"/>
      <c r="D826" s="8"/>
      <c r="E826" s="8"/>
      <c r="F826" s="8"/>
      <c r="G826" s="5"/>
      <c r="H826" s="5"/>
      <c r="I826" s="5"/>
    </row>
    <row r="827" spans="1:9" x14ac:dyDescent="0.2">
      <c r="A827" s="1"/>
      <c r="B827" s="1"/>
      <c r="C827" s="1"/>
      <c r="D827" s="8"/>
      <c r="E827" s="8"/>
      <c r="F827" s="8"/>
      <c r="G827" s="5"/>
      <c r="H827" s="5"/>
      <c r="I827" s="5"/>
    </row>
    <row r="828" spans="1:9" x14ac:dyDescent="0.2">
      <c r="A828" s="1"/>
      <c r="B828" s="1"/>
      <c r="C828" s="1"/>
      <c r="D828" s="8"/>
      <c r="E828" s="8"/>
      <c r="F828" s="8"/>
      <c r="G828" s="5"/>
      <c r="H828" s="5"/>
      <c r="I828" s="5"/>
    </row>
    <row r="829" spans="1:9" x14ac:dyDescent="0.2">
      <c r="A829" s="1"/>
      <c r="B829" s="1"/>
      <c r="C829" s="1"/>
      <c r="D829" s="8"/>
      <c r="E829" s="8"/>
      <c r="F829" s="8"/>
      <c r="G829" s="5"/>
      <c r="H829" s="5"/>
      <c r="I829" s="5"/>
    </row>
    <row r="830" spans="1:9" x14ac:dyDescent="0.2">
      <c r="A830" s="1"/>
      <c r="B830" s="1"/>
      <c r="C830" s="1"/>
      <c r="D830" s="8"/>
      <c r="E830" s="8"/>
      <c r="F830" s="8"/>
      <c r="G830" s="5"/>
      <c r="H830" s="5"/>
      <c r="I830" s="5"/>
    </row>
    <row r="831" spans="1:9" x14ac:dyDescent="0.2">
      <c r="A831" s="1"/>
      <c r="B831" s="1"/>
      <c r="C831" s="1"/>
      <c r="D831" s="8"/>
      <c r="E831" s="8"/>
      <c r="F831" s="8"/>
      <c r="G831" s="5"/>
      <c r="H831" s="5"/>
      <c r="I831" s="5"/>
    </row>
    <row r="832" spans="1:9" x14ac:dyDescent="0.2">
      <c r="A832" s="1"/>
      <c r="B832" s="1"/>
      <c r="C832" s="1"/>
      <c r="D832" s="8"/>
      <c r="E832" s="8"/>
      <c r="F832" s="8"/>
      <c r="G832" s="5"/>
      <c r="H832" s="5"/>
      <c r="I832" s="5"/>
    </row>
    <row r="833" spans="1:9" x14ac:dyDescent="0.2">
      <c r="A833" s="1"/>
      <c r="B833" s="1"/>
      <c r="C833" s="1"/>
      <c r="D833" s="8"/>
      <c r="E833" s="8"/>
      <c r="F833" s="8"/>
      <c r="G833" s="5"/>
      <c r="H833" s="5"/>
      <c r="I833" s="5"/>
    </row>
    <row r="834" spans="1:9" x14ac:dyDescent="0.2">
      <c r="A834" s="1"/>
      <c r="B834" s="1"/>
      <c r="C834" s="1"/>
      <c r="D834" s="8"/>
      <c r="E834" s="8"/>
      <c r="F834" s="8"/>
      <c r="G834" s="5"/>
      <c r="H834" s="5"/>
      <c r="I834" s="5"/>
    </row>
    <row r="835" spans="1:9" x14ac:dyDescent="0.2">
      <c r="A835" s="1"/>
      <c r="B835" s="1"/>
      <c r="C835" s="1"/>
      <c r="D835" s="8"/>
      <c r="E835" s="8"/>
      <c r="F835" s="8"/>
      <c r="G835" s="5"/>
      <c r="H835" s="5"/>
      <c r="I835" s="5"/>
    </row>
    <row r="836" spans="1:9" x14ac:dyDescent="0.2">
      <c r="A836" s="1"/>
      <c r="B836" s="1"/>
      <c r="C836" s="1"/>
      <c r="D836" s="8"/>
      <c r="E836" s="8"/>
      <c r="F836" s="8"/>
      <c r="G836" s="5"/>
      <c r="H836" s="5"/>
      <c r="I836" s="5"/>
    </row>
    <row r="837" spans="1:9" x14ac:dyDescent="0.2">
      <c r="A837" s="1"/>
      <c r="B837" s="1"/>
      <c r="C837" s="1"/>
      <c r="D837" s="8"/>
      <c r="E837" s="8"/>
      <c r="F837" s="8"/>
      <c r="G837" s="5"/>
      <c r="H837" s="5"/>
      <c r="I837" s="5"/>
    </row>
    <row r="838" spans="1:9" x14ac:dyDescent="0.2">
      <c r="A838" s="1"/>
      <c r="B838" s="1"/>
      <c r="C838" s="1"/>
      <c r="D838" s="8"/>
      <c r="E838" s="8"/>
      <c r="F838" s="8"/>
      <c r="G838" s="5"/>
      <c r="H838" s="5"/>
      <c r="I838" s="5"/>
    </row>
    <row r="839" spans="1:9" x14ac:dyDescent="0.2">
      <c r="A839" s="1"/>
      <c r="B839" s="1"/>
      <c r="C839" s="1"/>
      <c r="D839" s="8"/>
      <c r="E839" s="8"/>
      <c r="F839" s="8"/>
      <c r="G839" s="5"/>
      <c r="H839" s="5"/>
      <c r="I839" s="5"/>
    </row>
    <row r="840" spans="1:9" x14ac:dyDescent="0.2">
      <c r="A840" s="1"/>
      <c r="B840" s="1"/>
      <c r="C840" s="1"/>
      <c r="D840" s="8"/>
      <c r="E840" s="8"/>
      <c r="F840" s="8"/>
      <c r="G840" s="5"/>
      <c r="H840" s="5"/>
      <c r="I840" s="5"/>
    </row>
    <row r="841" spans="1:9" x14ac:dyDescent="0.2">
      <c r="A841" s="1"/>
      <c r="B841" s="1"/>
      <c r="C841" s="1"/>
      <c r="D841" s="8"/>
      <c r="E841" s="8"/>
      <c r="F841" s="8"/>
      <c r="G841" s="5"/>
      <c r="H841" s="5"/>
      <c r="I841" s="5"/>
    </row>
    <row r="842" spans="1:9" x14ac:dyDescent="0.2">
      <c r="A842" s="1"/>
      <c r="B842" s="1"/>
      <c r="C842" s="1"/>
      <c r="D842" s="8"/>
      <c r="E842" s="8"/>
      <c r="F842" s="8"/>
      <c r="G842" s="5"/>
      <c r="H842" s="5"/>
      <c r="I842" s="5"/>
    </row>
    <row r="843" spans="1:9" x14ac:dyDescent="0.2">
      <c r="A843" s="1"/>
      <c r="B843" s="1"/>
      <c r="C843" s="1"/>
      <c r="D843" s="8"/>
      <c r="E843" s="8"/>
      <c r="F843" s="8"/>
      <c r="G843" s="5"/>
      <c r="H843" s="5"/>
      <c r="I843" s="5"/>
    </row>
    <row r="844" spans="1:9" x14ac:dyDescent="0.2">
      <c r="A844" s="1"/>
      <c r="B844" s="1"/>
      <c r="C844" s="1"/>
      <c r="D844" s="8"/>
      <c r="E844" s="8"/>
      <c r="F844" s="8"/>
      <c r="G844" s="5"/>
      <c r="H844" s="5"/>
      <c r="I844" s="5"/>
    </row>
    <row r="845" spans="1:9" x14ac:dyDescent="0.2">
      <c r="A845" s="1"/>
      <c r="B845" s="1"/>
      <c r="C845" s="1"/>
      <c r="D845" s="8"/>
      <c r="E845" s="8"/>
      <c r="F845" s="8"/>
      <c r="G845" s="5"/>
      <c r="H845" s="5"/>
      <c r="I845" s="5"/>
    </row>
    <row r="846" spans="1:9" x14ac:dyDescent="0.2">
      <c r="A846" s="1"/>
      <c r="B846" s="1"/>
      <c r="C846" s="1"/>
      <c r="D846" s="8"/>
      <c r="E846" s="8"/>
      <c r="F846" s="8"/>
      <c r="G846" s="5"/>
      <c r="H846" s="5"/>
      <c r="I846" s="5"/>
    </row>
    <row r="847" spans="1:9" x14ac:dyDescent="0.2">
      <c r="A847" s="1"/>
      <c r="B847" s="1"/>
      <c r="C847" s="1"/>
      <c r="D847" s="8"/>
      <c r="E847" s="8"/>
      <c r="F847" s="8"/>
      <c r="G847" s="5"/>
      <c r="H847" s="5"/>
      <c r="I847" s="5"/>
    </row>
    <row r="848" spans="1:9" x14ac:dyDescent="0.2">
      <c r="A848" s="1"/>
      <c r="B848" s="1"/>
      <c r="C848" s="1"/>
      <c r="D848" s="8"/>
      <c r="E848" s="8"/>
      <c r="F848" s="8"/>
      <c r="G848" s="5"/>
      <c r="H848" s="5"/>
      <c r="I848" s="5"/>
    </row>
    <row r="849" spans="1:9" x14ac:dyDescent="0.2">
      <c r="A849" s="1"/>
      <c r="B849" s="1"/>
      <c r="C849" s="1"/>
      <c r="D849" s="8"/>
      <c r="E849" s="8"/>
      <c r="F849" s="8"/>
      <c r="G849" s="5"/>
      <c r="H849" s="5"/>
      <c r="I849" s="5"/>
    </row>
    <row r="850" spans="1:9" x14ac:dyDescent="0.2">
      <c r="A850" s="1"/>
      <c r="B850" s="1"/>
      <c r="C850" s="1"/>
      <c r="D850" s="8"/>
      <c r="E850" s="8"/>
      <c r="F850" s="8"/>
      <c r="G850" s="5"/>
      <c r="H850" s="5"/>
      <c r="I850" s="5"/>
    </row>
    <row r="851" spans="1:9" x14ac:dyDescent="0.2">
      <c r="A851" s="1"/>
      <c r="B851" s="1"/>
      <c r="C851" s="1"/>
      <c r="D851" s="8"/>
      <c r="E851" s="8"/>
      <c r="F851" s="8"/>
      <c r="G851" s="5"/>
      <c r="H851" s="5"/>
      <c r="I851" s="5"/>
    </row>
    <row r="852" spans="1:9" x14ac:dyDescent="0.2">
      <c r="A852" s="1"/>
      <c r="B852" s="1"/>
      <c r="C852" s="1"/>
      <c r="D852" s="8"/>
      <c r="E852" s="8"/>
      <c r="F852" s="8"/>
      <c r="G852" s="5"/>
      <c r="H852" s="5"/>
      <c r="I852" s="5"/>
    </row>
    <row r="853" spans="1:9" x14ac:dyDescent="0.2">
      <c r="A853" s="1"/>
      <c r="B853" s="1"/>
      <c r="C853" s="1"/>
      <c r="D853" s="8"/>
      <c r="E853" s="8"/>
      <c r="F853" s="8"/>
      <c r="G853" s="5"/>
      <c r="H853" s="5"/>
      <c r="I853" s="5"/>
    </row>
    <row r="854" spans="1:9" x14ac:dyDescent="0.2">
      <c r="A854" s="1"/>
      <c r="B854" s="1"/>
      <c r="C854" s="1"/>
      <c r="D854" s="8"/>
      <c r="E854" s="8"/>
      <c r="F854" s="8"/>
      <c r="G854" s="5"/>
      <c r="H854" s="5"/>
      <c r="I854" s="5"/>
    </row>
    <row r="855" spans="1:9" x14ac:dyDescent="0.2">
      <c r="A855" s="1"/>
      <c r="B855" s="1"/>
      <c r="C855" s="1"/>
      <c r="D855" s="8"/>
      <c r="E855" s="8"/>
      <c r="F855" s="8"/>
      <c r="G855" s="5"/>
      <c r="H855" s="5"/>
      <c r="I855" s="5"/>
    </row>
    <row r="856" spans="1:9" x14ac:dyDescent="0.2">
      <c r="A856" s="1"/>
      <c r="B856" s="1"/>
      <c r="C856" s="1"/>
      <c r="D856" s="8"/>
      <c r="E856" s="8"/>
      <c r="F856" s="8"/>
      <c r="G856" s="5"/>
      <c r="H856" s="5"/>
      <c r="I856" s="5"/>
    </row>
    <row r="857" spans="1:9" x14ac:dyDescent="0.2">
      <c r="A857" s="1"/>
      <c r="B857" s="1"/>
      <c r="C857" s="1"/>
      <c r="D857" s="8"/>
      <c r="E857" s="8"/>
      <c r="F857" s="8"/>
      <c r="G857" s="5"/>
      <c r="H857" s="5"/>
      <c r="I857" s="5"/>
    </row>
    <row r="858" spans="1:9" x14ac:dyDescent="0.2">
      <c r="A858" s="1"/>
      <c r="B858" s="1"/>
      <c r="C858" s="1"/>
      <c r="D858" s="8"/>
      <c r="E858" s="8"/>
      <c r="F858" s="8"/>
      <c r="G858" s="5"/>
      <c r="H858" s="5"/>
      <c r="I858" s="5"/>
    </row>
    <row r="859" spans="1:9" x14ac:dyDescent="0.2">
      <c r="A859" s="1"/>
      <c r="B859" s="1"/>
      <c r="C859" s="1"/>
      <c r="D859" s="8"/>
      <c r="E859" s="8"/>
      <c r="F859" s="8"/>
      <c r="G859" s="5"/>
      <c r="H859" s="5"/>
      <c r="I859" s="5"/>
    </row>
    <row r="860" spans="1:9" x14ac:dyDescent="0.2">
      <c r="A860" s="1"/>
      <c r="B860" s="1"/>
      <c r="C860" s="1"/>
      <c r="D860" s="8"/>
      <c r="E860" s="8"/>
      <c r="F860" s="8"/>
      <c r="G860" s="5"/>
      <c r="H860" s="5"/>
      <c r="I860" s="5"/>
    </row>
    <row r="861" spans="1:9" x14ac:dyDescent="0.2">
      <c r="A861" s="1"/>
      <c r="B861" s="1"/>
      <c r="C861" s="1"/>
      <c r="D861" s="8"/>
      <c r="E861" s="8"/>
      <c r="F861" s="8"/>
      <c r="G861" s="5"/>
      <c r="H861" s="5"/>
      <c r="I861" s="5"/>
    </row>
    <row r="862" spans="1:9" x14ac:dyDescent="0.2">
      <c r="A862" s="1"/>
      <c r="B862" s="1"/>
      <c r="C862" s="1"/>
      <c r="D862" s="8"/>
      <c r="E862" s="8"/>
      <c r="F862" s="8"/>
      <c r="G862" s="5"/>
      <c r="H862" s="5"/>
      <c r="I862" s="5"/>
    </row>
    <row r="863" spans="1:9" x14ac:dyDescent="0.2">
      <c r="A863" s="1"/>
      <c r="B863" s="1"/>
      <c r="C863" s="1"/>
      <c r="D863" s="8"/>
      <c r="E863" s="8"/>
      <c r="F863" s="8"/>
      <c r="G863" s="5"/>
      <c r="H863" s="5"/>
      <c r="I863" s="5"/>
    </row>
    <row r="864" spans="1:9" x14ac:dyDescent="0.2">
      <c r="A864" s="1"/>
      <c r="B864" s="1"/>
      <c r="C864" s="1"/>
      <c r="D864" s="8"/>
      <c r="E864" s="8"/>
      <c r="F864" s="8"/>
      <c r="G864" s="5"/>
      <c r="H864" s="5"/>
      <c r="I864" s="5"/>
    </row>
    <row r="865" spans="1:9" x14ac:dyDescent="0.2">
      <c r="A865" s="1"/>
      <c r="B865" s="1"/>
      <c r="C865" s="1"/>
      <c r="D865" s="8"/>
      <c r="E865" s="8"/>
      <c r="F865" s="8"/>
      <c r="G865" s="5"/>
      <c r="H865" s="5"/>
      <c r="I865" s="5"/>
    </row>
    <row r="866" spans="1:9" x14ac:dyDescent="0.2">
      <c r="A866" s="1"/>
      <c r="B866" s="1"/>
      <c r="C866" s="1"/>
      <c r="D866" s="8"/>
      <c r="E866" s="8"/>
      <c r="F866" s="8"/>
      <c r="G866" s="5"/>
      <c r="H866" s="5"/>
      <c r="I866" s="5"/>
    </row>
    <row r="867" spans="1:9" x14ac:dyDescent="0.2">
      <c r="A867" s="1"/>
      <c r="B867" s="1"/>
      <c r="C867" s="1"/>
      <c r="D867" s="8"/>
      <c r="E867" s="8"/>
      <c r="F867" s="8"/>
      <c r="G867" s="5"/>
      <c r="H867" s="5"/>
      <c r="I867" s="5"/>
    </row>
    <row r="868" spans="1:9" x14ac:dyDescent="0.2">
      <c r="A868" s="1"/>
      <c r="B868" s="1"/>
      <c r="C868" s="1"/>
      <c r="D868" s="8"/>
      <c r="E868" s="8"/>
      <c r="F868" s="8"/>
      <c r="G868" s="5"/>
      <c r="H868" s="5"/>
      <c r="I868" s="5"/>
    </row>
    <row r="869" spans="1:9" x14ac:dyDescent="0.2">
      <c r="A869" s="1"/>
      <c r="B869" s="1"/>
      <c r="C869" s="1"/>
      <c r="D869" s="8"/>
      <c r="E869" s="8"/>
      <c r="F869" s="8"/>
      <c r="G869" s="5"/>
      <c r="H869" s="5"/>
      <c r="I869" s="5"/>
    </row>
    <row r="870" spans="1:9" x14ac:dyDescent="0.2">
      <c r="A870" s="1"/>
      <c r="B870" s="1"/>
      <c r="C870" s="1"/>
      <c r="D870" s="8"/>
      <c r="E870" s="8"/>
      <c r="F870" s="8"/>
      <c r="G870" s="5"/>
      <c r="H870" s="5"/>
      <c r="I870" s="5"/>
    </row>
    <row r="871" spans="1:9" x14ac:dyDescent="0.2">
      <c r="A871" s="1"/>
      <c r="B871" s="1"/>
      <c r="C871" s="1"/>
      <c r="D871" s="8"/>
      <c r="E871" s="8"/>
      <c r="F871" s="8"/>
      <c r="G871" s="5"/>
      <c r="H871" s="5"/>
      <c r="I871" s="5"/>
    </row>
    <row r="872" spans="1:9" x14ac:dyDescent="0.2">
      <c r="A872" s="1"/>
      <c r="B872" s="1"/>
      <c r="C872" s="1"/>
      <c r="D872" s="8"/>
      <c r="E872" s="8"/>
      <c r="F872" s="8"/>
      <c r="G872" s="5"/>
      <c r="H872" s="5"/>
      <c r="I872" s="5"/>
    </row>
    <row r="873" spans="1:9" x14ac:dyDescent="0.2">
      <c r="A873" s="1"/>
      <c r="B873" s="1"/>
      <c r="C873" s="1"/>
      <c r="D873" s="8"/>
      <c r="E873" s="8"/>
      <c r="F873" s="8"/>
      <c r="G873" s="5"/>
      <c r="H873" s="5"/>
      <c r="I873" s="5"/>
    </row>
    <row r="874" spans="1:9" x14ac:dyDescent="0.2">
      <c r="A874" s="1"/>
      <c r="B874" s="1"/>
      <c r="C874" s="1"/>
      <c r="D874" s="8"/>
      <c r="E874" s="8"/>
      <c r="F874" s="8"/>
      <c r="G874" s="5"/>
      <c r="H874" s="5"/>
      <c r="I874" s="5"/>
    </row>
    <row r="875" spans="1:9" x14ac:dyDescent="0.2">
      <c r="A875" s="1"/>
      <c r="B875" s="1"/>
      <c r="C875" s="1"/>
      <c r="D875" s="8"/>
      <c r="E875" s="8"/>
      <c r="F875" s="8"/>
      <c r="G875" s="5"/>
      <c r="H875" s="5"/>
      <c r="I875" s="5"/>
    </row>
    <row r="876" spans="1:9" x14ac:dyDescent="0.2">
      <c r="A876" s="1"/>
      <c r="B876" s="1"/>
      <c r="C876" s="1"/>
      <c r="D876" s="8"/>
      <c r="E876" s="8"/>
      <c r="F876" s="8"/>
      <c r="G876" s="5"/>
      <c r="H876" s="5"/>
      <c r="I876" s="5"/>
    </row>
    <row r="877" spans="1:9" x14ac:dyDescent="0.2">
      <c r="A877" s="1"/>
      <c r="B877" s="1"/>
      <c r="C877" s="1"/>
      <c r="D877" s="8"/>
      <c r="E877" s="8"/>
      <c r="F877" s="8"/>
      <c r="G877" s="5"/>
      <c r="H877" s="5"/>
      <c r="I877" s="5"/>
    </row>
    <row r="878" spans="1:9" x14ac:dyDescent="0.2">
      <c r="A878" s="1"/>
      <c r="B878" s="1"/>
      <c r="C878" s="1"/>
      <c r="D878" s="8"/>
      <c r="E878" s="8"/>
      <c r="F878" s="8"/>
      <c r="G878" s="5"/>
      <c r="H878" s="5"/>
      <c r="I878" s="5"/>
    </row>
    <row r="879" spans="1:9" x14ac:dyDescent="0.2">
      <c r="A879" s="1"/>
      <c r="B879" s="1"/>
      <c r="C879" s="1"/>
      <c r="D879" s="8"/>
      <c r="E879" s="8"/>
      <c r="F879" s="8"/>
      <c r="G879" s="5"/>
      <c r="H879" s="5"/>
      <c r="I879" s="5"/>
    </row>
    <row r="880" spans="1:9" x14ac:dyDescent="0.2">
      <c r="A880" s="1"/>
      <c r="B880" s="1"/>
      <c r="C880" s="1"/>
      <c r="D880" s="8"/>
      <c r="E880" s="8"/>
      <c r="F880" s="8"/>
      <c r="G880" s="5"/>
      <c r="H880" s="5"/>
      <c r="I880" s="5"/>
    </row>
    <row r="881" spans="1:9" x14ac:dyDescent="0.2">
      <c r="A881" s="1"/>
      <c r="B881" s="1"/>
      <c r="C881" s="1"/>
      <c r="D881" s="8"/>
      <c r="E881" s="8"/>
      <c r="F881" s="8"/>
      <c r="G881" s="5"/>
      <c r="H881" s="5"/>
      <c r="I881" s="5"/>
    </row>
    <row r="882" spans="1:9" x14ac:dyDescent="0.2">
      <c r="A882" s="1"/>
      <c r="B882" s="1"/>
      <c r="C882" s="1"/>
      <c r="D882" s="8"/>
      <c r="E882" s="8"/>
      <c r="F882" s="8"/>
      <c r="G882" s="5"/>
      <c r="H882" s="5"/>
      <c r="I882" s="5"/>
    </row>
    <row r="883" spans="1:9" x14ac:dyDescent="0.2">
      <c r="A883" s="1"/>
      <c r="B883" s="1"/>
      <c r="C883" s="1"/>
      <c r="D883" s="8"/>
      <c r="E883" s="8"/>
      <c r="F883" s="8"/>
      <c r="G883" s="5"/>
      <c r="H883" s="5"/>
      <c r="I883" s="5"/>
    </row>
    <row r="884" spans="1:9" x14ac:dyDescent="0.2">
      <c r="A884" s="1"/>
      <c r="B884" s="1"/>
      <c r="C884" s="1"/>
      <c r="D884" s="8"/>
      <c r="E884" s="8"/>
      <c r="F884" s="8"/>
      <c r="G884" s="5"/>
      <c r="H884" s="5"/>
      <c r="I884" s="5"/>
    </row>
    <row r="885" spans="1:9" x14ac:dyDescent="0.2">
      <c r="A885" s="1"/>
      <c r="B885" s="1"/>
      <c r="C885" s="1"/>
      <c r="D885" s="8"/>
      <c r="E885" s="8"/>
      <c r="F885" s="8"/>
      <c r="G885" s="5"/>
      <c r="H885" s="5"/>
      <c r="I885" s="5"/>
    </row>
    <row r="886" spans="1:9" x14ac:dyDescent="0.2">
      <c r="A886" s="1"/>
      <c r="B886" s="1"/>
      <c r="C886" s="1"/>
      <c r="D886" s="8"/>
      <c r="E886" s="8"/>
      <c r="F886" s="8"/>
      <c r="G886" s="5"/>
      <c r="H886" s="5"/>
      <c r="I886" s="5"/>
    </row>
    <row r="887" spans="1:9" x14ac:dyDescent="0.2">
      <c r="A887" s="1"/>
      <c r="B887" s="1"/>
      <c r="C887" s="1"/>
      <c r="D887" s="8"/>
      <c r="E887" s="8"/>
      <c r="F887" s="8"/>
      <c r="G887" s="5"/>
      <c r="H887" s="5"/>
      <c r="I887" s="5"/>
    </row>
    <row r="888" spans="1:9" x14ac:dyDescent="0.2">
      <c r="A888" s="1"/>
      <c r="B888" s="1"/>
      <c r="C888" s="1"/>
      <c r="D888" s="8"/>
      <c r="E888" s="8"/>
      <c r="F888" s="8"/>
      <c r="G888" s="5"/>
      <c r="H888" s="5"/>
      <c r="I888" s="5"/>
    </row>
    <row r="889" spans="1:9" x14ac:dyDescent="0.2">
      <c r="A889" s="1"/>
      <c r="B889" s="1"/>
      <c r="C889" s="1"/>
      <c r="D889" s="8"/>
      <c r="E889" s="8"/>
      <c r="F889" s="8"/>
      <c r="G889" s="5"/>
      <c r="H889" s="5"/>
      <c r="I889" s="5"/>
    </row>
    <row r="890" spans="1:9" x14ac:dyDescent="0.2">
      <c r="A890" s="1"/>
      <c r="B890" s="1"/>
      <c r="C890" s="1"/>
      <c r="D890" s="8"/>
      <c r="E890" s="8"/>
      <c r="F890" s="8"/>
      <c r="G890" s="5"/>
      <c r="H890" s="5"/>
      <c r="I890" s="5"/>
    </row>
    <row r="891" spans="1:9" x14ac:dyDescent="0.2">
      <c r="A891" s="1"/>
      <c r="B891" s="1"/>
      <c r="C891" s="1"/>
      <c r="D891" s="8"/>
      <c r="E891" s="8"/>
      <c r="F891" s="8"/>
      <c r="G891" s="5"/>
      <c r="H891" s="5"/>
      <c r="I891" s="5"/>
    </row>
    <row r="892" spans="1:9" x14ac:dyDescent="0.2">
      <c r="A892" s="1"/>
      <c r="B892" s="1"/>
      <c r="C892" s="1"/>
      <c r="D892" s="8"/>
      <c r="E892" s="8"/>
      <c r="F892" s="8"/>
      <c r="G892" s="5"/>
      <c r="H892" s="5"/>
      <c r="I892" s="5"/>
    </row>
    <row r="893" spans="1:9" x14ac:dyDescent="0.2">
      <c r="A893" s="1"/>
      <c r="B893" s="1"/>
      <c r="C893" s="1"/>
      <c r="D893" s="8"/>
      <c r="E893" s="8"/>
      <c r="F893" s="8"/>
      <c r="G893" s="5"/>
      <c r="H893" s="5"/>
      <c r="I893" s="5"/>
    </row>
    <row r="894" spans="1:9" x14ac:dyDescent="0.2">
      <c r="A894" s="1"/>
      <c r="B894" s="1"/>
      <c r="C894" s="1"/>
      <c r="D894" s="8"/>
      <c r="E894" s="8"/>
      <c r="F894" s="8"/>
      <c r="G894" s="5"/>
      <c r="H894" s="5"/>
      <c r="I894" s="5"/>
    </row>
    <row r="895" spans="1:9" x14ac:dyDescent="0.2">
      <c r="A895" s="1"/>
      <c r="B895" s="1"/>
      <c r="C895" s="1"/>
      <c r="D895" s="8"/>
      <c r="E895" s="8"/>
      <c r="F895" s="8"/>
      <c r="G895" s="5"/>
      <c r="H895" s="5"/>
      <c r="I895" s="5"/>
    </row>
    <row r="896" spans="1:9" x14ac:dyDescent="0.2">
      <c r="A896" s="1"/>
      <c r="B896" s="1"/>
      <c r="C896" s="1"/>
      <c r="D896" s="8"/>
      <c r="E896" s="8"/>
      <c r="F896" s="8"/>
      <c r="G896" s="5"/>
      <c r="H896" s="5"/>
      <c r="I896" s="5"/>
    </row>
    <row r="897" spans="1:9" x14ac:dyDescent="0.2">
      <c r="A897" s="1"/>
      <c r="B897" s="1"/>
      <c r="C897" s="1"/>
      <c r="D897" s="8"/>
      <c r="E897" s="8"/>
      <c r="F897" s="8"/>
      <c r="G897" s="5"/>
      <c r="H897" s="5"/>
      <c r="I897" s="5"/>
    </row>
    <row r="898" spans="1:9" x14ac:dyDescent="0.2">
      <c r="A898" s="1"/>
      <c r="B898" s="1"/>
      <c r="C898" s="1"/>
      <c r="D898" s="8"/>
      <c r="E898" s="8"/>
      <c r="F898" s="8"/>
      <c r="G898" s="5"/>
      <c r="H898" s="5"/>
      <c r="I898" s="5"/>
    </row>
    <row r="899" spans="1:9" x14ac:dyDescent="0.2">
      <c r="A899" s="1"/>
      <c r="B899" s="1"/>
      <c r="C899" s="1"/>
      <c r="D899" s="8"/>
      <c r="E899" s="8"/>
      <c r="F899" s="8"/>
      <c r="G899" s="5"/>
      <c r="H899" s="5"/>
      <c r="I899" s="5"/>
    </row>
    <row r="900" spans="1:9" x14ac:dyDescent="0.2">
      <c r="A900" s="1"/>
      <c r="B900" s="1"/>
      <c r="C900" s="1"/>
      <c r="D900" s="8"/>
      <c r="E900" s="8"/>
      <c r="F900" s="8"/>
      <c r="G900" s="5"/>
      <c r="H900" s="5"/>
      <c r="I900" s="5"/>
    </row>
    <row r="901" spans="1:9" x14ac:dyDescent="0.2">
      <c r="A901" s="1"/>
      <c r="B901" s="1"/>
      <c r="C901" s="1"/>
      <c r="D901" s="8"/>
      <c r="E901" s="8"/>
      <c r="F901" s="8"/>
      <c r="G901" s="5"/>
      <c r="H901" s="5"/>
      <c r="I901" s="5"/>
    </row>
    <row r="902" spans="1:9" x14ac:dyDescent="0.2">
      <c r="A902" s="1"/>
      <c r="B902" s="1"/>
      <c r="C902" s="1"/>
      <c r="D902" s="8"/>
      <c r="E902" s="8"/>
      <c r="F902" s="8"/>
      <c r="G902" s="5"/>
      <c r="H902" s="5"/>
      <c r="I902" s="5"/>
    </row>
    <row r="903" spans="1:9" x14ac:dyDescent="0.2">
      <c r="A903" s="1"/>
      <c r="B903" s="1"/>
      <c r="C903" s="1"/>
      <c r="D903" s="8"/>
      <c r="E903" s="8"/>
      <c r="F903" s="8"/>
      <c r="G903" s="5"/>
      <c r="H903" s="5"/>
      <c r="I903" s="5"/>
    </row>
    <row r="904" spans="1:9" x14ac:dyDescent="0.2">
      <c r="A904" s="1"/>
      <c r="B904" s="1"/>
      <c r="C904" s="1"/>
      <c r="D904" s="8"/>
      <c r="E904" s="8"/>
      <c r="F904" s="8"/>
      <c r="G904" s="5"/>
      <c r="H904" s="5"/>
      <c r="I904" s="5"/>
    </row>
    <row r="905" spans="1:9" x14ac:dyDescent="0.2">
      <c r="A905" s="1"/>
      <c r="B905" s="1"/>
      <c r="C905" s="1"/>
      <c r="D905" s="8"/>
      <c r="E905" s="8"/>
      <c r="F905" s="8"/>
      <c r="G905" s="5"/>
      <c r="H905" s="5"/>
      <c r="I905" s="5"/>
    </row>
    <row r="906" spans="1:9" x14ac:dyDescent="0.2">
      <c r="A906" s="1"/>
      <c r="B906" s="1"/>
      <c r="C906" s="1"/>
      <c r="D906" s="8"/>
      <c r="E906" s="8"/>
      <c r="F906" s="8"/>
      <c r="G906" s="5"/>
      <c r="H906" s="5"/>
      <c r="I906" s="5"/>
    </row>
    <row r="907" spans="1:9" x14ac:dyDescent="0.2">
      <c r="A907" s="1"/>
      <c r="B907" s="1"/>
      <c r="C907" s="1"/>
      <c r="D907" s="8"/>
      <c r="E907" s="8"/>
      <c r="F907" s="8"/>
      <c r="G907" s="5"/>
      <c r="H907" s="5"/>
      <c r="I907" s="5"/>
    </row>
    <row r="908" spans="1:9" x14ac:dyDescent="0.2">
      <c r="A908" s="1"/>
      <c r="B908" s="1"/>
      <c r="C908" s="1"/>
      <c r="D908" s="8"/>
      <c r="E908" s="8"/>
      <c r="F908" s="8"/>
      <c r="G908" s="5"/>
      <c r="H908" s="5"/>
      <c r="I908" s="5"/>
    </row>
    <row r="909" spans="1:9" x14ac:dyDescent="0.2">
      <c r="A909" s="1"/>
      <c r="B909" s="1"/>
      <c r="C909" s="1"/>
      <c r="D909" s="8"/>
      <c r="E909" s="8"/>
      <c r="F909" s="8"/>
      <c r="G909" s="5"/>
      <c r="H909" s="5"/>
      <c r="I909" s="5"/>
    </row>
    <row r="910" spans="1:9" x14ac:dyDescent="0.2">
      <c r="A910" s="1"/>
      <c r="B910" s="1"/>
      <c r="C910" s="1"/>
      <c r="D910" s="8"/>
      <c r="E910" s="8"/>
      <c r="F910" s="8"/>
      <c r="G910" s="5"/>
      <c r="H910" s="5"/>
      <c r="I910" s="5"/>
    </row>
    <row r="911" spans="1:9" x14ac:dyDescent="0.2">
      <c r="A911" s="1"/>
      <c r="B911" s="1"/>
      <c r="C911" s="1"/>
      <c r="D911" s="8"/>
      <c r="E911" s="8"/>
      <c r="F911" s="8"/>
      <c r="G911" s="5"/>
      <c r="H911" s="5"/>
      <c r="I911" s="5"/>
    </row>
    <row r="912" spans="1:9" x14ac:dyDescent="0.2">
      <c r="A912" s="1"/>
      <c r="B912" s="1"/>
      <c r="C912" s="1"/>
      <c r="D912" s="8"/>
      <c r="E912" s="8"/>
      <c r="F912" s="8"/>
      <c r="G912" s="5"/>
      <c r="H912" s="5"/>
      <c r="I912" s="5"/>
    </row>
    <row r="913" spans="1:9" x14ac:dyDescent="0.2">
      <c r="A913" s="1"/>
      <c r="B913" s="1"/>
      <c r="C913" s="1"/>
      <c r="D913" s="8"/>
      <c r="E913" s="8"/>
      <c r="F913" s="8"/>
      <c r="G913" s="5"/>
      <c r="H913" s="5"/>
      <c r="I913" s="5"/>
    </row>
    <row r="914" spans="1:9" x14ac:dyDescent="0.2">
      <c r="A914" s="1"/>
      <c r="B914" s="1"/>
      <c r="C914" s="1"/>
      <c r="D914" s="8"/>
      <c r="E914" s="8"/>
      <c r="F914" s="8"/>
      <c r="G914" s="5"/>
      <c r="H914" s="5"/>
      <c r="I914" s="5"/>
    </row>
    <row r="915" spans="1:9" x14ac:dyDescent="0.2">
      <c r="A915" s="1"/>
      <c r="B915" s="1"/>
      <c r="C915" s="1"/>
      <c r="D915" s="8"/>
      <c r="E915" s="8"/>
      <c r="F915" s="8"/>
      <c r="G915" s="5"/>
      <c r="H915" s="5"/>
      <c r="I915" s="5"/>
    </row>
    <row r="916" spans="1:9" x14ac:dyDescent="0.2">
      <c r="A916" s="1"/>
      <c r="B916" s="1"/>
      <c r="C916" s="1"/>
      <c r="D916" s="8"/>
      <c r="E916" s="8"/>
      <c r="F916" s="8"/>
      <c r="G916" s="5"/>
      <c r="H916" s="5"/>
      <c r="I916" s="5"/>
    </row>
    <row r="917" spans="1:9" x14ac:dyDescent="0.2">
      <c r="A917" s="1"/>
      <c r="B917" s="1"/>
      <c r="C917" s="1"/>
      <c r="D917" s="8"/>
      <c r="E917" s="8"/>
      <c r="F917" s="8"/>
      <c r="G917" s="5"/>
      <c r="H917" s="5"/>
      <c r="I917" s="5"/>
    </row>
    <row r="918" spans="1:9" x14ac:dyDescent="0.2">
      <c r="A918" s="1"/>
      <c r="B918" s="1"/>
      <c r="C918" s="1"/>
      <c r="D918" s="8"/>
      <c r="E918" s="8"/>
      <c r="F918" s="8"/>
      <c r="G918" s="5"/>
      <c r="H918" s="5"/>
      <c r="I918" s="5"/>
    </row>
    <row r="919" spans="1:9" x14ac:dyDescent="0.2">
      <c r="A919" s="1"/>
      <c r="B919" s="1"/>
      <c r="C919" s="1"/>
      <c r="D919" s="8"/>
      <c r="E919" s="8"/>
      <c r="F919" s="8"/>
      <c r="G919" s="5"/>
      <c r="H919" s="5"/>
      <c r="I919" s="5"/>
    </row>
    <row r="920" spans="1:9" x14ac:dyDescent="0.2">
      <c r="A920" s="1"/>
      <c r="B920" s="1"/>
      <c r="C920" s="1"/>
      <c r="D920" s="8"/>
      <c r="E920" s="8"/>
      <c r="F920" s="8"/>
      <c r="G920" s="5"/>
      <c r="H920" s="5"/>
      <c r="I920" s="5"/>
    </row>
    <row r="921" spans="1:9" x14ac:dyDescent="0.2">
      <c r="A921" s="1"/>
      <c r="B921" s="1"/>
      <c r="C921" s="1"/>
      <c r="D921" s="8"/>
      <c r="E921" s="8"/>
      <c r="F921" s="8"/>
      <c r="G921" s="5"/>
      <c r="H921" s="5"/>
      <c r="I921" s="5"/>
    </row>
    <row r="922" spans="1:9" x14ac:dyDescent="0.2">
      <c r="A922" s="1"/>
      <c r="B922" s="1"/>
      <c r="C922" s="1"/>
      <c r="D922" s="8"/>
      <c r="E922" s="8"/>
      <c r="F922" s="8"/>
      <c r="G922" s="5"/>
      <c r="H922" s="5"/>
      <c r="I922" s="5"/>
    </row>
    <row r="923" spans="1:9" x14ac:dyDescent="0.2">
      <c r="A923" s="1"/>
      <c r="B923" s="1"/>
      <c r="C923" s="1"/>
      <c r="D923" s="8"/>
      <c r="E923" s="8"/>
      <c r="F923" s="8"/>
      <c r="G923" s="5"/>
      <c r="H923" s="5"/>
      <c r="I923" s="5"/>
    </row>
    <row r="924" spans="1:9" x14ac:dyDescent="0.2">
      <c r="A924" s="1"/>
      <c r="B924" s="1"/>
      <c r="C924" s="1"/>
      <c r="D924" s="8"/>
      <c r="E924" s="8"/>
      <c r="F924" s="8"/>
      <c r="G924" s="5"/>
      <c r="H924" s="5"/>
      <c r="I924" s="5"/>
    </row>
    <row r="925" spans="1:9" x14ac:dyDescent="0.2">
      <c r="A925" s="1"/>
      <c r="B925" s="1"/>
      <c r="C925" s="1"/>
      <c r="D925" s="8"/>
      <c r="E925" s="8"/>
      <c r="F925" s="8"/>
      <c r="G925" s="5"/>
      <c r="H925" s="5"/>
      <c r="I925" s="5"/>
    </row>
    <row r="926" spans="1:9" x14ac:dyDescent="0.2">
      <c r="A926" s="1"/>
      <c r="B926" s="1"/>
      <c r="C926" s="1"/>
      <c r="D926" s="8"/>
      <c r="E926" s="8"/>
      <c r="F926" s="8"/>
      <c r="G926" s="5"/>
      <c r="H926" s="5"/>
      <c r="I926" s="5"/>
    </row>
    <row r="927" spans="1:9" x14ac:dyDescent="0.2">
      <c r="A927" s="1"/>
      <c r="B927" s="1"/>
      <c r="C927" s="1"/>
      <c r="D927" s="8"/>
      <c r="E927" s="8"/>
      <c r="F927" s="8"/>
      <c r="G927" s="5"/>
      <c r="H927" s="5"/>
      <c r="I927" s="5"/>
    </row>
    <row r="928" spans="1:9" x14ac:dyDescent="0.2">
      <c r="A928" s="1"/>
      <c r="B928" s="1"/>
      <c r="C928" s="1"/>
      <c r="D928" s="8"/>
      <c r="E928" s="8"/>
      <c r="F928" s="8"/>
      <c r="G928" s="5"/>
      <c r="H928" s="5"/>
      <c r="I928" s="5"/>
    </row>
    <row r="929" spans="1:9" x14ac:dyDescent="0.2">
      <c r="A929" s="1"/>
      <c r="B929" s="1"/>
      <c r="C929" s="1"/>
      <c r="D929" s="8"/>
      <c r="E929" s="8"/>
      <c r="F929" s="8"/>
      <c r="G929" s="5"/>
      <c r="H929" s="5"/>
      <c r="I929" s="5"/>
    </row>
    <row r="930" spans="1:9" x14ac:dyDescent="0.2">
      <c r="A930" s="1"/>
      <c r="B930" s="1"/>
      <c r="C930" s="1"/>
      <c r="D930" s="8"/>
      <c r="E930" s="8"/>
      <c r="F930" s="8"/>
      <c r="G930" s="5"/>
      <c r="H930" s="5"/>
      <c r="I930" s="5"/>
    </row>
    <row r="931" spans="1:9" x14ac:dyDescent="0.2">
      <c r="A931" s="1"/>
      <c r="B931" s="1"/>
      <c r="C931" s="1"/>
      <c r="D931" s="8"/>
      <c r="E931" s="8"/>
      <c r="F931" s="8"/>
      <c r="G931" s="5"/>
      <c r="H931" s="5"/>
      <c r="I931" s="5"/>
    </row>
    <row r="932" spans="1:9" x14ac:dyDescent="0.2">
      <c r="A932" s="1"/>
      <c r="B932" s="1"/>
      <c r="C932" s="1"/>
      <c r="D932" s="8"/>
      <c r="E932" s="8"/>
      <c r="F932" s="8"/>
      <c r="G932" s="5"/>
      <c r="H932" s="5"/>
      <c r="I932" s="5"/>
    </row>
    <row r="933" spans="1:9" x14ac:dyDescent="0.2">
      <c r="A933" s="1"/>
      <c r="B933" s="1"/>
      <c r="C933" s="1"/>
      <c r="D933" s="8"/>
      <c r="E933" s="8"/>
      <c r="F933" s="8"/>
      <c r="G933" s="5"/>
      <c r="H933" s="5"/>
      <c r="I933" s="5"/>
    </row>
    <row r="934" spans="1:9" x14ac:dyDescent="0.2">
      <c r="A934" s="1"/>
      <c r="B934" s="1"/>
      <c r="C934" s="1"/>
      <c r="D934" s="8"/>
      <c r="E934" s="8"/>
      <c r="F934" s="8"/>
      <c r="G934" s="5"/>
      <c r="H934" s="5"/>
      <c r="I934" s="5"/>
    </row>
    <row r="935" spans="1:9" x14ac:dyDescent="0.2">
      <c r="A935" s="1"/>
      <c r="B935" s="1"/>
      <c r="C935" s="1"/>
      <c r="D935" s="8"/>
      <c r="E935" s="8"/>
      <c r="F935" s="8"/>
      <c r="G935" s="5"/>
      <c r="H935" s="5"/>
      <c r="I935" s="5"/>
    </row>
    <row r="936" spans="1:9" x14ac:dyDescent="0.2">
      <c r="A936" s="1"/>
      <c r="B936" s="1"/>
      <c r="C936" s="1"/>
      <c r="D936" s="8"/>
      <c r="E936" s="8"/>
      <c r="F936" s="8"/>
      <c r="G936" s="5"/>
      <c r="H936" s="5"/>
      <c r="I936" s="5"/>
    </row>
    <row r="937" spans="1:9" x14ac:dyDescent="0.2">
      <c r="A937" s="1"/>
      <c r="B937" s="1"/>
      <c r="C937" s="1"/>
      <c r="D937" s="8"/>
      <c r="E937" s="8"/>
      <c r="F937" s="8"/>
      <c r="G937" s="5"/>
      <c r="H937" s="5"/>
      <c r="I937" s="5"/>
    </row>
    <row r="938" spans="1:9" x14ac:dyDescent="0.2">
      <c r="A938" s="1"/>
      <c r="B938" s="1"/>
      <c r="C938" s="1"/>
      <c r="D938" s="8"/>
      <c r="E938" s="8"/>
      <c r="F938" s="8"/>
      <c r="G938" s="5"/>
      <c r="H938" s="5"/>
      <c r="I938" s="5"/>
    </row>
    <row r="939" spans="1:9" x14ac:dyDescent="0.2">
      <c r="A939" s="1"/>
      <c r="B939" s="1"/>
      <c r="C939" s="1"/>
      <c r="D939" s="8"/>
      <c r="E939" s="8"/>
      <c r="F939" s="8"/>
      <c r="G939" s="5"/>
      <c r="H939" s="5"/>
      <c r="I939" s="5"/>
    </row>
    <row r="940" spans="1:9" x14ac:dyDescent="0.2">
      <c r="A940" s="1"/>
      <c r="B940" s="1"/>
      <c r="C940" s="1"/>
      <c r="D940" s="8"/>
      <c r="E940" s="8"/>
      <c r="F940" s="8"/>
      <c r="G940" s="5"/>
      <c r="H940" s="5"/>
      <c r="I940" s="5"/>
    </row>
    <row r="941" spans="1:9" x14ac:dyDescent="0.2">
      <c r="A941" s="1"/>
      <c r="B941" s="1"/>
      <c r="C941" s="1"/>
      <c r="D941" s="8"/>
      <c r="E941" s="8"/>
      <c r="F941" s="8"/>
      <c r="G941" s="5"/>
      <c r="H941" s="5"/>
      <c r="I941" s="5"/>
    </row>
    <row r="942" spans="1:9" x14ac:dyDescent="0.2">
      <c r="A942" s="1"/>
      <c r="B942" s="1"/>
      <c r="C942" s="1"/>
      <c r="D942" s="8"/>
      <c r="E942" s="8"/>
      <c r="F942" s="8"/>
      <c r="G942" s="5"/>
      <c r="H942" s="5"/>
      <c r="I942" s="5"/>
    </row>
    <row r="943" spans="1:9" x14ac:dyDescent="0.2">
      <c r="A943" s="1"/>
      <c r="B943" s="1"/>
      <c r="C943" s="1"/>
      <c r="D943" s="8"/>
      <c r="E943" s="8"/>
      <c r="F943" s="8"/>
      <c r="G943" s="5"/>
      <c r="H943" s="5"/>
      <c r="I943" s="5"/>
    </row>
    <row r="944" spans="1:9" x14ac:dyDescent="0.2">
      <c r="A944" s="1"/>
      <c r="B944" s="1"/>
      <c r="C944" s="1"/>
      <c r="D944" s="8"/>
      <c r="E944" s="8"/>
      <c r="F944" s="8"/>
      <c r="G944" s="5"/>
      <c r="H944" s="5"/>
      <c r="I944" s="5"/>
    </row>
    <row r="945" spans="1:9" x14ac:dyDescent="0.2">
      <c r="A945" s="1"/>
      <c r="B945" s="1"/>
      <c r="C945" s="1"/>
      <c r="D945" s="8"/>
      <c r="E945" s="8"/>
      <c r="F945" s="8"/>
      <c r="G945" s="5"/>
      <c r="H945" s="5"/>
      <c r="I945" s="5"/>
    </row>
    <row r="946" spans="1:9" x14ac:dyDescent="0.2">
      <c r="A946" s="1"/>
      <c r="B946" s="1"/>
      <c r="C946" s="1"/>
      <c r="D946" s="8"/>
      <c r="E946" s="8"/>
      <c r="F946" s="8"/>
      <c r="G946" s="5"/>
      <c r="H946" s="5"/>
      <c r="I946" s="5"/>
    </row>
    <row r="947" spans="1:9" x14ac:dyDescent="0.2">
      <c r="A947" s="1"/>
      <c r="B947" s="1"/>
      <c r="C947" s="1"/>
      <c r="D947" s="8"/>
      <c r="E947" s="8"/>
      <c r="F947" s="8"/>
      <c r="G947" s="5"/>
      <c r="H947" s="5"/>
      <c r="I947" s="5"/>
    </row>
    <row r="948" spans="1:9" x14ac:dyDescent="0.2">
      <c r="A948" s="1"/>
      <c r="B948" s="1"/>
      <c r="C948" s="1"/>
      <c r="D948" s="8"/>
      <c r="E948" s="8"/>
      <c r="F948" s="8"/>
      <c r="G948" s="5"/>
      <c r="H948" s="5"/>
      <c r="I948" s="5"/>
    </row>
    <row r="949" spans="1:9" x14ac:dyDescent="0.2">
      <c r="A949" s="1"/>
      <c r="B949" s="1"/>
      <c r="C949" s="1"/>
      <c r="D949" s="8"/>
      <c r="E949" s="8"/>
      <c r="F949" s="8"/>
      <c r="G949" s="5"/>
      <c r="H949" s="5"/>
      <c r="I949" s="5"/>
    </row>
    <row r="950" spans="1:9" x14ac:dyDescent="0.2">
      <c r="A950" s="1"/>
      <c r="B950" s="1"/>
      <c r="C950" s="1"/>
      <c r="D950" s="8"/>
      <c r="E950" s="8"/>
      <c r="F950" s="8"/>
      <c r="G950" s="5"/>
      <c r="H950" s="5"/>
      <c r="I950" s="5"/>
    </row>
    <row r="951" spans="1:9" x14ac:dyDescent="0.2">
      <c r="A951" s="1"/>
      <c r="B951" s="1"/>
      <c r="C951" s="1"/>
      <c r="D951" s="8"/>
      <c r="E951" s="8"/>
      <c r="F951" s="8"/>
      <c r="G951" s="5"/>
      <c r="H951" s="5"/>
      <c r="I951" s="5"/>
    </row>
    <row r="952" spans="1:9" x14ac:dyDescent="0.2">
      <c r="A952" s="1"/>
      <c r="B952" s="1"/>
      <c r="C952" s="1"/>
      <c r="D952" s="8"/>
      <c r="E952" s="8"/>
      <c r="F952" s="8"/>
      <c r="G952" s="5"/>
      <c r="H952" s="5"/>
      <c r="I952" s="5"/>
    </row>
    <row r="953" spans="1:9" x14ac:dyDescent="0.2">
      <c r="A953" s="1"/>
      <c r="B953" s="1"/>
      <c r="C953" s="1"/>
      <c r="D953" s="8"/>
      <c r="E953" s="8"/>
      <c r="F953" s="8"/>
      <c r="G953" s="5"/>
      <c r="H953" s="5"/>
      <c r="I953" s="5"/>
    </row>
    <row r="954" spans="1:9" x14ac:dyDescent="0.2">
      <c r="A954" s="1"/>
      <c r="B954" s="1"/>
      <c r="C954" s="1"/>
      <c r="D954" s="8"/>
      <c r="E954" s="8"/>
      <c r="F954" s="8"/>
      <c r="G954" s="5"/>
      <c r="H954" s="5"/>
      <c r="I954" s="5"/>
    </row>
    <row r="955" spans="1:9" x14ac:dyDescent="0.2">
      <c r="A955" s="1"/>
      <c r="B955" s="1"/>
      <c r="C955" s="1"/>
      <c r="D955" s="8"/>
      <c r="E955" s="8"/>
      <c r="F955" s="8"/>
      <c r="G955" s="5"/>
      <c r="H955" s="5"/>
      <c r="I955" s="5"/>
    </row>
    <row r="956" spans="1:9" x14ac:dyDescent="0.2">
      <c r="A956" s="1"/>
      <c r="B956" s="1"/>
      <c r="C956" s="1"/>
      <c r="D956" s="8"/>
      <c r="E956" s="8"/>
      <c r="F956" s="8"/>
      <c r="G956" s="5"/>
      <c r="H956" s="5"/>
      <c r="I956" s="5"/>
    </row>
    <row r="957" spans="1:9" x14ac:dyDescent="0.2">
      <c r="A957" s="1"/>
      <c r="B957" s="1"/>
      <c r="C957" s="1"/>
      <c r="D957" s="8"/>
      <c r="E957" s="8"/>
      <c r="F957" s="8"/>
      <c r="G957" s="5"/>
      <c r="H957" s="5"/>
      <c r="I957" s="5"/>
    </row>
    <row r="958" spans="1:9" x14ac:dyDescent="0.2">
      <c r="A958" s="1"/>
      <c r="B958" s="1"/>
      <c r="C958" s="1"/>
      <c r="D958" s="8"/>
      <c r="E958" s="8"/>
      <c r="F958" s="8"/>
      <c r="G958" s="5"/>
      <c r="H958" s="5"/>
      <c r="I958" s="5"/>
    </row>
    <row r="959" spans="1:9" x14ac:dyDescent="0.2">
      <c r="A959" s="1"/>
      <c r="B959" s="1"/>
      <c r="C959" s="1"/>
      <c r="D959" s="8"/>
      <c r="E959" s="8"/>
      <c r="F959" s="8"/>
      <c r="G959" s="5"/>
      <c r="H959" s="5"/>
      <c r="I959" s="5"/>
    </row>
    <row r="960" spans="1:9" x14ac:dyDescent="0.2">
      <c r="A960" s="1"/>
      <c r="B960" s="1"/>
      <c r="C960" s="1"/>
      <c r="D960" s="8"/>
      <c r="E960" s="8"/>
      <c r="F960" s="8"/>
      <c r="G960" s="5"/>
      <c r="H960" s="5"/>
      <c r="I960" s="5"/>
    </row>
    <row r="961" spans="1:9" x14ac:dyDescent="0.2">
      <c r="A961" s="1"/>
      <c r="B961" s="1"/>
      <c r="C961" s="1"/>
      <c r="D961" s="8"/>
      <c r="E961" s="8"/>
      <c r="F961" s="8"/>
      <c r="G961" s="5"/>
      <c r="H961" s="5"/>
      <c r="I961" s="5"/>
    </row>
    <row r="962" spans="1:9" x14ac:dyDescent="0.2">
      <c r="A962" s="1"/>
      <c r="B962" s="1"/>
      <c r="C962" s="1"/>
      <c r="D962" s="8"/>
      <c r="E962" s="8"/>
      <c r="F962" s="8"/>
      <c r="G962" s="5"/>
      <c r="H962" s="5"/>
      <c r="I962" s="5"/>
    </row>
    <row r="963" spans="1:9" x14ac:dyDescent="0.2">
      <c r="A963" s="1"/>
      <c r="B963" s="1"/>
      <c r="C963" s="1"/>
      <c r="D963" s="8"/>
      <c r="E963" s="8"/>
      <c r="F963" s="8"/>
      <c r="G963" s="5"/>
      <c r="H963" s="5"/>
      <c r="I963" s="5"/>
    </row>
    <row r="964" spans="1:9" x14ac:dyDescent="0.2">
      <c r="A964" s="1"/>
      <c r="B964" s="1"/>
      <c r="C964" s="1"/>
      <c r="D964" s="8"/>
      <c r="E964" s="8"/>
      <c r="F964" s="8"/>
      <c r="G964" s="5"/>
      <c r="H964" s="5"/>
      <c r="I964" s="5"/>
    </row>
    <row r="965" spans="1:9" x14ac:dyDescent="0.2">
      <c r="A965" s="1"/>
      <c r="B965" s="1"/>
      <c r="C965" s="1"/>
      <c r="D965" s="8"/>
      <c r="E965" s="8"/>
      <c r="F965" s="8"/>
      <c r="G965" s="5"/>
      <c r="H965" s="5"/>
      <c r="I965" s="5"/>
    </row>
    <row r="966" spans="1:9" x14ac:dyDescent="0.2">
      <c r="A966" s="1"/>
      <c r="B966" s="1"/>
      <c r="C966" s="1"/>
      <c r="D966" s="8"/>
      <c r="E966" s="8"/>
      <c r="F966" s="8"/>
      <c r="G966" s="5"/>
      <c r="H966" s="5"/>
      <c r="I966" s="5"/>
    </row>
    <row r="967" spans="1:9" x14ac:dyDescent="0.2">
      <c r="A967" s="1"/>
      <c r="B967" s="1"/>
      <c r="C967" s="1"/>
      <c r="D967" s="8"/>
      <c r="E967" s="8"/>
      <c r="F967" s="8"/>
      <c r="G967" s="5"/>
      <c r="H967" s="5"/>
      <c r="I967" s="5"/>
    </row>
    <row r="968" spans="1:9" x14ac:dyDescent="0.2">
      <c r="A968" s="1"/>
      <c r="B968" s="1"/>
      <c r="C968" s="1"/>
      <c r="D968" s="8"/>
      <c r="E968" s="8"/>
      <c r="F968" s="8"/>
      <c r="G968" s="5"/>
      <c r="H968" s="5"/>
      <c r="I968" s="5"/>
    </row>
    <row r="969" spans="1:9" x14ac:dyDescent="0.2">
      <c r="A969" s="1"/>
      <c r="B969" s="1"/>
      <c r="C969" s="1"/>
      <c r="D969" s="8"/>
      <c r="E969" s="8"/>
      <c r="F969" s="8"/>
      <c r="G969" s="5"/>
      <c r="H969" s="5"/>
      <c r="I969" s="5"/>
    </row>
    <row r="970" spans="1:9" x14ac:dyDescent="0.2">
      <c r="A970" s="1"/>
      <c r="B970" s="1"/>
      <c r="C970" s="1"/>
      <c r="D970" s="8"/>
      <c r="E970" s="8"/>
      <c r="F970" s="8"/>
      <c r="G970" s="5"/>
      <c r="H970" s="5"/>
      <c r="I970" s="5"/>
    </row>
    <row r="971" spans="1:9" x14ac:dyDescent="0.2">
      <c r="A971" s="1"/>
      <c r="B971" s="1"/>
      <c r="C971" s="1"/>
      <c r="D971" s="8"/>
      <c r="E971" s="8"/>
      <c r="F971" s="8"/>
      <c r="G971" s="5"/>
      <c r="H971" s="5"/>
      <c r="I971" s="5"/>
    </row>
    <row r="972" spans="1:9" x14ac:dyDescent="0.2">
      <c r="A972" s="1"/>
      <c r="B972" s="1"/>
      <c r="C972" s="1"/>
      <c r="D972" s="8"/>
      <c r="E972" s="8"/>
      <c r="F972" s="8"/>
      <c r="G972" s="5"/>
      <c r="H972" s="5"/>
      <c r="I972" s="5"/>
    </row>
    <row r="973" spans="1:9" x14ac:dyDescent="0.2">
      <c r="A973" s="1"/>
      <c r="B973" s="1"/>
      <c r="C973" s="1"/>
      <c r="D973" s="8"/>
      <c r="E973" s="8"/>
      <c r="F973" s="8"/>
      <c r="G973" s="5"/>
      <c r="H973" s="5"/>
      <c r="I973" s="5"/>
    </row>
    <row r="974" spans="1:9" x14ac:dyDescent="0.2">
      <c r="A974" s="1"/>
      <c r="B974" s="1"/>
      <c r="C974" s="1"/>
      <c r="D974" s="8"/>
      <c r="E974" s="8"/>
      <c r="F974" s="8"/>
      <c r="G974" s="5"/>
      <c r="H974" s="5"/>
      <c r="I974" s="5"/>
    </row>
    <row r="975" spans="1:9" x14ac:dyDescent="0.2">
      <c r="A975" s="1"/>
      <c r="B975" s="1"/>
      <c r="C975" s="1"/>
      <c r="D975" s="8"/>
      <c r="E975" s="8"/>
      <c r="F975" s="8"/>
      <c r="G975" s="5"/>
      <c r="H975" s="5"/>
      <c r="I975" s="5"/>
    </row>
    <row r="976" spans="1:9" x14ac:dyDescent="0.2">
      <c r="A976" s="1"/>
      <c r="B976" s="1"/>
      <c r="C976" s="1"/>
      <c r="D976" s="8"/>
      <c r="E976" s="8"/>
      <c r="F976" s="8"/>
      <c r="G976" s="5"/>
      <c r="H976" s="5"/>
      <c r="I976" s="5"/>
    </row>
    <row r="977" spans="1:9" x14ac:dyDescent="0.2">
      <c r="A977" s="1"/>
      <c r="B977" s="1"/>
      <c r="C977" s="1"/>
      <c r="D977" s="8"/>
      <c r="E977" s="8"/>
      <c r="F977" s="8"/>
      <c r="G977" s="5"/>
      <c r="H977" s="5"/>
      <c r="I977" s="5"/>
    </row>
    <row r="978" spans="1:9" x14ac:dyDescent="0.2">
      <c r="A978" s="1"/>
      <c r="B978" s="1"/>
      <c r="C978" s="1"/>
      <c r="D978" s="8"/>
      <c r="E978" s="8"/>
      <c r="F978" s="8"/>
      <c r="G978" s="5"/>
      <c r="H978" s="5"/>
      <c r="I978" s="5"/>
    </row>
    <row r="979" spans="1:9" x14ac:dyDescent="0.2">
      <c r="A979" s="1"/>
      <c r="B979" s="1"/>
      <c r="C979" s="1"/>
      <c r="D979" s="8"/>
      <c r="E979" s="8"/>
      <c r="F979" s="8"/>
      <c r="G979" s="5"/>
      <c r="H979" s="5"/>
      <c r="I979" s="5"/>
    </row>
    <row r="980" spans="1:9" x14ac:dyDescent="0.2">
      <c r="A980" s="1"/>
      <c r="B980" s="1"/>
      <c r="C980" s="1"/>
      <c r="D980" s="8"/>
      <c r="E980" s="8"/>
      <c r="F980" s="8"/>
      <c r="G980" s="5"/>
      <c r="H980" s="5"/>
      <c r="I980" s="5"/>
    </row>
    <row r="981" spans="1:9" x14ac:dyDescent="0.2">
      <c r="A981" s="1"/>
      <c r="B981" s="1"/>
      <c r="C981" s="1"/>
      <c r="D981" s="8"/>
      <c r="E981" s="8"/>
      <c r="F981" s="8"/>
      <c r="G981" s="5"/>
      <c r="H981" s="5"/>
      <c r="I981" s="5"/>
    </row>
    <row r="982" spans="1:9" x14ac:dyDescent="0.2">
      <c r="A982" s="1"/>
      <c r="B982" s="1"/>
      <c r="C982" s="1"/>
      <c r="D982" s="8"/>
      <c r="E982" s="8"/>
      <c r="F982" s="8"/>
      <c r="G982" s="5"/>
      <c r="H982" s="5"/>
      <c r="I982" s="5"/>
    </row>
    <row r="983" spans="1:9" x14ac:dyDescent="0.2">
      <c r="A983" s="1"/>
      <c r="B983" s="1"/>
      <c r="C983" s="1"/>
      <c r="D983" s="8"/>
      <c r="E983" s="8"/>
      <c r="F983" s="8"/>
      <c r="G983" s="5"/>
      <c r="H983" s="5"/>
      <c r="I983" s="5"/>
    </row>
    <row r="984" spans="1:9" x14ac:dyDescent="0.2">
      <c r="A984" s="1"/>
      <c r="B984" s="1"/>
      <c r="C984" s="1"/>
      <c r="D984" s="8"/>
      <c r="E984" s="8"/>
      <c r="F984" s="8"/>
      <c r="G984" s="5"/>
      <c r="H984" s="5"/>
      <c r="I984" s="5"/>
    </row>
    <row r="985" spans="1:9" x14ac:dyDescent="0.2">
      <c r="A985" s="1"/>
      <c r="B985" s="1"/>
      <c r="C985" s="1"/>
      <c r="D985" s="8"/>
      <c r="E985" s="8"/>
      <c r="F985" s="8"/>
      <c r="G985" s="5"/>
      <c r="H985" s="5"/>
      <c r="I985" s="5"/>
    </row>
    <row r="986" spans="1:9" x14ac:dyDescent="0.2">
      <c r="A986" s="1"/>
      <c r="B986" s="1"/>
      <c r="C986" s="1"/>
      <c r="D986" s="8"/>
      <c r="E986" s="8"/>
      <c r="F986" s="8"/>
      <c r="G986" s="5"/>
      <c r="H986" s="5"/>
      <c r="I986" s="5"/>
    </row>
    <row r="987" spans="1:9" x14ac:dyDescent="0.2">
      <c r="A987" s="1"/>
      <c r="B987" s="1"/>
      <c r="C987" s="1"/>
      <c r="D987" s="8"/>
      <c r="E987" s="8"/>
      <c r="F987" s="8"/>
      <c r="G987" s="5"/>
      <c r="H987" s="5"/>
      <c r="I987" s="5"/>
    </row>
    <row r="988" spans="1:9" x14ac:dyDescent="0.2">
      <c r="A988" s="1"/>
      <c r="B988" s="1"/>
      <c r="C988" s="1"/>
      <c r="D988" s="8"/>
      <c r="E988" s="8"/>
      <c r="F988" s="8"/>
      <c r="G988" s="5"/>
      <c r="H988" s="5"/>
      <c r="I988" s="5"/>
    </row>
    <row r="989" spans="1:9" x14ac:dyDescent="0.2">
      <c r="A989" s="1"/>
      <c r="B989" s="1"/>
      <c r="C989" s="1"/>
      <c r="D989" s="8"/>
      <c r="E989" s="8"/>
      <c r="F989" s="8"/>
      <c r="G989" s="5"/>
      <c r="H989" s="5"/>
      <c r="I989" s="5"/>
    </row>
    <row r="990" spans="1:9" x14ac:dyDescent="0.2">
      <c r="A990" s="1"/>
      <c r="B990" s="1"/>
      <c r="C990" s="1"/>
      <c r="D990" s="8"/>
      <c r="E990" s="8"/>
      <c r="F990" s="8"/>
      <c r="G990" s="5"/>
      <c r="H990" s="5"/>
      <c r="I990" s="5"/>
    </row>
    <row r="991" spans="1:9" x14ac:dyDescent="0.2">
      <c r="A991" s="1"/>
      <c r="B991" s="1"/>
      <c r="C991" s="1"/>
      <c r="D991" s="8"/>
      <c r="E991" s="8"/>
      <c r="F991" s="8"/>
      <c r="G991" s="5"/>
      <c r="H991" s="5"/>
      <c r="I991" s="5"/>
    </row>
    <row r="992" spans="1:9" x14ac:dyDescent="0.2">
      <c r="A992" s="1"/>
      <c r="B992" s="1"/>
      <c r="C992" s="1"/>
      <c r="D992" s="8"/>
      <c r="E992" s="8"/>
      <c r="F992" s="8"/>
      <c r="G992" s="5"/>
      <c r="H992" s="5"/>
      <c r="I992" s="5"/>
    </row>
    <row r="993" spans="1:9" x14ac:dyDescent="0.2">
      <c r="A993" s="1"/>
      <c r="B993" s="1"/>
      <c r="C993" s="1"/>
      <c r="D993" s="8"/>
      <c r="E993" s="8"/>
      <c r="F993" s="8"/>
      <c r="G993" s="5"/>
      <c r="H993" s="5"/>
      <c r="I993" s="5"/>
    </row>
    <row r="994" spans="1:9" x14ac:dyDescent="0.2">
      <c r="A994" s="1"/>
      <c r="B994" s="1"/>
      <c r="C994" s="1"/>
      <c r="D994" s="8"/>
      <c r="E994" s="8"/>
      <c r="F994" s="8"/>
      <c r="G994" s="5"/>
      <c r="H994" s="5"/>
      <c r="I994" s="5"/>
    </row>
    <row r="995" spans="1:9" x14ac:dyDescent="0.2">
      <c r="A995" s="1"/>
      <c r="B995" s="1"/>
      <c r="C995" s="1"/>
      <c r="D995" s="8"/>
      <c r="E995" s="8"/>
      <c r="F995" s="8"/>
      <c r="G995" s="5"/>
      <c r="H995" s="5"/>
      <c r="I995" s="5"/>
    </row>
    <row r="996" spans="1:9" x14ac:dyDescent="0.2">
      <c r="A996" s="1"/>
      <c r="B996" s="1"/>
      <c r="C996" s="1"/>
      <c r="D996" s="8"/>
      <c r="E996" s="8"/>
      <c r="F996" s="8"/>
      <c r="G996" s="5"/>
      <c r="H996" s="5"/>
      <c r="I996" s="5"/>
    </row>
    <row r="997" spans="1:9" x14ac:dyDescent="0.2">
      <c r="A997" s="1"/>
      <c r="B997" s="1"/>
      <c r="C997" s="1"/>
      <c r="D997" s="8"/>
      <c r="E997" s="8"/>
      <c r="F997" s="8"/>
      <c r="G997" s="5"/>
      <c r="H997" s="5"/>
      <c r="I997" s="5"/>
    </row>
    <row r="998" spans="1:9" x14ac:dyDescent="0.2">
      <c r="A998" s="1"/>
      <c r="B998" s="1"/>
      <c r="C998" s="1"/>
      <c r="D998" s="8"/>
      <c r="E998" s="8"/>
      <c r="F998" s="8"/>
      <c r="G998" s="5"/>
      <c r="H998" s="5"/>
      <c r="I998" s="5"/>
    </row>
    <row r="999" spans="1:9" x14ac:dyDescent="0.2">
      <c r="A999" s="1"/>
      <c r="B999" s="1"/>
      <c r="C999" s="1"/>
      <c r="D999" s="8"/>
      <c r="E999" s="8"/>
      <c r="F999" s="8"/>
      <c r="G999" s="5"/>
      <c r="H999" s="5"/>
      <c r="I999" s="5"/>
    </row>
    <row r="1000" spans="1:9" x14ac:dyDescent="0.2">
      <c r="A1000" s="1"/>
      <c r="B1000" s="1"/>
      <c r="C1000" s="1"/>
      <c r="D1000" s="8"/>
      <c r="E1000" s="8"/>
      <c r="F1000" s="8"/>
      <c r="G1000" s="5"/>
      <c r="H1000" s="5"/>
      <c r="I1000" s="5"/>
    </row>
    <row r="1001" spans="1:9" x14ac:dyDescent="0.2">
      <c r="A1001" s="1"/>
      <c r="B1001" s="1"/>
      <c r="C1001" s="1"/>
      <c r="D1001" s="8"/>
      <c r="E1001" s="8"/>
      <c r="F1001" s="8"/>
      <c r="G1001" s="5"/>
      <c r="H1001" s="5"/>
      <c r="I1001" s="5"/>
    </row>
    <row r="1002" spans="1:9" x14ac:dyDescent="0.2">
      <c r="A1002" s="1"/>
      <c r="B1002" s="1"/>
      <c r="C1002" s="1"/>
      <c r="D1002" s="8"/>
      <c r="E1002" s="8"/>
      <c r="F1002" s="8"/>
      <c r="G1002" s="5"/>
      <c r="H1002" s="5"/>
      <c r="I1002" s="5"/>
    </row>
    <row r="1003" spans="1:9" x14ac:dyDescent="0.2">
      <c r="A1003" s="1"/>
      <c r="B1003" s="1"/>
      <c r="C1003" s="1"/>
      <c r="D1003" s="8"/>
      <c r="E1003" s="8"/>
      <c r="F1003" s="8"/>
      <c r="G1003" s="5"/>
      <c r="H1003" s="5"/>
      <c r="I1003" s="5"/>
    </row>
    <row r="1004" spans="1:9" x14ac:dyDescent="0.2">
      <c r="A1004" s="1"/>
      <c r="B1004" s="1"/>
      <c r="C1004" s="1"/>
      <c r="D1004" s="8"/>
      <c r="E1004" s="8"/>
      <c r="F1004" s="8"/>
      <c r="G1004" s="5"/>
      <c r="H1004" s="5"/>
      <c r="I1004" s="5"/>
    </row>
    <row r="1005" spans="1:9" x14ac:dyDescent="0.2">
      <c r="A1005" s="1"/>
      <c r="B1005" s="1"/>
      <c r="C1005" s="1"/>
      <c r="D1005" s="8"/>
      <c r="E1005" s="8"/>
      <c r="F1005" s="8"/>
      <c r="G1005" s="5"/>
      <c r="H1005" s="5"/>
      <c r="I1005" s="5"/>
    </row>
    <row r="1006" spans="1:9" x14ac:dyDescent="0.2">
      <c r="A1006" s="1"/>
      <c r="B1006" s="1"/>
      <c r="C1006" s="1"/>
      <c r="D1006" s="8"/>
      <c r="E1006" s="8"/>
      <c r="F1006" s="8"/>
      <c r="G1006" s="5"/>
      <c r="H1006" s="5"/>
      <c r="I1006" s="5"/>
    </row>
    <row r="1007" spans="1:9" x14ac:dyDescent="0.2">
      <c r="A1007" s="1"/>
      <c r="B1007" s="1"/>
      <c r="C1007" s="1"/>
      <c r="D1007" s="8"/>
      <c r="E1007" s="8"/>
      <c r="F1007" s="8"/>
      <c r="G1007" s="5"/>
      <c r="H1007" s="5"/>
      <c r="I1007" s="5"/>
    </row>
    <row r="1008" spans="1:9" x14ac:dyDescent="0.2">
      <c r="A1008" s="1"/>
      <c r="B1008" s="1"/>
      <c r="C1008" s="1"/>
      <c r="D1008" s="8"/>
      <c r="E1008" s="8"/>
      <c r="F1008" s="8"/>
      <c r="G1008" s="5"/>
      <c r="H1008" s="5"/>
      <c r="I1008" s="5"/>
    </row>
    <row r="1009" spans="1:9" x14ac:dyDescent="0.2">
      <c r="A1009" s="1"/>
      <c r="B1009" s="1"/>
      <c r="C1009" s="1"/>
      <c r="D1009" s="8"/>
      <c r="E1009" s="8"/>
      <c r="F1009" s="8"/>
      <c r="G1009" s="5"/>
      <c r="H1009" s="5"/>
      <c r="I1009" s="5"/>
    </row>
    <row r="1010" spans="1:9" x14ac:dyDescent="0.2">
      <c r="A1010" s="1"/>
      <c r="B1010" s="1"/>
      <c r="C1010" s="1"/>
      <c r="D1010" s="8"/>
      <c r="E1010" s="8"/>
      <c r="F1010" s="8"/>
      <c r="G1010" s="5"/>
      <c r="H1010" s="5"/>
      <c r="I1010" s="5"/>
    </row>
    <row r="1011" spans="1:9" x14ac:dyDescent="0.2">
      <c r="A1011" s="1"/>
      <c r="B1011" s="1"/>
      <c r="C1011" s="1"/>
      <c r="D1011" s="8"/>
      <c r="E1011" s="8"/>
      <c r="F1011" s="8"/>
      <c r="G1011" s="5"/>
      <c r="H1011" s="5"/>
      <c r="I1011" s="5"/>
    </row>
    <row r="1012" spans="1:9" x14ac:dyDescent="0.2">
      <c r="A1012" s="1"/>
      <c r="B1012" s="1"/>
      <c r="C1012" s="1"/>
      <c r="D1012" s="8"/>
      <c r="E1012" s="8"/>
      <c r="F1012" s="8"/>
      <c r="G1012" s="5"/>
      <c r="H1012" s="5"/>
      <c r="I1012" s="5"/>
    </row>
    <row r="1013" spans="1:9" x14ac:dyDescent="0.2">
      <c r="A1013" s="1"/>
      <c r="B1013" s="1"/>
      <c r="C1013" s="1"/>
      <c r="D1013" s="8"/>
      <c r="E1013" s="8"/>
      <c r="F1013" s="8"/>
      <c r="G1013" s="5"/>
      <c r="H1013" s="5"/>
      <c r="I1013" s="5"/>
    </row>
    <row r="1014" spans="1:9" x14ac:dyDescent="0.2">
      <c r="A1014" s="1"/>
      <c r="B1014" s="1"/>
      <c r="C1014" s="1"/>
      <c r="D1014" s="8"/>
      <c r="E1014" s="8"/>
      <c r="F1014" s="8"/>
      <c r="G1014" s="5"/>
      <c r="H1014" s="5"/>
      <c r="I1014" s="5"/>
    </row>
    <row r="1015" spans="1:9" x14ac:dyDescent="0.2">
      <c r="A1015" s="1"/>
      <c r="B1015" s="1"/>
      <c r="C1015" s="1"/>
      <c r="D1015" s="8"/>
      <c r="E1015" s="8"/>
      <c r="F1015" s="8"/>
      <c r="G1015" s="5"/>
      <c r="H1015" s="5"/>
      <c r="I1015" s="5"/>
    </row>
    <row r="1016" spans="1:9" x14ac:dyDescent="0.2">
      <c r="A1016" s="1"/>
      <c r="B1016" s="1"/>
      <c r="C1016" s="1"/>
      <c r="D1016" s="8"/>
      <c r="E1016" s="8"/>
      <c r="F1016" s="8"/>
      <c r="G1016" s="5"/>
      <c r="H1016" s="5"/>
      <c r="I1016" s="5"/>
    </row>
    <row r="1017" spans="1:9" x14ac:dyDescent="0.2">
      <c r="A1017" s="1"/>
      <c r="B1017" s="1"/>
      <c r="C1017" s="1"/>
      <c r="D1017" s="8"/>
      <c r="E1017" s="8"/>
      <c r="F1017" s="8"/>
      <c r="G1017" s="5"/>
      <c r="H1017" s="5"/>
      <c r="I1017" s="5"/>
    </row>
    <row r="1018" spans="1:9" x14ac:dyDescent="0.2">
      <c r="A1018" s="1"/>
      <c r="B1018" s="1"/>
      <c r="C1018" s="1"/>
      <c r="D1018" s="8"/>
      <c r="E1018" s="8"/>
      <c r="F1018" s="8"/>
      <c r="G1018" s="5"/>
      <c r="H1018" s="5"/>
      <c r="I1018" s="5"/>
    </row>
    <row r="1019" spans="1:9" x14ac:dyDescent="0.2">
      <c r="A1019" s="1"/>
      <c r="B1019" s="1"/>
      <c r="C1019" s="1"/>
      <c r="D1019" s="8"/>
      <c r="E1019" s="8"/>
      <c r="F1019" s="8"/>
      <c r="G1019" s="5"/>
      <c r="H1019" s="5"/>
      <c r="I1019" s="5"/>
    </row>
    <row r="1020" spans="1:9" x14ac:dyDescent="0.2">
      <c r="A1020" s="1"/>
      <c r="B1020" s="1"/>
      <c r="C1020" s="1"/>
      <c r="D1020" s="8"/>
      <c r="E1020" s="8"/>
      <c r="F1020" s="8"/>
      <c r="G1020" s="5"/>
      <c r="H1020" s="5"/>
      <c r="I1020" s="5"/>
    </row>
    <row r="1021" spans="1:9" x14ac:dyDescent="0.2">
      <c r="A1021" s="1"/>
      <c r="B1021" s="1"/>
      <c r="C1021" s="1"/>
      <c r="D1021" s="8"/>
      <c r="E1021" s="8"/>
      <c r="F1021" s="8"/>
      <c r="G1021" s="5"/>
      <c r="H1021" s="5"/>
      <c r="I1021" s="5"/>
    </row>
    <row r="1022" spans="1:9" x14ac:dyDescent="0.2">
      <c r="A1022" s="1"/>
      <c r="B1022" s="1"/>
      <c r="C1022" s="1"/>
      <c r="D1022" s="8"/>
      <c r="E1022" s="8"/>
      <c r="F1022" s="8"/>
      <c r="G1022" s="5"/>
      <c r="H1022" s="5"/>
      <c r="I1022" s="5"/>
    </row>
    <row r="1023" spans="1:9" x14ac:dyDescent="0.2">
      <c r="A1023" s="1"/>
      <c r="B1023" s="1"/>
      <c r="C1023" s="1"/>
      <c r="D1023" s="8"/>
      <c r="E1023" s="8"/>
      <c r="F1023" s="8"/>
      <c r="G1023" s="5"/>
      <c r="H1023" s="5"/>
      <c r="I1023" s="5"/>
    </row>
    <row r="1024" spans="1:9" x14ac:dyDescent="0.2">
      <c r="A1024" s="1"/>
      <c r="B1024" s="1"/>
      <c r="C1024" s="1"/>
      <c r="D1024" s="8"/>
      <c r="E1024" s="8"/>
      <c r="F1024" s="8"/>
      <c r="G1024" s="5"/>
      <c r="H1024" s="5"/>
      <c r="I1024" s="5"/>
    </row>
    <row r="1025" spans="1:9" x14ac:dyDescent="0.2">
      <c r="A1025" s="1"/>
      <c r="B1025" s="1"/>
      <c r="C1025" s="1"/>
      <c r="D1025" s="8"/>
      <c r="E1025" s="8"/>
      <c r="F1025" s="8"/>
      <c r="G1025" s="5"/>
      <c r="H1025" s="5"/>
      <c r="I1025" s="5"/>
    </row>
    <row r="1026" spans="1:9" x14ac:dyDescent="0.2">
      <c r="A1026" s="1"/>
      <c r="B1026" s="1"/>
      <c r="C1026" s="1"/>
      <c r="D1026" s="8"/>
      <c r="E1026" s="8"/>
      <c r="F1026" s="8"/>
      <c r="G1026" s="5"/>
      <c r="H1026" s="5"/>
      <c r="I1026" s="5"/>
    </row>
    <row r="1027" spans="1:9" x14ac:dyDescent="0.2">
      <c r="A1027" s="1"/>
      <c r="B1027" s="1"/>
      <c r="C1027" s="1"/>
      <c r="D1027" s="8"/>
      <c r="E1027" s="8"/>
      <c r="F1027" s="8"/>
      <c r="G1027" s="5"/>
      <c r="H1027" s="5"/>
      <c r="I1027" s="5"/>
    </row>
    <row r="1028" spans="1:9" x14ac:dyDescent="0.2">
      <c r="A1028" s="1"/>
      <c r="B1028" s="1"/>
      <c r="C1028" s="1"/>
      <c r="D1028" s="8"/>
      <c r="E1028" s="8"/>
      <c r="F1028" s="8"/>
      <c r="G1028" s="5"/>
      <c r="H1028" s="5"/>
      <c r="I1028" s="5"/>
    </row>
    <row r="1029" spans="1:9" x14ac:dyDescent="0.2">
      <c r="A1029" s="1"/>
      <c r="B1029" s="1"/>
      <c r="C1029" s="1"/>
      <c r="D1029" s="8"/>
      <c r="E1029" s="8"/>
      <c r="F1029" s="8"/>
      <c r="G1029" s="5"/>
      <c r="H1029" s="5"/>
      <c r="I1029" s="5"/>
    </row>
    <row r="1030" spans="1:9" x14ac:dyDescent="0.2">
      <c r="A1030" s="1"/>
      <c r="B1030" s="1"/>
      <c r="C1030" s="1"/>
      <c r="D1030" s="8"/>
      <c r="E1030" s="8"/>
      <c r="F1030" s="8"/>
      <c r="G1030" s="5"/>
      <c r="H1030" s="5"/>
      <c r="I1030" s="5"/>
    </row>
    <row r="1031" spans="1:9" x14ac:dyDescent="0.2">
      <c r="A1031" s="1"/>
      <c r="B1031" s="1"/>
      <c r="C1031" s="1"/>
      <c r="D1031" s="8"/>
      <c r="E1031" s="8"/>
      <c r="F1031" s="8"/>
      <c r="G1031" s="5"/>
      <c r="H1031" s="5"/>
      <c r="I1031" s="5"/>
    </row>
    <row r="1032" spans="1:9" x14ac:dyDescent="0.2">
      <c r="A1032" s="1"/>
      <c r="B1032" s="1"/>
      <c r="C1032" s="1"/>
      <c r="D1032" s="8"/>
      <c r="E1032" s="8"/>
      <c r="F1032" s="8"/>
      <c r="G1032" s="5"/>
      <c r="H1032" s="5"/>
      <c r="I1032" s="5"/>
    </row>
    <row r="1033" spans="1:9" x14ac:dyDescent="0.2">
      <c r="A1033" s="1"/>
      <c r="B1033" s="1"/>
      <c r="C1033" s="1"/>
      <c r="D1033" s="8"/>
      <c r="E1033" s="8"/>
      <c r="F1033" s="8"/>
      <c r="G1033" s="5"/>
      <c r="H1033" s="5"/>
      <c r="I1033" s="5"/>
    </row>
    <row r="1034" spans="1:9" x14ac:dyDescent="0.2">
      <c r="A1034" s="1"/>
      <c r="B1034" s="1"/>
      <c r="C1034" s="1"/>
      <c r="D1034" s="8"/>
      <c r="E1034" s="8"/>
      <c r="F1034" s="8"/>
      <c r="G1034" s="5"/>
      <c r="H1034" s="5"/>
      <c r="I1034" s="5"/>
    </row>
    <row r="1035" spans="1:9" x14ac:dyDescent="0.2">
      <c r="A1035" s="1"/>
      <c r="B1035" s="1"/>
      <c r="C1035" s="1"/>
      <c r="D1035" s="8"/>
      <c r="E1035" s="8"/>
      <c r="F1035" s="8"/>
      <c r="G1035" s="5"/>
      <c r="H1035" s="5"/>
      <c r="I1035" s="5"/>
    </row>
    <row r="1036" spans="1:9" x14ac:dyDescent="0.2">
      <c r="A1036" s="1"/>
      <c r="B1036" s="1"/>
      <c r="C1036" s="1"/>
      <c r="D1036" s="8"/>
      <c r="E1036" s="8"/>
      <c r="F1036" s="8"/>
      <c r="G1036" s="5"/>
      <c r="H1036" s="5"/>
      <c r="I1036" s="5"/>
    </row>
    <row r="1037" spans="1:9" x14ac:dyDescent="0.2">
      <c r="A1037" s="1"/>
      <c r="B1037" s="1"/>
      <c r="C1037" s="1"/>
      <c r="D1037" s="8"/>
      <c r="E1037" s="8"/>
      <c r="F1037" s="8"/>
      <c r="G1037" s="5"/>
      <c r="H1037" s="5"/>
      <c r="I1037" s="5"/>
    </row>
    <row r="1038" spans="1:9" x14ac:dyDescent="0.2">
      <c r="A1038" s="1"/>
      <c r="B1038" s="1"/>
      <c r="C1038" s="1"/>
      <c r="D1038" s="8"/>
      <c r="E1038" s="8"/>
      <c r="F1038" s="8"/>
      <c r="G1038" s="5"/>
      <c r="H1038" s="5"/>
      <c r="I1038" s="5"/>
    </row>
    <row r="1039" spans="1:9" x14ac:dyDescent="0.2">
      <c r="A1039" s="1"/>
      <c r="B1039" s="1"/>
      <c r="C1039" s="1"/>
      <c r="D1039" s="8"/>
      <c r="E1039" s="8"/>
      <c r="F1039" s="8"/>
      <c r="G1039" s="5"/>
      <c r="H1039" s="5"/>
      <c r="I1039" s="5"/>
    </row>
    <row r="1040" spans="1:9" x14ac:dyDescent="0.2">
      <c r="A1040" s="1"/>
      <c r="B1040" s="1"/>
      <c r="C1040" s="1"/>
      <c r="D1040" s="8"/>
      <c r="E1040" s="8"/>
      <c r="F1040" s="8"/>
      <c r="G1040" s="5"/>
      <c r="H1040" s="5"/>
      <c r="I1040" s="5"/>
    </row>
    <row r="1041" spans="1:9" x14ac:dyDescent="0.2">
      <c r="A1041" s="1"/>
      <c r="B1041" s="1"/>
      <c r="C1041" s="1"/>
      <c r="D1041" s="8"/>
      <c r="E1041" s="8"/>
      <c r="F1041" s="8"/>
      <c r="G1041" s="5"/>
      <c r="H1041" s="5"/>
      <c r="I1041" s="5"/>
    </row>
    <row r="1042" spans="1:9" x14ac:dyDescent="0.2">
      <c r="A1042" s="1"/>
      <c r="B1042" s="1"/>
      <c r="C1042" s="1"/>
      <c r="D1042" s="8"/>
      <c r="E1042" s="8"/>
      <c r="F1042" s="8"/>
      <c r="G1042" s="5"/>
      <c r="H1042" s="5"/>
      <c r="I1042" s="5"/>
    </row>
    <row r="1043" spans="1:9" x14ac:dyDescent="0.2">
      <c r="A1043" s="1"/>
      <c r="B1043" s="1"/>
      <c r="C1043" s="1"/>
      <c r="D1043" s="8"/>
      <c r="E1043" s="8"/>
      <c r="F1043" s="8"/>
      <c r="G1043" s="5"/>
      <c r="H1043" s="5"/>
      <c r="I1043" s="5"/>
    </row>
    <row r="1044" spans="1:9" x14ac:dyDescent="0.2">
      <c r="A1044" s="1"/>
      <c r="B1044" s="1"/>
      <c r="C1044" s="1"/>
      <c r="D1044" s="8"/>
      <c r="E1044" s="8"/>
      <c r="F1044" s="8"/>
      <c r="G1044" s="5"/>
      <c r="H1044" s="5"/>
      <c r="I1044" s="5"/>
    </row>
    <row r="1045" spans="1:9" x14ac:dyDescent="0.2">
      <c r="A1045" s="1"/>
      <c r="B1045" s="1"/>
      <c r="C1045" s="1"/>
      <c r="D1045" s="8"/>
      <c r="E1045" s="8"/>
      <c r="F1045" s="8"/>
      <c r="G1045" s="5"/>
      <c r="H1045" s="5"/>
      <c r="I1045" s="5"/>
    </row>
    <row r="1046" spans="1:9" x14ac:dyDescent="0.2">
      <c r="A1046" s="1"/>
      <c r="B1046" s="1"/>
      <c r="C1046" s="1"/>
      <c r="D1046" s="8"/>
      <c r="E1046" s="8"/>
      <c r="F1046" s="8"/>
      <c r="G1046" s="5"/>
      <c r="H1046" s="5"/>
      <c r="I1046" s="5"/>
    </row>
    <row r="1047" spans="1:9" x14ac:dyDescent="0.2">
      <c r="A1047" s="1"/>
      <c r="B1047" s="1"/>
      <c r="C1047" s="1"/>
      <c r="D1047" s="8"/>
      <c r="E1047" s="8"/>
      <c r="F1047" s="8"/>
      <c r="G1047" s="5"/>
      <c r="H1047" s="5"/>
      <c r="I1047" s="5"/>
    </row>
    <row r="1048" spans="1:9" x14ac:dyDescent="0.2">
      <c r="A1048" s="1"/>
      <c r="B1048" s="1"/>
      <c r="C1048" s="1"/>
      <c r="D1048" s="8"/>
      <c r="E1048" s="8"/>
      <c r="F1048" s="8"/>
      <c r="G1048" s="5"/>
      <c r="H1048" s="5"/>
      <c r="I1048" s="5"/>
    </row>
    <row r="1049" spans="1:9" x14ac:dyDescent="0.2">
      <c r="A1049" s="1"/>
      <c r="B1049" s="1"/>
      <c r="C1049" s="1"/>
      <c r="D1049" s="8"/>
      <c r="E1049" s="8"/>
      <c r="F1049" s="8"/>
      <c r="G1049" s="5"/>
      <c r="H1049" s="5"/>
      <c r="I1049" s="5"/>
    </row>
    <row r="1050" spans="1:9" x14ac:dyDescent="0.2">
      <c r="A1050" s="1"/>
      <c r="B1050" s="1"/>
      <c r="C1050" s="1"/>
      <c r="D1050" s="8"/>
      <c r="E1050" s="8"/>
      <c r="F1050" s="8"/>
      <c r="G1050" s="5"/>
      <c r="H1050" s="5"/>
      <c r="I1050" s="5"/>
    </row>
    <row r="1051" spans="1:9" x14ac:dyDescent="0.2">
      <c r="A1051" s="1"/>
      <c r="B1051" s="1"/>
      <c r="C1051" s="1"/>
      <c r="D1051" s="8"/>
      <c r="E1051" s="8"/>
      <c r="F1051" s="8"/>
      <c r="G1051" s="5"/>
      <c r="H1051" s="5"/>
      <c r="I1051" s="5"/>
    </row>
    <row r="1052" spans="1:9" x14ac:dyDescent="0.2">
      <c r="A1052" s="1"/>
      <c r="B1052" s="1"/>
      <c r="C1052" s="1"/>
      <c r="D1052" s="8"/>
      <c r="E1052" s="8"/>
      <c r="F1052" s="8"/>
      <c r="G1052" s="5"/>
      <c r="H1052" s="5"/>
      <c r="I1052" s="5"/>
    </row>
    <row r="1053" spans="1:9" x14ac:dyDescent="0.2">
      <c r="A1053" s="1"/>
      <c r="B1053" s="1"/>
      <c r="C1053" s="1"/>
      <c r="D1053" s="8"/>
      <c r="E1053" s="8"/>
      <c r="F1053" s="8"/>
      <c r="G1053" s="5"/>
      <c r="H1053" s="5"/>
      <c r="I1053" s="5"/>
    </row>
    <row r="1054" spans="1:9" x14ac:dyDescent="0.2">
      <c r="A1054" s="1"/>
      <c r="B1054" s="1"/>
      <c r="C1054" s="1"/>
      <c r="D1054" s="8"/>
      <c r="E1054" s="8"/>
      <c r="F1054" s="8"/>
      <c r="G1054" s="5"/>
      <c r="H1054" s="5"/>
      <c r="I1054" s="5"/>
    </row>
    <row r="1055" spans="1:9" x14ac:dyDescent="0.2">
      <c r="A1055" s="1"/>
      <c r="B1055" s="1"/>
      <c r="C1055" s="1"/>
      <c r="D1055" s="8"/>
      <c r="E1055" s="8"/>
      <c r="F1055" s="8"/>
      <c r="G1055" s="5"/>
      <c r="H1055" s="5"/>
      <c r="I1055" s="5"/>
    </row>
    <row r="1056" spans="1:9" x14ac:dyDescent="0.2">
      <c r="A1056" s="1"/>
      <c r="B1056" s="1"/>
      <c r="C1056" s="1"/>
      <c r="D1056" s="8"/>
      <c r="E1056" s="8"/>
      <c r="F1056" s="8"/>
      <c r="G1056" s="5"/>
      <c r="H1056" s="5"/>
      <c r="I1056" s="5"/>
    </row>
    <row r="1057" spans="1:9" x14ac:dyDescent="0.2">
      <c r="A1057" s="1"/>
      <c r="B1057" s="1"/>
      <c r="C1057" s="1"/>
      <c r="D1057" s="8"/>
      <c r="E1057" s="8"/>
      <c r="F1057" s="8"/>
      <c r="G1057" s="5"/>
      <c r="H1057" s="5"/>
      <c r="I1057" s="5"/>
    </row>
    <row r="1058" spans="1:9" x14ac:dyDescent="0.2">
      <c r="A1058" s="1"/>
      <c r="B1058" s="1"/>
      <c r="C1058" s="1"/>
      <c r="D1058" s="8"/>
      <c r="E1058" s="8"/>
      <c r="F1058" s="8"/>
      <c r="G1058" s="5"/>
      <c r="H1058" s="5"/>
      <c r="I1058" s="5"/>
    </row>
    <row r="1059" spans="1:9" x14ac:dyDescent="0.2">
      <c r="A1059" s="1"/>
      <c r="B1059" s="1"/>
      <c r="C1059" s="1"/>
      <c r="D1059" s="8"/>
      <c r="E1059" s="8"/>
      <c r="F1059" s="8"/>
      <c r="G1059" s="5"/>
      <c r="H1059" s="5"/>
      <c r="I1059" s="5"/>
    </row>
    <row r="1060" spans="1:9" x14ac:dyDescent="0.2">
      <c r="A1060" s="1"/>
      <c r="B1060" s="1"/>
      <c r="C1060" s="1"/>
      <c r="D1060" s="8"/>
      <c r="E1060" s="8"/>
      <c r="F1060" s="8"/>
      <c r="G1060" s="5"/>
      <c r="H1060" s="5"/>
      <c r="I1060" s="5"/>
    </row>
    <row r="1061" spans="1:9" x14ac:dyDescent="0.2">
      <c r="A1061" s="1"/>
      <c r="B1061" s="1"/>
      <c r="C1061" s="1"/>
      <c r="D1061" s="8"/>
      <c r="E1061" s="8"/>
      <c r="F1061" s="8"/>
      <c r="G1061" s="5"/>
      <c r="H1061" s="5"/>
      <c r="I1061" s="5"/>
    </row>
    <row r="1062" spans="1:9" x14ac:dyDescent="0.2">
      <c r="A1062" s="1"/>
      <c r="B1062" s="1"/>
      <c r="C1062" s="1"/>
      <c r="D1062" s="8"/>
      <c r="E1062" s="8"/>
      <c r="F1062" s="8"/>
      <c r="G1062" s="5"/>
      <c r="H1062" s="5"/>
      <c r="I1062" s="5"/>
    </row>
    <row r="1063" spans="1:9" x14ac:dyDescent="0.2">
      <c r="A1063" s="1"/>
      <c r="B1063" s="1"/>
      <c r="C1063" s="1"/>
      <c r="D1063" s="8"/>
      <c r="E1063" s="8"/>
      <c r="F1063" s="8"/>
      <c r="G1063" s="5"/>
      <c r="H1063" s="5"/>
      <c r="I1063" s="5"/>
    </row>
    <row r="1064" spans="1:9" x14ac:dyDescent="0.2">
      <c r="A1064" s="1"/>
      <c r="B1064" s="1"/>
      <c r="C1064" s="1"/>
      <c r="D1064" s="8"/>
      <c r="E1064" s="8"/>
      <c r="F1064" s="8"/>
      <c r="G1064" s="5"/>
      <c r="H1064" s="5"/>
      <c r="I1064" s="5"/>
    </row>
    <row r="1065" spans="1:9" x14ac:dyDescent="0.2">
      <c r="A1065" s="1"/>
      <c r="B1065" s="1"/>
      <c r="C1065" s="1"/>
      <c r="D1065" s="8"/>
      <c r="E1065" s="8"/>
      <c r="F1065" s="8"/>
      <c r="G1065" s="5"/>
      <c r="H1065" s="5"/>
      <c r="I1065" s="5"/>
    </row>
    <row r="1066" spans="1:9" x14ac:dyDescent="0.2">
      <c r="A1066" s="1"/>
      <c r="B1066" s="1"/>
      <c r="C1066" s="1"/>
      <c r="D1066" s="8"/>
      <c r="E1066" s="8"/>
      <c r="F1066" s="8"/>
      <c r="G1066" s="5"/>
      <c r="H1066" s="5"/>
      <c r="I1066" s="5"/>
    </row>
    <row r="1067" spans="1:9" x14ac:dyDescent="0.2">
      <c r="A1067" s="1"/>
      <c r="B1067" s="1"/>
      <c r="C1067" s="1"/>
      <c r="D1067" s="8"/>
      <c r="E1067" s="8"/>
      <c r="F1067" s="8"/>
      <c r="G1067" s="5"/>
      <c r="H1067" s="5"/>
      <c r="I1067" s="5"/>
    </row>
    <row r="1068" spans="1:9" x14ac:dyDescent="0.2">
      <c r="A1068" s="1"/>
      <c r="B1068" s="1"/>
      <c r="C1068" s="1"/>
      <c r="D1068" s="8"/>
      <c r="E1068" s="8"/>
      <c r="F1068" s="8"/>
      <c r="G1068" s="5"/>
      <c r="H1068" s="5"/>
      <c r="I1068" s="5"/>
    </row>
    <row r="1069" spans="1:9" x14ac:dyDescent="0.2">
      <c r="A1069" s="1"/>
      <c r="B1069" s="1"/>
      <c r="C1069" s="1"/>
      <c r="D1069" s="8"/>
      <c r="E1069" s="8"/>
      <c r="F1069" s="8"/>
      <c r="G1069" s="5"/>
      <c r="H1069" s="5"/>
      <c r="I1069" s="5"/>
    </row>
    <row r="1070" spans="1:9" x14ac:dyDescent="0.2">
      <c r="A1070" s="1"/>
      <c r="B1070" s="1"/>
      <c r="C1070" s="1"/>
      <c r="D1070" s="8"/>
      <c r="E1070" s="8"/>
      <c r="F1070" s="8"/>
      <c r="G1070" s="5"/>
      <c r="H1070" s="5"/>
      <c r="I1070" s="5"/>
    </row>
    <row r="1071" spans="1:9" x14ac:dyDescent="0.2">
      <c r="A1071" s="1"/>
      <c r="B1071" s="1"/>
      <c r="C1071" s="1"/>
      <c r="D1071" s="8"/>
      <c r="E1071" s="8"/>
      <c r="F1071" s="8"/>
      <c r="G1071" s="5"/>
      <c r="H1071" s="5"/>
      <c r="I1071" s="5"/>
    </row>
    <row r="1072" spans="1:9" x14ac:dyDescent="0.2">
      <c r="A1072" s="1"/>
      <c r="B1072" s="1"/>
      <c r="C1072" s="1"/>
      <c r="D1072" s="8"/>
      <c r="E1072" s="8"/>
      <c r="F1072" s="8"/>
      <c r="G1072" s="5"/>
      <c r="H1072" s="5"/>
      <c r="I1072" s="5"/>
    </row>
    <row r="1073" spans="1:9" x14ac:dyDescent="0.2">
      <c r="A1073" s="1"/>
      <c r="B1073" s="1"/>
      <c r="C1073" s="1"/>
      <c r="D1073" s="8"/>
      <c r="E1073" s="8"/>
      <c r="F1073" s="8"/>
      <c r="G1073" s="5"/>
      <c r="H1073" s="5"/>
      <c r="I1073" s="5"/>
    </row>
    <row r="1074" spans="1:9" x14ac:dyDescent="0.2">
      <c r="A1074" s="1"/>
      <c r="B1074" s="1"/>
      <c r="C1074" s="1"/>
      <c r="D1074" s="8"/>
      <c r="E1074" s="8"/>
      <c r="F1074" s="8"/>
      <c r="G1074" s="5"/>
      <c r="H1074" s="5"/>
      <c r="I1074" s="5"/>
    </row>
    <row r="1075" spans="1:9" x14ac:dyDescent="0.2">
      <c r="A1075" s="1"/>
      <c r="B1075" s="1"/>
      <c r="C1075" s="1"/>
      <c r="D1075" s="8"/>
      <c r="E1075" s="8"/>
      <c r="F1075" s="8"/>
      <c r="G1075" s="5"/>
      <c r="H1075" s="5"/>
      <c r="I1075" s="5"/>
    </row>
    <row r="1076" spans="1:9" x14ac:dyDescent="0.2">
      <c r="A1076" s="1"/>
      <c r="B1076" s="1"/>
      <c r="C1076" s="1"/>
      <c r="D1076" s="8"/>
      <c r="E1076" s="8"/>
      <c r="F1076" s="8"/>
      <c r="G1076" s="5"/>
      <c r="H1076" s="5"/>
      <c r="I1076" s="5"/>
    </row>
    <row r="1077" spans="1:9" x14ac:dyDescent="0.2">
      <c r="A1077" s="1"/>
      <c r="B1077" s="1"/>
      <c r="C1077" s="1"/>
      <c r="D1077" s="8"/>
      <c r="E1077" s="8"/>
      <c r="F1077" s="8"/>
      <c r="G1077" s="5"/>
      <c r="H1077" s="5"/>
      <c r="I1077" s="5"/>
    </row>
    <row r="1078" spans="1:9" x14ac:dyDescent="0.2">
      <c r="A1078" s="1"/>
      <c r="B1078" s="1"/>
      <c r="C1078" s="1"/>
      <c r="D1078" s="8"/>
      <c r="E1078" s="8"/>
      <c r="F1078" s="8"/>
      <c r="G1078" s="5"/>
      <c r="H1078" s="5"/>
      <c r="I1078" s="5"/>
    </row>
    <row r="1079" spans="1:9" x14ac:dyDescent="0.2">
      <c r="A1079" s="1"/>
      <c r="B1079" s="1"/>
      <c r="C1079" s="1"/>
      <c r="D1079" s="8"/>
      <c r="E1079" s="8"/>
      <c r="F1079" s="8"/>
      <c r="G1079" s="5"/>
      <c r="H1079" s="5"/>
      <c r="I1079" s="5"/>
    </row>
    <row r="1080" spans="1:9" x14ac:dyDescent="0.2">
      <c r="A1080" s="1"/>
      <c r="B1080" s="1"/>
      <c r="C1080" s="1"/>
      <c r="D1080" s="8"/>
      <c r="E1080" s="8"/>
      <c r="F1080" s="8"/>
      <c r="G1080" s="5"/>
      <c r="H1080" s="5"/>
      <c r="I1080" s="5"/>
    </row>
    <row r="1081" spans="1:9" x14ac:dyDescent="0.2">
      <c r="A1081" s="1"/>
      <c r="B1081" s="1"/>
      <c r="C1081" s="1"/>
      <c r="D1081" s="8"/>
      <c r="E1081" s="8"/>
      <c r="F1081" s="8"/>
      <c r="G1081" s="5"/>
      <c r="H1081" s="5"/>
      <c r="I1081" s="5"/>
    </row>
    <row r="1082" spans="1:9" x14ac:dyDescent="0.2">
      <c r="A1082" s="1"/>
      <c r="B1082" s="1"/>
      <c r="C1082" s="1"/>
      <c r="D1082" s="8"/>
      <c r="E1082" s="8"/>
      <c r="F1082" s="8"/>
      <c r="G1082" s="5"/>
      <c r="H1082" s="5"/>
      <c r="I1082" s="5"/>
    </row>
    <row r="1083" spans="1:9" x14ac:dyDescent="0.2">
      <c r="A1083" s="1"/>
      <c r="B1083" s="1"/>
      <c r="C1083" s="1"/>
      <c r="D1083" s="8"/>
      <c r="E1083" s="8"/>
      <c r="F1083" s="8"/>
      <c r="G1083" s="5"/>
      <c r="H1083" s="5"/>
      <c r="I1083" s="5"/>
    </row>
    <row r="1084" spans="1:9" x14ac:dyDescent="0.2">
      <c r="A1084" s="1"/>
      <c r="B1084" s="1"/>
      <c r="C1084" s="1"/>
      <c r="D1084" s="8"/>
      <c r="E1084" s="8"/>
      <c r="F1084" s="8"/>
      <c r="G1084" s="5"/>
      <c r="H1084" s="5"/>
      <c r="I1084" s="5"/>
    </row>
    <row r="1085" spans="1:9" x14ac:dyDescent="0.2">
      <c r="A1085" s="1"/>
      <c r="B1085" s="1"/>
      <c r="C1085" s="1"/>
      <c r="D1085" s="8"/>
      <c r="E1085" s="8"/>
      <c r="F1085" s="8"/>
      <c r="G1085" s="5"/>
      <c r="H1085" s="5"/>
      <c r="I1085" s="5"/>
    </row>
    <row r="1086" spans="1:9" x14ac:dyDescent="0.2">
      <c r="A1086" s="1"/>
      <c r="B1086" s="1"/>
      <c r="C1086" s="1"/>
      <c r="D1086" s="8"/>
      <c r="E1086" s="8"/>
      <c r="F1086" s="8"/>
      <c r="G1086" s="5"/>
      <c r="H1086" s="5"/>
      <c r="I1086" s="5"/>
    </row>
    <row r="1087" spans="1:9" x14ac:dyDescent="0.2">
      <c r="A1087" s="1"/>
      <c r="B1087" s="1"/>
      <c r="C1087" s="1"/>
      <c r="D1087" s="8"/>
      <c r="E1087" s="8"/>
      <c r="F1087" s="8"/>
      <c r="G1087" s="5"/>
      <c r="H1087" s="5"/>
      <c r="I1087" s="5"/>
    </row>
    <row r="1088" spans="1:9" x14ac:dyDescent="0.2">
      <c r="A1088" s="1"/>
      <c r="B1088" s="1"/>
      <c r="C1088" s="1"/>
      <c r="D1088" s="8"/>
      <c r="E1088" s="8"/>
      <c r="F1088" s="8"/>
      <c r="G1088" s="5"/>
      <c r="H1088" s="5"/>
      <c r="I1088" s="5"/>
    </row>
    <row r="1089" spans="1:9" x14ac:dyDescent="0.2">
      <c r="A1089" s="1"/>
      <c r="B1089" s="1"/>
      <c r="C1089" s="1"/>
      <c r="D1089" s="8"/>
      <c r="E1089" s="8"/>
      <c r="F1089" s="8"/>
      <c r="G1089" s="5"/>
      <c r="H1089" s="5"/>
      <c r="I1089" s="5"/>
    </row>
    <row r="1090" spans="1:9" x14ac:dyDescent="0.2">
      <c r="A1090" s="1"/>
      <c r="B1090" s="1"/>
      <c r="C1090" s="1"/>
      <c r="D1090" s="8"/>
      <c r="E1090" s="8"/>
      <c r="F1090" s="8"/>
      <c r="G1090" s="5"/>
      <c r="H1090" s="5"/>
      <c r="I1090" s="5"/>
    </row>
    <row r="1091" spans="1:9" x14ac:dyDescent="0.2">
      <c r="A1091" s="1"/>
      <c r="B1091" s="1"/>
      <c r="C1091" s="1"/>
      <c r="D1091" s="8"/>
      <c r="E1091" s="8"/>
      <c r="F1091" s="8"/>
      <c r="G1091" s="5"/>
      <c r="H1091" s="5"/>
      <c r="I1091" s="5"/>
    </row>
    <row r="1092" spans="1:9" x14ac:dyDescent="0.2">
      <c r="A1092" s="1"/>
      <c r="B1092" s="1"/>
      <c r="C1092" s="1"/>
      <c r="D1092" s="8"/>
      <c r="E1092" s="8"/>
      <c r="F1092" s="8"/>
      <c r="G1092" s="5"/>
      <c r="H1092" s="5"/>
      <c r="I1092" s="5"/>
    </row>
    <row r="1093" spans="1:9" x14ac:dyDescent="0.2">
      <c r="A1093" s="1"/>
      <c r="B1093" s="1"/>
      <c r="C1093" s="1"/>
      <c r="D1093" s="8"/>
      <c r="E1093" s="8"/>
      <c r="F1093" s="8"/>
      <c r="G1093" s="5"/>
      <c r="H1093" s="5"/>
      <c r="I1093" s="5"/>
    </row>
    <row r="1094" spans="1:9" x14ac:dyDescent="0.2">
      <c r="A1094" s="1"/>
      <c r="B1094" s="1"/>
      <c r="C1094" s="1"/>
      <c r="D1094" s="8"/>
      <c r="E1094" s="8"/>
      <c r="F1094" s="8"/>
      <c r="G1094" s="5"/>
      <c r="H1094" s="5"/>
      <c r="I1094" s="5"/>
    </row>
    <row r="1095" spans="1:9" x14ac:dyDescent="0.2">
      <c r="A1095" s="1"/>
      <c r="B1095" s="1"/>
      <c r="C1095" s="1"/>
      <c r="D1095" s="8"/>
      <c r="E1095" s="8"/>
      <c r="F1095" s="8"/>
      <c r="G1095" s="5"/>
      <c r="H1095" s="5"/>
      <c r="I1095" s="5"/>
    </row>
    <row r="1096" spans="1:9" x14ac:dyDescent="0.2">
      <c r="A1096" s="1"/>
      <c r="B1096" s="1"/>
      <c r="C1096" s="1"/>
      <c r="D1096" s="8"/>
      <c r="E1096" s="8"/>
      <c r="F1096" s="8"/>
      <c r="G1096" s="5"/>
      <c r="H1096" s="5"/>
      <c r="I1096" s="5"/>
    </row>
    <row r="1097" spans="1:9" x14ac:dyDescent="0.2">
      <c r="A1097" s="1"/>
      <c r="B1097" s="1"/>
      <c r="C1097" s="1"/>
      <c r="D1097" s="8"/>
      <c r="E1097" s="8"/>
      <c r="F1097" s="8"/>
      <c r="G1097" s="5"/>
      <c r="H1097" s="5"/>
      <c r="I1097" s="5"/>
    </row>
    <row r="1098" spans="1:9" x14ac:dyDescent="0.2">
      <c r="A1098" s="1"/>
      <c r="B1098" s="1"/>
      <c r="C1098" s="1"/>
      <c r="D1098" s="8"/>
      <c r="E1098" s="8"/>
      <c r="F1098" s="8"/>
      <c r="G1098" s="5"/>
      <c r="H1098" s="5"/>
      <c r="I1098" s="5"/>
    </row>
    <row r="1099" spans="1:9" x14ac:dyDescent="0.2">
      <c r="A1099" s="1"/>
      <c r="B1099" s="1"/>
      <c r="C1099" s="1"/>
      <c r="D1099" s="8"/>
      <c r="E1099" s="8"/>
      <c r="F1099" s="8"/>
      <c r="G1099" s="5"/>
      <c r="H1099" s="5"/>
      <c r="I1099" s="5"/>
    </row>
    <row r="1100" spans="1:9" x14ac:dyDescent="0.2">
      <c r="A1100" s="1"/>
      <c r="B1100" s="1"/>
      <c r="C1100" s="1"/>
      <c r="D1100" s="8"/>
      <c r="E1100" s="8"/>
      <c r="F1100" s="8"/>
      <c r="G1100" s="5"/>
      <c r="H1100" s="5"/>
      <c r="I1100" s="5"/>
    </row>
    <row r="1101" spans="1:9" x14ac:dyDescent="0.2">
      <c r="A1101" s="1"/>
      <c r="B1101" s="1"/>
      <c r="C1101" s="1"/>
      <c r="D1101" s="8"/>
      <c r="E1101" s="8"/>
      <c r="F1101" s="8"/>
      <c r="G1101" s="5"/>
      <c r="H1101" s="5"/>
      <c r="I1101" s="5"/>
    </row>
    <row r="1102" spans="1:9" x14ac:dyDescent="0.2">
      <c r="A1102" s="1"/>
      <c r="B1102" s="1"/>
      <c r="C1102" s="1"/>
      <c r="D1102" s="8"/>
      <c r="E1102" s="8"/>
      <c r="F1102" s="8"/>
      <c r="G1102" s="5"/>
      <c r="H1102" s="5"/>
      <c r="I1102" s="5"/>
    </row>
    <row r="1103" spans="1:9" x14ac:dyDescent="0.2">
      <c r="A1103" s="1"/>
      <c r="B1103" s="1"/>
      <c r="C1103" s="1"/>
      <c r="D1103" s="8"/>
      <c r="E1103" s="8"/>
      <c r="F1103" s="8"/>
      <c r="G1103" s="5"/>
      <c r="H1103" s="5"/>
      <c r="I1103" s="5"/>
    </row>
    <row r="1104" spans="1:9" x14ac:dyDescent="0.2">
      <c r="A1104" s="1"/>
      <c r="B1104" s="1"/>
      <c r="C1104" s="1"/>
      <c r="D1104" s="8"/>
      <c r="E1104" s="8"/>
      <c r="F1104" s="8"/>
      <c r="G1104" s="5"/>
      <c r="H1104" s="5"/>
      <c r="I1104" s="5"/>
    </row>
    <row r="1105" spans="1:9" x14ac:dyDescent="0.2">
      <c r="A1105" s="1"/>
      <c r="B1105" s="1"/>
      <c r="C1105" s="1"/>
      <c r="D1105" s="8"/>
      <c r="E1105" s="8"/>
      <c r="F1105" s="8"/>
      <c r="G1105" s="5"/>
      <c r="H1105" s="5"/>
      <c r="I1105" s="5"/>
    </row>
    <row r="1106" spans="1:9" x14ac:dyDescent="0.2">
      <c r="A1106" s="1"/>
      <c r="B1106" s="1"/>
      <c r="C1106" s="1"/>
      <c r="D1106" s="8"/>
      <c r="E1106" s="8"/>
      <c r="F1106" s="8"/>
      <c r="G1106" s="5"/>
      <c r="H1106" s="5"/>
      <c r="I1106" s="5"/>
    </row>
    <row r="1107" spans="1:9" x14ac:dyDescent="0.2">
      <c r="A1107" s="1"/>
      <c r="B1107" s="1"/>
      <c r="C1107" s="1"/>
      <c r="D1107" s="8"/>
      <c r="E1107" s="8"/>
      <c r="F1107" s="8"/>
      <c r="G1107" s="5"/>
      <c r="H1107" s="5"/>
      <c r="I1107" s="5"/>
    </row>
    <row r="1108" spans="1:9" x14ac:dyDescent="0.2">
      <c r="A1108" s="1"/>
      <c r="B1108" s="1"/>
      <c r="C1108" s="1"/>
      <c r="D1108" s="8"/>
      <c r="E1108" s="8"/>
      <c r="F1108" s="8"/>
      <c r="G1108" s="5"/>
      <c r="H1108" s="5"/>
      <c r="I1108" s="5"/>
    </row>
    <row r="1109" spans="1:9" x14ac:dyDescent="0.2">
      <c r="A1109" s="1"/>
      <c r="B1109" s="1"/>
      <c r="C1109" s="1"/>
      <c r="D1109" s="8"/>
      <c r="E1109" s="8"/>
      <c r="F1109" s="8"/>
      <c r="G1109" s="5"/>
      <c r="H1109" s="5"/>
      <c r="I1109" s="5"/>
    </row>
    <row r="1110" spans="1:9" x14ac:dyDescent="0.2">
      <c r="A1110" s="1"/>
      <c r="B1110" s="1"/>
      <c r="C1110" s="1"/>
      <c r="D1110" s="8"/>
      <c r="E1110" s="8"/>
      <c r="F1110" s="8"/>
      <c r="G1110" s="5"/>
      <c r="H1110" s="5"/>
      <c r="I1110" s="5"/>
    </row>
    <row r="1111" spans="1:9" x14ac:dyDescent="0.2">
      <c r="A1111" s="1"/>
      <c r="B1111" s="1"/>
      <c r="C1111" s="1"/>
      <c r="D1111" s="8"/>
      <c r="E1111" s="8"/>
      <c r="F1111" s="8"/>
      <c r="G1111" s="5"/>
      <c r="H1111" s="5"/>
      <c r="I1111" s="5"/>
    </row>
    <row r="1112" spans="1:9" x14ac:dyDescent="0.2">
      <c r="A1112" s="1"/>
      <c r="B1112" s="1"/>
      <c r="C1112" s="1"/>
      <c r="D1112" s="8"/>
      <c r="E1112" s="8"/>
      <c r="F1112" s="8"/>
      <c r="G1112" s="5"/>
      <c r="H1112" s="5"/>
      <c r="I1112" s="5"/>
    </row>
    <row r="1113" spans="1:9" x14ac:dyDescent="0.2">
      <c r="A1113" s="1"/>
      <c r="B1113" s="1"/>
      <c r="C1113" s="1"/>
      <c r="D1113" s="8"/>
      <c r="E1113" s="8"/>
      <c r="F1113" s="8"/>
      <c r="G1113" s="5"/>
      <c r="H1113" s="5"/>
      <c r="I1113" s="5"/>
    </row>
    <row r="1114" spans="1:9" x14ac:dyDescent="0.2">
      <c r="A1114" s="1"/>
      <c r="B1114" s="1"/>
      <c r="C1114" s="1"/>
      <c r="D1114" s="8"/>
      <c r="E1114" s="8"/>
      <c r="F1114" s="8"/>
      <c r="G1114" s="5"/>
      <c r="H1114" s="5"/>
      <c r="I1114" s="5"/>
    </row>
    <row r="1115" spans="1:9" x14ac:dyDescent="0.2">
      <c r="A1115" s="1"/>
      <c r="B1115" s="1"/>
      <c r="C1115" s="1"/>
      <c r="D1115" s="8"/>
      <c r="E1115" s="8"/>
      <c r="F1115" s="8"/>
      <c r="G1115" s="5"/>
      <c r="H1115" s="5"/>
      <c r="I1115" s="5"/>
    </row>
    <row r="1116" spans="1:9" x14ac:dyDescent="0.2">
      <c r="A1116" s="1"/>
      <c r="B1116" s="1"/>
      <c r="C1116" s="1"/>
      <c r="D1116" s="8"/>
      <c r="E1116" s="8"/>
      <c r="F1116" s="8"/>
      <c r="G1116" s="5"/>
      <c r="H1116" s="5"/>
      <c r="I1116" s="5"/>
    </row>
    <row r="1117" spans="1:9" x14ac:dyDescent="0.2">
      <c r="A1117" s="1"/>
      <c r="B1117" s="1"/>
      <c r="C1117" s="1"/>
      <c r="D1117" s="8"/>
      <c r="E1117" s="8"/>
      <c r="F1117" s="8"/>
      <c r="G1117" s="5"/>
      <c r="H1117" s="5"/>
      <c r="I1117" s="5"/>
    </row>
    <row r="1118" spans="1:9" x14ac:dyDescent="0.2">
      <c r="A1118" s="1"/>
      <c r="B1118" s="1"/>
      <c r="C1118" s="1"/>
      <c r="D1118" s="8"/>
      <c r="E1118" s="8"/>
      <c r="F1118" s="8"/>
      <c r="G1118" s="5"/>
      <c r="H1118" s="5"/>
      <c r="I1118" s="5"/>
    </row>
    <row r="1119" spans="1:9" x14ac:dyDescent="0.2">
      <c r="A1119" s="1"/>
      <c r="B1119" s="1"/>
      <c r="C1119" s="1"/>
      <c r="D1119" s="8"/>
      <c r="E1119" s="8"/>
      <c r="F1119" s="8"/>
      <c r="G1119" s="5"/>
      <c r="H1119" s="5"/>
      <c r="I1119" s="5"/>
    </row>
    <row r="1120" spans="1:9" x14ac:dyDescent="0.2">
      <c r="A1120" s="1"/>
      <c r="B1120" s="1"/>
      <c r="C1120" s="1"/>
      <c r="D1120" s="8"/>
      <c r="E1120" s="8"/>
      <c r="F1120" s="8"/>
      <c r="G1120" s="5"/>
      <c r="H1120" s="5"/>
      <c r="I1120" s="5"/>
    </row>
    <row r="1121" spans="1:9" x14ac:dyDescent="0.2">
      <c r="A1121" s="1"/>
      <c r="B1121" s="1"/>
      <c r="C1121" s="1"/>
      <c r="D1121" s="8"/>
      <c r="E1121" s="8"/>
      <c r="F1121" s="8"/>
      <c r="G1121" s="5"/>
      <c r="H1121" s="5"/>
      <c r="I1121" s="5"/>
    </row>
    <row r="1122" spans="1:9" x14ac:dyDescent="0.2">
      <c r="A1122" s="1"/>
      <c r="B1122" s="1"/>
      <c r="C1122" s="1"/>
      <c r="D1122" s="8"/>
      <c r="E1122" s="8"/>
      <c r="F1122" s="8"/>
      <c r="G1122" s="5"/>
      <c r="H1122" s="5"/>
      <c r="I1122" s="5"/>
    </row>
    <row r="1123" spans="1:9" x14ac:dyDescent="0.2">
      <c r="A1123" s="1"/>
      <c r="B1123" s="1"/>
      <c r="C1123" s="1"/>
      <c r="D1123" s="8"/>
      <c r="E1123" s="8"/>
      <c r="F1123" s="8"/>
      <c r="G1123" s="5"/>
      <c r="H1123" s="5"/>
      <c r="I1123" s="5"/>
    </row>
    <row r="1124" spans="1:9" x14ac:dyDescent="0.2">
      <c r="A1124" s="1"/>
      <c r="B1124" s="1"/>
      <c r="C1124" s="1"/>
      <c r="D1124" s="8"/>
      <c r="E1124" s="8"/>
      <c r="F1124" s="8"/>
      <c r="G1124" s="5"/>
      <c r="H1124" s="5"/>
      <c r="I1124" s="5"/>
    </row>
    <row r="1125" spans="1:9" x14ac:dyDescent="0.2">
      <c r="A1125" s="1"/>
      <c r="B1125" s="1"/>
      <c r="C1125" s="1"/>
      <c r="D1125" s="8"/>
      <c r="E1125" s="8"/>
      <c r="F1125" s="8"/>
      <c r="G1125" s="5"/>
      <c r="H1125" s="5"/>
      <c r="I1125" s="5"/>
    </row>
    <row r="1126" spans="1:9" x14ac:dyDescent="0.2">
      <c r="A1126" s="1"/>
      <c r="B1126" s="1"/>
      <c r="C1126" s="1"/>
      <c r="D1126" s="8"/>
      <c r="E1126" s="8"/>
      <c r="F1126" s="8"/>
      <c r="G1126" s="5"/>
      <c r="H1126" s="5"/>
      <c r="I1126" s="5"/>
    </row>
    <row r="1127" spans="1:9" x14ac:dyDescent="0.2">
      <c r="A1127" s="1"/>
      <c r="B1127" s="1"/>
      <c r="C1127" s="1"/>
      <c r="D1127" s="8"/>
      <c r="E1127" s="8"/>
      <c r="F1127" s="8"/>
      <c r="G1127" s="5"/>
      <c r="H1127" s="5"/>
      <c r="I1127" s="5"/>
    </row>
    <row r="1128" spans="1:9" x14ac:dyDescent="0.2">
      <c r="A1128" s="1"/>
      <c r="B1128" s="1"/>
      <c r="C1128" s="1"/>
      <c r="D1128" s="8"/>
      <c r="E1128" s="8"/>
      <c r="F1128" s="8"/>
      <c r="G1128" s="5"/>
      <c r="H1128" s="5"/>
      <c r="I1128" s="5"/>
    </row>
    <row r="1129" spans="1:9" x14ac:dyDescent="0.2">
      <c r="A1129" s="1"/>
      <c r="B1129" s="1"/>
      <c r="C1129" s="1"/>
      <c r="D1129" s="8"/>
      <c r="E1129" s="8"/>
      <c r="F1129" s="8"/>
      <c r="G1129" s="5"/>
      <c r="H1129" s="5"/>
      <c r="I1129" s="5"/>
    </row>
    <row r="1130" spans="1:9" x14ac:dyDescent="0.2">
      <c r="A1130" s="1"/>
      <c r="B1130" s="1"/>
      <c r="C1130" s="1"/>
      <c r="D1130" s="8"/>
      <c r="E1130" s="8"/>
      <c r="F1130" s="8"/>
      <c r="G1130" s="5"/>
      <c r="H1130" s="5"/>
      <c r="I1130" s="5"/>
    </row>
    <row r="1131" spans="1:9" x14ac:dyDescent="0.2">
      <c r="A1131" s="1"/>
      <c r="B1131" s="1"/>
      <c r="C1131" s="1"/>
      <c r="D1131" s="8"/>
      <c r="E1131" s="8"/>
      <c r="F1131" s="8"/>
      <c r="G1131" s="5"/>
      <c r="H1131" s="5"/>
      <c r="I1131" s="5"/>
    </row>
    <row r="1132" spans="1:9" x14ac:dyDescent="0.2">
      <c r="A1132" s="1"/>
      <c r="B1132" s="1"/>
      <c r="C1132" s="1"/>
      <c r="D1132" s="8"/>
      <c r="E1132" s="8"/>
      <c r="F1132" s="8"/>
      <c r="G1132" s="5"/>
      <c r="H1132" s="5"/>
      <c r="I1132" s="5"/>
    </row>
    <row r="1133" spans="1:9" x14ac:dyDescent="0.2">
      <c r="A1133" s="1"/>
      <c r="B1133" s="1"/>
      <c r="C1133" s="1"/>
      <c r="D1133" s="8"/>
      <c r="E1133" s="8"/>
      <c r="F1133" s="8"/>
      <c r="G1133" s="5"/>
      <c r="H1133" s="5"/>
      <c r="I1133" s="5"/>
    </row>
    <row r="1134" spans="1:9" x14ac:dyDescent="0.2">
      <c r="A1134" s="1"/>
      <c r="B1134" s="1"/>
      <c r="C1134" s="1"/>
      <c r="D1134" s="8"/>
      <c r="E1134" s="8"/>
      <c r="F1134" s="8"/>
      <c r="G1134" s="5"/>
      <c r="H1134" s="5"/>
      <c r="I1134" s="5"/>
    </row>
    <row r="1135" spans="1:9" x14ac:dyDescent="0.2">
      <c r="A1135" s="1"/>
      <c r="B1135" s="1"/>
      <c r="C1135" s="1"/>
      <c r="D1135" s="8"/>
      <c r="E1135" s="8"/>
      <c r="F1135" s="8"/>
      <c r="G1135" s="5"/>
      <c r="H1135" s="5"/>
      <c r="I1135" s="5"/>
    </row>
    <row r="1136" spans="1:9" x14ac:dyDescent="0.2">
      <c r="A1136" s="1"/>
      <c r="B1136" s="1"/>
      <c r="C1136" s="1"/>
      <c r="D1136" s="8"/>
      <c r="E1136" s="8"/>
      <c r="F1136" s="8"/>
      <c r="G1136" s="5"/>
      <c r="H1136" s="5"/>
      <c r="I1136" s="5"/>
    </row>
    <row r="1137" spans="1:9" x14ac:dyDescent="0.2">
      <c r="A1137" s="1"/>
      <c r="B1137" s="1"/>
      <c r="C1137" s="1"/>
      <c r="D1137" s="8"/>
      <c r="E1137" s="8"/>
      <c r="F1137" s="8"/>
      <c r="G1137" s="5"/>
      <c r="H1137" s="5"/>
      <c r="I1137" s="5"/>
    </row>
    <row r="1138" spans="1:9" x14ac:dyDescent="0.2">
      <c r="A1138" s="1"/>
      <c r="B1138" s="1"/>
      <c r="C1138" s="1"/>
      <c r="D1138" s="8"/>
      <c r="E1138" s="8"/>
      <c r="F1138" s="8"/>
      <c r="G1138" s="5"/>
      <c r="H1138" s="5"/>
      <c r="I1138" s="5"/>
    </row>
    <row r="1139" spans="1:9" x14ac:dyDescent="0.2">
      <c r="A1139" s="1"/>
      <c r="B1139" s="1"/>
      <c r="C1139" s="1"/>
      <c r="D1139" s="8"/>
      <c r="E1139" s="8"/>
      <c r="F1139" s="8"/>
      <c r="G1139" s="5"/>
      <c r="H1139" s="5"/>
      <c r="I1139" s="5"/>
    </row>
    <row r="1140" spans="1:9" x14ac:dyDescent="0.2">
      <c r="A1140" s="1"/>
      <c r="B1140" s="1"/>
      <c r="C1140" s="1"/>
      <c r="D1140" s="8"/>
      <c r="E1140" s="8"/>
      <c r="F1140" s="8"/>
      <c r="G1140" s="5"/>
      <c r="H1140" s="5"/>
      <c r="I1140" s="5"/>
    </row>
    <row r="1141" spans="1:9" x14ac:dyDescent="0.2">
      <c r="A1141" s="1"/>
      <c r="B1141" s="1"/>
      <c r="C1141" s="1"/>
      <c r="D1141" s="8"/>
      <c r="E1141" s="8"/>
      <c r="F1141" s="8"/>
      <c r="G1141" s="5"/>
      <c r="H1141" s="5"/>
      <c r="I1141" s="5"/>
    </row>
    <row r="1142" spans="1:9" x14ac:dyDescent="0.2">
      <c r="A1142" s="1"/>
      <c r="B1142" s="1"/>
      <c r="C1142" s="1"/>
      <c r="D1142" s="8"/>
      <c r="E1142" s="8"/>
      <c r="F1142" s="8"/>
      <c r="G1142" s="5"/>
      <c r="H1142" s="5"/>
      <c r="I1142" s="5"/>
    </row>
    <row r="1143" spans="1:9" x14ac:dyDescent="0.2">
      <c r="A1143" s="1"/>
      <c r="B1143" s="1"/>
      <c r="C1143" s="1"/>
      <c r="D1143" s="8"/>
      <c r="E1143" s="8"/>
      <c r="F1143" s="8"/>
      <c r="G1143" s="5"/>
      <c r="H1143" s="5"/>
      <c r="I1143" s="5"/>
    </row>
    <row r="1144" spans="1:9" x14ac:dyDescent="0.2">
      <c r="A1144" s="1"/>
      <c r="B1144" s="1"/>
      <c r="C1144" s="1"/>
      <c r="D1144" s="8"/>
      <c r="E1144" s="8"/>
      <c r="F1144" s="8"/>
      <c r="G1144" s="5"/>
      <c r="H1144" s="5"/>
      <c r="I1144" s="5"/>
    </row>
    <row r="1145" spans="1:9" x14ac:dyDescent="0.2">
      <c r="A1145" s="1"/>
      <c r="B1145" s="1"/>
      <c r="C1145" s="1"/>
      <c r="D1145" s="8"/>
      <c r="E1145" s="8"/>
      <c r="F1145" s="8"/>
      <c r="G1145" s="5"/>
      <c r="H1145" s="5"/>
      <c r="I1145" s="5"/>
    </row>
    <row r="1146" spans="1:9" x14ac:dyDescent="0.2">
      <c r="A1146" s="1"/>
      <c r="B1146" s="1"/>
      <c r="C1146" s="1"/>
      <c r="D1146" s="8"/>
      <c r="E1146" s="8"/>
      <c r="F1146" s="8"/>
      <c r="G1146" s="5"/>
      <c r="H1146" s="5"/>
      <c r="I1146" s="5"/>
    </row>
    <row r="1147" spans="1:9" x14ac:dyDescent="0.2">
      <c r="A1147" s="1"/>
      <c r="B1147" s="1"/>
      <c r="C1147" s="1"/>
      <c r="D1147" s="8"/>
      <c r="E1147" s="8"/>
      <c r="F1147" s="8"/>
      <c r="G1147" s="5"/>
      <c r="H1147" s="5"/>
      <c r="I1147" s="5"/>
    </row>
    <row r="1148" spans="1:9" x14ac:dyDescent="0.2">
      <c r="A1148" s="1"/>
      <c r="B1148" s="1"/>
      <c r="C1148" s="1"/>
      <c r="D1148" s="8"/>
      <c r="E1148" s="8"/>
      <c r="F1148" s="8"/>
      <c r="G1148" s="5"/>
      <c r="H1148" s="5"/>
      <c r="I1148" s="5"/>
    </row>
    <row r="1149" spans="1:9" x14ac:dyDescent="0.2">
      <c r="A1149" s="1"/>
      <c r="B1149" s="1"/>
      <c r="C1149" s="1"/>
      <c r="D1149" s="8"/>
      <c r="E1149" s="8"/>
      <c r="F1149" s="8"/>
      <c r="G1149" s="5"/>
      <c r="H1149" s="5"/>
      <c r="I1149" s="5"/>
    </row>
    <row r="1150" spans="1:9" x14ac:dyDescent="0.2">
      <c r="A1150" s="1"/>
      <c r="B1150" s="1"/>
      <c r="C1150" s="1"/>
      <c r="D1150" s="8"/>
      <c r="E1150" s="8"/>
      <c r="F1150" s="8"/>
      <c r="G1150" s="5"/>
      <c r="H1150" s="5"/>
      <c r="I1150" s="5"/>
    </row>
    <row r="1151" spans="1:9" x14ac:dyDescent="0.2">
      <c r="A1151" s="1"/>
      <c r="B1151" s="1"/>
      <c r="C1151" s="1"/>
      <c r="D1151" s="8"/>
      <c r="E1151" s="8"/>
      <c r="F1151" s="8"/>
      <c r="G1151" s="5"/>
      <c r="H1151" s="5"/>
      <c r="I1151" s="5"/>
    </row>
    <row r="1152" spans="1:9" x14ac:dyDescent="0.2">
      <c r="A1152" s="1"/>
      <c r="B1152" s="1"/>
      <c r="C1152" s="1"/>
      <c r="D1152" s="8"/>
      <c r="E1152" s="8"/>
      <c r="F1152" s="8"/>
      <c r="G1152" s="5"/>
      <c r="H1152" s="5"/>
      <c r="I1152" s="5"/>
    </row>
    <row r="1153" spans="1:9" x14ac:dyDescent="0.2">
      <c r="A1153" s="1"/>
      <c r="B1153" s="1"/>
      <c r="C1153" s="1"/>
      <c r="D1153" s="8"/>
      <c r="E1153" s="8"/>
      <c r="F1153" s="8"/>
      <c r="G1153" s="5"/>
      <c r="H1153" s="5"/>
      <c r="I1153" s="5"/>
    </row>
    <row r="1154" spans="1:9" x14ac:dyDescent="0.2">
      <c r="A1154" s="1"/>
      <c r="B1154" s="1"/>
      <c r="C1154" s="1"/>
      <c r="D1154" s="8"/>
      <c r="E1154" s="8"/>
      <c r="F1154" s="8"/>
      <c r="G1154" s="5"/>
      <c r="H1154" s="5"/>
      <c r="I1154" s="5"/>
    </row>
    <row r="1155" spans="1:9" x14ac:dyDescent="0.2">
      <c r="A1155" s="1"/>
      <c r="B1155" s="1"/>
      <c r="C1155" s="1"/>
      <c r="D1155" s="8"/>
      <c r="E1155" s="8"/>
      <c r="F1155" s="8"/>
      <c r="G1155" s="5"/>
      <c r="H1155" s="5"/>
      <c r="I1155" s="5"/>
    </row>
    <row r="1156" spans="1:9" x14ac:dyDescent="0.2">
      <c r="A1156" s="1"/>
      <c r="B1156" s="1"/>
      <c r="C1156" s="1"/>
      <c r="D1156" s="8"/>
      <c r="E1156" s="8"/>
      <c r="F1156" s="8"/>
      <c r="G1156" s="5"/>
      <c r="H1156" s="5"/>
      <c r="I1156" s="5"/>
    </row>
    <row r="1157" spans="1:9" x14ac:dyDescent="0.2">
      <c r="A1157" s="1"/>
      <c r="B1157" s="1"/>
      <c r="C1157" s="1"/>
      <c r="D1157" s="8"/>
      <c r="E1157" s="8"/>
      <c r="F1157" s="8"/>
      <c r="G1157" s="5"/>
      <c r="H1157" s="5"/>
      <c r="I1157" s="5"/>
    </row>
    <row r="1158" spans="1:9" x14ac:dyDescent="0.2">
      <c r="A1158" s="1"/>
      <c r="B1158" s="1"/>
      <c r="C1158" s="1"/>
      <c r="D1158" s="8"/>
      <c r="E1158" s="8"/>
      <c r="F1158" s="8"/>
      <c r="G1158" s="5"/>
      <c r="H1158" s="5"/>
      <c r="I1158" s="5"/>
    </row>
    <row r="1159" spans="1:9" x14ac:dyDescent="0.2">
      <c r="A1159" s="1"/>
      <c r="B1159" s="1"/>
      <c r="C1159" s="1"/>
      <c r="D1159" s="8"/>
      <c r="E1159" s="8"/>
      <c r="F1159" s="8"/>
      <c r="G1159" s="5"/>
      <c r="H1159" s="5"/>
      <c r="I1159" s="5"/>
    </row>
    <row r="1160" spans="1:9" x14ac:dyDescent="0.2">
      <c r="A1160" s="1"/>
      <c r="B1160" s="1"/>
      <c r="C1160" s="1"/>
      <c r="D1160" s="8"/>
      <c r="E1160" s="8"/>
      <c r="F1160" s="8"/>
      <c r="G1160" s="5"/>
      <c r="H1160" s="5"/>
      <c r="I1160" s="5"/>
    </row>
    <row r="1161" spans="1:9" x14ac:dyDescent="0.2">
      <c r="A1161" s="1"/>
      <c r="B1161" s="1"/>
      <c r="C1161" s="1"/>
      <c r="D1161" s="8"/>
      <c r="E1161" s="8"/>
      <c r="F1161" s="8"/>
      <c r="G1161" s="5"/>
      <c r="H1161" s="5"/>
      <c r="I1161" s="5"/>
    </row>
    <row r="1162" spans="1:9" x14ac:dyDescent="0.2">
      <c r="A1162" s="1"/>
      <c r="B1162" s="1"/>
      <c r="C1162" s="1"/>
      <c r="D1162" s="8"/>
      <c r="E1162" s="8"/>
      <c r="F1162" s="8"/>
      <c r="G1162" s="5"/>
      <c r="H1162" s="5"/>
      <c r="I1162" s="5"/>
    </row>
    <row r="1163" spans="1:9" x14ac:dyDescent="0.2">
      <c r="A1163" s="1"/>
      <c r="B1163" s="1"/>
      <c r="C1163" s="1"/>
      <c r="D1163" s="8"/>
      <c r="E1163" s="8"/>
      <c r="F1163" s="8"/>
      <c r="G1163" s="5"/>
      <c r="H1163" s="5"/>
      <c r="I1163" s="5"/>
    </row>
    <row r="1164" spans="1:9" x14ac:dyDescent="0.2">
      <c r="A1164" s="1"/>
      <c r="B1164" s="1"/>
      <c r="C1164" s="1"/>
      <c r="D1164" s="8"/>
      <c r="E1164" s="8"/>
      <c r="F1164" s="8"/>
      <c r="G1164" s="5"/>
      <c r="H1164" s="5"/>
      <c r="I1164" s="5"/>
    </row>
    <row r="1165" spans="1:9" x14ac:dyDescent="0.2">
      <c r="A1165" s="1"/>
      <c r="B1165" s="1"/>
      <c r="C1165" s="1"/>
      <c r="D1165" s="8"/>
      <c r="E1165" s="8"/>
      <c r="F1165" s="8"/>
      <c r="G1165" s="5"/>
      <c r="H1165" s="5"/>
      <c r="I1165" s="5"/>
    </row>
    <row r="1166" spans="1:9" x14ac:dyDescent="0.2">
      <c r="A1166" s="1"/>
      <c r="B1166" s="1"/>
      <c r="C1166" s="1"/>
      <c r="D1166" s="8"/>
      <c r="E1166" s="8"/>
      <c r="F1166" s="8"/>
      <c r="G1166" s="5"/>
      <c r="H1166" s="5"/>
      <c r="I1166" s="5"/>
    </row>
    <row r="1167" spans="1:9" x14ac:dyDescent="0.2">
      <c r="A1167" s="1"/>
      <c r="B1167" s="1"/>
      <c r="C1167" s="1"/>
      <c r="D1167" s="8"/>
      <c r="E1167" s="8"/>
      <c r="F1167" s="8"/>
      <c r="G1167" s="5"/>
      <c r="H1167" s="5"/>
      <c r="I1167" s="5"/>
    </row>
    <row r="1168" spans="1:9" x14ac:dyDescent="0.2">
      <c r="A1168" s="1"/>
      <c r="B1168" s="1"/>
      <c r="C1168" s="1"/>
      <c r="D1168" s="8"/>
      <c r="E1168" s="8"/>
      <c r="F1168" s="8"/>
      <c r="G1168" s="5"/>
      <c r="H1168" s="5"/>
      <c r="I1168" s="5"/>
    </row>
    <row r="1169" spans="1:9" x14ac:dyDescent="0.2">
      <c r="A1169" s="1"/>
      <c r="B1169" s="1"/>
      <c r="C1169" s="1"/>
      <c r="D1169" s="8"/>
      <c r="E1169" s="8"/>
      <c r="F1169" s="8"/>
      <c r="G1169" s="5"/>
      <c r="H1169" s="5"/>
      <c r="I1169" s="5"/>
    </row>
    <row r="1170" spans="1:9" x14ac:dyDescent="0.2">
      <c r="A1170" s="1"/>
      <c r="B1170" s="1"/>
      <c r="C1170" s="1"/>
      <c r="D1170" s="8"/>
      <c r="E1170" s="8"/>
      <c r="F1170" s="8"/>
      <c r="G1170" s="5"/>
      <c r="H1170" s="5"/>
      <c r="I1170" s="5"/>
    </row>
    <row r="1171" spans="1:9" x14ac:dyDescent="0.2">
      <c r="A1171" s="1"/>
      <c r="B1171" s="1"/>
      <c r="C1171" s="1"/>
      <c r="D1171" s="8"/>
      <c r="E1171" s="8"/>
      <c r="F1171" s="8"/>
      <c r="G1171" s="5"/>
      <c r="H1171" s="5"/>
      <c r="I1171" s="5"/>
    </row>
    <row r="1172" spans="1:9" x14ac:dyDescent="0.2">
      <c r="A1172" s="1"/>
      <c r="B1172" s="1"/>
      <c r="C1172" s="1"/>
      <c r="D1172" s="8"/>
      <c r="E1172" s="8"/>
      <c r="F1172" s="8"/>
      <c r="G1172" s="5"/>
      <c r="H1172" s="5"/>
      <c r="I1172" s="5"/>
    </row>
    <row r="1173" spans="1:9" x14ac:dyDescent="0.2">
      <c r="A1173" s="1"/>
      <c r="B1173" s="1"/>
      <c r="C1173" s="1"/>
      <c r="D1173" s="8"/>
      <c r="E1173" s="8"/>
      <c r="F1173" s="8"/>
      <c r="G1173" s="5"/>
      <c r="H1173" s="5"/>
      <c r="I1173" s="5"/>
    </row>
    <row r="1174" spans="1:9" x14ac:dyDescent="0.2">
      <c r="A1174" s="1"/>
      <c r="B1174" s="1"/>
      <c r="C1174" s="1"/>
      <c r="D1174" s="8"/>
      <c r="E1174" s="8"/>
      <c r="F1174" s="8"/>
      <c r="G1174" s="5"/>
      <c r="H1174" s="5"/>
      <c r="I1174" s="5"/>
    </row>
    <row r="1175" spans="1:9" x14ac:dyDescent="0.2">
      <c r="A1175" s="1"/>
      <c r="B1175" s="1"/>
      <c r="C1175" s="1"/>
      <c r="D1175" s="8"/>
      <c r="E1175" s="8"/>
      <c r="F1175" s="8"/>
      <c r="G1175" s="5"/>
      <c r="H1175" s="5"/>
      <c r="I1175" s="5"/>
    </row>
    <row r="1176" spans="1:9" x14ac:dyDescent="0.2">
      <c r="A1176" s="1"/>
      <c r="B1176" s="1"/>
      <c r="C1176" s="1"/>
      <c r="D1176" s="8"/>
      <c r="E1176" s="8"/>
      <c r="F1176" s="8"/>
      <c r="G1176" s="5"/>
      <c r="H1176" s="5"/>
      <c r="I1176" s="5"/>
    </row>
    <row r="1177" spans="1:9" x14ac:dyDescent="0.2">
      <c r="A1177" s="1"/>
      <c r="B1177" s="1"/>
      <c r="C1177" s="1"/>
      <c r="D1177" s="8"/>
      <c r="E1177" s="8"/>
      <c r="F1177" s="8"/>
      <c r="G1177" s="5"/>
      <c r="H1177" s="5"/>
      <c r="I1177" s="5"/>
    </row>
    <row r="1178" spans="1:9" x14ac:dyDescent="0.2">
      <c r="A1178" s="1"/>
      <c r="B1178" s="1"/>
      <c r="C1178" s="1"/>
      <c r="D1178" s="8"/>
      <c r="E1178" s="8"/>
      <c r="F1178" s="8"/>
      <c r="G1178" s="5"/>
      <c r="H1178" s="5"/>
      <c r="I1178" s="5"/>
    </row>
    <row r="1179" spans="1:9" x14ac:dyDescent="0.2">
      <c r="A1179" s="1"/>
      <c r="B1179" s="1"/>
      <c r="C1179" s="1"/>
      <c r="D1179" s="8"/>
      <c r="E1179" s="8"/>
      <c r="F1179" s="8"/>
      <c r="G1179" s="5"/>
      <c r="H1179" s="5"/>
      <c r="I1179" s="5"/>
    </row>
    <row r="1180" spans="1:9" x14ac:dyDescent="0.2">
      <c r="A1180" s="1"/>
      <c r="B1180" s="1"/>
      <c r="C1180" s="1"/>
      <c r="D1180" s="8"/>
      <c r="E1180" s="8"/>
      <c r="F1180" s="8"/>
      <c r="G1180" s="5"/>
      <c r="H1180" s="5"/>
      <c r="I1180" s="5"/>
    </row>
    <row r="1181" spans="1:9" x14ac:dyDescent="0.2">
      <c r="A1181" s="1"/>
      <c r="B1181" s="1"/>
      <c r="C1181" s="1"/>
      <c r="D1181" s="8"/>
      <c r="E1181" s="8"/>
      <c r="F1181" s="8"/>
      <c r="G1181" s="5"/>
      <c r="H1181" s="5"/>
      <c r="I1181" s="5"/>
    </row>
    <row r="1182" spans="1:9" x14ac:dyDescent="0.2">
      <c r="A1182" s="1"/>
      <c r="B1182" s="1"/>
      <c r="C1182" s="1"/>
      <c r="D1182" s="8"/>
      <c r="E1182" s="8"/>
      <c r="F1182" s="8"/>
      <c r="G1182" s="5"/>
      <c r="H1182" s="5"/>
      <c r="I1182" s="5"/>
    </row>
    <row r="1183" spans="1:9" x14ac:dyDescent="0.2">
      <c r="A1183" s="1"/>
      <c r="B1183" s="1"/>
      <c r="C1183" s="1"/>
      <c r="D1183" s="8"/>
      <c r="E1183" s="8"/>
      <c r="F1183" s="8"/>
      <c r="G1183" s="5"/>
      <c r="H1183" s="5"/>
      <c r="I1183" s="5"/>
    </row>
    <row r="1184" spans="1:9" x14ac:dyDescent="0.2">
      <c r="A1184" s="1"/>
      <c r="B1184" s="1"/>
      <c r="C1184" s="1"/>
      <c r="D1184" s="8"/>
      <c r="E1184" s="8"/>
      <c r="F1184" s="8"/>
      <c r="G1184" s="5"/>
      <c r="H1184" s="5"/>
      <c r="I1184" s="5"/>
    </row>
    <row r="1185" spans="1:9" x14ac:dyDescent="0.2">
      <c r="A1185" s="1"/>
      <c r="B1185" s="1"/>
      <c r="C1185" s="1"/>
      <c r="D1185" s="8"/>
      <c r="E1185" s="8"/>
      <c r="F1185" s="8"/>
      <c r="G1185" s="5"/>
      <c r="H1185" s="5"/>
      <c r="I1185" s="5"/>
    </row>
    <row r="1186" spans="1:9" x14ac:dyDescent="0.2">
      <c r="A1186" s="1"/>
      <c r="B1186" s="1"/>
      <c r="C1186" s="1"/>
      <c r="D1186" s="8"/>
      <c r="E1186" s="8"/>
      <c r="F1186" s="8"/>
      <c r="G1186" s="5"/>
      <c r="H1186" s="5"/>
      <c r="I1186" s="5"/>
    </row>
    <row r="1187" spans="1:9" x14ac:dyDescent="0.2">
      <c r="A1187" s="1"/>
      <c r="B1187" s="1"/>
      <c r="C1187" s="1"/>
      <c r="D1187" s="8"/>
      <c r="E1187" s="8"/>
      <c r="F1187" s="8"/>
      <c r="G1187" s="5"/>
      <c r="H1187" s="5"/>
      <c r="I1187" s="5"/>
    </row>
    <row r="1188" spans="1:9" x14ac:dyDescent="0.2">
      <c r="A1188" s="1"/>
      <c r="B1188" s="1"/>
      <c r="C1188" s="1"/>
      <c r="D1188" s="8"/>
      <c r="E1188" s="8"/>
      <c r="F1188" s="8"/>
      <c r="G1188" s="5"/>
      <c r="H1188" s="5"/>
      <c r="I1188" s="5"/>
    </row>
    <row r="1189" spans="1:9" x14ac:dyDescent="0.2">
      <c r="A1189" s="1"/>
      <c r="B1189" s="1"/>
      <c r="C1189" s="1"/>
      <c r="D1189" s="8"/>
      <c r="E1189" s="8"/>
      <c r="F1189" s="8"/>
      <c r="G1189" s="5"/>
      <c r="H1189" s="5"/>
      <c r="I1189" s="5"/>
    </row>
    <row r="1190" spans="1:9" x14ac:dyDescent="0.2">
      <c r="A1190" s="1"/>
      <c r="B1190" s="1"/>
      <c r="C1190" s="1"/>
      <c r="D1190" s="8"/>
      <c r="E1190" s="8"/>
      <c r="F1190" s="8"/>
      <c r="G1190" s="5"/>
      <c r="H1190" s="5"/>
      <c r="I1190" s="5"/>
    </row>
    <row r="1191" spans="1:9" x14ac:dyDescent="0.2">
      <c r="A1191" s="1"/>
      <c r="B1191" s="1"/>
      <c r="C1191" s="1"/>
      <c r="D1191" s="8"/>
      <c r="E1191" s="8"/>
      <c r="F1191" s="8"/>
      <c r="G1191" s="5"/>
      <c r="H1191" s="5"/>
      <c r="I1191" s="5"/>
    </row>
    <row r="1192" spans="1:9" x14ac:dyDescent="0.2">
      <c r="A1192" s="1"/>
      <c r="B1192" s="1"/>
      <c r="C1192" s="1"/>
      <c r="D1192" s="8"/>
      <c r="E1192" s="8"/>
      <c r="F1192" s="8"/>
      <c r="G1192" s="5"/>
      <c r="H1192" s="5"/>
      <c r="I1192" s="5"/>
    </row>
    <row r="1193" spans="1:9" x14ac:dyDescent="0.2">
      <c r="A1193" s="1"/>
      <c r="B1193" s="1"/>
      <c r="C1193" s="1"/>
      <c r="D1193" s="8"/>
      <c r="E1193" s="8"/>
      <c r="F1193" s="8"/>
      <c r="G1193" s="5"/>
      <c r="H1193" s="5"/>
      <c r="I1193" s="5"/>
    </row>
    <row r="1194" spans="1:9" x14ac:dyDescent="0.2">
      <c r="A1194" s="1"/>
      <c r="B1194" s="1"/>
      <c r="C1194" s="1"/>
      <c r="D1194" s="8"/>
      <c r="E1194" s="8"/>
      <c r="F1194" s="8"/>
      <c r="G1194" s="5"/>
      <c r="H1194" s="5"/>
      <c r="I1194" s="5"/>
    </row>
    <row r="1195" spans="1:9" x14ac:dyDescent="0.2">
      <c r="A1195" s="1"/>
      <c r="B1195" s="1"/>
      <c r="C1195" s="1"/>
      <c r="D1195" s="8"/>
      <c r="E1195" s="8"/>
      <c r="F1195" s="8"/>
      <c r="G1195" s="5"/>
      <c r="H1195" s="5"/>
      <c r="I1195" s="5"/>
    </row>
    <row r="1196" spans="1:9" x14ac:dyDescent="0.2">
      <c r="A1196" s="1"/>
      <c r="B1196" s="1"/>
      <c r="C1196" s="1"/>
      <c r="D1196" s="8"/>
      <c r="E1196" s="8"/>
      <c r="F1196" s="8"/>
      <c r="G1196" s="5"/>
      <c r="H1196" s="5"/>
      <c r="I1196" s="5"/>
    </row>
    <row r="1197" spans="1:9" x14ac:dyDescent="0.2">
      <c r="A1197" s="1"/>
      <c r="B1197" s="1"/>
      <c r="C1197" s="1"/>
      <c r="D1197" s="8"/>
      <c r="E1197" s="8"/>
      <c r="F1197" s="8"/>
      <c r="G1197" s="5"/>
      <c r="H1197" s="5"/>
      <c r="I1197" s="5"/>
    </row>
    <row r="1198" spans="1:9" x14ac:dyDescent="0.2">
      <c r="A1198" s="1"/>
      <c r="B1198" s="1"/>
      <c r="C1198" s="1"/>
      <c r="D1198" s="8"/>
      <c r="E1198" s="8"/>
      <c r="F1198" s="8"/>
      <c r="G1198" s="5"/>
      <c r="H1198" s="5"/>
      <c r="I1198" s="5"/>
    </row>
    <row r="1199" spans="1:9" x14ac:dyDescent="0.2">
      <c r="A1199" s="1"/>
      <c r="B1199" s="1"/>
      <c r="C1199" s="1"/>
      <c r="D1199" s="8"/>
      <c r="E1199" s="8"/>
      <c r="F1199" s="8"/>
      <c r="G1199" s="5"/>
      <c r="H1199" s="5"/>
      <c r="I1199" s="5"/>
    </row>
    <row r="1200" spans="1:9" x14ac:dyDescent="0.2">
      <c r="A1200" s="1"/>
      <c r="B1200" s="1"/>
      <c r="C1200" s="1"/>
      <c r="D1200" s="8"/>
      <c r="E1200" s="8"/>
      <c r="F1200" s="8"/>
      <c r="G1200" s="5"/>
      <c r="H1200" s="5"/>
      <c r="I1200" s="5"/>
    </row>
    <row r="1201" spans="1:9" x14ac:dyDescent="0.2">
      <c r="A1201" s="1"/>
      <c r="B1201" s="1"/>
      <c r="C1201" s="1"/>
      <c r="D1201" s="8"/>
      <c r="E1201" s="8"/>
      <c r="F1201" s="8"/>
      <c r="G1201" s="5"/>
      <c r="H1201" s="5"/>
      <c r="I1201" s="5"/>
    </row>
    <row r="1202" spans="1:9" x14ac:dyDescent="0.2">
      <c r="A1202" s="1"/>
      <c r="B1202" s="1"/>
      <c r="C1202" s="1"/>
      <c r="D1202" s="8"/>
      <c r="E1202" s="8"/>
      <c r="F1202" s="8"/>
      <c r="G1202" s="5"/>
      <c r="H1202" s="5"/>
      <c r="I1202" s="5"/>
    </row>
    <row r="1203" spans="1:9" x14ac:dyDescent="0.2">
      <c r="A1203" s="1"/>
      <c r="B1203" s="1"/>
      <c r="C1203" s="1"/>
      <c r="D1203" s="8"/>
      <c r="E1203" s="8"/>
      <c r="F1203" s="8"/>
      <c r="G1203" s="5"/>
      <c r="H1203" s="5"/>
      <c r="I1203" s="5"/>
    </row>
    <row r="1204" spans="1:9" x14ac:dyDescent="0.2">
      <c r="A1204" s="1"/>
      <c r="B1204" s="1"/>
      <c r="C1204" s="1"/>
      <c r="D1204" s="8"/>
      <c r="E1204" s="8"/>
      <c r="F1204" s="8"/>
      <c r="G1204" s="5"/>
      <c r="H1204" s="5"/>
      <c r="I1204" s="5"/>
    </row>
    <row r="1205" spans="1:9" x14ac:dyDescent="0.2">
      <c r="A1205" s="1"/>
      <c r="B1205" s="1"/>
      <c r="C1205" s="1"/>
      <c r="D1205" s="8"/>
      <c r="E1205" s="8"/>
      <c r="F1205" s="8"/>
      <c r="G1205" s="5"/>
      <c r="H1205" s="5"/>
      <c r="I1205" s="5"/>
    </row>
    <row r="1206" spans="1:9" x14ac:dyDescent="0.2">
      <c r="A1206" s="1"/>
      <c r="B1206" s="1"/>
      <c r="C1206" s="1"/>
      <c r="D1206" s="8"/>
      <c r="E1206" s="8"/>
      <c r="F1206" s="8"/>
      <c r="G1206" s="5"/>
      <c r="H1206" s="5"/>
      <c r="I1206" s="5"/>
    </row>
    <row r="1207" spans="1:9" x14ac:dyDescent="0.2">
      <c r="A1207" s="1"/>
      <c r="B1207" s="1"/>
      <c r="C1207" s="1"/>
      <c r="D1207" s="8"/>
      <c r="E1207" s="8"/>
      <c r="F1207" s="8"/>
      <c r="G1207" s="5"/>
      <c r="H1207" s="5"/>
      <c r="I1207" s="5"/>
    </row>
    <row r="1208" spans="1:9" x14ac:dyDescent="0.2">
      <c r="A1208" s="1"/>
      <c r="B1208" s="1"/>
      <c r="C1208" s="1"/>
      <c r="D1208" s="8"/>
      <c r="E1208" s="8"/>
      <c r="F1208" s="8"/>
      <c r="G1208" s="5"/>
      <c r="H1208" s="5"/>
      <c r="I1208" s="5"/>
    </row>
    <row r="1209" spans="1:9" x14ac:dyDescent="0.2">
      <c r="A1209" s="1"/>
      <c r="B1209" s="1"/>
      <c r="C1209" s="1"/>
      <c r="D1209" s="8"/>
      <c r="E1209" s="8"/>
      <c r="F1209" s="8"/>
      <c r="G1209" s="5"/>
      <c r="H1209" s="5"/>
      <c r="I1209" s="5"/>
    </row>
    <row r="1210" spans="1:9" x14ac:dyDescent="0.2">
      <c r="A1210" s="1"/>
      <c r="B1210" s="1"/>
      <c r="C1210" s="1"/>
      <c r="D1210" s="8"/>
      <c r="E1210" s="8"/>
      <c r="F1210" s="8"/>
      <c r="G1210" s="5"/>
      <c r="H1210" s="5"/>
      <c r="I1210" s="5"/>
    </row>
    <row r="1211" spans="1:9" x14ac:dyDescent="0.2">
      <c r="A1211" s="1"/>
      <c r="B1211" s="1"/>
      <c r="C1211" s="1"/>
      <c r="D1211" s="8"/>
      <c r="E1211" s="8"/>
      <c r="F1211" s="8"/>
      <c r="G1211" s="5"/>
      <c r="H1211" s="5"/>
      <c r="I1211" s="5"/>
    </row>
    <row r="1212" spans="1:9" x14ac:dyDescent="0.2">
      <c r="A1212" s="1"/>
      <c r="B1212" s="1"/>
      <c r="C1212" s="1"/>
      <c r="D1212" s="8"/>
      <c r="E1212" s="8"/>
      <c r="F1212" s="8"/>
      <c r="G1212" s="5"/>
      <c r="H1212" s="5"/>
      <c r="I1212" s="5"/>
    </row>
    <row r="1213" spans="1:9" x14ac:dyDescent="0.2">
      <c r="A1213" s="1"/>
      <c r="B1213" s="1"/>
      <c r="C1213" s="1"/>
      <c r="D1213" s="8"/>
      <c r="E1213" s="8"/>
      <c r="F1213" s="8"/>
      <c r="G1213" s="5"/>
      <c r="H1213" s="5"/>
      <c r="I1213" s="5"/>
    </row>
    <row r="1214" spans="1:9" x14ac:dyDescent="0.2">
      <c r="A1214" s="1"/>
      <c r="B1214" s="1"/>
      <c r="C1214" s="1"/>
      <c r="D1214" s="8"/>
      <c r="E1214" s="8"/>
      <c r="F1214" s="8"/>
      <c r="G1214" s="5"/>
      <c r="H1214" s="5"/>
      <c r="I1214" s="5"/>
    </row>
    <row r="1215" spans="1:9" x14ac:dyDescent="0.2">
      <c r="A1215" s="1"/>
      <c r="B1215" s="1"/>
      <c r="C1215" s="1"/>
      <c r="D1215" s="8"/>
      <c r="E1215" s="8"/>
      <c r="F1215" s="8"/>
      <c r="G1215" s="5"/>
      <c r="H1215" s="5"/>
      <c r="I1215" s="5"/>
    </row>
    <row r="1216" spans="1:9" x14ac:dyDescent="0.2">
      <c r="A1216" s="1"/>
      <c r="B1216" s="1"/>
      <c r="C1216" s="1"/>
      <c r="D1216" s="8"/>
      <c r="E1216" s="8"/>
      <c r="F1216" s="8"/>
      <c r="G1216" s="5"/>
      <c r="H1216" s="5"/>
      <c r="I1216" s="5"/>
    </row>
    <row r="1217" spans="1:9" x14ac:dyDescent="0.2">
      <c r="A1217" s="1"/>
      <c r="B1217" s="1"/>
      <c r="C1217" s="1"/>
      <c r="D1217" s="8"/>
      <c r="E1217" s="8"/>
      <c r="F1217" s="8"/>
      <c r="G1217" s="5"/>
      <c r="H1217" s="5"/>
      <c r="I1217" s="5"/>
    </row>
    <row r="1218" spans="1:9" x14ac:dyDescent="0.2">
      <c r="A1218" s="1"/>
      <c r="B1218" s="1"/>
      <c r="C1218" s="1"/>
      <c r="D1218" s="8"/>
      <c r="E1218" s="8"/>
      <c r="F1218" s="8"/>
      <c r="G1218" s="5"/>
      <c r="H1218" s="5"/>
      <c r="I1218" s="5"/>
    </row>
    <row r="1219" spans="1:9" x14ac:dyDescent="0.2">
      <c r="A1219" s="1"/>
      <c r="B1219" s="1"/>
      <c r="C1219" s="1"/>
      <c r="D1219" s="8"/>
      <c r="E1219" s="8"/>
      <c r="F1219" s="8"/>
      <c r="G1219" s="5"/>
      <c r="H1219" s="5"/>
      <c r="I1219" s="5"/>
    </row>
    <row r="1220" spans="1:9" x14ac:dyDescent="0.2">
      <c r="A1220" s="1"/>
      <c r="B1220" s="1"/>
      <c r="C1220" s="1"/>
      <c r="D1220" s="8"/>
      <c r="E1220" s="8"/>
      <c r="F1220" s="8"/>
      <c r="G1220" s="5"/>
      <c r="H1220" s="5"/>
      <c r="I1220" s="5"/>
    </row>
    <row r="1221" spans="1:9" x14ac:dyDescent="0.2">
      <c r="A1221" s="1"/>
      <c r="B1221" s="1"/>
      <c r="C1221" s="1"/>
      <c r="D1221" s="8"/>
      <c r="E1221" s="8"/>
      <c r="F1221" s="8"/>
      <c r="G1221" s="5"/>
      <c r="H1221" s="5"/>
      <c r="I1221" s="5"/>
    </row>
    <row r="1222" spans="1:9" x14ac:dyDescent="0.2">
      <c r="A1222" s="1"/>
      <c r="B1222" s="1"/>
      <c r="C1222" s="1"/>
      <c r="D1222" s="8"/>
      <c r="E1222" s="8"/>
      <c r="F1222" s="8"/>
      <c r="G1222" s="5"/>
      <c r="H1222" s="5"/>
      <c r="I1222" s="5"/>
    </row>
    <row r="1223" spans="1:9" x14ac:dyDescent="0.2">
      <c r="A1223" s="1"/>
      <c r="B1223" s="1"/>
      <c r="C1223" s="1"/>
      <c r="D1223" s="8"/>
      <c r="E1223" s="8"/>
      <c r="F1223" s="8"/>
      <c r="G1223" s="5"/>
      <c r="H1223" s="5"/>
      <c r="I1223" s="5"/>
    </row>
    <row r="1224" spans="1:9" x14ac:dyDescent="0.2">
      <c r="A1224" s="1"/>
      <c r="B1224" s="1"/>
      <c r="C1224" s="1"/>
      <c r="D1224" s="8"/>
      <c r="E1224" s="8"/>
      <c r="F1224" s="8"/>
      <c r="G1224" s="5"/>
      <c r="H1224" s="5"/>
      <c r="I1224" s="5"/>
    </row>
    <row r="1225" spans="1:9" x14ac:dyDescent="0.2">
      <c r="A1225" s="1"/>
      <c r="B1225" s="1"/>
      <c r="C1225" s="1"/>
      <c r="D1225" s="8"/>
      <c r="E1225" s="8"/>
      <c r="F1225" s="8"/>
      <c r="G1225" s="5"/>
      <c r="H1225" s="5"/>
      <c r="I1225" s="5"/>
    </row>
    <row r="1226" spans="1:9" x14ac:dyDescent="0.2">
      <c r="A1226" s="1"/>
      <c r="B1226" s="1"/>
      <c r="C1226" s="1"/>
      <c r="D1226" s="8"/>
      <c r="E1226" s="8"/>
      <c r="F1226" s="8"/>
      <c r="G1226" s="5"/>
      <c r="H1226" s="5"/>
      <c r="I1226" s="5"/>
    </row>
    <row r="1227" spans="1:9" x14ac:dyDescent="0.2">
      <c r="A1227" s="1"/>
      <c r="B1227" s="1"/>
      <c r="C1227" s="1"/>
      <c r="D1227" s="8"/>
      <c r="E1227" s="8"/>
      <c r="F1227" s="8"/>
      <c r="G1227" s="5"/>
      <c r="H1227" s="5"/>
      <c r="I1227" s="5"/>
    </row>
    <row r="1228" spans="1:9" x14ac:dyDescent="0.2">
      <c r="A1228" s="1"/>
      <c r="B1228" s="1"/>
      <c r="C1228" s="1"/>
      <c r="D1228" s="8"/>
      <c r="E1228" s="8"/>
      <c r="F1228" s="8"/>
      <c r="G1228" s="5"/>
      <c r="H1228" s="5"/>
      <c r="I1228" s="5"/>
    </row>
    <row r="1229" spans="1:9" x14ac:dyDescent="0.2">
      <c r="A1229" s="1"/>
      <c r="B1229" s="1"/>
      <c r="C1229" s="1"/>
      <c r="D1229" s="8"/>
      <c r="E1229" s="8"/>
      <c r="F1229" s="8"/>
      <c r="G1229" s="5"/>
      <c r="H1229" s="5"/>
      <c r="I1229" s="5"/>
    </row>
    <row r="1230" spans="1:9" x14ac:dyDescent="0.2">
      <c r="A1230" s="1"/>
      <c r="B1230" s="1"/>
      <c r="C1230" s="1"/>
      <c r="D1230" s="8"/>
      <c r="E1230" s="8"/>
      <c r="F1230" s="8"/>
      <c r="G1230" s="5"/>
      <c r="H1230" s="5"/>
      <c r="I1230" s="5"/>
    </row>
    <row r="1231" spans="1:9" x14ac:dyDescent="0.2">
      <c r="A1231" s="1"/>
      <c r="B1231" s="1"/>
      <c r="C1231" s="1"/>
      <c r="D1231" s="8"/>
      <c r="E1231" s="8"/>
      <c r="F1231" s="8"/>
      <c r="G1231" s="5"/>
      <c r="H1231" s="5"/>
      <c r="I1231" s="5"/>
    </row>
    <row r="1232" spans="1:9" x14ac:dyDescent="0.2">
      <c r="A1232" s="1"/>
      <c r="B1232" s="1"/>
      <c r="C1232" s="1"/>
      <c r="D1232" s="8"/>
      <c r="E1232" s="8"/>
      <c r="F1232" s="8"/>
      <c r="G1232" s="5"/>
      <c r="H1232" s="5"/>
      <c r="I1232" s="5"/>
    </row>
    <row r="1233" spans="1:9" x14ac:dyDescent="0.2">
      <c r="A1233" s="1"/>
      <c r="B1233" s="1"/>
      <c r="C1233" s="1"/>
      <c r="D1233" s="8"/>
      <c r="E1233" s="8"/>
      <c r="F1233" s="8"/>
      <c r="G1233" s="5"/>
      <c r="H1233" s="5"/>
      <c r="I1233" s="5"/>
    </row>
    <row r="1234" spans="1:9" x14ac:dyDescent="0.2">
      <c r="A1234" s="1"/>
      <c r="B1234" s="1"/>
      <c r="C1234" s="1"/>
      <c r="D1234" s="8"/>
      <c r="E1234" s="8"/>
      <c r="F1234" s="8"/>
      <c r="G1234" s="5"/>
      <c r="H1234" s="5"/>
      <c r="I1234" s="5"/>
    </row>
    <row r="1235" spans="1:9" x14ac:dyDescent="0.2">
      <c r="A1235" s="1"/>
      <c r="B1235" s="1"/>
      <c r="C1235" s="1"/>
      <c r="D1235" s="8"/>
      <c r="E1235" s="8"/>
      <c r="F1235" s="8"/>
      <c r="G1235" s="5"/>
      <c r="H1235" s="5"/>
      <c r="I1235" s="5"/>
    </row>
    <row r="1236" spans="1:9" x14ac:dyDescent="0.2">
      <c r="A1236" s="1"/>
      <c r="B1236" s="1"/>
      <c r="C1236" s="1"/>
      <c r="D1236" s="8"/>
      <c r="E1236" s="8"/>
      <c r="F1236" s="8"/>
      <c r="G1236" s="5"/>
      <c r="H1236" s="5"/>
      <c r="I1236" s="5"/>
    </row>
    <row r="1237" spans="1:9" x14ac:dyDescent="0.2">
      <c r="A1237" s="1"/>
      <c r="B1237" s="1"/>
      <c r="C1237" s="1"/>
      <c r="D1237" s="8"/>
      <c r="E1237" s="8"/>
      <c r="F1237" s="8"/>
      <c r="G1237" s="5"/>
      <c r="H1237" s="5"/>
      <c r="I1237" s="5"/>
    </row>
    <row r="1238" spans="1:9" x14ac:dyDescent="0.2">
      <c r="A1238" s="1"/>
      <c r="B1238" s="1"/>
      <c r="C1238" s="1"/>
      <c r="D1238" s="8"/>
      <c r="E1238" s="8"/>
      <c r="F1238" s="8"/>
      <c r="G1238" s="5"/>
      <c r="H1238" s="5"/>
      <c r="I1238" s="5"/>
    </row>
    <row r="1239" spans="1:9" x14ac:dyDescent="0.2">
      <c r="A1239" s="1"/>
      <c r="B1239" s="1"/>
      <c r="C1239" s="1"/>
      <c r="D1239" s="8"/>
      <c r="E1239" s="8"/>
      <c r="F1239" s="8"/>
      <c r="G1239" s="5"/>
      <c r="H1239" s="5"/>
      <c r="I1239" s="5"/>
    </row>
    <row r="1240" spans="1:9" x14ac:dyDescent="0.2">
      <c r="A1240" s="1"/>
      <c r="B1240" s="1"/>
      <c r="C1240" s="1"/>
      <c r="D1240" s="8"/>
      <c r="E1240" s="8"/>
      <c r="F1240" s="8"/>
      <c r="G1240" s="5"/>
      <c r="H1240" s="5"/>
      <c r="I1240" s="5"/>
    </row>
    <row r="1241" spans="1:9" x14ac:dyDescent="0.2">
      <c r="A1241" s="1"/>
      <c r="B1241" s="1"/>
      <c r="C1241" s="1"/>
      <c r="D1241" s="8"/>
      <c r="E1241" s="8"/>
      <c r="F1241" s="8"/>
      <c r="G1241" s="5"/>
      <c r="H1241" s="5"/>
      <c r="I1241" s="5"/>
    </row>
    <row r="1242" spans="1:9" x14ac:dyDescent="0.2">
      <c r="A1242" s="1"/>
      <c r="B1242" s="1"/>
      <c r="C1242" s="1"/>
      <c r="D1242" s="8"/>
      <c r="E1242" s="8"/>
      <c r="F1242" s="8"/>
      <c r="G1242" s="5"/>
      <c r="H1242" s="5"/>
      <c r="I1242" s="5"/>
    </row>
    <row r="1243" spans="1:9" x14ac:dyDescent="0.2">
      <c r="A1243" s="1"/>
      <c r="B1243" s="1"/>
      <c r="C1243" s="1"/>
      <c r="D1243" s="8"/>
      <c r="E1243" s="8"/>
      <c r="F1243" s="8"/>
      <c r="G1243" s="5"/>
      <c r="H1243" s="5"/>
      <c r="I1243" s="5"/>
    </row>
    <row r="1244" spans="1:9" x14ac:dyDescent="0.2">
      <c r="A1244" s="1"/>
      <c r="B1244" s="1"/>
      <c r="C1244" s="1"/>
      <c r="D1244" s="8"/>
      <c r="E1244" s="8"/>
      <c r="F1244" s="8"/>
      <c r="G1244" s="5"/>
      <c r="H1244" s="5"/>
      <c r="I1244" s="5"/>
    </row>
    <row r="1245" spans="1:9" x14ac:dyDescent="0.2">
      <c r="A1245" s="1"/>
      <c r="B1245" s="1"/>
      <c r="C1245" s="1"/>
      <c r="D1245" s="8"/>
      <c r="E1245" s="8"/>
      <c r="F1245" s="8"/>
      <c r="G1245" s="5"/>
      <c r="H1245" s="5"/>
      <c r="I1245" s="5"/>
    </row>
    <row r="1246" spans="1:9" x14ac:dyDescent="0.2">
      <c r="A1246" s="1"/>
      <c r="B1246" s="1"/>
      <c r="C1246" s="1"/>
      <c r="D1246" s="8"/>
      <c r="E1246" s="8"/>
      <c r="F1246" s="8"/>
      <c r="G1246" s="5"/>
      <c r="H1246" s="5"/>
      <c r="I1246" s="5"/>
    </row>
    <row r="1247" spans="1:9" x14ac:dyDescent="0.2">
      <c r="A1247" s="1"/>
      <c r="B1247" s="1"/>
      <c r="C1247" s="1"/>
      <c r="D1247" s="8"/>
      <c r="E1247" s="8"/>
      <c r="F1247" s="8"/>
      <c r="G1247" s="5"/>
      <c r="H1247" s="5"/>
      <c r="I1247" s="5"/>
    </row>
    <row r="1248" spans="1:9" x14ac:dyDescent="0.2">
      <c r="A1248" s="1"/>
      <c r="B1248" s="1"/>
      <c r="C1248" s="1"/>
      <c r="D1248" s="8"/>
      <c r="E1248" s="8"/>
      <c r="F1248" s="8"/>
      <c r="G1248" s="5"/>
      <c r="H1248" s="5"/>
      <c r="I1248" s="5"/>
    </row>
    <row r="1249" spans="1:9" x14ac:dyDescent="0.2">
      <c r="A1249" s="1"/>
      <c r="B1249" s="1"/>
      <c r="C1249" s="1"/>
      <c r="D1249" s="8"/>
      <c r="E1249" s="8"/>
      <c r="F1249" s="8"/>
      <c r="G1249" s="5"/>
      <c r="H1249" s="5"/>
      <c r="I1249" s="5"/>
    </row>
    <row r="1250" spans="1:9" x14ac:dyDescent="0.2">
      <c r="A1250" s="1"/>
      <c r="B1250" s="1"/>
      <c r="C1250" s="1"/>
      <c r="D1250" s="8"/>
      <c r="E1250" s="8"/>
      <c r="F1250" s="8"/>
      <c r="G1250" s="5"/>
      <c r="H1250" s="5"/>
      <c r="I1250" s="5"/>
    </row>
    <row r="1251" spans="1:9" x14ac:dyDescent="0.2">
      <c r="A1251" s="1"/>
      <c r="B1251" s="1"/>
      <c r="C1251" s="1"/>
      <c r="D1251" s="8"/>
      <c r="E1251" s="8"/>
      <c r="F1251" s="8"/>
      <c r="G1251" s="5"/>
      <c r="H1251" s="5"/>
      <c r="I1251" s="5"/>
    </row>
    <row r="1252" spans="1:9" x14ac:dyDescent="0.2">
      <c r="A1252" s="1"/>
      <c r="B1252" s="1"/>
      <c r="C1252" s="1"/>
      <c r="D1252" s="8"/>
      <c r="E1252" s="8"/>
      <c r="F1252" s="8"/>
      <c r="G1252" s="5"/>
      <c r="H1252" s="5"/>
      <c r="I1252" s="5"/>
    </row>
    <row r="1253" spans="1:9" x14ac:dyDescent="0.2">
      <c r="A1253" s="1"/>
      <c r="B1253" s="1"/>
      <c r="C1253" s="1"/>
      <c r="D1253" s="8"/>
      <c r="E1253" s="8"/>
      <c r="F1253" s="8"/>
      <c r="G1253" s="5"/>
      <c r="H1253" s="5"/>
      <c r="I1253" s="5"/>
    </row>
    <row r="1254" spans="1:9" x14ac:dyDescent="0.2">
      <c r="A1254" s="1"/>
      <c r="B1254" s="1"/>
      <c r="C1254" s="1"/>
      <c r="D1254" s="8"/>
      <c r="E1254" s="8"/>
      <c r="F1254" s="8"/>
      <c r="G1254" s="5"/>
      <c r="H1254" s="5"/>
      <c r="I1254" s="5"/>
    </row>
    <row r="1255" spans="1:9" x14ac:dyDescent="0.2">
      <c r="A1255" s="1"/>
      <c r="B1255" s="1"/>
      <c r="C1255" s="1"/>
      <c r="D1255" s="8"/>
      <c r="E1255" s="8"/>
      <c r="F1255" s="8"/>
      <c r="G1255" s="5"/>
      <c r="H1255" s="5"/>
      <c r="I1255" s="5"/>
    </row>
    <row r="1256" spans="1:9" x14ac:dyDescent="0.2">
      <c r="A1256" s="1"/>
      <c r="B1256" s="1"/>
      <c r="C1256" s="1"/>
      <c r="D1256" s="8"/>
      <c r="E1256" s="8"/>
      <c r="F1256" s="8"/>
      <c r="G1256" s="5"/>
      <c r="H1256" s="5"/>
      <c r="I1256" s="5"/>
    </row>
    <row r="1257" spans="1:9" x14ac:dyDescent="0.2">
      <c r="A1257" s="1"/>
      <c r="B1257" s="1"/>
      <c r="C1257" s="1"/>
      <c r="D1257" s="8"/>
      <c r="E1257" s="8"/>
      <c r="F1257" s="8"/>
      <c r="G1257" s="5"/>
      <c r="H1257" s="5"/>
      <c r="I1257" s="5"/>
    </row>
    <row r="1258" spans="1:9" x14ac:dyDescent="0.2">
      <c r="A1258" s="1"/>
      <c r="B1258" s="1"/>
      <c r="C1258" s="1"/>
      <c r="D1258" s="8"/>
      <c r="E1258" s="8"/>
      <c r="F1258" s="8"/>
      <c r="G1258" s="5"/>
      <c r="H1258" s="5"/>
      <c r="I1258" s="5"/>
    </row>
    <row r="1259" spans="1:9" x14ac:dyDescent="0.2">
      <c r="A1259" s="1"/>
      <c r="B1259" s="1"/>
      <c r="C1259" s="1"/>
      <c r="D1259" s="8"/>
      <c r="E1259" s="8"/>
      <c r="F1259" s="8"/>
      <c r="G1259" s="5"/>
      <c r="H1259" s="5"/>
      <c r="I1259" s="5"/>
    </row>
    <row r="1260" spans="1:9" x14ac:dyDescent="0.2">
      <c r="A1260" s="1"/>
      <c r="B1260" s="1"/>
      <c r="C1260" s="1"/>
      <c r="D1260" s="8"/>
      <c r="E1260" s="8"/>
      <c r="F1260" s="8"/>
      <c r="G1260" s="5"/>
      <c r="H1260" s="5"/>
      <c r="I1260" s="5"/>
    </row>
    <row r="1261" spans="1:9" x14ac:dyDescent="0.2">
      <c r="A1261" s="1"/>
      <c r="B1261" s="1"/>
      <c r="C1261" s="1"/>
      <c r="D1261" s="8"/>
      <c r="E1261" s="8"/>
      <c r="F1261" s="8"/>
      <c r="G1261" s="5"/>
      <c r="H1261" s="5"/>
      <c r="I1261" s="5"/>
    </row>
    <row r="1262" spans="1:9" x14ac:dyDescent="0.2">
      <c r="A1262" s="1"/>
      <c r="B1262" s="1"/>
      <c r="C1262" s="1"/>
      <c r="D1262" s="8"/>
      <c r="E1262" s="8"/>
      <c r="F1262" s="8"/>
      <c r="G1262" s="5"/>
      <c r="H1262" s="5"/>
      <c r="I1262" s="5"/>
    </row>
    <row r="1263" spans="1:9" x14ac:dyDescent="0.2">
      <c r="A1263" s="1"/>
      <c r="B1263" s="1"/>
      <c r="C1263" s="1"/>
      <c r="D1263" s="8"/>
      <c r="E1263" s="8"/>
      <c r="F1263" s="8"/>
      <c r="G1263" s="5"/>
      <c r="H1263" s="5"/>
      <c r="I1263" s="5"/>
    </row>
    <row r="1264" spans="1:9" x14ac:dyDescent="0.2">
      <c r="A1264" s="1"/>
      <c r="B1264" s="1"/>
      <c r="C1264" s="1"/>
      <c r="D1264" s="8"/>
      <c r="E1264" s="8"/>
      <c r="F1264" s="8"/>
      <c r="G1264" s="5"/>
      <c r="H1264" s="5"/>
      <c r="I1264" s="5"/>
    </row>
    <row r="1265" spans="1:9" x14ac:dyDescent="0.2">
      <c r="A1265" s="1"/>
      <c r="B1265" s="1"/>
      <c r="C1265" s="1"/>
      <c r="D1265" s="8"/>
      <c r="E1265" s="8"/>
      <c r="F1265" s="8"/>
      <c r="G1265" s="5"/>
      <c r="H1265" s="5"/>
      <c r="I1265" s="5"/>
    </row>
    <row r="1266" spans="1:9" x14ac:dyDescent="0.2">
      <c r="A1266" s="1"/>
      <c r="B1266" s="1"/>
      <c r="C1266" s="1"/>
      <c r="D1266" s="8"/>
      <c r="E1266" s="8"/>
      <c r="F1266" s="8"/>
      <c r="G1266" s="5"/>
      <c r="H1266" s="5"/>
      <c r="I1266" s="5"/>
    </row>
    <row r="1267" spans="1:9" x14ac:dyDescent="0.2">
      <c r="A1267" s="1"/>
      <c r="B1267" s="1"/>
      <c r="C1267" s="1"/>
      <c r="D1267" s="8"/>
      <c r="E1267" s="8"/>
      <c r="F1267" s="8"/>
      <c r="G1267" s="5"/>
      <c r="H1267" s="5"/>
      <c r="I1267" s="5"/>
    </row>
    <row r="1268" spans="1:9" x14ac:dyDescent="0.2">
      <c r="A1268" s="1"/>
      <c r="B1268" s="1"/>
      <c r="C1268" s="1"/>
      <c r="D1268" s="8"/>
      <c r="E1268" s="8"/>
      <c r="F1268" s="8"/>
      <c r="G1268" s="5"/>
      <c r="H1268" s="5"/>
      <c r="I1268" s="5"/>
    </row>
    <row r="1269" spans="1:9" x14ac:dyDescent="0.2">
      <c r="A1269" s="1"/>
      <c r="B1269" s="1"/>
      <c r="C1269" s="1"/>
      <c r="D1269" s="8"/>
      <c r="E1269" s="8"/>
      <c r="F1269" s="8"/>
      <c r="G1269" s="5"/>
      <c r="H1269" s="5"/>
      <c r="I1269" s="5"/>
    </row>
    <row r="1270" spans="1:9" x14ac:dyDescent="0.2">
      <c r="A1270" s="1"/>
      <c r="B1270" s="1"/>
      <c r="C1270" s="1"/>
      <c r="D1270" s="8"/>
      <c r="E1270" s="8"/>
      <c r="F1270" s="8"/>
      <c r="G1270" s="5"/>
      <c r="H1270" s="5"/>
      <c r="I1270" s="5"/>
    </row>
    <row r="1271" spans="1:9" x14ac:dyDescent="0.2">
      <c r="A1271" s="1"/>
      <c r="B1271" s="1"/>
      <c r="C1271" s="1"/>
      <c r="D1271" s="8"/>
      <c r="E1271" s="8"/>
      <c r="F1271" s="8"/>
      <c r="G1271" s="5"/>
      <c r="H1271" s="5"/>
      <c r="I1271" s="5"/>
    </row>
    <row r="1272" spans="1:9" x14ac:dyDescent="0.2">
      <c r="A1272" s="1"/>
      <c r="B1272" s="1"/>
      <c r="C1272" s="1"/>
      <c r="D1272" s="8"/>
      <c r="E1272" s="8"/>
      <c r="F1272" s="8"/>
      <c r="G1272" s="5"/>
      <c r="H1272" s="5"/>
      <c r="I1272" s="5"/>
    </row>
    <row r="1273" spans="1:9" x14ac:dyDescent="0.2">
      <c r="A1273" s="1"/>
      <c r="B1273" s="1"/>
      <c r="C1273" s="1"/>
      <c r="D1273" s="8"/>
      <c r="E1273" s="8"/>
      <c r="F1273" s="8"/>
      <c r="G1273" s="5"/>
      <c r="H1273" s="5"/>
      <c r="I1273" s="5"/>
    </row>
    <row r="1274" spans="1:9" x14ac:dyDescent="0.2">
      <c r="A1274" s="1"/>
      <c r="B1274" s="1"/>
      <c r="C1274" s="1"/>
      <c r="D1274" s="8"/>
      <c r="E1274" s="8"/>
      <c r="F1274" s="8"/>
      <c r="G1274" s="5"/>
      <c r="H1274" s="5"/>
      <c r="I1274" s="5"/>
    </row>
    <row r="1275" spans="1:9" x14ac:dyDescent="0.2">
      <c r="A1275" s="1"/>
      <c r="B1275" s="1"/>
      <c r="C1275" s="1"/>
      <c r="D1275" s="8"/>
      <c r="E1275" s="8"/>
      <c r="F1275" s="8"/>
      <c r="G1275" s="5"/>
      <c r="H1275" s="5"/>
      <c r="I1275" s="5"/>
    </row>
    <row r="1276" spans="1:9" x14ac:dyDescent="0.2">
      <c r="A1276" s="1"/>
      <c r="B1276" s="1"/>
      <c r="C1276" s="1"/>
      <c r="D1276" s="8"/>
      <c r="E1276" s="8"/>
      <c r="F1276" s="8"/>
      <c r="G1276" s="5"/>
      <c r="H1276" s="5"/>
      <c r="I1276" s="5"/>
    </row>
    <row r="1277" spans="1:9" x14ac:dyDescent="0.2">
      <c r="A1277" s="1"/>
      <c r="B1277" s="1"/>
      <c r="C1277" s="1"/>
      <c r="D1277" s="8"/>
      <c r="E1277" s="8"/>
      <c r="F1277" s="8"/>
      <c r="G1277" s="5"/>
      <c r="H1277" s="5"/>
      <c r="I1277" s="5"/>
    </row>
    <row r="1278" spans="1:9" x14ac:dyDescent="0.2">
      <c r="A1278" s="1"/>
      <c r="B1278" s="1"/>
      <c r="C1278" s="1"/>
      <c r="D1278" s="8"/>
      <c r="E1278" s="8"/>
      <c r="F1278" s="8"/>
      <c r="G1278" s="5"/>
      <c r="H1278" s="5"/>
      <c r="I1278" s="5"/>
    </row>
    <row r="1279" spans="1:9" x14ac:dyDescent="0.2">
      <c r="A1279" s="1"/>
      <c r="B1279" s="1"/>
      <c r="C1279" s="1"/>
      <c r="D1279" s="8"/>
      <c r="E1279" s="8"/>
      <c r="F1279" s="8"/>
      <c r="G1279" s="5"/>
      <c r="H1279" s="5"/>
      <c r="I1279" s="5"/>
    </row>
    <row r="1280" spans="1:9" x14ac:dyDescent="0.2">
      <c r="A1280" s="1"/>
      <c r="B1280" s="1"/>
      <c r="C1280" s="1"/>
      <c r="D1280" s="8"/>
      <c r="E1280" s="8"/>
      <c r="F1280" s="8"/>
      <c r="G1280" s="5"/>
      <c r="H1280" s="5"/>
      <c r="I1280" s="5"/>
    </row>
    <row r="1281" spans="1:9" x14ac:dyDescent="0.2">
      <c r="A1281" s="1"/>
      <c r="B1281" s="1"/>
      <c r="C1281" s="1"/>
      <c r="D1281" s="8"/>
      <c r="E1281" s="8"/>
      <c r="F1281" s="8"/>
      <c r="G1281" s="5"/>
      <c r="H1281" s="5"/>
      <c r="I1281" s="5"/>
    </row>
    <row r="1282" spans="1:9" x14ac:dyDescent="0.2">
      <c r="A1282" s="1"/>
      <c r="B1282" s="1"/>
      <c r="C1282" s="1"/>
      <c r="D1282" s="8"/>
      <c r="E1282" s="8"/>
      <c r="F1282" s="8"/>
      <c r="G1282" s="5"/>
      <c r="H1282" s="5"/>
      <c r="I1282" s="5"/>
    </row>
    <row r="1283" spans="1:9" x14ac:dyDescent="0.2">
      <c r="A1283" s="1"/>
      <c r="B1283" s="1"/>
      <c r="C1283" s="1"/>
      <c r="D1283" s="8"/>
      <c r="E1283" s="8"/>
      <c r="F1283" s="8"/>
      <c r="G1283" s="5"/>
      <c r="H1283" s="5"/>
      <c r="I1283" s="5"/>
    </row>
    <row r="1284" spans="1:9" x14ac:dyDescent="0.2">
      <c r="A1284" s="1"/>
      <c r="B1284" s="1"/>
      <c r="C1284" s="1"/>
      <c r="D1284" s="8"/>
      <c r="E1284" s="8"/>
      <c r="F1284" s="8"/>
      <c r="G1284" s="5"/>
      <c r="H1284" s="5"/>
      <c r="I1284" s="5"/>
    </row>
    <row r="1285" spans="1:9" x14ac:dyDescent="0.2">
      <c r="A1285" s="1"/>
      <c r="B1285" s="1"/>
      <c r="C1285" s="1"/>
      <c r="D1285" s="8"/>
      <c r="E1285" s="8"/>
      <c r="F1285" s="8"/>
      <c r="G1285" s="5"/>
      <c r="H1285" s="5"/>
      <c r="I1285" s="5"/>
    </row>
    <row r="1286" spans="1:9" x14ac:dyDescent="0.2">
      <c r="A1286" s="1"/>
      <c r="B1286" s="1"/>
      <c r="C1286" s="1"/>
      <c r="D1286" s="8"/>
      <c r="E1286" s="8"/>
      <c r="F1286" s="8"/>
      <c r="G1286" s="5"/>
      <c r="H1286" s="5"/>
      <c r="I1286" s="5"/>
    </row>
    <row r="1287" spans="1:9" x14ac:dyDescent="0.2">
      <c r="A1287" s="1"/>
      <c r="B1287" s="1"/>
      <c r="C1287" s="1"/>
      <c r="D1287" s="8"/>
      <c r="E1287" s="8"/>
      <c r="F1287" s="8"/>
      <c r="G1287" s="5"/>
      <c r="H1287" s="5"/>
      <c r="I1287" s="5"/>
    </row>
    <row r="1288" spans="1:9" x14ac:dyDescent="0.2">
      <c r="A1288" s="1"/>
      <c r="B1288" s="1"/>
      <c r="C1288" s="1"/>
      <c r="D1288" s="8"/>
      <c r="E1288" s="8"/>
      <c r="F1288" s="8"/>
      <c r="G1288" s="5"/>
      <c r="H1288" s="5"/>
      <c r="I1288" s="5"/>
    </row>
    <row r="1289" spans="1:9" x14ac:dyDescent="0.2">
      <c r="A1289" s="1"/>
      <c r="B1289" s="1"/>
      <c r="C1289" s="1"/>
      <c r="D1289" s="8"/>
      <c r="E1289" s="8"/>
      <c r="F1289" s="8"/>
      <c r="G1289" s="5"/>
      <c r="H1289" s="5"/>
      <c r="I1289" s="5"/>
    </row>
    <row r="1290" spans="1:9" x14ac:dyDescent="0.2">
      <c r="A1290" s="1"/>
      <c r="B1290" s="1"/>
      <c r="C1290" s="1"/>
      <c r="D1290" s="8"/>
      <c r="E1290" s="8"/>
      <c r="F1290" s="8"/>
      <c r="G1290" s="5"/>
      <c r="H1290" s="5"/>
      <c r="I1290" s="5"/>
    </row>
    <row r="1291" spans="1:9" x14ac:dyDescent="0.2">
      <c r="A1291" s="1"/>
      <c r="B1291" s="1"/>
      <c r="C1291" s="1"/>
      <c r="D1291" s="8"/>
      <c r="E1291" s="8"/>
      <c r="F1291" s="8"/>
      <c r="G1291" s="5"/>
      <c r="H1291" s="5"/>
      <c r="I1291" s="5"/>
    </row>
    <row r="1292" spans="1:9" x14ac:dyDescent="0.2">
      <c r="A1292" s="1"/>
      <c r="B1292" s="1"/>
      <c r="C1292" s="1"/>
      <c r="D1292" s="8"/>
      <c r="E1292" s="8"/>
      <c r="F1292" s="8"/>
      <c r="G1292" s="5"/>
      <c r="H1292" s="5"/>
      <c r="I1292" s="5"/>
    </row>
    <row r="1293" spans="1:9" x14ac:dyDescent="0.2">
      <c r="A1293" s="1"/>
      <c r="B1293" s="1"/>
      <c r="C1293" s="1"/>
      <c r="D1293" s="8"/>
      <c r="E1293" s="8"/>
      <c r="F1293" s="8"/>
      <c r="G1293" s="5"/>
      <c r="H1293" s="5"/>
      <c r="I1293" s="5"/>
    </row>
    <row r="1294" spans="1:9" x14ac:dyDescent="0.2">
      <c r="A1294" s="1"/>
      <c r="B1294" s="1"/>
      <c r="C1294" s="1"/>
      <c r="D1294" s="8"/>
      <c r="E1294" s="8"/>
      <c r="F1294" s="8"/>
      <c r="G1294" s="5"/>
      <c r="H1294" s="5"/>
      <c r="I1294" s="5"/>
    </row>
    <row r="1295" spans="1:9" x14ac:dyDescent="0.2">
      <c r="A1295" s="1"/>
      <c r="B1295" s="1"/>
      <c r="C1295" s="1"/>
      <c r="D1295" s="8"/>
      <c r="E1295" s="8"/>
      <c r="F1295" s="8"/>
      <c r="G1295" s="5"/>
      <c r="H1295" s="5"/>
      <c r="I1295" s="5"/>
    </row>
    <row r="1296" spans="1:9" x14ac:dyDescent="0.2">
      <c r="A1296" s="1"/>
      <c r="B1296" s="1"/>
      <c r="C1296" s="1"/>
      <c r="D1296" s="8"/>
      <c r="E1296" s="8"/>
      <c r="F1296" s="8"/>
      <c r="G1296" s="5"/>
      <c r="H1296" s="5"/>
      <c r="I1296" s="5"/>
    </row>
    <row r="1297" spans="1:9" x14ac:dyDescent="0.2">
      <c r="A1297" s="1"/>
      <c r="B1297" s="1"/>
      <c r="C1297" s="1"/>
      <c r="D1297" s="8"/>
      <c r="E1297" s="8"/>
      <c r="F1297" s="8"/>
      <c r="G1297" s="5"/>
      <c r="H1297" s="5"/>
      <c r="I1297" s="5"/>
    </row>
    <row r="1298" spans="1:9" x14ac:dyDescent="0.2">
      <c r="A1298" s="1"/>
      <c r="B1298" s="1"/>
      <c r="C1298" s="1"/>
      <c r="D1298" s="8"/>
      <c r="E1298" s="8"/>
      <c r="F1298" s="8"/>
      <c r="G1298" s="5"/>
      <c r="H1298" s="5"/>
      <c r="I1298" s="5"/>
    </row>
    <row r="1299" spans="1:9" x14ac:dyDescent="0.2">
      <c r="A1299" s="1"/>
      <c r="B1299" s="1"/>
      <c r="C1299" s="1"/>
      <c r="D1299" s="8"/>
      <c r="E1299" s="8"/>
      <c r="F1299" s="8"/>
      <c r="G1299" s="5"/>
      <c r="H1299" s="5"/>
      <c r="I1299" s="5"/>
    </row>
    <row r="1300" spans="1:9" x14ac:dyDescent="0.2">
      <c r="A1300" s="1"/>
      <c r="B1300" s="1"/>
      <c r="C1300" s="1"/>
      <c r="D1300" s="8"/>
      <c r="E1300" s="8"/>
      <c r="F1300" s="8"/>
      <c r="G1300" s="5"/>
      <c r="H1300" s="5"/>
      <c r="I1300" s="5"/>
    </row>
    <row r="1301" spans="1:9" x14ac:dyDescent="0.2">
      <c r="A1301" s="1"/>
      <c r="B1301" s="1"/>
      <c r="C1301" s="1"/>
      <c r="D1301" s="8"/>
      <c r="E1301" s="8"/>
      <c r="F1301" s="8"/>
      <c r="G1301" s="5"/>
      <c r="H1301" s="5"/>
      <c r="I1301" s="5"/>
    </row>
    <row r="1302" spans="1:9" x14ac:dyDescent="0.2">
      <c r="A1302" s="1"/>
      <c r="B1302" s="1"/>
      <c r="C1302" s="1"/>
      <c r="D1302" s="8"/>
      <c r="E1302" s="8"/>
      <c r="F1302" s="8"/>
      <c r="G1302" s="5"/>
      <c r="H1302" s="5"/>
      <c r="I1302" s="5"/>
    </row>
    <row r="1303" spans="1:9" x14ac:dyDescent="0.2">
      <c r="A1303" s="1"/>
      <c r="B1303" s="1"/>
      <c r="C1303" s="1"/>
      <c r="D1303" s="8"/>
      <c r="E1303" s="8"/>
      <c r="F1303" s="8"/>
      <c r="G1303" s="5"/>
      <c r="H1303" s="5"/>
      <c r="I1303" s="5"/>
    </row>
    <row r="1304" spans="1:9" x14ac:dyDescent="0.2">
      <c r="A1304" s="1"/>
      <c r="B1304" s="1"/>
      <c r="C1304" s="1"/>
      <c r="D1304" s="8"/>
      <c r="E1304" s="8"/>
      <c r="F1304" s="8"/>
      <c r="G1304" s="5"/>
      <c r="H1304" s="5"/>
      <c r="I1304" s="5"/>
    </row>
    <row r="1305" spans="1:9" x14ac:dyDescent="0.2">
      <c r="A1305" s="1"/>
      <c r="B1305" s="1"/>
      <c r="C1305" s="1"/>
      <c r="D1305" s="8"/>
      <c r="E1305" s="8"/>
      <c r="F1305" s="8"/>
      <c r="G1305" s="5"/>
      <c r="H1305" s="5"/>
      <c r="I1305" s="5"/>
    </row>
    <row r="1306" spans="1:9" x14ac:dyDescent="0.2">
      <c r="A1306" s="1"/>
      <c r="B1306" s="1"/>
      <c r="C1306" s="1"/>
      <c r="D1306" s="8"/>
      <c r="E1306" s="8"/>
      <c r="F1306" s="8"/>
      <c r="G1306" s="5"/>
      <c r="H1306" s="5"/>
      <c r="I1306" s="5"/>
    </row>
    <row r="1307" spans="1:9" x14ac:dyDescent="0.2">
      <c r="A1307" s="1"/>
      <c r="B1307" s="1"/>
      <c r="C1307" s="1"/>
      <c r="D1307" s="8"/>
      <c r="E1307" s="8"/>
      <c r="F1307" s="8"/>
      <c r="G1307" s="5"/>
      <c r="H1307" s="5"/>
      <c r="I1307" s="5"/>
    </row>
    <row r="1308" spans="1:9" x14ac:dyDescent="0.2">
      <c r="A1308" s="1"/>
      <c r="B1308" s="1"/>
      <c r="C1308" s="1"/>
      <c r="D1308" s="8"/>
      <c r="E1308" s="8"/>
      <c r="F1308" s="8"/>
      <c r="G1308" s="5"/>
      <c r="H1308" s="5"/>
      <c r="I1308" s="5"/>
    </row>
    <row r="1309" spans="1:9" x14ac:dyDescent="0.2">
      <c r="A1309" s="1"/>
      <c r="B1309" s="1"/>
      <c r="C1309" s="1"/>
      <c r="D1309" s="8"/>
      <c r="E1309" s="8"/>
      <c r="F1309" s="8"/>
      <c r="G1309" s="5"/>
      <c r="H1309" s="5"/>
      <c r="I1309" s="5"/>
    </row>
    <row r="1310" spans="1:9" x14ac:dyDescent="0.2">
      <c r="A1310" s="1"/>
      <c r="B1310" s="1"/>
      <c r="C1310" s="1"/>
      <c r="D1310" s="8"/>
      <c r="E1310" s="8"/>
      <c r="F1310" s="8"/>
      <c r="G1310" s="5"/>
      <c r="H1310" s="5"/>
      <c r="I1310" s="5"/>
    </row>
    <row r="1311" spans="1:9" x14ac:dyDescent="0.2">
      <c r="A1311" s="1"/>
      <c r="B1311" s="1"/>
      <c r="C1311" s="1"/>
      <c r="D1311" s="8"/>
      <c r="E1311" s="8"/>
      <c r="F1311" s="8"/>
      <c r="G1311" s="5"/>
      <c r="H1311" s="5"/>
      <c r="I1311" s="5"/>
    </row>
    <row r="1312" spans="1:9" x14ac:dyDescent="0.2">
      <c r="A1312" s="1"/>
      <c r="B1312" s="1"/>
      <c r="C1312" s="1"/>
      <c r="D1312" s="8"/>
      <c r="E1312" s="8"/>
      <c r="F1312" s="8"/>
      <c r="G1312" s="5"/>
      <c r="H1312" s="5"/>
      <c r="I1312" s="5"/>
    </row>
    <row r="1313" spans="1:9" x14ac:dyDescent="0.2">
      <c r="A1313" s="1"/>
      <c r="B1313" s="1"/>
      <c r="C1313" s="1"/>
      <c r="D1313" s="8"/>
      <c r="E1313" s="8"/>
      <c r="F1313" s="8"/>
      <c r="G1313" s="5"/>
      <c r="H1313" s="5"/>
      <c r="I1313" s="5"/>
    </row>
    <row r="1314" spans="1:9" x14ac:dyDescent="0.2">
      <c r="A1314" s="1"/>
      <c r="B1314" s="1"/>
      <c r="C1314" s="1"/>
      <c r="D1314" s="8"/>
      <c r="E1314" s="8"/>
      <c r="F1314" s="8"/>
      <c r="G1314" s="5"/>
      <c r="H1314" s="5"/>
      <c r="I1314" s="5"/>
    </row>
    <row r="1315" spans="1:9" x14ac:dyDescent="0.2">
      <c r="A1315" s="1"/>
      <c r="B1315" s="1"/>
      <c r="C1315" s="1"/>
      <c r="D1315" s="8"/>
      <c r="E1315" s="8"/>
      <c r="F1315" s="8"/>
      <c r="G1315" s="5"/>
      <c r="H1315" s="5"/>
      <c r="I1315" s="5"/>
    </row>
    <row r="1316" spans="1:9" x14ac:dyDescent="0.2">
      <c r="A1316" s="1"/>
      <c r="B1316" s="1"/>
      <c r="C1316" s="1"/>
      <c r="D1316" s="8"/>
      <c r="E1316" s="8"/>
      <c r="F1316" s="8"/>
      <c r="G1316" s="5"/>
      <c r="H1316" s="5"/>
      <c r="I1316" s="5"/>
    </row>
    <row r="1317" spans="1:9" x14ac:dyDescent="0.2">
      <c r="A1317" s="1"/>
      <c r="B1317" s="1"/>
      <c r="C1317" s="1"/>
      <c r="D1317" s="8"/>
      <c r="E1317" s="8"/>
      <c r="F1317" s="8"/>
      <c r="G1317" s="5"/>
      <c r="H1317" s="5"/>
      <c r="I1317" s="5"/>
    </row>
    <row r="1318" spans="1:9" x14ac:dyDescent="0.2">
      <c r="A1318" s="1"/>
      <c r="B1318" s="1"/>
      <c r="C1318" s="1"/>
      <c r="D1318" s="8"/>
      <c r="E1318" s="8"/>
      <c r="F1318" s="8"/>
      <c r="G1318" s="5"/>
      <c r="H1318" s="5"/>
      <c r="I1318" s="5"/>
    </row>
    <row r="1319" spans="1:9" x14ac:dyDescent="0.2">
      <c r="A1319" s="1"/>
      <c r="B1319" s="1"/>
      <c r="C1319" s="1"/>
      <c r="D1319" s="8"/>
      <c r="E1319" s="8"/>
      <c r="F1319" s="8"/>
      <c r="G1319" s="5"/>
      <c r="H1319" s="5"/>
      <c r="I1319" s="5"/>
    </row>
    <row r="1320" spans="1:9" x14ac:dyDescent="0.2">
      <c r="A1320" s="1"/>
      <c r="B1320" s="1"/>
      <c r="C1320" s="1"/>
      <c r="D1320" s="8"/>
      <c r="E1320" s="8"/>
      <c r="F1320" s="8"/>
      <c r="G1320" s="5"/>
      <c r="H1320" s="5"/>
      <c r="I1320" s="5"/>
    </row>
    <row r="1321" spans="1:9" x14ac:dyDescent="0.2">
      <c r="A1321" s="1"/>
      <c r="B1321" s="1"/>
      <c r="C1321" s="1"/>
      <c r="D1321" s="8"/>
      <c r="E1321" s="8"/>
      <c r="F1321" s="8"/>
      <c r="G1321" s="5"/>
      <c r="H1321" s="5"/>
      <c r="I1321" s="5"/>
    </row>
    <row r="1322" spans="1:9" x14ac:dyDescent="0.2">
      <c r="A1322" s="1"/>
      <c r="B1322" s="1"/>
      <c r="C1322" s="1"/>
      <c r="D1322" s="8"/>
      <c r="E1322" s="8"/>
      <c r="F1322" s="8"/>
      <c r="G1322" s="5"/>
      <c r="H1322" s="5"/>
      <c r="I1322" s="5"/>
    </row>
    <row r="1323" spans="1:9" x14ac:dyDescent="0.2">
      <c r="A1323" s="1"/>
      <c r="B1323" s="1"/>
      <c r="C1323" s="1"/>
      <c r="D1323" s="8"/>
      <c r="E1323" s="8"/>
      <c r="F1323" s="8"/>
      <c r="G1323" s="5"/>
      <c r="H1323" s="5"/>
      <c r="I1323" s="5"/>
    </row>
    <row r="1324" spans="1:9" x14ac:dyDescent="0.2">
      <c r="A1324" s="1"/>
      <c r="B1324" s="1"/>
      <c r="C1324" s="1"/>
      <c r="D1324" s="8"/>
      <c r="E1324" s="8"/>
      <c r="F1324" s="8"/>
      <c r="G1324" s="5"/>
      <c r="H1324" s="5"/>
      <c r="I1324" s="5"/>
    </row>
    <row r="1325" spans="1:9" x14ac:dyDescent="0.2">
      <c r="A1325" s="1"/>
      <c r="B1325" s="1"/>
      <c r="C1325" s="1"/>
      <c r="D1325" s="8"/>
      <c r="E1325" s="8"/>
      <c r="F1325" s="8"/>
      <c r="G1325" s="5"/>
      <c r="H1325" s="5"/>
      <c r="I1325" s="5"/>
    </row>
    <row r="1326" spans="1:9" x14ac:dyDescent="0.2">
      <c r="A1326" s="1"/>
      <c r="B1326" s="1"/>
      <c r="C1326" s="1"/>
      <c r="D1326" s="8"/>
      <c r="E1326" s="8"/>
      <c r="F1326" s="8"/>
      <c r="G1326" s="5"/>
      <c r="H1326" s="5"/>
      <c r="I1326" s="5"/>
    </row>
    <row r="1327" spans="1:9" x14ac:dyDescent="0.2">
      <c r="A1327" s="1"/>
      <c r="B1327" s="1"/>
      <c r="C1327" s="1"/>
      <c r="D1327" s="8"/>
      <c r="E1327" s="8"/>
      <c r="F1327" s="8"/>
      <c r="G1327" s="5"/>
      <c r="H1327" s="5"/>
      <c r="I1327" s="5"/>
    </row>
    <row r="1328" spans="1:9" x14ac:dyDescent="0.2">
      <c r="A1328" s="1"/>
      <c r="B1328" s="1"/>
      <c r="C1328" s="1"/>
      <c r="D1328" s="8"/>
      <c r="E1328" s="8"/>
      <c r="F1328" s="8"/>
      <c r="G1328" s="5"/>
      <c r="H1328" s="5"/>
      <c r="I1328" s="5"/>
    </row>
    <row r="1329" spans="1:9" x14ac:dyDescent="0.2">
      <c r="A1329" s="1"/>
      <c r="B1329" s="1"/>
      <c r="C1329" s="1"/>
      <c r="D1329" s="8"/>
      <c r="E1329" s="8"/>
      <c r="F1329" s="8"/>
      <c r="G1329" s="5"/>
      <c r="H1329" s="5"/>
      <c r="I1329" s="5"/>
    </row>
    <row r="1330" spans="1:9" x14ac:dyDescent="0.2">
      <c r="A1330" s="1"/>
      <c r="B1330" s="1"/>
      <c r="C1330" s="1"/>
      <c r="D1330" s="8"/>
      <c r="E1330" s="8"/>
      <c r="F1330" s="8"/>
      <c r="G1330" s="5"/>
      <c r="H1330" s="5"/>
      <c r="I1330" s="5"/>
    </row>
    <row r="1331" spans="1:9" x14ac:dyDescent="0.2">
      <c r="A1331" s="1"/>
      <c r="B1331" s="1"/>
      <c r="C1331" s="1"/>
      <c r="D1331" s="8"/>
      <c r="E1331" s="8"/>
      <c r="F1331" s="8"/>
      <c r="G1331" s="5"/>
      <c r="H1331" s="5"/>
      <c r="I1331" s="5"/>
    </row>
    <row r="1332" spans="1:9" x14ac:dyDescent="0.2">
      <c r="A1332" s="1"/>
      <c r="B1332" s="1"/>
      <c r="C1332" s="1"/>
      <c r="D1332" s="8"/>
      <c r="E1332" s="8"/>
      <c r="F1332" s="8"/>
      <c r="G1332" s="5"/>
      <c r="H1332" s="5"/>
      <c r="I1332" s="5"/>
    </row>
    <row r="1333" spans="1:9" x14ac:dyDescent="0.2">
      <c r="A1333" s="1"/>
      <c r="B1333" s="1"/>
      <c r="C1333" s="1"/>
      <c r="D1333" s="8"/>
      <c r="E1333" s="8"/>
      <c r="F1333" s="8"/>
      <c r="G1333" s="5"/>
      <c r="H1333" s="5"/>
      <c r="I1333" s="5"/>
    </row>
    <row r="1334" spans="1:9" x14ac:dyDescent="0.2">
      <c r="A1334" s="1"/>
      <c r="B1334" s="1"/>
      <c r="C1334" s="1"/>
      <c r="D1334" s="8"/>
      <c r="E1334" s="8"/>
      <c r="F1334" s="8"/>
      <c r="G1334" s="5"/>
      <c r="H1334" s="5"/>
      <c r="I1334" s="5"/>
    </row>
    <row r="1335" spans="1:9" x14ac:dyDescent="0.2">
      <c r="A1335" s="1"/>
      <c r="B1335" s="1"/>
      <c r="C1335" s="1"/>
      <c r="D1335" s="8"/>
      <c r="E1335" s="8"/>
      <c r="F1335" s="8"/>
      <c r="G1335" s="5"/>
      <c r="H1335" s="5"/>
      <c r="I1335" s="5"/>
    </row>
    <row r="1336" spans="1:9" x14ac:dyDescent="0.2">
      <c r="A1336" s="1"/>
      <c r="B1336" s="1"/>
      <c r="C1336" s="1"/>
      <c r="D1336" s="8"/>
      <c r="E1336" s="8"/>
      <c r="F1336" s="8"/>
      <c r="G1336" s="5"/>
      <c r="H1336" s="5"/>
      <c r="I1336" s="5"/>
    </row>
    <row r="1337" spans="1:9" x14ac:dyDescent="0.2">
      <c r="A1337" s="1"/>
      <c r="B1337" s="1"/>
      <c r="C1337" s="1"/>
      <c r="D1337" s="8"/>
      <c r="E1337" s="8"/>
      <c r="F1337" s="8"/>
      <c r="G1337" s="5"/>
      <c r="H1337" s="5"/>
      <c r="I1337" s="5"/>
    </row>
    <row r="1338" spans="1:9" x14ac:dyDescent="0.2">
      <c r="A1338" s="1"/>
      <c r="B1338" s="1"/>
      <c r="C1338" s="1"/>
      <c r="D1338" s="8"/>
      <c r="E1338" s="8"/>
      <c r="F1338" s="8"/>
      <c r="G1338" s="5"/>
      <c r="H1338" s="5"/>
      <c r="I1338" s="5"/>
    </row>
    <row r="1339" spans="1:9" x14ac:dyDescent="0.2">
      <c r="A1339" s="1"/>
      <c r="B1339" s="1"/>
      <c r="C1339" s="1"/>
      <c r="D1339" s="8"/>
      <c r="E1339" s="8"/>
      <c r="F1339" s="8"/>
      <c r="G1339" s="5"/>
      <c r="H1339" s="5"/>
      <c r="I1339" s="5"/>
    </row>
    <row r="1340" spans="1:9" x14ac:dyDescent="0.2">
      <c r="A1340" s="1"/>
      <c r="B1340" s="1"/>
      <c r="C1340" s="1"/>
      <c r="D1340" s="8"/>
      <c r="E1340" s="8"/>
      <c r="F1340" s="8"/>
      <c r="G1340" s="5"/>
      <c r="H1340" s="5"/>
      <c r="I1340" s="5"/>
    </row>
    <row r="1341" spans="1:9" x14ac:dyDescent="0.2">
      <c r="A1341" s="1"/>
      <c r="B1341" s="1"/>
      <c r="C1341" s="1"/>
      <c r="D1341" s="8"/>
      <c r="E1341" s="8"/>
      <c r="F1341" s="8"/>
      <c r="G1341" s="5"/>
      <c r="H1341" s="5"/>
      <c r="I1341" s="5"/>
    </row>
    <row r="1342" spans="1:9" x14ac:dyDescent="0.2">
      <c r="A1342" s="1"/>
      <c r="B1342" s="1"/>
      <c r="C1342" s="1"/>
      <c r="D1342" s="8"/>
      <c r="E1342" s="8"/>
      <c r="F1342" s="8"/>
      <c r="G1342" s="5"/>
      <c r="H1342" s="5"/>
      <c r="I1342" s="5"/>
    </row>
    <row r="1343" spans="1:9" x14ac:dyDescent="0.2">
      <c r="A1343" s="1"/>
      <c r="B1343" s="1"/>
      <c r="C1343" s="1"/>
      <c r="D1343" s="8"/>
      <c r="E1343" s="8"/>
      <c r="F1343" s="8"/>
      <c r="G1343" s="5"/>
      <c r="H1343" s="5"/>
      <c r="I1343" s="5"/>
    </row>
    <row r="1344" spans="1:9" x14ac:dyDescent="0.2">
      <c r="A1344" s="1"/>
      <c r="B1344" s="1"/>
      <c r="C1344" s="1"/>
      <c r="D1344" s="8"/>
      <c r="E1344" s="8"/>
      <c r="F1344" s="8"/>
      <c r="G1344" s="5"/>
      <c r="H1344" s="5"/>
      <c r="I1344" s="5"/>
    </row>
    <row r="1345" spans="1:9" x14ac:dyDescent="0.2">
      <c r="A1345" s="1"/>
      <c r="B1345" s="1"/>
      <c r="C1345" s="1"/>
      <c r="D1345" s="8"/>
      <c r="E1345" s="8"/>
      <c r="F1345" s="8"/>
      <c r="G1345" s="5"/>
      <c r="H1345" s="5"/>
      <c r="I1345" s="5"/>
    </row>
    <row r="1346" spans="1:9" x14ac:dyDescent="0.2">
      <c r="A1346" s="1"/>
      <c r="B1346" s="1"/>
      <c r="C1346" s="1"/>
      <c r="D1346" s="8"/>
      <c r="E1346" s="8"/>
      <c r="F1346" s="8"/>
      <c r="G1346" s="5"/>
      <c r="H1346" s="5"/>
      <c r="I1346" s="5"/>
    </row>
    <row r="1347" spans="1:9" x14ac:dyDescent="0.2">
      <c r="A1347" s="1"/>
      <c r="B1347" s="1"/>
      <c r="C1347" s="1"/>
      <c r="D1347" s="8"/>
      <c r="E1347" s="8"/>
      <c r="F1347" s="8"/>
      <c r="G1347" s="5"/>
      <c r="H1347" s="5"/>
      <c r="I1347" s="5"/>
    </row>
    <row r="1348" spans="1:9" x14ac:dyDescent="0.2">
      <c r="A1348" s="1"/>
      <c r="B1348" s="1"/>
      <c r="C1348" s="1"/>
      <c r="D1348" s="8"/>
      <c r="E1348" s="8"/>
      <c r="F1348" s="8"/>
      <c r="G1348" s="5"/>
      <c r="H1348" s="5"/>
      <c r="I1348" s="5"/>
    </row>
    <row r="1349" spans="1:9" x14ac:dyDescent="0.2">
      <c r="A1349" s="1"/>
      <c r="B1349" s="1"/>
      <c r="C1349" s="1"/>
      <c r="D1349" s="8"/>
      <c r="E1349" s="8"/>
      <c r="F1349" s="8"/>
      <c r="G1349" s="5"/>
      <c r="H1349" s="5"/>
      <c r="I1349" s="5"/>
    </row>
    <row r="1350" spans="1:9" x14ac:dyDescent="0.2">
      <c r="A1350" s="1"/>
      <c r="B1350" s="1"/>
      <c r="C1350" s="1"/>
      <c r="D1350" s="8"/>
      <c r="E1350" s="8"/>
      <c r="F1350" s="8"/>
      <c r="G1350" s="5"/>
      <c r="H1350" s="5"/>
      <c r="I1350" s="5"/>
    </row>
    <row r="1351" spans="1:9" x14ac:dyDescent="0.2">
      <c r="A1351" s="1"/>
      <c r="B1351" s="1"/>
      <c r="C1351" s="1"/>
      <c r="D1351" s="8"/>
      <c r="E1351" s="8"/>
      <c r="F1351" s="8"/>
      <c r="G1351" s="5"/>
      <c r="H1351" s="5"/>
      <c r="I1351" s="5"/>
    </row>
    <row r="1352" spans="1:9" x14ac:dyDescent="0.2">
      <c r="A1352" s="1"/>
      <c r="B1352" s="1"/>
      <c r="C1352" s="1"/>
      <c r="D1352" s="8"/>
      <c r="E1352" s="8"/>
      <c r="F1352" s="8"/>
      <c r="G1352" s="5"/>
      <c r="H1352" s="5"/>
      <c r="I1352" s="5"/>
    </row>
    <row r="1353" spans="1:9" x14ac:dyDescent="0.2">
      <c r="A1353" s="1"/>
      <c r="B1353" s="1"/>
      <c r="C1353" s="1"/>
      <c r="D1353" s="8"/>
      <c r="E1353" s="8"/>
      <c r="F1353" s="8"/>
      <c r="G1353" s="5"/>
      <c r="H1353" s="5"/>
      <c r="I1353" s="5"/>
    </row>
    <row r="1354" spans="1:9" x14ac:dyDescent="0.2">
      <c r="A1354" s="1"/>
      <c r="B1354" s="1"/>
      <c r="C1354" s="1"/>
      <c r="D1354" s="8"/>
      <c r="E1354" s="8"/>
      <c r="F1354" s="8"/>
      <c r="G1354" s="5"/>
      <c r="H1354" s="5"/>
      <c r="I1354" s="5"/>
    </row>
    <row r="1355" spans="1:9" x14ac:dyDescent="0.2">
      <c r="A1355" s="1"/>
      <c r="B1355" s="1"/>
      <c r="C1355" s="1"/>
      <c r="D1355" s="8"/>
      <c r="E1355" s="8"/>
      <c r="F1355" s="8"/>
      <c r="G1355" s="5"/>
      <c r="H1355" s="5"/>
      <c r="I1355" s="5"/>
    </row>
    <row r="1356" spans="1:9" x14ac:dyDescent="0.2">
      <c r="A1356" s="1"/>
      <c r="B1356" s="1"/>
      <c r="C1356" s="1"/>
      <c r="D1356" s="8"/>
      <c r="E1356" s="8"/>
      <c r="F1356" s="8"/>
      <c r="G1356" s="5"/>
      <c r="H1356" s="5"/>
      <c r="I1356" s="5"/>
    </row>
    <row r="1357" spans="1:9" x14ac:dyDescent="0.2">
      <c r="A1357" s="1"/>
      <c r="B1357" s="1"/>
      <c r="C1357" s="1"/>
      <c r="D1357" s="8"/>
      <c r="E1357" s="8"/>
      <c r="F1357" s="8"/>
      <c r="G1357" s="5"/>
      <c r="H1357" s="5"/>
      <c r="I1357" s="5"/>
    </row>
    <row r="1358" spans="1:9" x14ac:dyDescent="0.2">
      <c r="A1358" s="1"/>
      <c r="B1358" s="1"/>
      <c r="C1358" s="1"/>
      <c r="D1358" s="8"/>
      <c r="E1358" s="8"/>
      <c r="F1358" s="8"/>
      <c r="G1358" s="5"/>
      <c r="H1358" s="5"/>
      <c r="I1358" s="5"/>
    </row>
    <row r="1359" spans="1:9" x14ac:dyDescent="0.2">
      <c r="A1359" s="1"/>
      <c r="B1359" s="1"/>
      <c r="C1359" s="1"/>
      <c r="D1359" s="8"/>
      <c r="E1359" s="8"/>
      <c r="F1359" s="8"/>
      <c r="G1359" s="5"/>
      <c r="H1359" s="5"/>
      <c r="I1359" s="5"/>
    </row>
    <row r="1360" spans="1:9" x14ac:dyDescent="0.2">
      <c r="A1360" s="1"/>
      <c r="B1360" s="1"/>
      <c r="C1360" s="1"/>
      <c r="D1360" s="8"/>
      <c r="E1360" s="8"/>
      <c r="F1360" s="8"/>
      <c r="G1360" s="5"/>
      <c r="H1360" s="5"/>
      <c r="I1360" s="5"/>
    </row>
    <row r="1361" spans="1:9" x14ac:dyDescent="0.2">
      <c r="A1361" s="1"/>
      <c r="B1361" s="1"/>
      <c r="C1361" s="1"/>
      <c r="D1361" s="8"/>
      <c r="E1361" s="8"/>
      <c r="F1361" s="8"/>
      <c r="G1361" s="5"/>
      <c r="H1361" s="5"/>
      <c r="I1361" s="5"/>
    </row>
    <row r="1362" spans="1:9" x14ac:dyDescent="0.2">
      <c r="A1362" s="1"/>
      <c r="B1362" s="1"/>
      <c r="C1362" s="1"/>
      <c r="D1362" s="8"/>
      <c r="E1362" s="8"/>
      <c r="F1362" s="8"/>
      <c r="G1362" s="5"/>
      <c r="H1362" s="5"/>
      <c r="I1362" s="5"/>
    </row>
    <row r="1363" spans="1:9" x14ac:dyDescent="0.2">
      <c r="A1363" s="1"/>
      <c r="B1363" s="1"/>
      <c r="C1363" s="1"/>
      <c r="D1363" s="8"/>
      <c r="E1363" s="8"/>
      <c r="F1363" s="8"/>
      <c r="G1363" s="5"/>
      <c r="H1363" s="5"/>
      <c r="I1363" s="5"/>
    </row>
    <row r="1364" spans="1:9" x14ac:dyDescent="0.2">
      <c r="A1364" s="1"/>
      <c r="B1364" s="1"/>
      <c r="C1364" s="1"/>
      <c r="D1364" s="8"/>
      <c r="E1364" s="8"/>
      <c r="F1364" s="8"/>
      <c r="G1364" s="5"/>
      <c r="H1364" s="5"/>
      <c r="I1364" s="5"/>
    </row>
    <row r="1365" spans="1:9" x14ac:dyDescent="0.2">
      <c r="A1365" s="1"/>
      <c r="B1365" s="1"/>
      <c r="C1365" s="1"/>
      <c r="D1365" s="8"/>
      <c r="E1365" s="8"/>
      <c r="F1365" s="8"/>
      <c r="G1365" s="5"/>
      <c r="H1365" s="5"/>
      <c r="I1365" s="5"/>
    </row>
    <row r="1366" spans="1:9" x14ac:dyDescent="0.2">
      <c r="A1366" s="1"/>
      <c r="B1366" s="1"/>
      <c r="C1366" s="1"/>
      <c r="D1366" s="8"/>
      <c r="E1366" s="8"/>
      <c r="F1366" s="8"/>
      <c r="G1366" s="5"/>
      <c r="H1366" s="5"/>
      <c r="I1366" s="5"/>
    </row>
    <row r="1367" spans="1:9" x14ac:dyDescent="0.2">
      <c r="A1367" s="1"/>
      <c r="B1367" s="1"/>
      <c r="C1367" s="1"/>
      <c r="D1367" s="8"/>
      <c r="E1367" s="8"/>
      <c r="F1367" s="8"/>
      <c r="G1367" s="5"/>
      <c r="H1367" s="5"/>
      <c r="I1367" s="5"/>
    </row>
    <row r="1368" spans="1:9" x14ac:dyDescent="0.2">
      <c r="A1368" s="1"/>
      <c r="B1368" s="1"/>
      <c r="C1368" s="1"/>
      <c r="D1368" s="8"/>
      <c r="E1368" s="8"/>
      <c r="F1368" s="8"/>
      <c r="G1368" s="5"/>
      <c r="H1368" s="5"/>
      <c r="I1368" s="5"/>
    </row>
    <row r="1369" spans="1:9" x14ac:dyDescent="0.2">
      <c r="A1369" s="1"/>
      <c r="B1369" s="1"/>
      <c r="C1369" s="1"/>
      <c r="D1369" s="8"/>
      <c r="E1369" s="8"/>
      <c r="F1369" s="8"/>
      <c r="G1369" s="5"/>
      <c r="H1369" s="5"/>
      <c r="I1369" s="5"/>
    </row>
    <row r="1370" spans="1:9" x14ac:dyDescent="0.2">
      <c r="A1370" s="1"/>
      <c r="B1370" s="1"/>
      <c r="C1370" s="1"/>
      <c r="D1370" s="8"/>
      <c r="E1370" s="8"/>
      <c r="F1370" s="8"/>
      <c r="G1370" s="5"/>
      <c r="H1370" s="5"/>
      <c r="I1370" s="5"/>
    </row>
    <row r="1371" spans="1:9" x14ac:dyDescent="0.2">
      <c r="A1371" s="1"/>
      <c r="B1371" s="1"/>
      <c r="C1371" s="1"/>
      <c r="D1371" s="8"/>
      <c r="E1371" s="8"/>
      <c r="F1371" s="8"/>
      <c r="G1371" s="5"/>
      <c r="H1371" s="5"/>
      <c r="I1371" s="5"/>
    </row>
    <row r="1372" spans="1:9" x14ac:dyDescent="0.2">
      <c r="A1372" s="1"/>
      <c r="B1372" s="1"/>
      <c r="C1372" s="1"/>
      <c r="D1372" s="8"/>
      <c r="E1372" s="8"/>
      <c r="F1372" s="8"/>
      <c r="G1372" s="5"/>
      <c r="H1372" s="5"/>
      <c r="I1372" s="5"/>
    </row>
    <row r="1373" spans="1:9" x14ac:dyDescent="0.2">
      <c r="A1373" s="1"/>
      <c r="B1373" s="1"/>
      <c r="C1373" s="1"/>
      <c r="D1373" s="8"/>
      <c r="E1373" s="8"/>
      <c r="F1373" s="8"/>
      <c r="G1373" s="5"/>
      <c r="H1373" s="5"/>
      <c r="I1373" s="5"/>
    </row>
    <row r="1374" spans="1:9" x14ac:dyDescent="0.2">
      <c r="A1374" s="1"/>
      <c r="B1374" s="1"/>
      <c r="C1374" s="1"/>
      <c r="D1374" s="8"/>
      <c r="E1374" s="8"/>
      <c r="F1374" s="8"/>
      <c r="G1374" s="5"/>
      <c r="H1374" s="5"/>
      <c r="I1374" s="5"/>
    </row>
    <row r="1375" spans="1:9" x14ac:dyDescent="0.2">
      <c r="A1375" s="1"/>
      <c r="B1375" s="1"/>
      <c r="C1375" s="1"/>
      <c r="D1375" s="8"/>
      <c r="E1375" s="8"/>
      <c r="F1375" s="8"/>
      <c r="G1375" s="5"/>
      <c r="H1375" s="5"/>
      <c r="I1375" s="5"/>
    </row>
    <row r="1376" spans="1:9" x14ac:dyDescent="0.2">
      <c r="A1376" s="1"/>
      <c r="B1376" s="1"/>
      <c r="C1376" s="1"/>
      <c r="D1376" s="8"/>
      <c r="E1376" s="8"/>
      <c r="F1376" s="8"/>
      <c r="G1376" s="5"/>
      <c r="H1376" s="5"/>
      <c r="I1376" s="5"/>
    </row>
    <row r="1377" spans="1:9" x14ac:dyDescent="0.2">
      <c r="A1377" s="1"/>
      <c r="B1377" s="1"/>
      <c r="C1377" s="1"/>
      <c r="D1377" s="8"/>
      <c r="E1377" s="8"/>
      <c r="F1377" s="8"/>
      <c r="G1377" s="5"/>
      <c r="H1377" s="5"/>
      <c r="I1377" s="5"/>
    </row>
    <row r="1378" spans="1:9" x14ac:dyDescent="0.2">
      <c r="A1378" s="1"/>
      <c r="B1378" s="1"/>
      <c r="C1378" s="1"/>
      <c r="D1378" s="8"/>
      <c r="E1378" s="8"/>
      <c r="F1378" s="8"/>
      <c r="G1378" s="5"/>
      <c r="H1378" s="5"/>
      <c r="I1378" s="5"/>
    </row>
    <row r="1379" spans="1:9" x14ac:dyDescent="0.2">
      <c r="A1379" s="1"/>
      <c r="B1379" s="1"/>
      <c r="C1379" s="1"/>
      <c r="D1379" s="8"/>
      <c r="E1379" s="8"/>
      <c r="F1379" s="8"/>
      <c r="G1379" s="5"/>
      <c r="H1379" s="5"/>
      <c r="I1379" s="5"/>
    </row>
    <row r="1380" spans="1:9" x14ac:dyDescent="0.2">
      <c r="A1380" s="1"/>
      <c r="B1380" s="1"/>
      <c r="C1380" s="1"/>
      <c r="D1380" s="8"/>
      <c r="E1380" s="8"/>
      <c r="F1380" s="8"/>
      <c r="G1380" s="5"/>
      <c r="H1380" s="5"/>
      <c r="I1380" s="5"/>
    </row>
    <row r="1381" spans="1:9" x14ac:dyDescent="0.2">
      <c r="A1381" s="1"/>
      <c r="B1381" s="1"/>
      <c r="C1381" s="1"/>
      <c r="D1381" s="8"/>
      <c r="E1381" s="8"/>
      <c r="F1381" s="8"/>
      <c r="G1381" s="5"/>
      <c r="H1381" s="5"/>
      <c r="I1381" s="5"/>
    </row>
    <row r="1382" spans="1:9" x14ac:dyDescent="0.2">
      <c r="A1382" s="1"/>
      <c r="B1382" s="1"/>
      <c r="C1382" s="1"/>
      <c r="D1382" s="8"/>
      <c r="E1382" s="8"/>
      <c r="F1382" s="8"/>
      <c r="G1382" s="5"/>
      <c r="H1382" s="5"/>
      <c r="I1382" s="5"/>
    </row>
    <row r="1383" spans="1:9" x14ac:dyDescent="0.2">
      <c r="A1383" s="1"/>
      <c r="B1383" s="1"/>
      <c r="C1383" s="1"/>
      <c r="D1383" s="8"/>
      <c r="E1383" s="8"/>
      <c r="F1383" s="8"/>
      <c r="G1383" s="5"/>
      <c r="H1383" s="5"/>
      <c r="I1383" s="5"/>
    </row>
    <row r="1384" spans="1:9" x14ac:dyDescent="0.2">
      <c r="A1384" s="1"/>
      <c r="B1384" s="1"/>
      <c r="C1384" s="1"/>
      <c r="D1384" s="8"/>
      <c r="E1384" s="8"/>
      <c r="F1384" s="8"/>
      <c r="G1384" s="5"/>
      <c r="H1384" s="5"/>
      <c r="I1384" s="5"/>
    </row>
    <row r="1385" spans="1:9" x14ac:dyDescent="0.2">
      <c r="A1385" s="1"/>
      <c r="B1385" s="1"/>
      <c r="C1385" s="1"/>
      <c r="D1385" s="8"/>
      <c r="E1385" s="8"/>
      <c r="F1385" s="8"/>
      <c r="G1385" s="5"/>
      <c r="H1385" s="5"/>
      <c r="I1385" s="5"/>
    </row>
    <row r="1386" spans="1:9" x14ac:dyDescent="0.2">
      <c r="A1386" s="1"/>
      <c r="B1386" s="1"/>
      <c r="C1386" s="1"/>
      <c r="D1386" s="8"/>
      <c r="E1386" s="8"/>
      <c r="F1386" s="8"/>
      <c r="G1386" s="5"/>
      <c r="H1386" s="5"/>
      <c r="I1386" s="5"/>
    </row>
    <row r="1387" spans="1:9" x14ac:dyDescent="0.2">
      <c r="A1387" s="1"/>
      <c r="B1387" s="1"/>
      <c r="C1387" s="1"/>
      <c r="D1387" s="8"/>
      <c r="E1387" s="8"/>
      <c r="F1387" s="8"/>
      <c r="G1387" s="5"/>
      <c r="H1387" s="5"/>
      <c r="I1387" s="5"/>
    </row>
    <row r="1388" spans="1:9" x14ac:dyDescent="0.2">
      <c r="A1388" s="1"/>
      <c r="B1388" s="1"/>
      <c r="C1388" s="1"/>
      <c r="D1388" s="8"/>
      <c r="E1388" s="8"/>
      <c r="F1388" s="8"/>
      <c r="G1388" s="5"/>
      <c r="H1388" s="5"/>
      <c r="I1388" s="5"/>
    </row>
    <row r="1389" spans="1:9" x14ac:dyDescent="0.2">
      <c r="A1389" s="1"/>
      <c r="B1389" s="1"/>
      <c r="C1389" s="1"/>
      <c r="D1389" s="8"/>
      <c r="E1389" s="8"/>
      <c r="F1389" s="8"/>
      <c r="G1389" s="5"/>
      <c r="H1389" s="5"/>
      <c r="I1389" s="5"/>
    </row>
    <row r="1390" spans="1:9" x14ac:dyDescent="0.2">
      <c r="A1390" s="1"/>
      <c r="B1390" s="1"/>
      <c r="C1390" s="1"/>
      <c r="D1390" s="8"/>
      <c r="E1390" s="8"/>
      <c r="F1390" s="8"/>
      <c r="G1390" s="5"/>
      <c r="H1390" s="5"/>
      <c r="I1390" s="5"/>
    </row>
    <row r="1391" spans="1:9" x14ac:dyDescent="0.2">
      <c r="A1391" s="1"/>
      <c r="B1391" s="1"/>
      <c r="C1391" s="1"/>
      <c r="D1391" s="8"/>
      <c r="E1391" s="8"/>
      <c r="F1391" s="8"/>
      <c r="G1391" s="5"/>
      <c r="H1391" s="5"/>
      <c r="I1391" s="5"/>
    </row>
    <row r="1392" spans="1:9" x14ac:dyDescent="0.2">
      <c r="A1392" s="1"/>
      <c r="B1392" s="1"/>
      <c r="C1392" s="1"/>
      <c r="D1392" s="8"/>
      <c r="E1392" s="8"/>
      <c r="F1392" s="8"/>
      <c r="G1392" s="5"/>
      <c r="H1392" s="5"/>
      <c r="I1392" s="5"/>
    </row>
    <row r="1393" spans="1:9" x14ac:dyDescent="0.2">
      <c r="A1393" s="1"/>
      <c r="B1393" s="1"/>
      <c r="C1393" s="1"/>
      <c r="D1393" s="8"/>
      <c r="E1393" s="8"/>
      <c r="F1393" s="8"/>
      <c r="G1393" s="5"/>
      <c r="H1393" s="5"/>
      <c r="I1393" s="5"/>
    </row>
    <row r="1394" spans="1:9" x14ac:dyDescent="0.2">
      <c r="A1394" s="1"/>
      <c r="B1394" s="1"/>
      <c r="C1394" s="1"/>
      <c r="D1394" s="8"/>
      <c r="E1394" s="8"/>
      <c r="F1394" s="8"/>
      <c r="G1394" s="5"/>
      <c r="H1394" s="5"/>
      <c r="I1394" s="5"/>
    </row>
    <row r="1395" spans="1:9" x14ac:dyDescent="0.2">
      <c r="A1395" s="1"/>
      <c r="B1395" s="1"/>
      <c r="C1395" s="1"/>
      <c r="D1395" s="8"/>
      <c r="E1395" s="8"/>
      <c r="F1395" s="8"/>
      <c r="G1395" s="5"/>
      <c r="H1395" s="5"/>
      <c r="I1395" s="5"/>
    </row>
    <row r="1396" spans="1:9" x14ac:dyDescent="0.2">
      <c r="A1396" s="1"/>
      <c r="B1396" s="1"/>
      <c r="C1396" s="1"/>
      <c r="D1396" s="8"/>
      <c r="E1396" s="8"/>
      <c r="F1396" s="8"/>
      <c r="G1396" s="5"/>
      <c r="H1396" s="5"/>
      <c r="I1396" s="5"/>
    </row>
    <row r="1397" spans="1:9" x14ac:dyDescent="0.2">
      <c r="A1397" s="1"/>
      <c r="B1397" s="1"/>
      <c r="C1397" s="1"/>
      <c r="D1397" s="8"/>
      <c r="E1397" s="8"/>
      <c r="F1397" s="8"/>
      <c r="G1397" s="5"/>
      <c r="H1397" s="5"/>
      <c r="I1397" s="5"/>
    </row>
    <row r="1398" spans="1:9" x14ac:dyDescent="0.2">
      <c r="A1398" s="1"/>
      <c r="B1398" s="1"/>
      <c r="C1398" s="1"/>
      <c r="D1398" s="8"/>
      <c r="E1398" s="8"/>
      <c r="F1398" s="8"/>
      <c r="G1398" s="5"/>
      <c r="H1398" s="5"/>
      <c r="I1398" s="5"/>
    </row>
    <row r="1399" spans="1:9" x14ac:dyDescent="0.2">
      <c r="A1399" s="1"/>
      <c r="B1399" s="1"/>
      <c r="C1399" s="1"/>
      <c r="D1399" s="8"/>
      <c r="E1399" s="8"/>
      <c r="F1399" s="8"/>
      <c r="G1399" s="5"/>
      <c r="H1399" s="5"/>
      <c r="I1399" s="5"/>
    </row>
    <row r="1400" spans="1:9" x14ac:dyDescent="0.2">
      <c r="A1400" s="1"/>
      <c r="B1400" s="1"/>
      <c r="C1400" s="1"/>
      <c r="D1400" s="8"/>
      <c r="E1400" s="8"/>
      <c r="F1400" s="8"/>
      <c r="G1400" s="5"/>
      <c r="H1400" s="5"/>
      <c r="I1400" s="5"/>
    </row>
    <row r="1401" spans="1:9" x14ac:dyDescent="0.2">
      <c r="A1401" s="1"/>
      <c r="B1401" s="1"/>
      <c r="C1401" s="1"/>
      <c r="D1401" s="8"/>
      <c r="E1401" s="8"/>
      <c r="F1401" s="8"/>
      <c r="G1401" s="5"/>
      <c r="H1401" s="5"/>
      <c r="I1401" s="5"/>
    </row>
    <row r="1402" spans="1:9" x14ac:dyDescent="0.2">
      <c r="A1402" s="1"/>
      <c r="B1402" s="1"/>
      <c r="C1402" s="1"/>
      <c r="D1402" s="8"/>
      <c r="E1402" s="8"/>
      <c r="F1402" s="8"/>
      <c r="G1402" s="5"/>
      <c r="H1402" s="5"/>
      <c r="I1402" s="5"/>
    </row>
    <row r="1403" spans="1:9" x14ac:dyDescent="0.2">
      <c r="A1403" s="1"/>
      <c r="B1403" s="1"/>
      <c r="C1403" s="1"/>
      <c r="D1403" s="8"/>
      <c r="E1403" s="8"/>
      <c r="F1403" s="8"/>
      <c r="G1403" s="5"/>
      <c r="H1403" s="5"/>
      <c r="I1403" s="5"/>
    </row>
    <row r="1404" spans="1:9" x14ac:dyDescent="0.2">
      <c r="A1404" s="1"/>
      <c r="B1404" s="1"/>
      <c r="C1404" s="1"/>
      <c r="D1404" s="8"/>
      <c r="E1404" s="8"/>
      <c r="F1404" s="8"/>
      <c r="G1404" s="5"/>
      <c r="H1404" s="5"/>
      <c r="I1404" s="5"/>
    </row>
    <row r="1405" spans="1:9" x14ac:dyDescent="0.2">
      <c r="A1405" s="1"/>
      <c r="B1405" s="1"/>
      <c r="C1405" s="1"/>
      <c r="D1405" s="8"/>
      <c r="E1405" s="8"/>
      <c r="F1405" s="8"/>
      <c r="G1405" s="5"/>
      <c r="H1405" s="5"/>
      <c r="I1405" s="5"/>
    </row>
    <row r="1406" spans="1:9" x14ac:dyDescent="0.2">
      <c r="A1406" s="1"/>
      <c r="B1406" s="1"/>
      <c r="C1406" s="1"/>
      <c r="D1406" s="8"/>
      <c r="E1406" s="8"/>
      <c r="F1406" s="8"/>
      <c r="G1406" s="5"/>
      <c r="H1406" s="5"/>
      <c r="I1406" s="5"/>
    </row>
    <row r="1407" spans="1:9" x14ac:dyDescent="0.2">
      <c r="A1407" s="1"/>
      <c r="B1407" s="1"/>
      <c r="C1407" s="1"/>
      <c r="D1407" s="8"/>
      <c r="E1407" s="8"/>
      <c r="F1407" s="8"/>
      <c r="G1407" s="5"/>
      <c r="H1407" s="5"/>
      <c r="I1407" s="5"/>
    </row>
    <row r="1408" spans="1:9" x14ac:dyDescent="0.2">
      <c r="A1408" s="1"/>
      <c r="B1408" s="1"/>
      <c r="C1408" s="1"/>
      <c r="D1408" s="8"/>
      <c r="E1408" s="8"/>
      <c r="F1408" s="8"/>
      <c r="G1408" s="5"/>
      <c r="H1408" s="5"/>
      <c r="I1408" s="5"/>
    </row>
    <row r="1409" spans="1:9" x14ac:dyDescent="0.2">
      <c r="A1409" s="1"/>
      <c r="B1409" s="1"/>
      <c r="C1409" s="1"/>
      <c r="D1409" s="8"/>
      <c r="E1409" s="8"/>
      <c r="F1409" s="8"/>
      <c r="G1409" s="5"/>
      <c r="H1409" s="5"/>
      <c r="I1409" s="5"/>
    </row>
    <row r="1410" spans="1:9" x14ac:dyDescent="0.2">
      <c r="A1410" s="1"/>
      <c r="B1410" s="1"/>
      <c r="C1410" s="1"/>
      <c r="D1410" s="8"/>
      <c r="E1410" s="8"/>
      <c r="F1410" s="8"/>
      <c r="G1410" s="5"/>
      <c r="H1410" s="5"/>
      <c r="I1410" s="5"/>
    </row>
    <row r="1411" spans="1:9" x14ac:dyDescent="0.2">
      <c r="A1411" s="1"/>
      <c r="B1411" s="1"/>
      <c r="C1411" s="1"/>
      <c r="D1411" s="8"/>
      <c r="E1411" s="8"/>
      <c r="F1411" s="8"/>
      <c r="G1411" s="5"/>
      <c r="H1411" s="5"/>
      <c r="I1411" s="5"/>
    </row>
    <row r="1412" spans="1:9" x14ac:dyDescent="0.2">
      <c r="A1412" s="1"/>
      <c r="B1412" s="1"/>
      <c r="C1412" s="1"/>
      <c r="D1412" s="8"/>
      <c r="E1412" s="8"/>
      <c r="F1412" s="8"/>
      <c r="G1412" s="5"/>
      <c r="H1412" s="5"/>
      <c r="I1412" s="5"/>
    </row>
    <row r="1413" spans="1:9" x14ac:dyDescent="0.2">
      <c r="A1413" s="1"/>
      <c r="B1413" s="1"/>
      <c r="C1413" s="1"/>
      <c r="D1413" s="8"/>
      <c r="E1413" s="8"/>
      <c r="F1413" s="8"/>
      <c r="G1413" s="5"/>
      <c r="H1413" s="5"/>
      <c r="I1413" s="5"/>
    </row>
    <row r="1414" spans="1:9" x14ac:dyDescent="0.2">
      <c r="A1414" s="1"/>
      <c r="B1414" s="1"/>
      <c r="C1414" s="1"/>
      <c r="D1414" s="8"/>
      <c r="E1414" s="8"/>
      <c r="F1414" s="8"/>
      <c r="G1414" s="5"/>
      <c r="H1414" s="5"/>
      <c r="I1414" s="5"/>
    </row>
    <row r="1415" spans="1:9" x14ac:dyDescent="0.2">
      <c r="A1415" s="1"/>
      <c r="B1415" s="1"/>
      <c r="C1415" s="1"/>
      <c r="D1415" s="8"/>
      <c r="E1415" s="8"/>
      <c r="F1415" s="8"/>
      <c r="G1415" s="5"/>
      <c r="H1415" s="5"/>
      <c r="I1415" s="5"/>
    </row>
    <row r="1416" spans="1:9" x14ac:dyDescent="0.2">
      <c r="A1416" s="1"/>
      <c r="B1416" s="1"/>
      <c r="C1416" s="1"/>
      <c r="D1416" s="8"/>
      <c r="E1416" s="8"/>
      <c r="F1416" s="8"/>
      <c r="G1416" s="5"/>
      <c r="H1416" s="5"/>
      <c r="I1416" s="5"/>
    </row>
    <row r="1417" spans="1:9" x14ac:dyDescent="0.2">
      <c r="A1417" s="1"/>
      <c r="B1417" s="1"/>
      <c r="C1417" s="1"/>
      <c r="D1417" s="8"/>
      <c r="E1417" s="8"/>
      <c r="F1417" s="8"/>
      <c r="G1417" s="5"/>
      <c r="H1417" s="5"/>
      <c r="I1417" s="5"/>
    </row>
    <row r="1418" spans="1:9" x14ac:dyDescent="0.2">
      <c r="A1418" s="1"/>
      <c r="B1418" s="1"/>
      <c r="C1418" s="1"/>
      <c r="D1418" s="8"/>
      <c r="E1418" s="8"/>
      <c r="F1418" s="8"/>
      <c r="G1418" s="5"/>
      <c r="H1418" s="5"/>
      <c r="I1418" s="5"/>
    </row>
    <row r="1419" spans="1:9" x14ac:dyDescent="0.2">
      <c r="A1419" s="1"/>
      <c r="B1419" s="1"/>
      <c r="C1419" s="1"/>
      <c r="D1419" s="8"/>
      <c r="E1419" s="8"/>
      <c r="F1419" s="8"/>
      <c r="G1419" s="5"/>
      <c r="H1419" s="5"/>
      <c r="I1419" s="5"/>
    </row>
    <row r="1420" spans="1:9" x14ac:dyDescent="0.2">
      <c r="A1420" s="1"/>
      <c r="B1420" s="1"/>
      <c r="C1420" s="1"/>
      <c r="D1420" s="8"/>
      <c r="E1420" s="8"/>
      <c r="F1420" s="8"/>
      <c r="G1420" s="5"/>
      <c r="H1420" s="5"/>
      <c r="I1420" s="5"/>
    </row>
    <row r="1421" spans="1:9" x14ac:dyDescent="0.2">
      <c r="A1421" s="1"/>
      <c r="B1421" s="1"/>
      <c r="C1421" s="1"/>
      <c r="D1421" s="8"/>
      <c r="E1421" s="8"/>
      <c r="F1421" s="8"/>
      <c r="G1421" s="5"/>
      <c r="H1421" s="5"/>
      <c r="I1421" s="5"/>
    </row>
    <row r="1422" spans="1:9" x14ac:dyDescent="0.2">
      <c r="A1422" s="1"/>
      <c r="B1422" s="1"/>
      <c r="C1422" s="1"/>
      <c r="D1422" s="8"/>
      <c r="E1422" s="8"/>
      <c r="F1422" s="8"/>
      <c r="G1422" s="5"/>
      <c r="H1422" s="5"/>
      <c r="I1422" s="5"/>
    </row>
    <row r="1423" spans="1:9" x14ac:dyDescent="0.2">
      <c r="A1423" s="1"/>
      <c r="B1423" s="1"/>
      <c r="C1423" s="1"/>
      <c r="D1423" s="8"/>
      <c r="E1423" s="8"/>
      <c r="F1423" s="8"/>
      <c r="G1423" s="5"/>
      <c r="H1423" s="5"/>
      <c r="I1423" s="5"/>
    </row>
    <row r="1424" spans="1:9" x14ac:dyDescent="0.2">
      <c r="A1424" s="1"/>
      <c r="B1424" s="1"/>
      <c r="C1424" s="1"/>
      <c r="D1424" s="8"/>
      <c r="E1424" s="8"/>
      <c r="F1424" s="8"/>
      <c r="G1424" s="5"/>
      <c r="H1424" s="5"/>
      <c r="I1424" s="5"/>
    </row>
    <row r="1425" spans="1:9" x14ac:dyDescent="0.2">
      <c r="A1425" s="1"/>
      <c r="B1425" s="1"/>
      <c r="C1425" s="1"/>
      <c r="D1425" s="8"/>
      <c r="E1425" s="8"/>
      <c r="F1425" s="8"/>
      <c r="G1425" s="5"/>
      <c r="H1425" s="5"/>
      <c r="I1425" s="5"/>
    </row>
    <row r="1426" spans="1:9" x14ac:dyDescent="0.2">
      <c r="A1426" s="1"/>
      <c r="B1426" s="1"/>
      <c r="C1426" s="1"/>
      <c r="D1426" s="8"/>
      <c r="E1426" s="8"/>
      <c r="F1426" s="8"/>
      <c r="G1426" s="5"/>
      <c r="H1426" s="5"/>
      <c r="I1426" s="5"/>
    </row>
    <row r="1427" spans="1:9" x14ac:dyDescent="0.2">
      <c r="A1427" s="1"/>
      <c r="B1427" s="1"/>
      <c r="C1427" s="1"/>
      <c r="D1427" s="8"/>
      <c r="E1427" s="8"/>
      <c r="F1427" s="8"/>
      <c r="G1427" s="5"/>
      <c r="H1427" s="5"/>
      <c r="I1427" s="5"/>
    </row>
    <row r="1428" spans="1:9" x14ac:dyDescent="0.2">
      <c r="A1428" s="1"/>
      <c r="B1428" s="1"/>
      <c r="C1428" s="1"/>
      <c r="D1428" s="8"/>
      <c r="E1428" s="8"/>
      <c r="F1428" s="8"/>
      <c r="G1428" s="5"/>
      <c r="H1428" s="5"/>
      <c r="I1428" s="5"/>
    </row>
    <row r="1429" spans="1:9" x14ac:dyDescent="0.2">
      <c r="A1429" s="1"/>
      <c r="B1429" s="1"/>
      <c r="C1429" s="1"/>
      <c r="D1429" s="8"/>
      <c r="E1429" s="8"/>
      <c r="F1429" s="8"/>
      <c r="G1429" s="5"/>
      <c r="H1429" s="5"/>
      <c r="I1429" s="5"/>
    </row>
    <row r="1430" spans="1:9" x14ac:dyDescent="0.2">
      <c r="A1430" s="1"/>
      <c r="B1430" s="1"/>
      <c r="C1430" s="1"/>
      <c r="D1430" s="8"/>
      <c r="E1430" s="8"/>
      <c r="F1430" s="8"/>
      <c r="G1430" s="5"/>
      <c r="H1430" s="5"/>
      <c r="I1430" s="5"/>
    </row>
    <row r="1431" spans="1:9" x14ac:dyDescent="0.2">
      <c r="A1431" s="1"/>
      <c r="B1431" s="1"/>
      <c r="C1431" s="1"/>
      <c r="D1431" s="8"/>
      <c r="E1431" s="8"/>
      <c r="F1431" s="8"/>
      <c r="G1431" s="5"/>
      <c r="H1431" s="5"/>
      <c r="I1431" s="5"/>
    </row>
    <row r="1432" spans="1:9" x14ac:dyDescent="0.2">
      <c r="A1432" s="1"/>
      <c r="B1432" s="1"/>
      <c r="C1432" s="1"/>
      <c r="D1432" s="8"/>
      <c r="E1432" s="8"/>
      <c r="F1432" s="8"/>
      <c r="G1432" s="5"/>
      <c r="H1432" s="5"/>
      <c r="I1432" s="5"/>
    </row>
    <row r="1433" spans="1:9" x14ac:dyDescent="0.2">
      <c r="A1433" s="1"/>
      <c r="B1433" s="1"/>
      <c r="C1433" s="1"/>
      <c r="D1433" s="8"/>
      <c r="E1433" s="8"/>
      <c r="F1433" s="8"/>
      <c r="G1433" s="5"/>
      <c r="H1433" s="5"/>
      <c r="I1433" s="5"/>
    </row>
    <row r="1434" spans="1:9" x14ac:dyDescent="0.2">
      <c r="A1434" s="1"/>
      <c r="B1434" s="1"/>
      <c r="C1434" s="1"/>
      <c r="D1434" s="8"/>
      <c r="E1434" s="8"/>
      <c r="F1434" s="8"/>
      <c r="G1434" s="5"/>
      <c r="H1434" s="5"/>
      <c r="I1434" s="5"/>
    </row>
    <row r="1435" spans="1:9" x14ac:dyDescent="0.2">
      <c r="A1435" s="1"/>
      <c r="B1435" s="1"/>
      <c r="C1435" s="1"/>
      <c r="D1435" s="8"/>
      <c r="E1435" s="8"/>
      <c r="F1435" s="8"/>
      <c r="G1435" s="5"/>
      <c r="H1435" s="5"/>
      <c r="I1435" s="5"/>
    </row>
    <row r="1436" spans="1:9" x14ac:dyDescent="0.2">
      <c r="A1436" s="1"/>
      <c r="B1436" s="1"/>
      <c r="C1436" s="1"/>
      <c r="D1436" s="8"/>
      <c r="E1436" s="8"/>
      <c r="F1436" s="8"/>
      <c r="G1436" s="5"/>
      <c r="H1436" s="5"/>
      <c r="I1436" s="5"/>
    </row>
    <row r="1437" spans="1:9" x14ac:dyDescent="0.2">
      <c r="A1437" s="1"/>
      <c r="B1437" s="1"/>
      <c r="C1437" s="1"/>
      <c r="D1437" s="8"/>
      <c r="E1437" s="8"/>
      <c r="F1437" s="8"/>
      <c r="G1437" s="5"/>
      <c r="H1437" s="5"/>
      <c r="I1437" s="5"/>
    </row>
    <row r="1438" spans="1:9" x14ac:dyDescent="0.2">
      <c r="A1438" s="1"/>
      <c r="B1438" s="1"/>
      <c r="C1438" s="1"/>
      <c r="D1438" s="8"/>
      <c r="E1438" s="8"/>
      <c r="F1438" s="8"/>
      <c r="G1438" s="5"/>
      <c r="H1438" s="5"/>
      <c r="I1438" s="5"/>
    </row>
    <row r="1439" spans="1:9" x14ac:dyDescent="0.2">
      <c r="A1439" s="1"/>
      <c r="B1439" s="1"/>
      <c r="C1439" s="1"/>
      <c r="D1439" s="8"/>
      <c r="E1439" s="8"/>
      <c r="F1439" s="8"/>
      <c r="G1439" s="5"/>
      <c r="H1439" s="5"/>
      <c r="I1439" s="5"/>
    </row>
    <row r="1440" spans="1:9" x14ac:dyDescent="0.2">
      <c r="A1440" s="1"/>
      <c r="B1440" s="1"/>
      <c r="C1440" s="1"/>
      <c r="D1440" s="8"/>
      <c r="E1440" s="8"/>
      <c r="F1440" s="8"/>
      <c r="G1440" s="5"/>
      <c r="H1440" s="5"/>
      <c r="I1440" s="5"/>
    </row>
    <row r="1441" spans="1:9" x14ac:dyDescent="0.2">
      <c r="A1441" s="1"/>
      <c r="B1441" s="1"/>
      <c r="C1441" s="1"/>
      <c r="D1441" s="8"/>
      <c r="E1441" s="8"/>
      <c r="F1441" s="8"/>
      <c r="G1441" s="5"/>
      <c r="H1441" s="5"/>
      <c r="I1441" s="5"/>
    </row>
    <row r="1442" spans="1:9" x14ac:dyDescent="0.2">
      <c r="A1442" s="1"/>
      <c r="B1442" s="1"/>
      <c r="C1442" s="1"/>
      <c r="D1442" s="8"/>
      <c r="E1442" s="8"/>
      <c r="F1442" s="8"/>
      <c r="G1442" s="5"/>
      <c r="H1442" s="5"/>
      <c r="I1442" s="5"/>
    </row>
    <row r="1443" spans="1:9" x14ac:dyDescent="0.2">
      <c r="A1443" s="1"/>
      <c r="B1443" s="1"/>
      <c r="C1443" s="1"/>
      <c r="D1443" s="8"/>
      <c r="E1443" s="8"/>
      <c r="F1443" s="8"/>
      <c r="G1443" s="5"/>
      <c r="H1443" s="5"/>
      <c r="I1443" s="5"/>
    </row>
    <row r="1444" spans="1:9" x14ac:dyDescent="0.2">
      <c r="A1444" s="1"/>
      <c r="B1444" s="1"/>
      <c r="C1444" s="1"/>
      <c r="D1444" s="8"/>
      <c r="E1444" s="8"/>
      <c r="F1444" s="8"/>
      <c r="G1444" s="5"/>
      <c r="H1444" s="5"/>
      <c r="I1444" s="5"/>
    </row>
    <row r="1445" spans="1:9" x14ac:dyDescent="0.2">
      <c r="A1445" s="1"/>
      <c r="B1445" s="1"/>
      <c r="C1445" s="1"/>
      <c r="D1445" s="8"/>
      <c r="E1445" s="8"/>
      <c r="F1445" s="8"/>
      <c r="G1445" s="5"/>
      <c r="H1445" s="5"/>
      <c r="I1445" s="5"/>
    </row>
    <row r="1446" spans="1:9" x14ac:dyDescent="0.2">
      <c r="A1446" s="1"/>
      <c r="B1446" s="1"/>
      <c r="C1446" s="1"/>
      <c r="D1446" s="8"/>
      <c r="E1446" s="8"/>
      <c r="F1446" s="8"/>
      <c r="G1446" s="5"/>
      <c r="H1446" s="5"/>
      <c r="I1446" s="5"/>
    </row>
    <row r="1447" spans="1:9" x14ac:dyDescent="0.2">
      <c r="A1447" s="1"/>
      <c r="B1447" s="1"/>
      <c r="C1447" s="1"/>
      <c r="D1447" s="8"/>
      <c r="E1447" s="8"/>
      <c r="F1447" s="8"/>
      <c r="G1447" s="5"/>
      <c r="H1447" s="5"/>
      <c r="I1447" s="5"/>
    </row>
    <row r="1448" spans="1:9" x14ac:dyDescent="0.2">
      <c r="A1448" s="1"/>
      <c r="B1448" s="1"/>
      <c r="C1448" s="1"/>
      <c r="D1448" s="8"/>
      <c r="E1448" s="8"/>
      <c r="F1448" s="8"/>
      <c r="G1448" s="5"/>
      <c r="H1448" s="5"/>
      <c r="I1448" s="5"/>
    </row>
    <row r="1449" spans="1:9" x14ac:dyDescent="0.2">
      <c r="A1449" s="1"/>
      <c r="B1449" s="1"/>
      <c r="C1449" s="1"/>
      <c r="D1449" s="8"/>
      <c r="E1449" s="8"/>
      <c r="F1449" s="8"/>
      <c r="G1449" s="5"/>
      <c r="H1449" s="5"/>
      <c r="I1449" s="5"/>
    </row>
    <row r="1450" spans="1:9" x14ac:dyDescent="0.2">
      <c r="A1450" s="1"/>
      <c r="B1450" s="1"/>
      <c r="C1450" s="1"/>
      <c r="D1450" s="8"/>
      <c r="E1450" s="8"/>
      <c r="F1450" s="8"/>
      <c r="G1450" s="5"/>
      <c r="H1450" s="5"/>
      <c r="I1450" s="5"/>
    </row>
    <row r="1451" spans="1:9" x14ac:dyDescent="0.2">
      <c r="A1451" s="1"/>
      <c r="B1451" s="1"/>
      <c r="C1451" s="1"/>
      <c r="D1451" s="8"/>
      <c r="E1451" s="8"/>
      <c r="F1451" s="8"/>
      <c r="G1451" s="5"/>
      <c r="H1451" s="5"/>
      <c r="I1451" s="5"/>
    </row>
    <row r="1452" spans="1:9" x14ac:dyDescent="0.2">
      <c r="A1452" s="1"/>
      <c r="B1452" s="1"/>
      <c r="C1452" s="1"/>
      <c r="D1452" s="8"/>
      <c r="E1452" s="8"/>
      <c r="F1452" s="8"/>
      <c r="G1452" s="5"/>
      <c r="H1452" s="5"/>
      <c r="I1452" s="5"/>
    </row>
    <row r="1453" spans="1:9" x14ac:dyDescent="0.2">
      <c r="A1453" s="1"/>
      <c r="B1453" s="1"/>
      <c r="C1453" s="1"/>
      <c r="D1453" s="8"/>
      <c r="E1453" s="8"/>
      <c r="F1453" s="8"/>
      <c r="G1453" s="5"/>
      <c r="H1453" s="5"/>
      <c r="I1453" s="5"/>
    </row>
    <row r="1454" spans="1:9" x14ac:dyDescent="0.2">
      <c r="A1454" s="1"/>
      <c r="B1454" s="1"/>
      <c r="C1454" s="1"/>
      <c r="D1454" s="8"/>
      <c r="E1454" s="8"/>
      <c r="F1454" s="8"/>
      <c r="G1454" s="5"/>
      <c r="H1454" s="5"/>
      <c r="I1454" s="5"/>
    </row>
    <row r="1455" spans="1:9" x14ac:dyDescent="0.2">
      <c r="A1455" s="1"/>
      <c r="B1455" s="1"/>
      <c r="C1455" s="1"/>
      <c r="D1455" s="8"/>
      <c r="E1455" s="8"/>
      <c r="F1455" s="8"/>
      <c r="G1455" s="5"/>
      <c r="H1455" s="5"/>
      <c r="I1455" s="5"/>
    </row>
    <row r="1456" spans="1:9" x14ac:dyDescent="0.2">
      <c r="A1456" s="1"/>
      <c r="B1456" s="1"/>
      <c r="C1456" s="1"/>
      <c r="D1456" s="8"/>
      <c r="E1456" s="8"/>
      <c r="F1456" s="8"/>
      <c r="G1456" s="5"/>
      <c r="H1456" s="5"/>
      <c r="I1456" s="5"/>
    </row>
    <row r="1457" spans="1:9" x14ac:dyDescent="0.2">
      <c r="A1457" s="1"/>
      <c r="B1457" s="1"/>
      <c r="C1457" s="1"/>
      <c r="D1457" s="8"/>
      <c r="E1457" s="8"/>
      <c r="F1457" s="8"/>
      <c r="G1457" s="5"/>
      <c r="H1457" s="5"/>
      <c r="I1457" s="5"/>
    </row>
    <row r="1458" spans="1:9" x14ac:dyDescent="0.2">
      <c r="A1458" s="1"/>
      <c r="B1458" s="1"/>
      <c r="C1458" s="1"/>
      <c r="D1458" s="8"/>
      <c r="E1458" s="8"/>
      <c r="F1458" s="8"/>
      <c r="G1458" s="5"/>
      <c r="H1458" s="5"/>
      <c r="I1458" s="5"/>
    </row>
    <row r="1459" spans="1:9" x14ac:dyDescent="0.2">
      <c r="A1459" s="1"/>
      <c r="B1459" s="1"/>
      <c r="C1459" s="1"/>
      <c r="D1459" s="8"/>
      <c r="E1459" s="8"/>
      <c r="F1459" s="8"/>
      <c r="G1459" s="5"/>
      <c r="H1459" s="5"/>
      <c r="I1459" s="5"/>
    </row>
    <row r="1460" spans="1:9" x14ac:dyDescent="0.2">
      <c r="A1460" s="1"/>
      <c r="B1460" s="1"/>
      <c r="C1460" s="1"/>
      <c r="D1460" s="8"/>
      <c r="E1460" s="8"/>
      <c r="F1460" s="8"/>
      <c r="G1460" s="5"/>
      <c r="H1460" s="5"/>
      <c r="I1460" s="5"/>
    </row>
    <row r="1461" spans="1:9" x14ac:dyDescent="0.2">
      <c r="A1461" s="1"/>
      <c r="B1461" s="1"/>
      <c r="C1461" s="1"/>
      <c r="D1461" s="8"/>
      <c r="E1461" s="8"/>
      <c r="F1461" s="8"/>
      <c r="G1461" s="5"/>
      <c r="H1461" s="5"/>
      <c r="I1461" s="5"/>
    </row>
    <row r="1462" spans="1:9" x14ac:dyDescent="0.2">
      <c r="A1462" s="1"/>
      <c r="B1462" s="1"/>
      <c r="C1462" s="1"/>
      <c r="D1462" s="8"/>
      <c r="E1462" s="8"/>
      <c r="F1462" s="8"/>
      <c r="G1462" s="5"/>
      <c r="H1462" s="5"/>
      <c r="I1462" s="5"/>
    </row>
    <row r="1463" spans="1:9" x14ac:dyDescent="0.2">
      <c r="A1463" s="1"/>
      <c r="B1463" s="1"/>
      <c r="C1463" s="1"/>
      <c r="D1463" s="8"/>
      <c r="E1463" s="8"/>
      <c r="F1463" s="8"/>
      <c r="G1463" s="5"/>
      <c r="H1463" s="5"/>
      <c r="I1463" s="5"/>
    </row>
    <row r="1464" spans="1:9" x14ac:dyDescent="0.2">
      <c r="A1464" s="1"/>
      <c r="B1464" s="1"/>
      <c r="C1464" s="1"/>
      <c r="D1464" s="8"/>
      <c r="E1464" s="8"/>
      <c r="F1464" s="8"/>
      <c r="G1464" s="5"/>
      <c r="H1464" s="5"/>
      <c r="I1464" s="5"/>
    </row>
    <row r="1465" spans="1:9" x14ac:dyDescent="0.2">
      <c r="A1465" s="1"/>
      <c r="B1465" s="1"/>
      <c r="C1465" s="1"/>
      <c r="D1465" s="8"/>
      <c r="E1465" s="8"/>
      <c r="F1465" s="8"/>
      <c r="G1465" s="5"/>
      <c r="H1465" s="5"/>
      <c r="I1465" s="5"/>
    </row>
    <row r="1466" spans="1:9" x14ac:dyDescent="0.2">
      <c r="A1466" s="1"/>
      <c r="B1466" s="1"/>
      <c r="C1466" s="1"/>
      <c r="D1466" s="8"/>
      <c r="E1466" s="8"/>
      <c r="F1466" s="8"/>
      <c r="G1466" s="5"/>
      <c r="H1466" s="5"/>
      <c r="I1466" s="5"/>
    </row>
    <row r="1467" spans="1:9" x14ac:dyDescent="0.2">
      <c r="A1467" s="1"/>
      <c r="B1467" s="1"/>
      <c r="C1467" s="1"/>
      <c r="D1467" s="8"/>
      <c r="E1467" s="8"/>
      <c r="F1467" s="8"/>
      <c r="G1467" s="5"/>
      <c r="H1467" s="5"/>
      <c r="I1467" s="5"/>
    </row>
    <row r="1468" spans="1:9" x14ac:dyDescent="0.2">
      <c r="A1468" s="1"/>
      <c r="B1468" s="1"/>
      <c r="C1468" s="1"/>
      <c r="D1468" s="8"/>
      <c r="E1468" s="8"/>
      <c r="F1468" s="8"/>
      <c r="G1468" s="5"/>
      <c r="H1468" s="5"/>
      <c r="I1468" s="5"/>
    </row>
    <row r="1469" spans="1:9" x14ac:dyDescent="0.2">
      <c r="A1469" s="1"/>
      <c r="B1469" s="1"/>
      <c r="C1469" s="1"/>
      <c r="D1469" s="8"/>
      <c r="E1469" s="8"/>
      <c r="F1469" s="8"/>
      <c r="G1469" s="5"/>
      <c r="H1469" s="5"/>
      <c r="I1469" s="5"/>
    </row>
    <row r="1470" spans="1:9" x14ac:dyDescent="0.2">
      <c r="A1470" s="1"/>
      <c r="B1470" s="1"/>
      <c r="C1470" s="1"/>
      <c r="D1470" s="8"/>
      <c r="E1470" s="8"/>
      <c r="F1470" s="8"/>
      <c r="G1470" s="5"/>
      <c r="H1470" s="5"/>
      <c r="I1470" s="5"/>
    </row>
    <row r="1471" spans="1:9" x14ac:dyDescent="0.2">
      <c r="A1471" s="1"/>
      <c r="B1471" s="1"/>
      <c r="C1471" s="1"/>
      <c r="D1471" s="8"/>
      <c r="E1471" s="8"/>
      <c r="F1471" s="8"/>
      <c r="G1471" s="5"/>
      <c r="H1471" s="5"/>
      <c r="I1471" s="5"/>
    </row>
    <row r="1472" spans="1:9" x14ac:dyDescent="0.2">
      <c r="A1472" s="1"/>
      <c r="B1472" s="1"/>
      <c r="C1472" s="1"/>
      <c r="D1472" s="8"/>
      <c r="E1472" s="8"/>
      <c r="F1472" s="8"/>
      <c r="G1472" s="5"/>
      <c r="H1472" s="5"/>
      <c r="I1472" s="5"/>
    </row>
    <row r="1473" spans="1:9" x14ac:dyDescent="0.2">
      <c r="A1473" s="1"/>
      <c r="B1473" s="1"/>
      <c r="C1473" s="1"/>
      <c r="D1473" s="8"/>
      <c r="E1473" s="8"/>
      <c r="F1473" s="8"/>
      <c r="G1473" s="5"/>
      <c r="H1473" s="5"/>
      <c r="I1473" s="5"/>
    </row>
    <row r="1474" spans="1:9" x14ac:dyDescent="0.2">
      <c r="A1474" s="1"/>
      <c r="B1474" s="1"/>
      <c r="C1474" s="1"/>
      <c r="D1474" s="8"/>
      <c r="E1474" s="8"/>
      <c r="F1474" s="8"/>
      <c r="G1474" s="5"/>
      <c r="H1474" s="5"/>
      <c r="I1474" s="5"/>
    </row>
    <row r="1475" spans="1:9" x14ac:dyDescent="0.2">
      <c r="A1475" s="1"/>
      <c r="B1475" s="1"/>
      <c r="C1475" s="1"/>
      <c r="D1475" s="8"/>
      <c r="E1475" s="8"/>
      <c r="F1475" s="8"/>
      <c r="G1475" s="5"/>
      <c r="H1475" s="5"/>
      <c r="I1475" s="5"/>
    </row>
    <row r="1476" spans="1:9" x14ac:dyDescent="0.2">
      <c r="A1476" s="1"/>
      <c r="B1476" s="1"/>
      <c r="C1476" s="1"/>
      <c r="D1476" s="8"/>
      <c r="E1476" s="8"/>
      <c r="F1476" s="8"/>
      <c r="G1476" s="5"/>
      <c r="H1476" s="5"/>
      <c r="I1476" s="5"/>
    </row>
    <row r="1477" spans="1:9" x14ac:dyDescent="0.2">
      <c r="A1477" s="1"/>
      <c r="B1477" s="1"/>
      <c r="C1477" s="1"/>
      <c r="D1477" s="8"/>
      <c r="E1477" s="8"/>
      <c r="F1477" s="8"/>
      <c r="G1477" s="5"/>
      <c r="H1477" s="5"/>
      <c r="I1477" s="5"/>
    </row>
    <row r="1478" spans="1:9" x14ac:dyDescent="0.2">
      <c r="A1478" s="1"/>
      <c r="B1478" s="1"/>
      <c r="C1478" s="1"/>
      <c r="D1478" s="8"/>
      <c r="E1478" s="8"/>
      <c r="F1478" s="8"/>
      <c r="G1478" s="5"/>
      <c r="H1478" s="5"/>
      <c r="I1478" s="5"/>
    </row>
    <row r="1479" spans="1:9" x14ac:dyDescent="0.2">
      <c r="A1479" s="1"/>
      <c r="B1479" s="1"/>
      <c r="C1479" s="1"/>
      <c r="D1479" s="8"/>
      <c r="E1479" s="8"/>
      <c r="F1479" s="8"/>
      <c r="G1479" s="5"/>
      <c r="H1479" s="5"/>
      <c r="I1479" s="5"/>
    </row>
    <row r="1480" spans="1:9" x14ac:dyDescent="0.2">
      <c r="A1480" s="1"/>
      <c r="B1480" s="1"/>
      <c r="C1480" s="1"/>
      <c r="D1480" s="8"/>
      <c r="E1480" s="8"/>
      <c r="F1480" s="8"/>
      <c r="G1480" s="5"/>
      <c r="H1480" s="5"/>
      <c r="I1480" s="5"/>
    </row>
    <row r="1481" spans="1:9" x14ac:dyDescent="0.2">
      <c r="A1481" s="1"/>
      <c r="B1481" s="1"/>
      <c r="C1481" s="1"/>
      <c r="D1481" s="8"/>
      <c r="E1481" s="8"/>
      <c r="F1481" s="8"/>
      <c r="G1481" s="5"/>
      <c r="H1481" s="5"/>
      <c r="I1481" s="5"/>
    </row>
    <row r="1482" spans="1:9" x14ac:dyDescent="0.2">
      <c r="A1482" s="1"/>
      <c r="B1482" s="1"/>
      <c r="C1482" s="1"/>
      <c r="D1482" s="8"/>
      <c r="E1482" s="8"/>
      <c r="F1482" s="8"/>
      <c r="G1482" s="5"/>
      <c r="H1482" s="5"/>
      <c r="I1482" s="5"/>
    </row>
    <row r="1483" spans="1:9" x14ac:dyDescent="0.2">
      <c r="A1483" s="1"/>
      <c r="B1483" s="1"/>
      <c r="C1483" s="1"/>
      <c r="D1483" s="8"/>
      <c r="E1483" s="8"/>
      <c r="F1483" s="8"/>
      <c r="G1483" s="5"/>
      <c r="H1483" s="5"/>
      <c r="I1483" s="5"/>
    </row>
    <row r="1484" spans="1:9" x14ac:dyDescent="0.2">
      <c r="A1484" s="1"/>
      <c r="B1484" s="1"/>
      <c r="C1484" s="1"/>
      <c r="D1484" s="8"/>
      <c r="E1484" s="8"/>
      <c r="F1484" s="8"/>
      <c r="G1484" s="5"/>
      <c r="H1484" s="5"/>
      <c r="I1484" s="5"/>
    </row>
    <row r="1485" spans="1:9" x14ac:dyDescent="0.2">
      <c r="A1485" s="1"/>
      <c r="B1485" s="1"/>
      <c r="C1485" s="1"/>
      <c r="D1485" s="8"/>
      <c r="E1485" s="8"/>
      <c r="F1485" s="8"/>
      <c r="G1485" s="5"/>
      <c r="H1485" s="5"/>
      <c r="I1485" s="5"/>
    </row>
    <row r="1486" spans="1:9" x14ac:dyDescent="0.2">
      <c r="A1486" s="1"/>
      <c r="B1486" s="1"/>
      <c r="C1486" s="1"/>
      <c r="D1486" s="8"/>
      <c r="E1486" s="8"/>
      <c r="F1486" s="8"/>
      <c r="G1486" s="5"/>
      <c r="H1486" s="5"/>
      <c r="I1486" s="5"/>
    </row>
    <row r="1487" spans="1:9" x14ac:dyDescent="0.2">
      <c r="A1487" s="1"/>
      <c r="B1487" s="1"/>
      <c r="C1487" s="1"/>
      <c r="D1487" s="8"/>
      <c r="E1487" s="8"/>
      <c r="F1487" s="8"/>
      <c r="G1487" s="5"/>
      <c r="H1487" s="5"/>
      <c r="I1487" s="5"/>
    </row>
    <row r="1488" spans="1:9" x14ac:dyDescent="0.2">
      <c r="A1488" s="1"/>
      <c r="B1488" s="1"/>
      <c r="C1488" s="1"/>
      <c r="D1488" s="8"/>
      <c r="E1488" s="8"/>
      <c r="F1488" s="8"/>
      <c r="G1488" s="5"/>
      <c r="H1488" s="5"/>
      <c r="I1488" s="5"/>
    </row>
    <row r="1489" spans="1:9" x14ac:dyDescent="0.2">
      <c r="A1489" s="1"/>
      <c r="B1489" s="1"/>
      <c r="C1489" s="1"/>
      <c r="D1489" s="8"/>
      <c r="E1489" s="8"/>
      <c r="F1489" s="8"/>
      <c r="G1489" s="5"/>
      <c r="H1489" s="5"/>
      <c r="I1489" s="5"/>
    </row>
    <row r="1490" spans="1:9" x14ac:dyDescent="0.2">
      <c r="A1490" s="1"/>
      <c r="B1490" s="1"/>
      <c r="C1490" s="1"/>
      <c r="D1490" s="8"/>
      <c r="E1490" s="8"/>
      <c r="F1490" s="8"/>
      <c r="G1490" s="5"/>
      <c r="H1490" s="5"/>
      <c r="I1490" s="5"/>
    </row>
    <row r="1491" spans="1:9" x14ac:dyDescent="0.2">
      <c r="A1491" s="1"/>
      <c r="B1491" s="1"/>
      <c r="C1491" s="1"/>
      <c r="D1491" s="8"/>
      <c r="E1491" s="8"/>
      <c r="F1491" s="8"/>
      <c r="G1491" s="5"/>
      <c r="H1491" s="5"/>
      <c r="I1491" s="5"/>
    </row>
    <row r="1492" spans="1:9" x14ac:dyDescent="0.2">
      <c r="A1492" s="1"/>
      <c r="B1492" s="1"/>
      <c r="C1492" s="1"/>
      <c r="D1492" s="8"/>
      <c r="E1492" s="8"/>
      <c r="F1492" s="8"/>
      <c r="G1492" s="5"/>
      <c r="H1492" s="5"/>
      <c r="I1492" s="5"/>
    </row>
    <row r="1493" spans="1:9" x14ac:dyDescent="0.2">
      <c r="A1493" s="1"/>
      <c r="B1493" s="1"/>
      <c r="C1493" s="1"/>
      <c r="D1493" s="8"/>
      <c r="E1493" s="8"/>
      <c r="F1493" s="8"/>
      <c r="G1493" s="5"/>
      <c r="H1493" s="5"/>
      <c r="I1493" s="5"/>
    </row>
    <row r="1494" spans="1:9" x14ac:dyDescent="0.2">
      <c r="A1494" s="1"/>
      <c r="B1494" s="1"/>
      <c r="C1494" s="1"/>
      <c r="D1494" s="8"/>
      <c r="E1494" s="8"/>
      <c r="F1494" s="8"/>
      <c r="G1494" s="5"/>
      <c r="H1494" s="5"/>
      <c r="I1494" s="5"/>
    </row>
    <row r="1495" spans="1:9" x14ac:dyDescent="0.2">
      <c r="A1495" s="1"/>
      <c r="B1495" s="1"/>
      <c r="C1495" s="1"/>
      <c r="D1495" s="8"/>
      <c r="E1495" s="8"/>
      <c r="F1495" s="8"/>
      <c r="G1495" s="5"/>
      <c r="H1495" s="5"/>
      <c r="I1495" s="5"/>
    </row>
    <row r="1496" spans="1:9" x14ac:dyDescent="0.2">
      <c r="A1496" s="1"/>
      <c r="B1496" s="1"/>
      <c r="C1496" s="1"/>
      <c r="D1496" s="8"/>
      <c r="E1496" s="8"/>
      <c r="F1496" s="8"/>
      <c r="G1496" s="5"/>
      <c r="H1496" s="5"/>
      <c r="I1496" s="5"/>
    </row>
    <row r="1497" spans="1:9" x14ac:dyDescent="0.2">
      <c r="A1497" s="1"/>
      <c r="B1497" s="1"/>
      <c r="C1497" s="1"/>
      <c r="D1497" s="8"/>
      <c r="E1497" s="8"/>
      <c r="F1497" s="8"/>
      <c r="G1497" s="5"/>
      <c r="H1497" s="5"/>
      <c r="I1497" s="5"/>
    </row>
    <row r="1498" spans="1:9" x14ac:dyDescent="0.2">
      <c r="A1498" s="1"/>
      <c r="B1498" s="1"/>
      <c r="C1498" s="1"/>
      <c r="D1498" s="8"/>
      <c r="E1498" s="8"/>
      <c r="F1498" s="8"/>
      <c r="G1498" s="5"/>
      <c r="H1498" s="5"/>
      <c r="I1498" s="5"/>
    </row>
    <row r="1499" spans="1:9" x14ac:dyDescent="0.2">
      <c r="A1499" s="1"/>
      <c r="B1499" s="1"/>
      <c r="C1499" s="1"/>
      <c r="D1499" s="8"/>
      <c r="E1499" s="8"/>
      <c r="F1499" s="8"/>
      <c r="G1499" s="5"/>
      <c r="H1499" s="5"/>
      <c r="I1499" s="5"/>
    </row>
    <row r="1500" spans="1:9" x14ac:dyDescent="0.2">
      <c r="A1500" s="1"/>
      <c r="B1500" s="1"/>
      <c r="C1500" s="1"/>
      <c r="D1500" s="8"/>
      <c r="E1500" s="8"/>
      <c r="F1500" s="8"/>
      <c r="G1500" s="5"/>
      <c r="H1500" s="5"/>
      <c r="I1500" s="5"/>
    </row>
    <row r="1501" spans="1:9" x14ac:dyDescent="0.2">
      <c r="A1501" s="1"/>
      <c r="B1501" s="1"/>
      <c r="C1501" s="1"/>
      <c r="D1501" s="8"/>
      <c r="E1501" s="8"/>
      <c r="F1501" s="8"/>
      <c r="G1501" s="5"/>
      <c r="H1501" s="5"/>
      <c r="I1501" s="5"/>
    </row>
    <row r="1502" spans="1:9" x14ac:dyDescent="0.2">
      <c r="A1502" s="1"/>
      <c r="B1502" s="1"/>
      <c r="C1502" s="1"/>
      <c r="D1502" s="8"/>
      <c r="E1502" s="8"/>
      <c r="F1502" s="8"/>
      <c r="G1502" s="5"/>
      <c r="H1502" s="5"/>
      <c r="I1502" s="5"/>
    </row>
    <row r="1503" spans="1:9" x14ac:dyDescent="0.2">
      <c r="A1503" s="1"/>
      <c r="B1503" s="1"/>
      <c r="C1503" s="1"/>
      <c r="D1503" s="8"/>
      <c r="E1503" s="8"/>
      <c r="F1503" s="8"/>
      <c r="G1503" s="5"/>
      <c r="H1503" s="5"/>
      <c r="I1503" s="5"/>
    </row>
    <row r="1504" spans="1:9" x14ac:dyDescent="0.2">
      <c r="A1504" s="1"/>
      <c r="B1504" s="1"/>
      <c r="C1504" s="1"/>
      <c r="D1504" s="8"/>
      <c r="E1504" s="8"/>
      <c r="F1504" s="8"/>
      <c r="G1504" s="5"/>
      <c r="H1504" s="5"/>
      <c r="I1504" s="5"/>
    </row>
    <row r="1505" spans="1:9" x14ac:dyDescent="0.2">
      <c r="A1505" s="1"/>
      <c r="B1505" s="1"/>
      <c r="C1505" s="1"/>
      <c r="D1505" s="8"/>
      <c r="E1505" s="8"/>
      <c r="F1505" s="8"/>
      <c r="G1505" s="5"/>
      <c r="H1505" s="5"/>
      <c r="I1505" s="5"/>
    </row>
    <row r="1506" spans="1:9" x14ac:dyDescent="0.2">
      <c r="A1506" s="1"/>
      <c r="B1506" s="1"/>
      <c r="C1506" s="1"/>
      <c r="D1506" s="8"/>
      <c r="E1506" s="8"/>
      <c r="F1506" s="8"/>
      <c r="G1506" s="5"/>
      <c r="H1506" s="5"/>
      <c r="I1506" s="5"/>
    </row>
    <row r="1507" spans="1:9" x14ac:dyDescent="0.2">
      <c r="A1507" s="1"/>
      <c r="B1507" s="1"/>
      <c r="C1507" s="1"/>
      <c r="D1507" s="8"/>
      <c r="E1507" s="8"/>
      <c r="F1507" s="8"/>
      <c r="G1507" s="5"/>
      <c r="H1507" s="5"/>
      <c r="I1507" s="5"/>
    </row>
    <row r="1508" spans="1:9" x14ac:dyDescent="0.2">
      <c r="A1508" s="1"/>
      <c r="B1508" s="1"/>
      <c r="C1508" s="1"/>
      <c r="D1508" s="8"/>
      <c r="E1508" s="8"/>
      <c r="F1508" s="8"/>
      <c r="G1508" s="5"/>
      <c r="H1508" s="5"/>
      <c r="I1508" s="5"/>
    </row>
    <row r="1509" spans="1:9" x14ac:dyDescent="0.2">
      <c r="A1509" s="1"/>
      <c r="B1509" s="1"/>
      <c r="C1509" s="1"/>
      <c r="D1509" s="8"/>
      <c r="E1509" s="8"/>
      <c r="F1509" s="8"/>
      <c r="G1509" s="5"/>
      <c r="H1509" s="5"/>
      <c r="I1509" s="5"/>
    </row>
    <row r="1510" spans="1:9" x14ac:dyDescent="0.2">
      <c r="A1510" s="1"/>
      <c r="B1510" s="1"/>
      <c r="C1510" s="1"/>
      <c r="D1510" s="8"/>
      <c r="E1510" s="8"/>
      <c r="F1510" s="8"/>
      <c r="G1510" s="5"/>
      <c r="H1510" s="5"/>
      <c r="I1510" s="5"/>
    </row>
    <row r="1511" spans="1:9" x14ac:dyDescent="0.2">
      <c r="A1511" s="1"/>
      <c r="B1511" s="1"/>
      <c r="C1511" s="1"/>
      <c r="D1511" s="8"/>
      <c r="E1511" s="8"/>
      <c r="F1511" s="8"/>
      <c r="G1511" s="5"/>
      <c r="H1511" s="5"/>
      <c r="I1511" s="5"/>
    </row>
    <row r="1512" spans="1:9" x14ac:dyDescent="0.2">
      <c r="A1512" s="1"/>
      <c r="B1512" s="1"/>
      <c r="C1512" s="1"/>
      <c r="D1512" s="8"/>
      <c r="E1512" s="8"/>
      <c r="F1512" s="8"/>
      <c r="G1512" s="5"/>
      <c r="H1512" s="5"/>
      <c r="I1512" s="5"/>
    </row>
    <row r="1513" spans="1:9" x14ac:dyDescent="0.2">
      <c r="A1513" s="1"/>
      <c r="B1513" s="1"/>
      <c r="C1513" s="1"/>
      <c r="D1513" s="8"/>
      <c r="E1513" s="8"/>
      <c r="F1513" s="8"/>
      <c r="G1513" s="5"/>
      <c r="H1513" s="5"/>
      <c r="I1513" s="5"/>
    </row>
    <row r="1514" spans="1:9" x14ac:dyDescent="0.2">
      <c r="A1514" s="1"/>
      <c r="B1514" s="1"/>
      <c r="C1514" s="1"/>
      <c r="D1514" s="8"/>
      <c r="E1514" s="8"/>
      <c r="F1514" s="8"/>
      <c r="G1514" s="5"/>
      <c r="H1514" s="5"/>
      <c r="I1514" s="5"/>
    </row>
    <row r="1515" spans="1:9" x14ac:dyDescent="0.2">
      <c r="A1515" s="1"/>
      <c r="B1515" s="1"/>
      <c r="C1515" s="1"/>
      <c r="D1515" s="8"/>
      <c r="E1515" s="8"/>
      <c r="F1515" s="8"/>
      <c r="G1515" s="5"/>
      <c r="H1515" s="5"/>
      <c r="I1515" s="5"/>
    </row>
    <row r="1516" spans="1:9" x14ac:dyDescent="0.2">
      <c r="A1516" s="1"/>
      <c r="B1516" s="1"/>
      <c r="C1516" s="1"/>
      <c r="D1516" s="8"/>
      <c r="E1516" s="8"/>
      <c r="F1516" s="8"/>
      <c r="G1516" s="5"/>
      <c r="H1516" s="5"/>
      <c r="I1516" s="5"/>
    </row>
    <row r="1517" spans="1:9" x14ac:dyDescent="0.2">
      <c r="A1517" s="1"/>
      <c r="B1517" s="1"/>
      <c r="C1517" s="1"/>
      <c r="D1517" s="8"/>
      <c r="E1517" s="8"/>
      <c r="F1517" s="8"/>
      <c r="G1517" s="5"/>
      <c r="H1517" s="5"/>
      <c r="I1517" s="5"/>
    </row>
    <row r="1518" spans="1:9" x14ac:dyDescent="0.2">
      <c r="A1518" s="1"/>
      <c r="B1518" s="1"/>
      <c r="C1518" s="1"/>
      <c r="D1518" s="8"/>
      <c r="E1518" s="8"/>
      <c r="F1518" s="8"/>
      <c r="G1518" s="5"/>
      <c r="H1518" s="5"/>
      <c r="I1518" s="5"/>
    </row>
    <row r="1519" spans="1:9" x14ac:dyDescent="0.2">
      <c r="A1519" s="1"/>
      <c r="B1519" s="1"/>
      <c r="C1519" s="1"/>
      <c r="D1519" s="8"/>
      <c r="E1519" s="8"/>
      <c r="F1519" s="8"/>
      <c r="G1519" s="5"/>
      <c r="H1519" s="5"/>
      <c r="I1519" s="5"/>
    </row>
    <row r="1520" spans="1:9" x14ac:dyDescent="0.2">
      <c r="A1520" s="1"/>
      <c r="B1520" s="1"/>
      <c r="C1520" s="1"/>
      <c r="D1520" s="8"/>
      <c r="E1520" s="8"/>
      <c r="F1520" s="8"/>
      <c r="G1520" s="5"/>
      <c r="H1520" s="5"/>
      <c r="I1520" s="5"/>
    </row>
    <row r="1521" spans="1:9" x14ac:dyDescent="0.2">
      <c r="A1521" s="1"/>
      <c r="B1521" s="1"/>
      <c r="C1521" s="1"/>
      <c r="D1521" s="8"/>
      <c r="E1521" s="8"/>
      <c r="F1521" s="8"/>
      <c r="G1521" s="5"/>
      <c r="H1521" s="5"/>
      <c r="I1521" s="5"/>
    </row>
    <row r="1522" spans="1:9" x14ac:dyDescent="0.2">
      <c r="A1522" s="1"/>
      <c r="B1522" s="1"/>
      <c r="C1522" s="1"/>
      <c r="D1522" s="8"/>
      <c r="E1522" s="8"/>
      <c r="F1522" s="8"/>
      <c r="G1522" s="5"/>
      <c r="H1522" s="5"/>
      <c r="I1522" s="5"/>
    </row>
    <row r="1523" spans="1:9" x14ac:dyDescent="0.2">
      <c r="A1523" s="1"/>
      <c r="B1523" s="1"/>
      <c r="C1523" s="1"/>
      <c r="D1523" s="8"/>
      <c r="E1523" s="8"/>
      <c r="F1523" s="8"/>
      <c r="G1523" s="5"/>
      <c r="H1523" s="5"/>
      <c r="I1523" s="5"/>
    </row>
    <row r="1524" spans="1:9" x14ac:dyDescent="0.2">
      <c r="A1524" s="1"/>
      <c r="B1524" s="1"/>
      <c r="C1524" s="1"/>
      <c r="D1524" s="8"/>
      <c r="E1524" s="8"/>
      <c r="F1524" s="8"/>
      <c r="G1524" s="5"/>
      <c r="H1524" s="5"/>
      <c r="I1524" s="5"/>
    </row>
    <row r="1525" spans="1:9" x14ac:dyDescent="0.2">
      <c r="A1525" s="1"/>
      <c r="B1525" s="1"/>
      <c r="C1525" s="1"/>
      <c r="D1525" s="8"/>
      <c r="E1525" s="8"/>
      <c r="F1525" s="8"/>
      <c r="G1525" s="5"/>
      <c r="H1525" s="5"/>
      <c r="I1525" s="5"/>
    </row>
    <row r="1526" spans="1:9" x14ac:dyDescent="0.2">
      <c r="A1526" s="1"/>
      <c r="B1526" s="1"/>
      <c r="C1526" s="1"/>
      <c r="D1526" s="8"/>
      <c r="E1526" s="8"/>
      <c r="F1526" s="8"/>
      <c r="G1526" s="5"/>
      <c r="H1526" s="5"/>
      <c r="I1526" s="5"/>
    </row>
    <row r="1527" spans="1:9" x14ac:dyDescent="0.2">
      <c r="A1527" s="1"/>
      <c r="B1527" s="1"/>
      <c r="C1527" s="1"/>
      <c r="D1527" s="8"/>
      <c r="E1527" s="8"/>
      <c r="F1527" s="8"/>
      <c r="G1527" s="5"/>
      <c r="H1527" s="5"/>
      <c r="I1527" s="5"/>
    </row>
    <row r="1528" spans="1:9" x14ac:dyDescent="0.2">
      <c r="A1528" s="1"/>
      <c r="B1528" s="1"/>
      <c r="C1528" s="1"/>
      <c r="D1528" s="8"/>
      <c r="E1528" s="8"/>
      <c r="F1528" s="8"/>
      <c r="G1528" s="5"/>
      <c r="H1528" s="5"/>
      <c r="I1528" s="5"/>
    </row>
    <row r="1529" spans="1:9" x14ac:dyDescent="0.2">
      <c r="A1529" s="1"/>
      <c r="B1529" s="1"/>
      <c r="C1529" s="1"/>
      <c r="D1529" s="8"/>
      <c r="E1529" s="8"/>
      <c r="F1529" s="8"/>
      <c r="G1529" s="5"/>
      <c r="H1529" s="5"/>
      <c r="I1529" s="5"/>
    </row>
    <row r="1530" spans="1:9" x14ac:dyDescent="0.2">
      <c r="A1530" s="1"/>
      <c r="B1530" s="1"/>
      <c r="C1530" s="1"/>
      <c r="D1530" s="8"/>
      <c r="E1530" s="8"/>
      <c r="F1530" s="8"/>
      <c r="G1530" s="5"/>
      <c r="H1530" s="5"/>
      <c r="I1530" s="5"/>
    </row>
    <row r="1531" spans="1:9" x14ac:dyDescent="0.2">
      <c r="A1531" s="1"/>
      <c r="B1531" s="1"/>
      <c r="C1531" s="1"/>
      <c r="D1531" s="8"/>
      <c r="E1531" s="8"/>
      <c r="F1531" s="8"/>
      <c r="G1531" s="5"/>
      <c r="H1531" s="5"/>
      <c r="I1531" s="5"/>
    </row>
    <row r="1532" spans="1:9" x14ac:dyDescent="0.2">
      <c r="A1532" s="1"/>
      <c r="B1532" s="1"/>
      <c r="C1532" s="1"/>
      <c r="D1532" s="8"/>
      <c r="E1532" s="8"/>
      <c r="F1532" s="8"/>
      <c r="G1532" s="5"/>
      <c r="H1532" s="5"/>
      <c r="I1532" s="5"/>
    </row>
    <row r="1533" spans="1:9" x14ac:dyDescent="0.2">
      <c r="A1533" s="1"/>
      <c r="B1533" s="1"/>
      <c r="C1533" s="1"/>
      <c r="D1533" s="8"/>
      <c r="E1533" s="8"/>
      <c r="F1533" s="8"/>
      <c r="G1533" s="5"/>
      <c r="H1533" s="5"/>
      <c r="I1533" s="5"/>
    </row>
    <row r="1534" spans="1:9" x14ac:dyDescent="0.2">
      <c r="A1534" s="1"/>
      <c r="B1534" s="1"/>
      <c r="C1534" s="1"/>
      <c r="D1534" s="8"/>
      <c r="E1534" s="8"/>
      <c r="F1534" s="8"/>
      <c r="G1534" s="5"/>
      <c r="H1534" s="5"/>
      <c r="I1534" s="5"/>
    </row>
    <row r="1535" spans="1:9" x14ac:dyDescent="0.2">
      <c r="A1535" s="1"/>
      <c r="B1535" s="1"/>
      <c r="C1535" s="1"/>
      <c r="D1535" s="8"/>
      <c r="E1535" s="8"/>
      <c r="F1535" s="8"/>
      <c r="G1535" s="5"/>
      <c r="H1535" s="5"/>
      <c r="I1535" s="5"/>
    </row>
    <row r="1536" spans="1:9" x14ac:dyDescent="0.2">
      <c r="A1536" s="1"/>
      <c r="B1536" s="1"/>
      <c r="C1536" s="1"/>
      <c r="D1536" s="8"/>
      <c r="E1536" s="8"/>
      <c r="F1536" s="8"/>
      <c r="G1536" s="5"/>
      <c r="H1536" s="5"/>
      <c r="I1536" s="5"/>
    </row>
    <row r="1537" spans="1:9" x14ac:dyDescent="0.2">
      <c r="A1537" s="1"/>
      <c r="B1537" s="1"/>
      <c r="C1537" s="1"/>
      <c r="D1537" s="8"/>
      <c r="E1537" s="8"/>
      <c r="F1537" s="8"/>
      <c r="G1537" s="5"/>
      <c r="H1537" s="5"/>
      <c r="I1537" s="5"/>
    </row>
    <row r="1538" spans="1:9" x14ac:dyDescent="0.2">
      <c r="A1538" s="1"/>
      <c r="B1538" s="1"/>
      <c r="C1538" s="1"/>
      <c r="D1538" s="8"/>
      <c r="E1538" s="8"/>
      <c r="F1538" s="8"/>
      <c r="G1538" s="5"/>
      <c r="H1538" s="5"/>
      <c r="I1538" s="5"/>
    </row>
    <row r="1539" spans="1:9" x14ac:dyDescent="0.2">
      <c r="A1539" s="1"/>
      <c r="B1539" s="1"/>
      <c r="C1539" s="1"/>
      <c r="D1539" s="8"/>
      <c r="E1539" s="8"/>
      <c r="F1539" s="8"/>
      <c r="G1539" s="5"/>
      <c r="H1539" s="5"/>
      <c r="I1539" s="5"/>
    </row>
    <row r="1540" spans="1:9" x14ac:dyDescent="0.2">
      <c r="A1540" s="1"/>
      <c r="B1540" s="1"/>
      <c r="C1540" s="1"/>
      <c r="D1540" s="8"/>
      <c r="E1540" s="8"/>
      <c r="F1540" s="8"/>
      <c r="G1540" s="5"/>
      <c r="H1540" s="5"/>
      <c r="I1540" s="5"/>
    </row>
    <row r="1541" spans="1:9" x14ac:dyDescent="0.2">
      <c r="A1541" s="1"/>
      <c r="B1541" s="1"/>
      <c r="C1541" s="1"/>
      <c r="D1541" s="8"/>
      <c r="E1541" s="8"/>
      <c r="F1541" s="8"/>
      <c r="G1541" s="5"/>
      <c r="H1541" s="5"/>
      <c r="I1541" s="5"/>
    </row>
    <row r="1542" spans="1:9" x14ac:dyDescent="0.2">
      <c r="A1542" s="1"/>
      <c r="B1542" s="1"/>
      <c r="C1542" s="1"/>
      <c r="D1542" s="8"/>
      <c r="E1542" s="8"/>
      <c r="F1542" s="8"/>
      <c r="G1542" s="5"/>
      <c r="H1542" s="5"/>
      <c r="I1542" s="5"/>
    </row>
    <row r="1543" spans="1:9" x14ac:dyDescent="0.2">
      <c r="A1543" s="1"/>
      <c r="B1543" s="1"/>
      <c r="C1543" s="1"/>
      <c r="D1543" s="8"/>
      <c r="E1543" s="8"/>
      <c r="F1543" s="8"/>
      <c r="G1543" s="5"/>
      <c r="H1543" s="5"/>
      <c r="I1543" s="5"/>
    </row>
    <row r="1544" spans="1:9" x14ac:dyDescent="0.2">
      <c r="A1544" s="1"/>
      <c r="B1544" s="1"/>
      <c r="C1544" s="1"/>
      <c r="D1544" s="8"/>
      <c r="E1544" s="8"/>
      <c r="F1544" s="8"/>
      <c r="G1544" s="5"/>
      <c r="H1544" s="5"/>
      <c r="I1544" s="5"/>
    </row>
    <row r="1545" spans="1:9" x14ac:dyDescent="0.2">
      <c r="A1545" s="1"/>
      <c r="B1545" s="1"/>
      <c r="C1545" s="1"/>
      <c r="D1545" s="8"/>
      <c r="E1545" s="8"/>
      <c r="F1545" s="8"/>
      <c r="G1545" s="5"/>
      <c r="H1545" s="5"/>
      <c r="I1545" s="5"/>
    </row>
    <row r="1546" spans="1:9" x14ac:dyDescent="0.2">
      <c r="A1546" s="1"/>
      <c r="B1546" s="1"/>
      <c r="C1546" s="1"/>
      <c r="D1546" s="8"/>
      <c r="E1546" s="8"/>
      <c r="F1546" s="8"/>
      <c r="G1546" s="5"/>
      <c r="H1546" s="5"/>
      <c r="I1546" s="5"/>
    </row>
    <row r="1547" spans="1:9" x14ac:dyDescent="0.2">
      <c r="A1547" s="1"/>
      <c r="B1547" s="1"/>
      <c r="C1547" s="1"/>
      <c r="D1547" s="8"/>
      <c r="E1547" s="8"/>
      <c r="F1547" s="8"/>
      <c r="G1547" s="5"/>
      <c r="H1547" s="5"/>
      <c r="I1547" s="5"/>
    </row>
    <row r="1548" spans="1:9" x14ac:dyDescent="0.2">
      <c r="A1548" s="1"/>
      <c r="B1548" s="1"/>
      <c r="C1548" s="1"/>
      <c r="D1548" s="8"/>
      <c r="E1548" s="8"/>
      <c r="F1548" s="8"/>
      <c r="G1548" s="5"/>
      <c r="H1548" s="5"/>
      <c r="I1548" s="5"/>
    </row>
    <row r="1549" spans="1:9" x14ac:dyDescent="0.2">
      <c r="A1549" s="1"/>
      <c r="B1549" s="1"/>
      <c r="C1549" s="1"/>
      <c r="D1549" s="8"/>
      <c r="E1549" s="8"/>
      <c r="F1549" s="8"/>
      <c r="G1549" s="5"/>
      <c r="H1549" s="5"/>
      <c r="I1549" s="5"/>
    </row>
    <row r="1550" spans="1:9" x14ac:dyDescent="0.2">
      <c r="A1550" s="1"/>
      <c r="B1550" s="1"/>
      <c r="C1550" s="1"/>
      <c r="D1550" s="8"/>
      <c r="E1550" s="8"/>
      <c r="F1550" s="8"/>
      <c r="G1550" s="5"/>
      <c r="H1550" s="5"/>
      <c r="I1550" s="5"/>
    </row>
    <row r="1551" spans="1:9" x14ac:dyDescent="0.2">
      <c r="A1551" s="1"/>
      <c r="B1551" s="1"/>
      <c r="C1551" s="1"/>
      <c r="D1551" s="8"/>
      <c r="E1551" s="8"/>
      <c r="F1551" s="8"/>
      <c r="G1551" s="5"/>
      <c r="H1551" s="5"/>
      <c r="I1551" s="5"/>
    </row>
    <row r="1552" spans="1:9" x14ac:dyDescent="0.2">
      <c r="A1552" s="1"/>
      <c r="B1552" s="1"/>
      <c r="C1552" s="1"/>
      <c r="D1552" s="8"/>
      <c r="E1552" s="8"/>
      <c r="F1552" s="8"/>
      <c r="G1552" s="5"/>
      <c r="H1552" s="5"/>
      <c r="I1552" s="5"/>
    </row>
    <row r="1553" spans="1:9" x14ac:dyDescent="0.2">
      <c r="A1553" s="1"/>
      <c r="B1553" s="1"/>
      <c r="C1553" s="1"/>
      <c r="D1553" s="8"/>
      <c r="E1553" s="8"/>
      <c r="F1553" s="8"/>
      <c r="G1553" s="5"/>
      <c r="H1553" s="5"/>
      <c r="I1553" s="5"/>
    </row>
    <row r="1554" spans="1:9" x14ac:dyDescent="0.2">
      <c r="A1554" s="1"/>
      <c r="B1554" s="1"/>
      <c r="C1554" s="1"/>
      <c r="D1554" s="8"/>
      <c r="E1554" s="8"/>
      <c r="F1554" s="8"/>
      <c r="G1554" s="5"/>
      <c r="H1554" s="5"/>
      <c r="I1554" s="5"/>
    </row>
    <row r="1555" spans="1:9" x14ac:dyDescent="0.2">
      <c r="A1555" s="1"/>
      <c r="B1555" s="1"/>
      <c r="C1555" s="1"/>
      <c r="D1555" s="8"/>
      <c r="E1555" s="8"/>
      <c r="F1555" s="8"/>
      <c r="G1555" s="5"/>
      <c r="H1555" s="5"/>
      <c r="I1555" s="5"/>
    </row>
    <row r="1556" spans="1:9" x14ac:dyDescent="0.2">
      <c r="A1556" s="1"/>
      <c r="B1556" s="1"/>
      <c r="C1556" s="1"/>
      <c r="D1556" s="8"/>
      <c r="E1556" s="8"/>
      <c r="F1556" s="8"/>
      <c r="G1556" s="5"/>
      <c r="H1556" s="5"/>
      <c r="I1556" s="5"/>
    </row>
    <row r="1557" spans="1:9" x14ac:dyDescent="0.2">
      <c r="A1557" s="1"/>
      <c r="B1557" s="1"/>
      <c r="C1557" s="1"/>
      <c r="D1557" s="8"/>
      <c r="E1557" s="8"/>
      <c r="F1557" s="8"/>
      <c r="G1557" s="5"/>
      <c r="H1557" s="5"/>
      <c r="I1557" s="5"/>
    </row>
    <row r="1558" spans="1:9" x14ac:dyDescent="0.2">
      <c r="A1558" s="1"/>
      <c r="B1558" s="1"/>
      <c r="C1558" s="1"/>
      <c r="D1558" s="8"/>
      <c r="E1558" s="8"/>
      <c r="F1558" s="8"/>
      <c r="G1558" s="5"/>
      <c r="H1558" s="5"/>
      <c r="I1558" s="5"/>
    </row>
    <row r="1559" spans="1:9" x14ac:dyDescent="0.2">
      <c r="A1559" s="1"/>
      <c r="B1559" s="1"/>
      <c r="C1559" s="1"/>
      <c r="D1559" s="8"/>
      <c r="E1559" s="8"/>
      <c r="F1559" s="8"/>
      <c r="G1559" s="5"/>
      <c r="H1559" s="5"/>
      <c r="I1559" s="5"/>
    </row>
    <row r="1560" spans="1:9" x14ac:dyDescent="0.2">
      <c r="A1560" s="1"/>
      <c r="B1560" s="1"/>
      <c r="C1560" s="1"/>
      <c r="D1560" s="8"/>
      <c r="E1560" s="8"/>
      <c r="F1560" s="8"/>
      <c r="G1560" s="5"/>
      <c r="H1560" s="5"/>
      <c r="I1560" s="5"/>
    </row>
    <row r="1561" spans="1:9" x14ac:dyDescent="0.2">
      <c r="A1561" s="1"/>
      <c r="B1561" s="1"/>
      <c r="C1561" s="1"/>
      <c r="D1561" s="8"/>
      <c r="E1561" s="8"/>
      <c r="F1561" s="8"/>
      <c r="G1561" s="5"/>
      <c r="H1561" s="5"/>
      <c r="I1561" s="5"/>
    </row>
    <row r="1562" spans="1:9" x14ac:dyDescent="0.2">
      <c r="A1562" s="1"/>
      <c r="B1562" s="1"/>
      <c r="C1562" s="1"/>
      <c r="D1562" s="8"/>
      <c r="E1562" s="8"/>
      <c r="F1562" s="8"/>
      <c r="G1562" s="5"/>
      <c r="H1562" s="5"/>
      <c r="I1562" s="5"/>
    </row>
    <row r="1563" spans="1:9" x14ac:dyDescent="0.2">
      <c r="A1563" s="1"/>
      <c r="B1563" s="1"/>
      <c r="C1563" s="1"/>
      <c r="D1563" s="8"/>
      <c r="E1563" s="8"/>
      <c r="F1563" s="8"/>
      <c r="G1563" s="5"/>
      <c r="H1563" s="5"/>
      <c r="I1563" s="5"/>
    </row>
    <row r="1564" spans="1:9" x14ac:dyDescent="0.2">
      <c r="A1564" s="1"/>
      <c r="B1564" s="1"/>
      <c r="C1564" s="1"/>
      <c r="D1564" s="8"/>
      <c r="E1564" s="8"/>
      <c r="F1564" s="8"/>
      <c r="G1564" s="5"/>
      <c r="H1564" s="5"/>
      <c r="I1564" s="5"/>
    </row>
    <row r="1565" spans="1:9" x14ac:dyDescent="0.2">
      <c r="A1565" s="1"/>
      <c r="B1565" s="1"/>
      <c r="C1565" s="1"/>
      <c r="D1565" s="8"/>
      <c r="E1565" s="8"/>
      <c r="F1565" s="8"/>
      <c r="G1565" s="5"/>
      <c r="H1565" s="5"/>
      <c r="I1565" s="5"/>
    </row>
    <row r="1566" spans="1:9" x14ac:dyDescent="0.2">
      <c r="A1566" s="1"/>
      <c r="B1566" s="1"/>
      <c r="C1566" s="1"/>
      <c r="D1566" s="8"/>
      <c r="E1566" s="8"/>
      <c r="F1566" s="8"/>
      <c r="G1566" s="5"/>
      <c r="H1566" s="5"/>
      <c r="I1566" s="5"/>
    </row>
    <row r="1567" spans="1:9" x14ac:dyDescent="0.2">
      <c r="A1567" s="1"/>
      <c r="B1567" s="1"/>
      <c r="C1567" s="1"/>
      <c r="D1567" s="8"/>
      <c r="E1567" s="8"/>
      <c r="F1567" s="8"/>
      <c r="G1567" s="5"/>
      <c r="H1567" s="5"/>
      <c r="I1567" s="5"/>
    </row>
    <row r="1568" spans="1:9" x14ac:dyDescent="0.2">
      <c r="A1568" s="1"/>
      <c r="B1568" s="1"/>
      <c r="C1568" s="1"/>
      <c r="D1568" s="8"/>
      <c r="E1568" s="8"/>
      <c r="F1568" s="8"/>
      <c r="G1568" s="5"/>
      <c r="H1568" s="5"/>
      <c r="I1568" s="5"/>
    </row>
    <row r="1569" spans="1:9" x14ac:dyDescent="0.2">
      <c r="A1569" s="1"/>
      <c r="B1569" s="1"/>
      <c r="C1569" s="1"/>
      <c r="D1569" s="8"/>
      <c r="E1569" s="8"/>
      <c r="F1569" s="8"/>
      <c r="G1569" s="5"/>
      <c r="H1569" s="5"/>
      <c r="I1569" s="5"/>
    </row>
    <row r="1570" spans="1:9" x14ac:dyDescent="0.2">
      <c r="A1570" s="1"/>
      <c r="B1570" s="1"/>
      <c r="C1570" s="1"/>
      <c r="D1570" s="8"/>
      <c r="E1570" s="8"/>
      <c r="F1570" s="8"/>
      <c r="G1570" s="5"/>
      <c r="H1570" s="5"/>
      <c r="I1570" s="5"/>
    </row>
    <row r="1571" spans="1:9" x14ac:dyDescent="0.2">
      <c r="A1571" s="1"/>
      <c r="B1571" s="1"/>
      <c r="C1571" s="1"/>
      <c r="D1571" s="8"/>
      <c r="E1571" s="8"/>
      <c r="F1571" s="8"/>
      <c r="G1571" s="5"/>
      <c r="H1571" s="5"/>
      <c r="I1571" s="5"/>
    </row>
    <row r="1572" spans="1:9" x14ac:dyDescent="0.2">
      <c r="A1572" s="1"/>
      <c r="B1572" s="1"/>
      <c r="C1572" s="1"/>
      <c r="D1572" s="8"/>
      <c r="E1572" s="8"/>
      <c r="F1572" s="8"/>
      <c r="G1572" s="5"/>
      <c r="H1572" s="5"/>
      <c r="I1572" s="5"/>
    </row>
    <row r="1573" spans="1:9" x14ac:dyDescent="0.2">
      <c r="A1573" s="1"/>
      <c r="B1573" s="1"/>
      <c r="C1573" s="1"/>
      <c r="D1573" s="8"/>
      <c r="E1573" s="8"/>
      <c r="F1573" s="8"/>
      <c r="G1573" s="5"/>
      <c r="H1573" s="5"/>
      <c r="I1573" s="5"/>
    </row>
    <row r="1574" spans="1:9" x14ac:dyDescent="0.2">
      <c r="A1574" s="1"/>
      <c r="B1574" s="1"/>
      <c r="C1574" s="1"/>
      <c r="D1574" s="8"/>
      <c r="E1574" s="8"/>
      <c r="F1574" s="8"/>
      <c r="G1574" s="5"/>
      <c r="H1574" s="5"/>
      <c r="I1574" s="5"/>
    </row>
    <row r="1575" spans="1:9" x14ac:dyDescent="0.2">
      <c r="A1575" s="1"/>
      <c r="B1575" s="1"/>
      <c r="C1575" s="1"/>
      <c r="D1575" s="8"/>
      <c r="E1575" s="8"/>
      <c r="F1575" s="8"/>
      <c r="G1575" s="5"/>
      <c r="H1575" s="5"/>
      <c r="I1575" s="5"/>
    </row>
    <row r="1576" spans="1:9" x14ac:dyDescent="0.2">
      <c r="A1576" s="1"/>
      <c r="B1576" s="1"/>
      <c r="C1576" s="1"/>
      <c r="D1576" s="8"/>
      <c r="E1576" s="8"/>
      <c r="F1576" s="8"/>
      <c r="G1576" s="5"/>
      <c r="H1576" s="5"/>
      <c r="I1576" s="5"/>
    </row>
    <row r="1577" spans="1:9" x14ac:dyDescent="0.2">
      <c r="A1577" s="1"/>
      <c r="B1577" s="1"/>
      <c r="C1577" s="1"/>
      <c r="D1577" s="8"/>
      <c r="E1577" s="8"/>
      <c r="F1577" s="8"/>
      <c r="G1577" s="5"/>
      <c r="H1577" s="5"/>
      <c r="I1577" s="5"/>
    </row>
    <row r="1578" spans="1:9" x14ac:dyDescent="0.2">
      <c r="A1578" s="1"/>
      <c r="B1578" s="1"/>
      <c r="C1578" s="1"/>
      <c r="D1578" s="8"/>
      <c r="E1578" s="8"/>
      <c r="F1578" s="8"/>
      <c r="G1578" s="5"/>
      <c r="H1578" s="5"/>
      <c r="I1578" s="5"/>
    </row>
    <row r="1579" spans="1:9" x14ac:dyDescent="0.2">
      <c r="A1579" s="1"/>
      <c r="B1579" s="1"/>
      <c r="C1579" s="1"/>
      <c r="D1579" s="8"/>
      <c r="E1579" s="8"/>
      <c r="F1579" s="8"/>
      <c r="G1579" s="5"/>
      <c r="H1579" s="5"/>
      <c r="I1579" s="5"/>
    </row>
    <row r="1580" spans="1:9" x14ac:dyDescent="0.2">
      <c r="A1580" s="1"/>
      <c r="B1580" s="1"/>
      <c r="C1580" s="1"/>
      <c r="D1580" s="8"/>
      <c r="E1580" s="8"/>
      <c r="F1580" s="8"/>
      <c r="G1580" s="5"/>
      <c r="H1580" s="5"/>
      <c r="I1580" s="5"/>
    </row>
    <row r="1581" spans="1:9" x14ac:dyDescent="0.2">
      <c r="A1581" s="1"/>
      <c r="B1581" s="1"/>
      <c r="C1581" s="1"/>
      <c r="D1581" s="8"/>
      <c r="E1581" s="8"/>
      <c r="F1581" s="8"/>
      <c r="G1581" s="5"/>
      <c r="H1581" s="5"/>
      <c r="I1581" s="5"/>
    </row>
    <row r="1582" spans="1:9" x14ac:dyDescent="0.2">
      <c r="A1582" s="1"/>
      <c r="B1582" s="1"/>
      <c r="C1582" s="1"/>
      <c r="D1582" s="8"/>
      <c r="E1582" s="8"/>
      <c r="F1582" s="8"/>
      <c r="G1582" s="5"/>
      <c r="H1582" s="5"/>
      <c r="I1582" s="5"/>
    </row>
    <row r="1583" spans="1:9" x14ac:dyDescent="0.2">
      <c r="A1583" s="1"/>
      <c r="B1583" s="1"/>
      <c r="C1583" s="1"/>
      <c r="D1583" s="8"/>
      <c r="E1583" s="8"/>
      <c r="F1583" s="8"/>
      <c r="G1583" s="5"/>
      <c r="H1583" s="5"/>
      <c r="I1583" s="5"/>
    </row>
    <row r="1584" spans="1:9" x14ac:dyDescent="0.2">
      <c r="A1584" s="1"/>
      <c r="B1584" s="1"/>
      <c r="C1584" s="1"/>
      <c r="D1584" s="8"/>
      <c r="E1584" s="8"/>
      <c r="F1584" s="8"/>
      <c r="G1584" s="5"/>
      <c r="H1584" s="5"/>
      <c r="I1584" s="5"/>
    </row>
    <row r="1585" spans="1:9" x14ac:dyDescent="0.2">
      <c r="A1585" s="1"/>
      <c r="B1585" s="1"/>
      <c r="C1585" s="1"/>
      <c r="D1585" s="8"/>
      <c r="E1585" s="8"/>
      <c r="F1585" s="8"/>
      <c r="G1585" s="5"/>
      <c r="H1585" s="5"/>
      <c r="I1585" s="5"/>
    </row>
    <row r="1586" spans="1:9" x14ac:dyDescent="0.2">
      <c r="A1586" s="1"/>
      <c r="B1586" s="1"/>
      <c r="C1586" s="1"/>
      <c r="D1586" s="8"/>
      <c r="E1586" s="8"/>
      <c r="F1586" s="8"/>
      <c r="G1586" s="5"/>
      <c r="H1586" s="5"/>
      <c r="I1586" s="5"/>
    </row>
    <row r="1587" spans="1:9" x14ac:dyDescent="0.2">
      <c r="A1587" s="1"/>
      <c r="B1587" s="1"/>
      <c r="C1587" s="1"/>
      <c r="D1587" s="8"/>
      <c r="E1587" s="8"/>
      <c r="F1587" s="8"/>
      <c r="G1587" s="5"/>
      <c r="H1587" s="5"/>
      <c r="I1587" s="5"/>
    </row>
    <row r="1588" spans="1:9" x14ac:dyDescent="0.2">
      <c r="A1588" s="1"/>
      <c r="B1588" s="1"/>
      <c r="C1588" s="1"/>
      <c r="D1588" s="8"/>
      <c r="E1588" s="8"/>
      <c r="F1588" s="8"/>
      <c r="G1588" s="5"/>
      <c r="H1588" s="5"/>
      <c r="I1588" s="5"/>
    </row>
    <row r="1589" spans="1:9" x14ac:dyDescent="0.2">
      <c r="A1589" s="1"/>
      <c r="B1589" s="1"/>
      <c r="C1589" s="1"/>
      <c r="D1589" s="8"/>
      <c r="E1589" s="8"/>
      <c r="F1589" s="8"/>
      <c r="G1589" s="5"/>
      <c r="H1589" s="5"/>
      <c r="I1589" s="5"/>
    </row>
    <row r="1590" spans="1:9" x14ac:dyDescent="0.2">
      <c r="A1590" s="1"/>
      <c r="B1590" s="1"/>
      <c r="C1590" s="1"/>
      <c r="D1590" s="8"/>
      <c r="E1590" s="8"/>
      <c r="F1590" s="8"/>
      <c r="G1590" s="5"/>
      <c r="H1590" s="5"/>
      <c r="I1590" s="5"/>
    </row>
    <row r="1591" spans="1:9" x14ac:dyDescent="0.2">
      <c r="A1591" s="1"/>
      <c r="B1591" s="1"/>
      <c r="C1591" s="1"/>
      <c r="D1591" s="8"/>
      <c r="E1591" s="8"/>
      <c r="F1591" s="8"/>
      <c r="G1591" s="5"/>
      <c r="H1591" s="5"/>
      <c r="I1591" s="5"/>
    </row>
    <row r="1592" spans="1:9" x14ac:dyDescent="0.2">
      <c r="A1592" s="1"/>
      <c r="B1592" s="1"/>
      <c r="C1592" s="1"/>
      <c r="D1592" s="8"/>
      <c r="E1592" s="8"/>
      <c r="F1592" s="8"/>
      <c r="G1592" s="5"/>
      <c r="H1592" s="5"/>
      <c r="I1592" s="5"/>
    </row>
    <row r="1593" spans="1:9" x14ac:dyDescent="0.2">
      <c r="A1593" s="1"/>
      <c r="B1593" s="1"/>
      <c r="C1593" s="1"/>
      <c r="D1593" s="8"/>
      <c r="E1593" s="8"/>
      <c r="F1593" s="8"/>
      <c r="G1593" s="5"/>
      <c r="H1593" s="5"/>
      <c r="I1593" s="5"/>
    </row>
    <row r="1594" spans="1:9" x14ac:dyDescent="0.2">
      <c r="A1594" s="1"/>
      <c r="B1594" s="1"/>
      <c r="C1594" s="1"/>
      <c r="D1594" s="8"/>
      <c r="E1594" s="8"/>
      <c r="F1594" s="8"/>
      <c r="G1594" s="5"/>
      <c r="H1594" s="5"/>
      <c r="I1594" s="5"/>
    </row>
    <row r="1595" spans="1:9" x14ac:dyDescent="0.2">
      <c r="A1595" s="1"/>
      <c r="B1595" s="1"/>
      <c r="C1595" s="1"/>
      <c r="D1595" s="8"/>
      <c r="E1595" s="8"/>
      <c r="F1595" s="8"/>
      <c r="G1595" s="5"/>
      <c r="H1595" s="5"/>
      <c r="I1595" s="5"/>
    </row>
    <row r="1596" spans="1:9" x14ac:dyDescent="0.2">
      <c r="A1596" s="1"/>
      <c r="B1596" s="1"/>
      <c r="C1596" s="1"/>
      <c r="D1596" s="8"/>
      <c r="E1596" s="8"/>
      <c r="F1596" s="8"/>
      <c r="G1596" s="5"/>
      <c r="H1596" s="5"/>
      <c r="I1596" s="5"/>
    </row>
    <row r="1597" spans="1:9" x14ac:dyDescent="0.2">
      <c r="A1597" s="1"/>
      <c r="B1597" s="1"/>
      <c r="C1597" s="1"/>
      <c r="D1597" s="8"/>
      <c r="E1597" s="8"/>
      <c r="F1597" s="8"/>
      <c r="G1597" s="5"/>
      <c r="H1597" s="5"/>
      <c r="I1597" s="5"/>
    </row>
    <row r="1598" spans="1:9" x14ac:dyDescent="0.2">
      <c r="A1598" s="1"/>
      <c r="B1598" s="1"/>
      <c r="C1598" s="1"/>
      <c r="D1598" s="8"/>
      <c r="E1598" s="8"/>
      <c r="F1598" s="8"/>
      <c r="G1598" s="5"/>
      <c r="H1598" s="5"/>
      <c r="I1598" s="5"/>
    </row>
    <row r="1599" spans="1:9" x14ac:dyDescent="0.2">
      <c r="A1599" s="1"/>
      <c r="B1599" s="1"/>
      <c r="C1599" s="1"/>
      <c r="D1599" s="8"/>
      <c r="E1599" s="8"/>
      <c r="F1599" s="8"/>
      <c r="G1599" s="5"/>
      <c r="H1599" s="5"/>
      <c r="I1599" s="5"/>
    </row>
    <row r="1600" spans="1:9" x14ac:dyDescent="0.2">
      <c r="A1600" s="1"/>
      <c r="B1600" s="1"/>
      <c r="C1600" s="1"/>
      <c r="D1600" s="8"/>
      <c r="E1600" s="8"/>
      <c r="F1600" s="8"/>
      <c r="G1600" s="5"/>
      <c r="H1600" s="5"/>
      <c r="I1600" s="5"/>
    </row>
    <row r="1601" spans="1:9" x14ac:dyDescent="0.2">
      <c r="A1601" s="1"/>
      <c r="B1601" s="1"/>
      <c r="C1601" s="1"/>
      <c r="D1601" s="8"/>
      <c r="E1601" s="8"/>
      <c r="F1601" s="8"/>
      <c r="G1601" s="5"/>
      <c r="H1601" s="5"/>
      <c r="I1601" s="5"/>
    </row>
    <row r="1602" spans="1:9" x14ac:dyDescent="0.2">
      <c r="A1602" s="1"/>
      <c r="B1602" s="1"/>
      <c r="C1602" s="1"/>
      <c r="D1602" s="8"/>
      <c r="E1602" s="8"/>
      <c r="F1602" s="8"/>
      <c r="G1602" s="5"/>
      <c r="H1602" s="5"/>
      <c r="I1602" s="5"/>
    </row>
    <row r="1603" spans="1:9" x14ac:dyDescent="0.2">
      <c r="A1603" s="1"/>
      <c r="B1603" s="1"/>
      <c r="C1603" s="1"/>
      <c r="D1603" s="8"/>
      <c r="E1603" s="8"/>
      <c r="F1603" s="8"/>
      <c r="G1603" s="5"/>
      <c r="H1603" s="5"/>
      <c r="I1603" s="5"/>
    </row>
    <row r="1604" spans="1:9" x14ac:dyDescent="0.2">
      <c r="A1604" s="1"/>
      <c r="B1604" s="1"/>
      <c r="C1604" s="1"/>
      <c r="D1604" s="8"/>
      <c r="E1604" s="8"/>
      <c r="F1604" s="8"/>
      <c r="G1604" s="5"/>
      <c r="H1604" s="5"/>
      <c r="I1604" s="5"/>
    </row>
    <row r="1605" spans="1:9" x14ac:dyDescent="0.2">
      <c r="A1605" s="1"/>
      <c r="B1605" s="1"/>
      <c r="C1605" s="1"/>
      <c r="D1605" s="8"/>
      <c r="E1605" s="8"/>
      <c r="F1605" s="8"/>
      <c r="G1605" s="5"/>
      <c r="H1605" s="5"/>
      <c r="I1605" s="5"/>
    </row>
    <row r="1606" spans="1:9" x14ac:dyDescent="0.2">
      <c r="A1606" s="1"/>
      <c r="B1606" s="1"/>
      <c r="C1606" s="1"/>
      <c r="D1606" s="8"/>
      <c r="E1606" s="8"/>
      <c r="F1606" s="8"/>
      <c r="G1606" s="5"/>
      <c r="H1606" s="5"/>
      <c r="I1606" s="5"/>
    </row>
    <row r="1607" spans="1:9" x14ac:dyDescent="0.2">
      <c r="A1607" s="1"/>
      <c r="B1607" s="1"/>
      <c r="C1607" s="1"/>
      <c r="D1607" s="8"/>
      <c r="E1607" s="8"/>
      <c r="F1607" s="8"/>
      <c r="G1607" s="5"/>
      <c r="H1607" s="5"/>
      <c r="I1607" s="5"/>
    </row>
    <row r="1608" spans="1:9" x14ac:dyDescent="0.2">
      <c r="A1608" s="1"/>
      <c r="B1608" s="1"/>
      <c r="C1608" s="1"/>
      <c r="D1608" s="8"/>
      <c r="E1608" s="8"/>
      <c r="F1608" s="8"/>
      <c r="G1608" s="5"/>
      <c r="H1608" s="5"/>
      <c r="I1608" s="5"/>
    </row>
    <row r="1609" spans="1:9" x14ac:dyDescent="0.2">
      <c r="A1609" s="1"/>
      <c r="B1609" s="1"/>
      <c r="C1609" s="1"/>
      <c r="D1609" s="8"/>
      <c r="E1609" s="8"/>
      <c r="F1609" s="8"/>
      <c r="G1609" s="5"/>
      <c r="H1609" s="5"/>
      <c r="I1609" s="5"/>
    </row>
    <row r="1610" spans="1:9" x14ac:dyDescent="0.2">
      <c r="A1610" s="1"/>
      <c r="B1610" s="1"/>
      <c r="C1610" s="1"/>
      <c r="D1610" s="8"/>
      <c r="E1610" s="8"/>
      <c r="F1610" s="8"/>
      <c r="G1610" s="5"/>
      <c r="H1610" s="5"/>
      <c r="I1610" s="5"/>
    </row>
    <row r="1611" spans="1:9" x14ac:dyDescent="0.2">
      <c r="A1611" s="1"/>
      <c r="B1611" s="1"/>
      <c r="C1611" s="1"/>
      <c r="D1611" s="8"/>
      <c r="E1611" s="8"/>
      <c r="F1611" s="8"/>
      <c r="G1611" s="5"/>
      <c r="H1611" s="5"/>
      <c r="I1611" s="5"/>
    </row>
    <row r="1612" spans="1:9" x14ac:dyDescent="0.2">
      <c r="A1612" s="1"/>
      <c r="B1612" s="1"/>
      <c r="C1612" s="1"/>
      <c r="D1612" s="8"/>
      <c r="E1612" s="8"/>
      <c r="F1612" s="8"/>
      <c r="G1612" s="5"/>
      <c r="H1612" s="5"/>
      <c r="I1612" s="5"/>
    </row>
    <row r="1613" spans="1:9" x14ac:dyDescent="0.2">
      <c r="A1613" s="1"/>
      <c r="B1613" s="1"/>
      <c r="C1613" s="1"/>
      <c r="D1613" s="8"/>
      <c r="E1613" s="8"/>
      <c r="F1613" s="8"/>
      <c r="G1613" s="5"/>
      <c r="H1613" s="5"/>
      <c r="I1613" s="5"/>
    </row>
    <row r="1614" spans="1:9" x14ac:dyDescent="0.2">
      <c r="A1614" s="1"/>
      <c r="B1614" s="1"/>
      <c r="C1614" s="1"/>
      <c r="D1614" s="8"/>
      <c r="E1614" s="8"/>
      <c r="F1614" s="8"/>
      <c r="G1614" s="5"/>
      <c r="H1614" s="5"/>
      <c r="I1614" s="5"/>
    </row>
    <row r="1615" spans="1:9" x14ac:dyDescent="0.2">
      <c r="A1615" s="1"/>
      <c r="B1615" s="1"/>
      <c r="C1615" s="1"/>
      <c r="D1615" s="8"/>
      <c r="E1615" s="8"/>
      <c r="F1615" s="8"/>
      <c r="G1615" s="5"/>
      <c r="H1615" s="5"/>
      <c r="I1615" s="5"/>
    </row>
    <row r="1616" spans="1:9" x14ac:dyDescent="0.2">
      <c r="A1616" s="1"/>
      <c r="B1616" s="1"/>
      <c r="C1616" s="1"/>
      <c r="D1616" s="8"/>
      <c r="E1616" s="8"/>
      <c r="F1616" s="8"/>
      <c r="G1616" s="5"/>
      <c r="H1616" s="5"/>
      <c r="I1616" s="5"/>
    </row>
    <row r="1617" spans="1:9" x14ac:dyDescent="0.2">
      <c r="A1617" s="1"/>
      <c r="B1617" s="1"/>
      <c r="C1617" s="1"/>
      <c r="D1617" s="8"/>
      <c r="E1617" s="8"/>
      <c r="F1617" s="8"/>
      <c r="G1617" s="5"/>
      <c r="H1617" s="5"/>
      <c r="I1617" s="5"/>
    </row>
    <row r="1618" spans="1:9" x14ac:dyDescent="0.2">
      <c r="A1618" s="1"/>
      <c r="B1618" s="1"/>
      <c r="C1618" s="1"/>
      <c r="D1618" s="8"/>
      <c r="E1618" s="8"/>
      <c r="F1618" s="8"/>
      <c r="G1618" s="5"/>
      <c r="H1618" s="5"/>
      <c r="I1618" s="5"/>
    </row>
    <row r="1619" spans="1:9" x14ac:dyDescent="0.2">
      <c r="A1619" s="1"/>
      <c r="B1619" s="1"/>
      <c r="C1619" s="1"/>
      <c r="D1619" s="8"/>
      <c r="E1619" s="8"/>
      <c r="F1619" s="8"/>
      <c r="G1619" s="5"/>
      <c r="H1619" s="5"/>
      <c r="I1619" s="5"/>
    </row>
    <row r="1620" spans="1:9" x14ac:dyDescent="0.2">
      <c r="A1620" s="1"/>
      <c r="B1620" s="1"/>
      <c r="C1620" s="1"/>
      <c r="D1620" s="8"/>
      <c r="E1620" s="8"/>
      <c r="F1620" s="8"/>
      <c r="G1620" s="5"/>
      <c r="H1620" s="5"/>
      <c r="I1620" s="5"/>
    </row>
    <row r="1621" spans="1:9" x14ac:dyDescent="0.2">
      <c r="A1621" s="1"/>
      <c r="B1621" s="1"/>
      <c r="C1621" s="1"/>
      <c r="D1621" s="8"/>
      <c r="E1621" s="8"/>
      <c r="F1621" s="8"/>
      <c r="G1621" s="5"/>
      <c r="H1621" s="5"/>
      <c r="I1621" s="5"/>
    </row>
    <row r="1622" spans="1:9" x14ac:dyDescent="0.2">
      <c r="A1622" s="1"/>
      <c r="B1622" s="1"/>
      <c r="C1622" s="1"/>
      <c r="D1622" s="8"/>
      <c r="E1622" s="8"/>
      <c r="F1622" s="8"/>
      <c r="G1622" s="5"/>
      <c r="H1622" s="5"/>
      <c r="I1622" s="5"/>
    </row>
    <row r="1623" spans="1:9" x14ac:dyDescent="0.2">
      <c r="A1623" s="1"/>
      <c r="B1623" s="1"/>
      <c r="C1623" s="1"/>
      <c r="D1623" s="8"/>
      <c r="E1623" s="8"/>
      <c r="F1623" s="8"/>
      <c r="G1623" s="5"/>
      <c r="H1623" s="5"/>
      <c r="I1623" s="5"/>
    </row>
    <row r="1624" spans="1:9" x14ac:dyDescent="0.2">
      <c r="A1624" s="1"/>
      <c r="B1624" s="1"/>
      <c r="C1624" s="1"/>
      <c r="D1624" s="8"/>
      <c r="E1624" s="8"/>
      <c r="F1624" s="8"/>
      <c r="G1624" s="5"/>
      <c r="H1624" s="5"/>
      <c r="I1624" s="5"/>
    </row>
    <row r="1625" spans="1:9" x14ac:dyDescent="0.2">
      <c r="A1625" s="1"/>
      <c r="B1625" s="1"/>
      <c r="C1625" s="1"/>
      <c r="D1625" s="8"/>
      <c r="E1625" s="8"/>
      <c r="F1625" s="8"/>
      <c r="G1625" s="5"/>
      <c r="H1625" s="5"/>
      <c r="I1625" s="5"/>
    </row>
    <row r="1626" spans="1:9" x14ac:dyDescent="0.2">
      <c r="A1626" s="1"/>
      <c r="B1626" s="1"/>
      <c r="C1626" s="1"/>
      <c r="D1626" s="8"/>
      <c r="E1626" s="8"/>
      <c r="F1626" s="8"/>
      <c r="G1626" s="5"/>
      <c r="H1626" s="5"/>
      <c r="I1626" s="5"/>
    </row>
    <row r="1627" spans="1:9" x14ac:dyDescent="0.2">
      <c r="A1627" s="1"/>
      <c r="B1627" s="1"/>
      <c r="C1627" s="1"/>
      <c r="D1627" s="8"/>
      <c r="E1627" s="8"/>
      <c r="F1627" s="8"/>
      <c r="G1627" s="5"/>
      <c r="H1627" s="5"/>
      <c r="I1627" s="5"/>
    </row>
    <row r="1628" spans="1:9" x14ac:dyDescent="0.2">
      <c r="A1628" s="1"/>
      <c r="B1628" s="1"/>
      <c r="C1628" s="1"/>
      <c r="D1628" s="8"/>
      <c r="E1628" s="8"/>
      <c r="F1628" s="8"/>
      <c r="G1628" s="5"/>
      <c r="H1628" s="5"/>
      <c r="I1628" s="5"/>
    </row>
    <row r="1629" spans="1:9" x14ac:dyDescent="0.2">
      <c r="A1629" s="1"/>
      <c r="B1629" s="1"/>
      <c r="C1629" s="1"/>
      <c r="D1629" s="8"/>
      <c r="E1629" s="8"/>
      <c r="F1629" s="8"/>
      <c r="G1629" s="5"/>
      <c r="H1629" s="5"/>
      <c r="I1629" s="5"/>
    </row>
    <row r="1630" spans="1:9" x14ac:dyDescent="0.2">
      <c r="A1630" s="1"/>
      <c r="B1630" s="1"/>
      <c r="C1630" s="1"/>
      <c r="D1630" s="8"/>
      <c r="E1630" s="8"/>
      <c r="F1630" s="8"/>
      <c r="G1630" s="5"/>
      <c r="H1630" s="5"/>
      <c r="I1630" s="5"/>
    </row>
    <row r="1631" spans="1:9" x14ac:dyDescent="0.2">
      <c r="A1631" s="1"/>
      <c r="B1631" s="1"/>
      <c r="C1631" s="1"/>
      <c r="D1631" s="8"/>
      <c r="E1631" s="8"/>
      <c r="F1631" s="8"/>
      <c r="G1631" s="5"/>
      <c r="H1631" s="5"/>
      <c r="I1631" s="5"/>
    </row>
    <row r="1632" spans="1:9" x14ac:dyDescent="0.2">
      <c r="A1632" s="1"/>
      <c r="B1632" s="1"/>
      <c r="C1632" s="1"/>
      <c r="D1632" s="8"/>
      <c r="E1632" s="8"/>
      <c r="F1632" s="8"/>
      <c r="G1632" s="5"/>
      <c r="H1632" s="5"/>
      <c r="I1632" s="5"/>
    </row>
    <row r="1633" spans="1:9" x14ac:dyDescent="0.2">
      <c r="A1633" s="1"/>
      <c r="B1633" s="1"/>
      <c r="C1633" s="1"/>
      <c r="D1633" s="8"/>
      <c r="E1633" s="8"/>
      <c r="F1633" s="8"/>
      <c r="G1633" s="5"/>
      <c r="H1633" s="5"/>
      <c r="I1633" s="5"/>
    </row>
    <row r="1634" spans="1:9" x14ac:dyDescent="0.2">
      <c r="A1634" s="1"/>
      <c r="B1634" s="1"/>
      <c r="C1634" s="1"/>
      <c r="D1634" s="8"/>
      <c r="E1634" s="8"/>
      <c r="F1634" s="8"/>
      <c r="G1634" s="5"/>
      <c r="H1634" s="5"/>
      <c r="I1634" s="5"/>
    </row>
    <row r="1635" spans="1:9" x14ac:dyDescent="0.2">
      <c r="A1635" s="1"/>
      <c r="B1635" s="1"/>
      <c r="C1635" s="1"/>
      <c r="D1635" s="8"/>
      <c r="E1635" s="8"/>
      <c r="F1635" s="8"/>
      <c r="G1635" s="5"/>
      <c r="H1635" s="5"/>
      <c r="I1635" s="5"/>
    </row>
    <row r="1636" spans="1:9" x14ac:dyDescent="0.2">
      <c r="A1636" s="1"/>
      <c r="B1636" s="1"/>
      <c r="C1636" s="1"/>
      <c r="D1636" s="8"/>
      <c r="E1636" s="8"/>
      <c r="F1636" s="8"/>
      <c r="G1636" s="5"/>
      <c r="H1636" s="5"/>
      <c r="I1636" s="5"/>
    </row>
    <row r="1637" spans="1:9" x14ac:dyDescent="0.2">
      <c r="A1637" s="1"/>
      <c r="B1637" s="1"/>
      <c r="C1637" s="1"/>
      <c r="D1637" s="8"/>
      <c r="E1637" s="8"/>
      <c r="F1637" s="8"/>
      <c r="G1637" s="5"/>
      <c r="H1637" s="5"/>
      <c r="I1637" s="5"/>
    </row>
    <row r="1638" spans="1:9" x14ac:dyDescent="0.2">
      <c r="A1638" s="1"/>
      <c r="B1638" s="1"/>
      <c r="C1638" s="1"/>
      <c r="D1638" s="8"/>
      <c r="E1638" s="8"/>
      <c r="F1638" s="8"/>
      <c r="G1638" s="5"/>
      <c r="H1638" s="5"/>
      <c r="I1638" s="5"/>
    </row>
    <row r="1639" spans="1:9" x14ac:dyDescent="0.2">
      <c r="A1639" s="1"/>
      <c r="B1639" s="1"/>
      <c r="C1639" s="1"/>
      <c r="D1639" s="8"/>
      <c r="E1639" s="8"/>
      <c r="F1639" s="8"/>
      <c r="G1639" s="5"/>
      <c r="H1639" s="5"/>
      <c r="I1639" s="5"/>
    </row>
    <row r="1640" spans="1:9" x14ac:dyDescent="0.2">
      <c r="A1640" s="1"/>
      <c r="B1640" s="1"/>
      <c r="C1640" s="1"/>
      <c r="D1640" s="8"/>
      <c r="E1640" s="8"/>
      <c r="F1640" s="8"/>
      <c r="G1640" s="5"/>
      <c r="H1640" s="5"/>
      <c r="I1640" s="5"/>
    </row>
    <row r="1641" spans="1:9" x14ac:dyDescent="0.2">
      <c r="A1641" s="1"/>
      <c r="B1641" s="1"/>
      <c r="C1641" s="1"/>
      <c r="D1641" s="8"/>
      <c r="E1641" s="8"/>
      <c r="F1641" s="8"/>
      <c r="G1641" s="5"/>
      <c r="H1641" s="5"/>
      <c r="I1641" s="5"/>
    </row>
    <row r="1642" spans="1:9" x14ac:dyDescent="0.2">
      <c r="A1642" s="1"/>
      <c r="B1642" s="1"/>
      <c r="C1642" s="1"/>
      <c r="D1642" s="8"/>
      <c r="E1642" s="8"/>
      <c r="F1642" s="8"/>
      <c r="G1642" s="5"/>
      <c r="H1642" s="5"/>
      <c r="I1642" s="5"/>
    </row>
    <row r="1643" spans="1:9" x14ac:dyDescent="0.2">
      <c r="A1643" s="1"/>
      <c r="B1643" s="1"/>
      <c r="C1643" s="1"/>
      <c r="D1643" s="8"/>
      <c r="E1643" s="8"/>
      <c r="F1643" s="8"/>
      <c r="G1643" s="5"/>
      <c r="H1643" s="5"/>
      <c r="I1643" s="5"/>
    </row>
    <row r="1644" spans="1:9" x14ac:dyDescent="0.2">
      <c r="A1644" s="1"/>
      <c r="B1644" s="1"/>
      <c r="C1644" s="1"/>
      <c r="D1644" s="8"/>
      <c r="E1644" s="8"/>
      <c r="F1644" s="8"/>
      <c r="G1644" s="5"/>
      <c r="H1644" s="5"/>
      <c r="I1644" s="5"/>
    </row>
    <row r="1645" spans="1:9" x14ac:dyDescent="0.2">
      <c r="A1645" s="1"/>
      <c r="B1645" s="1"/>
      <c r="C1645" s="1"/>
      <c r="D1645" s="8"/>
      <c r="E1645" s="8"/>
      <c r="F1645" s="8"/>
      <c r="G1645" s="5"/>
      <c r="H1645" s="5"/>
      <c r="I1645" s="5"/>
    </row>
    <row r="1646" spans="1:9" x14ac:dyDescent="0.2">
      <c r="A1646" s="1"/>
      <c r="B1646" s="1"/>
      <c r="C1646" s="1"/>
      <c r="D1646" s="8"/>
      <c r="E1646" s="8"/>
      <c r="F1646" s="8"/>
      <c r="G1646" s="5"/>
      <c r="H1646" s="5"/>
      <c r="I1646" s="5"/>
    </row>
    <row r="1647" spans="1:9" x14ac:dyDescent="0.2">
      <c r="A1647" s="1"/>
      <c r="B1647" s="1"/>
      <c r="C1647" s="1"/>
      <c r="D1647" s="8"/>
      <c r="E1647" s="8"/>
      <c r="F1647" s="8"/>
      <c r="G1647" s="5"/>
      <c r="H1647" s="5"/>
      <c r="I1647" s="5"/>
    </row>
    <row r="1648" spans="1:9" x14ac:dyDescent="0.2">
      <c r="A1648" s="1"/>
      <c r="B1648" s="1"/>
      <c r="C1648" s="1"/>
      <c r="D1648" s="8"/>
      <c r="E1648" s="8"/>
      <c r="F1648" s="8"/>
      <c r="G1648" s="5"/>
      <c r="H1648" s="5"/>
      <c r="I1648" s="5"/>
    </row>
    <row r="1649" spans="1:9" x14ac:dyDescent="0.2">
      <c r="A1649" s="1"/>
      <c r="B1649" s="1"/>
      <c r="C1649" s="1"/>
      <c r="D1649" s="8"/>
      <c r="E1649" s="8"/>
      <c r="F1649" s="8"/>
      <c r="G1649" s="5"/>
      <c r="H1649" s="5"/>
      <c r="I1649" s="5"/>
    </row>
    <row r="1650" spans="1:9" x14ac:dyDescent="0.2">
      <c r="A1650" s="1"/>
      <c r="B1650" s="1"/>
      <c r="C1650" s="1"/>
      <c r="D1650" s="8"/>
      <c r="E1650" s="8"/>
      <c r="F1650" s="8"/>
      <c r="G1650" s="5"/>
      <c r="H1650" s="5"/>
      <c r="I1650" s="5"/>
    </row>
    <row r="1651" spans="1:9" x14ac:dyDescent="0.2">
      <c r="A1651" s="1"/>
      <c r="B1651" s="1"/>
      <c r="C1651" s="1"/>
      <c r="D1651" s="8"/>
      <c r="E1651" s="8"/>
      <c r="F1651" s="8"/>
      <c r="G1651" s="5"/>
      <c r="H1651" s="5"/>
      <c r="I1651" s="5"/>
    </row>
    <row r="1652" spans="1:9" x14ac:dyDescent="0.2">
      <c r="A1652" s="1"/>
      <c r="B1652" s="1"/>
      <c r="C1652" s="1"/>
      <c r="D1652" s="8"/>
      <c r="E1652" s="8"/>
      <c r="F1652" s="8"/>
      <c r="G1652" s="5"/>
      <c r="H1652" s="5"/>
      <c r="I1652" s="5"/>
    </row>
    <row r="1653" spans="1:9" x14ac:dyDescent="0.2">
      <c r="A1653" s="1"/>
      <c r="B1653" s="1"/>
      <c r="C1653" s="1"/>
      <c r="D1653" s="8"/>
      <c r="E1653" s="8"/>
      <c r="F1653" s="8"/>
      <c r="G1653" s="5"/>
      <c r="H1653" s="5"/>
      <c r="I1653" s="5"/>
    </row>
    <row r="1654" spans="1:9" x14ac:dyDescent="0.2">
      <c r="A1654" s="1"/>
      <c r="B1654" s="1"/>
      <c r="C1654" s="1"/>
      <c r="D1654" s="8"/>
      <c r="E1654" s="8"/>
      <c r="F1654" s="8"/>
      <c r="G1654" s="5"/>
      <c r="H1654" s="5"/>
      <c r="I1654" s="5"/>
    </row>
    <row r="1655" spans="1:9" x14ac:dyDescent="0.2">
      <c r="A1655" s="1"/>
      <c r="B1655" s="1"/>
      <c r="C1655" s="1"/>
      <c r="D1655" s="8"/>
      <c r="E1655" s="8"/>
      <c r="F1655" s="8"/>
      <c r="G1655" s="5"/>
      <c r="H1655" s="5"/>
      <c r="I1655" s="5"/>
    </row>
    <row r="1656" spans="1:9" x14ac:dyDescent="0.2">
      <c r="A1656" s="1"/>
      <c r="B1656" s="1"/>
      <c r="C1656" s="1"/>
      <c r="D1656" s="8"/>
      <c r="E1656" s="8"/>
      <c r="F1656" s="8"/>
      <c r="G1656" s="5"/>
      <c r="H1656" s="5"/>
      <c r="I1656" s="5"/>
    </row>
    <row r="1657" spans="1:9" x14ac:dyDescent="0.2">
      <c r="A1657" s="1"/>
      <c r="B1657" s="1"/>
      <c r="C1657" s="1"/>
      <c r="D1657" s="8"/>
      <c r="E1657" s="8"/>
      <c r="F1657" s="8"/>
      <c r="G1657" s="5"/>
      <c r="H1657" s="5"/>
      <c r="I1657" s="5"/>
    </row>
    <row r="1658" spans="1:9" x14ac:dyDescent="0.2">
      <c r="A1658" s="1"/>
      <c r="B1658" s="1"/>
      <c r="C1658" s="1"/>
      <c r="D1658" s="8"/>
      <c r="E1658" s="8"/>
      <c r="F1658" s="8"/>
      <c r="G1658" s="5"/>
      <c r="H1658" s="5"/>
      <c r="I1658" s="5"/>
    </row>
    <row r="1659" spans="1:9" x14ac:dyDescent="0.2">
      <c r="A1659" s="1"/>
      <c r="B1659" s="1"/>
      <c r="C1659" s="1"/>
      <c r="D1659" s="8"/>
      <c r="E1659" s="8"/>
      <c r="F1659" s="8"/>
      <c r="G1659" s="5"/>
      <c r="H1659" s="5"/>
      <c r="I1659" s="5"/>
    </row>
    <row r="1660" spans="1:9" x14ac:dyDescent="0.2">
      <c r="A1660" s="1"/>
      <c r="B1660" s="1"/>
      <c r="C1660" s="1"/>
      <c r="D1660" s="8"/>
      <c r="E1660" s="8"/>
      <c r="F1660" s="8"/>
      <c r="G1660" s="5"/>
      <c r="H1660" s="5"/>
      <c r="I1660" s="5"/>
    </row>
    <row r="1661" spans="1:9" x14ac:dyDescent="0.2">
      <c r="A1661" s="1"/>
      <c r="B1661" s="1"/>
      <c r="C1661" s="1"/>
      <c r="D1661" s="8"/>
      <c r="E1661" s="8"/>
      <c r="F1661" s="8"/>
      <c r="G1661" s="5"/>
      <c r="H1661" s="5"/>
      <c r="I1661" s="5"/>
    </row>
    <row r="1662" spans="1:9" x14ac:dyDescent="0.2">
      <c r="A1662" s="1"/>
      <c r="B1662" s="1"/>
      <c r="C1662" s="1"/>
      <c r="D1662" s="8"/>
      <c r="E1662" s="8"/>
      <c r="F1662" s="8"/>
      <c r="G1662" s="5"/>
      <c r="H1662" s="5"/>
      <c r="I1662" s="5"/>
    </row>
    <row r="1663" spans="1:9" x14ac:dyDescent="0.2">
      <c r="A1663" s="1"/>
      <c r="B1663" s="1"/>
      <c r="C1663" s="1"/>
      <c r="D1663" s="8"/>
      <c r="E1663" s="8"/>
      <c r="F1663" s="8"/>
      <c r="G1663" s="5"/>
      <c r="H1663" s="5"/>
      <c r="I1663" s="5"/>
    </row>
    <row r="1664" spans="1:9" x14ac:dyDescent="0.2">
      <c r="A1664" s="1"/>
      <c r="B1664" s="1"/>
      <c r="C1664" s="1"/>
      <c r="D1664" s="8"/>
      <c r="E1664" s="8"/>
      <c r="F1664" s="8"/>
      <c r="G1664" s="5"/>
      <c r="H1664" s="5"/>
      <c r="I1664" s="5"/>
    </row>
    <row r="1665" spans="1:9" x14ac:dyDescent="0.2">
      <c r="A1665" s="1"/>
      <c r="B1665" s="1"/>
      <c r="C1665" s="1"/>
      <c r="D1665" s="8"/>
      <c r="E1665" s="8"/>
      <c r="F1665" s="8"/>
      <c r="G1665" s="5"/>
      <c r="H1665" s="5"/>
      <c r="I1665" s="5"/>
    </row>
    <row r="1666" spans="1:9" x14ac:dyDescent="0.2">
      <c r="A1666" s="1"/>
      <c r="B1666" s="1"/>
      <c r="C1666" s="1"/>
      <c r="D1666" s="8"/>
      <c r="E1666" s="8"/>
      <c r="F1666" s="8"/>
      <c r="G1666" s="5"/>
      <c r="H1666" s="5"/>
      <c r="I1666" s="5"/>
    </row>
    <row r="1667" spans="1:9" x14ac:dyDescent="0.2">
      <c r="A1667" s="1"/>
      <c r="B1667" s="1"/>
      <c r="C1667" s="1"/>
      <c r="D1667" s="8"/>
      <c r="E1667" s="8"/>
      <c r="F1667" s="8"/>
      <c r="G1667" s="5"/>
      <c r="H1667" s="5"/>
      <c r="I1667" s="5"/>
    </row>
    <row r="1668" spans="1:9" x14ac:dyDescent="0.2">
      <c r="A1668" s="1"/>
      <c r="B1668" s="1"/>
      <c r="C1668" s="1"/>
      <c r="D1668" s="8"/>
      <c r="E1668" s="8"/>
      <c r="F1668" s="8"/>
      <c r="G1668" s="5"/>
      <c r="H1668" s="5"/>
      <c r="I1668" s="5"/>
    </row>
    <row r="1669" spans="1:9" x14ac:dyDescent="0.2">
      <c r="A1669" s="1"/>
      <c r="B1669" s="1"/>
      <c r="C1669" s="1"/>
      <c r="D1669" s="8"/>
      <c r="E1669" s="8"/>
      <c r="F1669" s="8"/>
      <c r="G1669" s="5"/>
      <c r="H1669" s="5"/>
      <c r="I1669" s="5"/>
    </row>
    <row r="1670" spans="1:9" x14ac:dyDescent="0.2">
      <c r="A1670" s="1"/>
      <c r="B1670" s="1"/>
      <c r="C1670" s="1"/>
      <c r="D1670" s="8"/>
      <c r="E1670" s="8"/>
      <c r="F1670" s="8"/>
      <c r="G1670" s="5"/>
      <c r="H1670" s="5"/>
      <c r="I1670" s="5"/>
    </row>
    <row r="1671" spans="1:9" x14ac:dyDescent="0.2">
      <c r="A1671" s="1"/>
      <c r="B1671" s="1"/>
      <c r="C1671" s="1"/>
      <c r="D1671" s="8"/>
      <c r="E1671" s="8"/>
      <c r="F1671" s="8"/>
      <c r="G1671" s="5"/>
      <c r="H1671" s="5"/>
      <c r="I1671" s="5"/>
    </row>
    <row r="1672" spans="1:9" x14ac:dyDescent="0.2">
      <c r="A1672" s="1"/>
      <c r="B1672" s="1"/>
      <c r="C1672" s="1"/>
      <c r="D1672" s="8"/>
      <c r="E1672" s="8"/>
      <c r="F1672" s="8"/>
      <c r="G1672" s="5"/>
      <c r="H1672" s="5"/>
      <c r="I1672" s="5"/>
    </row>
    <row r="1673" spans="1:9" x14ac:dyDescent="0.2">
      <c r="A1673" s="1"/>
      <c r="B1673" s="1"/>
      <c r="C1673" s="1"/>
      <c r="D1673" s="8"/>
      <c r="E1673" s="8"/>
      <c r="F1673" s="8"/>
      <c r="G1673" s="5"/>
      <c r="H1673" s="5"/>
      <c r="I1673" s="5"/>
    </row>
    <row r="1674" spans="1:9" x14ac:dyDescent="0.2">
      <c r="A1674" s="1"/>
      <c r="B1674" s="1"/>
      <c r="C1674" s="1"/>
      <c r="D1674" s="8"/>
      <c r="E1674" s="8"/>
      <c r="F1674" s="8"/>
      <c r="G1674" s="5"/>
      <c r="H1674" s="5"/>
      <c r="I1674" s="5"/>
    </row>
    <row r="1675" spans="1:9" x14ac:dyDescent="0.2">
      <c r="A1675" s="1"/>
      <c r="B1675" s="1"/>
      <c r="C1675" s="1"/>
      <c r="D1675" s="8"/>
      <c r="E1675" s="8"/>
      <c r="F1675" s="8"/>
      <c r="G1675" s="5"/>
      <c r="H1675" s="5"/>
      <c r="I1675" s="5"/>
    </row>
    <row r="1676" spans="1:9" x14ac:dyDescent="0.2">
      <c r="A1676" s="1"/>
      <c r="B1676" s="1"/>
      <c r="C1676" s="1"/>
      <c r="D1676" s="8"/>
      <c r="E1676" s="8"/>
      <c r="F1676" s="8"/>
      <c r="G1676" s="5"/>
      <c r="H1676" s="5"/>
      <c r="I1676" s="5"/>
    </row>
    <row r="1677" spans="1:9" x14ac:dyDescent="0.2">
      <c r="A1677" s="1"/>
      <c r="B1677" s="1"/>
      <c r="C1677" s="1"/>
      <c r="D1677" s="8"/>
      <c r="E1677" s="8"/>
      <c r="F1677" s="8"/>
      <c r="G1677" s="5"/>
      <c r="H1677" s="5"/>
      <c r="I1677" s="5"/>
    </row>
    <row r="1678" spans="1:9" x14ac:dyDescent="0.2">
      <c r="A1678" s="1"/>
      <c r="B1678" s="1"/>
      <c r="C1678" s="1"/>
      <c r="D1678" s="8"/>
      <c r="E1678" s="8"/>
      <c r="F1678" s="8"/>
      <c r="G1678" s="5"/>
      <c r="H1678" s="5"/>
      <c r="I1678" s="5"/>
    </row>
    <row r="1679" spans="1:9" x14ac:dyDescent="0.2">
      <c r="A1679" s="1"/>
      <c r="B1679" s="1"/>
      <c r="C1679" s="1"/>
      <c r="D1679" s="8"/>
      <c r="E1679" s="8"/>
      <c r="F1679" s="8"/>
      <c r="G1679" s="5"/>
      <c r="H1679" s="5"/>
      <c r="I1679" s="5"/>
    </row>
    <row r="1680" spans="1:9" x14ac:dyDescent="0.2">
      <c r="A1680" s="1"/>
      <c r="B1680" s="1"/>
      <c r="C1680" s="1"/>
      <c r="D1680" s="8"/>
      <c r="E1680" s="8"/>
      <c r="F1680" s="8"/>
      <c r="G1680" s="5"/>
      <c r="H1680" s="5"/>
      <c r="I1680" s="5"/>
    </row>
    <row r="1681" spans="1:9" x14ac:dyDescent="0.2">
      <c r="A1681" s="1"/>
      <c r="B1681" s="1"/>
      <c r="C1681" s="1"/>
      <c r="D1681" s="8"/>
      <c r="E1681" s="8"/>
      <c r="F1681" s="8"/>
      <c r="G1681" s="5"/>
      <c r="H1681" s="5"/>
      <c r="I1681" s="5"/>
    </row>
    <row r="1682" spans="1:9" x14ac:dyDescent="0.2">
      <c r="A1682" s="1"/>
      <c r="B1682" s="1"/>
      <c r="C1682" s="1"/>
      <c r="D1682" s="8"/>
      <c r="E1682" s="8"/>
      <c r="F1682" s="8"/>
      <c r="G1682" s="5"/>
      <c r="H1682" s="5"/>
      <c r="I1682" s="5"/>
    </row>
    <row r="1683" spans="1:9" x14ac:dyDescent="0.2">
      <c r="A1683" s="1"/>
      <c r="B1683" s="1"/>
      <c r="C1683" s="1"/>
      <c r="D1683" s="8"/>
      <c r="E1683" s="8"/>
      <c r="F1683" s="8"/>
      <c r="G1683" s="5"/>
      <c r="H1683" s="5"/>
      <c r="I1683" s="5"/>
    </row>
    <row r="1684" spans="1:9" x14ac:dyDescent="0.2">
      <c r="A1684" s="1"/>
      <c r="B1684" s="1"/>
      <c r="C1684" s="1"/>
      <c r="D1684" s="8"/>
      <c r="E1684" s="8"/>
      <c r="F1684" s="8"/>
      <c r="G1684" s="5"/>
      <c r="H1684" s="5"/>
      <c r="I1684" s="5"/>
    </row>
    <row r="1685" spans="1:9" x14ac:dyDescent="0.2">
      <c r="A1685" s="1"/>
      <c r="B1685" s="1"/>
      <c r="C1685" s="1"/>
      <c r="D1685" s="8"/>
      <c r="E1685" s="8"/>
      <c r="F1685" s="8"/>
      <c r="G1685" s="5"/>
      <c r="H1685" s="5"/>
      <c r="I1685" s="5"/>
    </row>
    <row r="1686" spans="1:9" x14ac:dyDescent="0.2">
      <c r="A1686" s="1"/>
      <c r="B1686" s="1"/>
      <c r="C1686" s="1"/>
      <c r="D1686" s="8"/>
      <c r="E1686" s="8"/>
      <c r="F1686" s="8"/>
      <c r="G1686" s="5"/>
      <c r="H1686" s="5"/>
      <c r="I1686" s="5"/>
    </row>
    <row r="1687" spans="1:9" x14ac:dyDescent="0.2">
      <c r="A1687" s="1"/>
      <c r="B1687" s="1"/>
      <c r="C1687" s="1"/>
      <c r="D1687" s="8"/>
      <c r="E1687" s="8"/>
      <c r="F1687" s="8"/>
      <c r="G1687" s="5"/>
      <c r="H1687" s="5"/>
      <c r="I1687" s="5"/>
    </row>
    <row r="1688" spans="1:9" x14ac:dyDescent="0.2">
      <c r="A1688" s="1"/>
      <c r="B1688" s="1"/>
      <c r="C1688" s="1"/>
      <c r="D1688" s="8"/>
      <c r="E1688" s="8"/>
      <c r="F1688" s="8"/>
      <c r="G1688" s="5"/>
      <c r="H1688" s="5"/>
      <c r="I1688" s="5"/>
    </row>
    <row r="1689" spans="1:9" x14ac:dyDescent="0.2">
      <c r="A1689" s="1"/>
      <c r="B1689" s="1"/>
      <c r="C1689" s="1"/>
      <c r="D1689" s="8"/>
      <c r="E1689" s="8"/>
      <c r="F1689" s="8"/>
      <c r="G1689" s="5"/>
      <c r="H1689" s="5"/>
      <c r="I1689" s="5"/>
    </row>
    <row r="1690" spans="1:9" x14ac:dyDescent="0.2">
      <c r="A1690" s="1"/>
      <c r="B1690" s="1"/>
      <c r="C1690" s="1"/>
      <c r="D1690" s="8"/>
      <c r="E1690" s="8"/>
      <c r="F1690" s="8"/>
      <c r="G1690" s="5"/>
      <c r="H1690" s="5"/>
      <c r="I1690" s="5"/>
    </row>
    <row r="1691" spans="1:9" x14ac:dyDescent="0.2">
      <c r="A1691" s="1"/>
      <c r="B1691" s="1"/>
      <c r="C1691" s="1"/>
      <c r="D1691" s="8"/>
      <c r="E1691" s="8"/>
      <c r="F1691" s="8"/>
      <c r="G1691" s="5"/>
      <c r="H1691" s="5"/>
      <c r="I1691" s="5"/>
    </row>
    <row r="1692" spans="1:9" x14ac:dyDescent="0.2">
      <c r="A1692" s="1"/>
      <c r="B1692" s="1"/>
      <c r="C1692" s="1"/>
      <c r="D1692" s="8"/>
      <c r="E1692" s="8"/>
      <c r="F1692" s="8"/>
      <c r="G1692" s="5"/>
      <c r="H1692" s="5"/>
      <c r="I1692" s="5"/>
    </row>
    <row r="1693" spans="1:9" x14ac:dyDescent="0.2">
      <c r="A1693" s="1"/>
      <c r="B1693" s="1"/>
      <c r="C1693" s="1"/>
      <c r="D1693" s="8"/>
      <c r="E1693" s="8"/>
      <c r="F1693" s="8"/>
      <c r="G1693" s="5"/>
      <c r="H1693" s="5"/>
      <c r="I1693" s="5"/>
    </row>
    <row r="1694" spans="1:9" x14ac:dyDescent="0.2">
      <c r="A1694" s="1"/>
      <c r="B1694" s="1"/>
      <c r="C1694" s="1"/>
      <c r="D1694" s="8"/>
      <c r="E1694" s="8"/>
      <c r="F1694" s="8"/>
      <c r="G1694" s="5"/>
      <c r="H1694" s="5"/>
      <c r="I1694" s="5"/>
    </row>
    <row r="1695" spans="1:9" x14ac:dyDescent="0.2">
      <c r="A1695" s="1"/>
      <c r="B1695" s="1"/>
      <c r="C1695" s="1"/>
      <c r="D1695" s="8"/>
      <c r="E1695" s="8"/>
      <c r="F1695" s="8"/>
      <c r="G1695" s="5"/>
      <c r="H1695" s="5"/>
      <c r="I1695" s="5"/>
    </row>
    <row r="1696" spans="1:9" x14ac:dyDescent="0.2">
      <c r="A1696" s="1"/>
      <c r="B1696" s="1"/>
      <c r="C1696" s="1"/>
      <c r="D1696" s="8"/>
      <c r="E1696" s="8"/>
      <c r="F1696" s="8"/>
      <c r="G1696" s="5"/>
      <c r="H1696" s="5"/>
      <c r="I1696" s="5"/>
    </row>
    <row r="1697" spans="1:9" x14ac:dyDescent="0.2">
      <c r="A1697" s="1"/>
      <c r="B1697" s="1"/>
      <c r="C1697" s="1"/>
      <c r="D1697" s="8"/>
      <c r="E1697" s="8"/>
      <c r="F1697" s="8"/>
      <c r="G1697" s="5"/>
      <c r="H1697" s="5"/>
      <c r="I1697" s="5"/>
    </row>
    <row r="1698" spans="1:9" x14ac:dyDescent="0.2">
      <c r="A1698" s="1"/>
      <c r="B1698" s="1"/>
      <c r="C1698" s="1"/>
      <c r="D1698" s="8"/>
      <c r="E1698" s="8"/>
      <c r="F1698" s="8"/>
      <c r="G1698" s="5"/>
      <c r="H1698" s="5"/>
      <c r="I1698" s="5"/>
    </row>
    <row r="1699" spans="1:9" x14ac:dyDescent="0.2">
      <c r="A1699" s="1"/>
      <c r="B1699" s="1"/>
      <c r="C1699" s="1"/>
      <c r="D1699" s="8"/>
      <c r="E1699" s="8"/>
      <c r="F1699" s="8"/>
      <c r="G1699" s="5"/>
      <c r="H1699" s="5"/>
      <c r="I1699" s="5"/>
    </row>
    <row r="1700" spans="1:9" x14ac:dyDescent="0.2">
      <c r="A1700" s="1"/>
      <c r="B1700" s="1"/>
      <c r="C1700" s="1"/>
      <c r="D1700" s="8"/>
      <c r="E1700" s="8"/>
      <c r="F1700" s="8"/>
      <c r="G1700" s="5"/>
      <c r="H1700" s="5"/>
      <c r="I1700" s="5"/>
    </row>
    <row r="1701" spans="1:9" x14ac:dyDescent="0.2">
      <c r="A1701" s="1"/>
      <c r="B1701" s="1"/>
      <c r="C1701" s="1"/>
      <c r="D1701" s="8"/>
      <c r="E1701" s="8"/>
      <c r="F1701" s="8"/>
      <c r="G1701" s="5"/>
      <c r="H1701" s="5"/>
      <c r="I1701" s="5"/>
    </row>
    <row r="1702" spans="1:9" x14ac:dyDescent="0.2">
      <c r="A1702" s="1"/>
      <c r="B1702" s="1"/>
      <c r="C1702" s="1"/>
      <c r="D1702" s="8"/>
      <c r="E1702" s="8"/>
      <c r="F1702" s="8"/>
      <c r="G1702" s="5"/>
      <c r="H1702" s="5"/>
      <c r="I1702" s="5"/>
    </row>
    <row r="1703" spans="1:9" x14ac:dyDescent="0.2">
      <c r="A1703" s="1"/>
      <c r="B1703" s="1"/>
      <c r="C1703" s="1"/>
      <c r="D1703" s="8"/>
      <c r="E1703" s="8"/>
      <c r="F1703" s="8"/>
      <c r="G1703" s="5"/>
      <c r="H1703" s="5"/>
      <c r="I1703" s="5"/>
    </row>
    <row r="1704" spans="1:9" x14ac:dyDescent="0.2">
      <c r="A1704" s="1"/>
      <c r="B1704" s="1"/>
      <c r="C1704" s="1"/>
      <c r="D1704" s="8"/>
      <c r="E1704" s="8"/>
      <c r="F1704" s="8"/>
      <c r="G1704" s="5"/>
      <c r="H1704" s="5"/>
      <c r="I1704" s="5"/>
    </row>
    <row r="1705" spans="1:9" x14ac:dyDescent="0.2">
      <c r="A1705" s="1"/>
      <c r="B1705" s="1"/>
      <c r="C1705" s="1"/>
      <c r="D1705" s="8"/>
      <c r="E1705" s="8"/>
      <c r="F1705" s="8"/>
      <c r="G1705" s="5"/>
      <c r="H1705" s="5"/>
      <c r="I1705" s="5"/>
    </row>
    <row r="1706" spans="1:9" x14ac:dyDescent="0.2">
      <c r="A1706" s="1"/>
      <c r="B1706" s="1"/>
      <c r="C1706" s="1"/>
      <c r="D1706" s="8"/>
      <c r="E1706" s="8"/>
      <c r="F1706" s="8"/>
      <c r="G1706" s="5"/>
      <c r="H1706" s="5"/>
      <c r="I1706" s="5"/>
    </row>
    <row r="1707" spans="1:9" x14ac:dyDescent="0.2">
      <c r="A1707" s="1"/>
      <c r="B1707" s="1"/>
      <c r="C1707" s="1"/>
      <c r="D1707" s="8"/>
      <c r="E1707" s="8"/>
      <c r="F1707" s="8"/>
      <c r="G1707" s="5"/>
      <c r="H1707" s="5"/>
      <c r="I1707" s="5"/>
    </row>
    <row r="1708" spans="1:9" x14ac:dyDescent="0.2">
      <c r="A1708" s="1"/>
      <c r="B1708" s="1"/>
      <c r="C1708" s="1"/>
      <c r="D1708" s="8"/>
      <c r="E1708" s="8"/>
      <c r="F1708" s="8"/>
      <c r="G1708" s="5"/>
      <c r="H1708" s="5"/>
      <c r="I1708" s="5"/>
    </row>
    <row r="1709" spans="1:9" x14ac:dyDescent="0.2">
      <c r="A1709" s="1"/>
      <c r="B1709" s="1"/>
      <c r="C1709" s="1"/>
      <c r="D1709" s="8"/>
      <c r="E1709" s="8"/>
      <c r="F1709" s="8"/>
      <c r="G1709" s="5"/>
      <c r="H1709" s="5"/>
      <c r="I1709" s="5"/>
    </row>
    <row r="1710" spans="1:9" x14ac:dyDescent="0.2">
      <c r="A1710" s="1"/>
      <c r="B1710" s="1"/>
      <c r="C1710" s="1"/>
      <c r="D1710" s="8"/>
      <c r="E1710" s="8"/>
      <c r="F1710" s="8"/>
      <c r="G1710" s="5"/>
      <c r="H1710" s="5"/>
      <c r="I1710" s="5"/>
    </row>
    <row r="1711" spans="1:9" x14ac:dyDescent="0.2">
      <c r="A1711" s="1"/>
      <c r="B1711" s="1"/>
      <c r="C1711" s="1"/>
      <c r="D1711" s="8"/>
      <c r="E1711" s="8"/>
      <c r="F1711" s="8"/>
      <c r="G1711" s="5"/>
      <c r="H1711" s="5"/>
      <c r="I1711" s="5"/>
    </row>
    <row r="1712" spans="1:9" x14ac:dyDescent="0.2">
      <c r="A1712" s="1"/>
      <c r="B1712" s="1"/>
      <c r="C1712" s="1"/>
      <c r="D1712" s="8"/>
      <c r="E1712" s="8"/>
      <c r="F1712" s="8"/>
      <c r="G1712" s="5"/>
      <c r="H1712" s="5"/>
      <c r="I1712" s="5"/>
    </row>
    <row r="1713" spans="1:9" x14ac:dyDescent="0.2">
      <c r="A1713" s="1"/>
      <c r="B1713" s="1"/>
      <c r="C1713" s="1"/>
      <c r="D1713" s="8"/>
      <c r="E1713" s="8"/>
      <c r="F1713" s="8"/>
      <c r="G1713" s="5"/>
      <c r="H1713" s="5"/>
      <c r="I1713" s="5"/>
    </row>
    <row r="1714" spans="1:9" x14ac:dyDescent="0.2">
      <c r="A1714" s="1"/>
      <c r="B1714" s="1"/>
      <c r="C1714" s="1"/>
      <c r="D1714" s="8"/>
      <c r="E1714" s="8"/>
      <c r="F1714" s="8"/>
      <c r="G1714" s="5"/>
      <c r="H1714" s="5"/>
      <c r="I1714" s="5"/>
    </row>
    <row r="1715" spans="1:9" x14ac:dyDescent="0.2">
      <c r="A1715" s="1"/>
      <c r="B1715" s="1"/>
      <c r="C1715" s="1"/>
      <c r="D1715" s="8"/>
      <c r="E1715" s="8"/>
      <c r="F1715" s="8"/>
      <c r="G1715" s="5"/>
      <c r="H1715" s="5"/>
      <c r="I1715" s="5"/>
    </row>
    <row r="1716" spans="1:9" x14ac:dyDescent="0.2">
      <c r="A1716" s="1"/>
      <c r="B1716" s="1"/>
      <c r="C1716" s="1"/>
      <c r="D1716" s="8"/>
      <c r="E1716" s="8"/>
      <c r="F1716" s="8"/>
      <c r="G1716" s="5"/>
      <c r="H1716" s="5"/>
      <c r="I1716" s="5"/>
    </row>
    <row r="1717" spans="1:9" x14ac:dyDescent="0.2">
      <c r="A1717" s="1"/>
      <c r="B1717" s="1"/>
      <c r="C1717" s="1"/>
      <c r="D1717" s="8"/>
      <c r="E1717" s="8"/>
      <c r="F1717" s="8"/>
      <c r="G1717" s="5"/>
      <c r="H1717" s="5"/>
      <c r="I1717" s="5"/>
    </row>
    <row r="1718" spans="1:9" x14ac:dyDescent="0.2">
      <c r="A1718" s="1"/>
      <c r="B1718" s="1"/>
      <c r="C1718" s="1"/>
      <c r="D1718" s="8"/>
      <c r="E1718" s="8"/>
      <c r="F1718" s="8"/>
      <c r="G1718" s="5"/>
      <c r="H1718" s="5"/>
      <c r="I1718" s="5"/>
    </row>
    <row r="1719" spans="1:9" x14ac:dyDescent="0.2">
      <c r="A1719" s="1"/>
      <c r="B1719" s="1"/>
      <c r="C1719" s="1"/>
      <c r="D1719" s="8"/>
      <c r="E1719" s="8"/>
      <c r="F1719" s="8"/>
      <c r="G1719" s="5"/>
      <c r="H1719" s="5"/>
      <c r="I1719" s="5"/>
    </row>
    <row r="1720" spans="1:9" x14ac:dyDescent="0.2">
      <c r="A1720" s="1"/>
      <c r="B1720" s="1"/>
      <c r="C1720" s="1"/>
      <c r="D1720" s="8"/>
      <c r="E1720" s="8"/>
      <c r="F1720" s="8"/>
      <c r="G1720" s="5"/>
      <c r="H1720" s="5"/>
      <c r="I1720" s="5"/>
    </row>
    <row r="1721" spans="1:9" x14ac:dyDescent="0.2">
      <c r="A1721" s="1"/>
      <c r="B1721" s="1"/>
      <c r="C1721" s="1"/>
      <c r="D1721" s="8"/>
      <c r="E1721" s="8"/>
      <c r="F1721" s="8"/>
      <c r="G1721" s="5"/>
      <c r="H1721" s="5"/>
      <c r="I1721" s="5"/>
    </row>
    <row r="1722" spans="1:9" x14ac:dyDescent="0.2">
      <c r="A1722" s="1"/>
      <c r="B1722" s="1"/>
      <c r="C1722" s="1"/>
      <c r="D1722" s="8"/>
      <c r="E1722" s="8"/>
      <c r="F1722" s="8"/>
      <c r="G1722" s="5"/>
      <c r="H1722" s="5"/>
      <c r="I1722" s="5"/>
    </row>
    <row r="1723" spans="1:9" x14ac:dyDescent="0.2">
      <c r="A1723" s="1"/>
      <c r="B1723" s="1"/>
      <c r="C1723" s="1"/>
      <c r="D1723" s="8"/>
      <c r="E1723" s="8"/>
      <c r="F1723" s="8"/>
      <c r="G1723" s="5"/>
      <c r="H1723" s="5"/>
      <c r="I1723" s="5"/>
    </row>
    <row r="1724" spans="1:9" x14ac:dyDescent="0.2">
      <c r="A1724" s="1"/>
      <c r="B1724" s="1"/>
      <c r="C1724" s="1"/>
      <c r="D1724" s="8"/>
      <c r="E1724" s="8"/>
      <c r="F1724" s="8"/>
      <c r="G1724" s="5"/>
      <c r="H1724" s="5"/>
      <c r="I1724" s="5"/>
    </row>
    <row r="1725" spans="1:9" x14ac:dyDescent="0.2">
      <c r="A1725" s="1"/>
      <c r="B1725" s="1"/>
      <c r="C1725" s="1"/>
      <c r="D1725" s="8"/>
      <c r="E1725" s="8"/>
      <c r="F1725" s="8"/>
      <c r="G1725" s="5"/>
      <c r="H1725" s="5"/>
      <c r="I1725" s="5"/>
    </row>
    <row r="1726" spans="1:9" x14ac:dyDescent="0.2">
      <c r="A1726" s="1"/>
      <c r="B1726" s="1"/>
      <c r="C1726" s="1"/>
      <c r="D1726" s="8"/>
      <c r="E1726" s="8"/>
      <c r="F1726" s="8"/>
      <c r="G1726" s="5"/>
      <c r="H1726" s="5"/>
      <c r="I1726" s="5"/>
    </row>
    <row r="1727" spans="1:9" x14ac:dyDescent="0.2">
      <c r="A1727" s="1"/>
      <c r="B1727" s="1"/>
      <c r="C1727" s="1"/>
      <c r="D1727" s="8"/>
      <c r="E1727" s="8"/>
      <c r="F1727" s="8"/>
      <c r="G1727" s="5"/>
      <c r="H1727" s="5"/>
      <c r="I1727" s="5"/>
    </row>
    <row r="1728" spans="1:9" x14ac:dyDescent="0.2">
      <c r="A1728" s="1"/>
      <c r="B1728" s="1"/>
      <c r="C1728" s="1"/>
      <c r="D1728" s="8"/>
      <c r="E1728" s="8"/>
      <c r="F1728" s="8"/>
      <c r="G1728" s="5"/>
      <c r="H1728" s="5"/>
      <c r="I1728" s="5"/>
    </row>
    <row r="1729" spans="1:9" x14ac:dyDescent="0.2">
      <c r="A1729" s="1"/>
      <c r="B1729" s="1"/>
      <c r="C1729" s="1"/>
      <c r="D1729" s="8"/>
      <c r="E1729" s="8"/>
      <c r="F1729" s="8"/>
      <c r="G1729" s="5"/>
      <c r="H1729" s="5"/>
      <c r="I1729" s="5"/>
    </row>
    <row r="1730" spans="1:9" x14ac:dyDescent="0.2">
      <c r="A1730" s="1"/>
      <c r="B1730" s="1"/>
      <c r="C1730" s="1"/>
      <c r="D1730" s="8"/>
      <c r="E1730" s="8"/>
      <c r="F1730" s="8"/>
      <c r="G1730" s="5"/>
      <c r="H1730" s="5"/>
      <c r="I1730" s="5"/>
    </row>
    <row r="1731" spans="1:9" x14ac:dyDescent="0.2">
      <c r="A1731" s="1"/>
      <c r="B1731" s="1"/>
      <c r="C1731" s="1"/>
      <c r="D1731" s="8"/>
      <c r="E1731" s="8"/>
      <c r="F1731" s="8"/>
      <c r="G1731" s="5"/>
      <c r="H1731" s="5"/>
      <c r="I1731" s="5"/>
    </row>
    <row r="1732" spans="1:9" x14ac:dyDescent="0.2">
      <c r="A1732" s="1"/>
      <c r="B1732" s="1"/>
      <c r="C1732" s="1"/>
      <c r="D1732" s="8"/>
      <c r="E1732" s="8"/>
      <c r="F1732" s="8"/>
      <c r="G1732" s="5"/>
      <c r="H1732" s="5"/>
      <c r="I1732" s="5"/>
    </row>
    <row r="1733" spans="1:9" x14ac:dyDescent="0.2">
      <c r="A1733" s="1"/>
      <c r="B1733" s="1"/>
      <c r="C1733" s="1"/>
      <c r="D1733" s="8"/>
      <c r="E1733" s="8"/>
      <c r="F1733" s="8"/>
      <c r="G1733" s="5"/>
      <c r="H1733" s="5"/>
      <c r="I1733" s="5"/>
    </row>
    <row r="1734" spans="1:9" x14ac:dyDescent="0.2">
      <c r="A1734" s="1"/>
      <c r="B1734" s="1"/>
      <c r="C1734" s="1"/>
      <c r="D1734" s="8"/>
      <c r="E1734" s="8"/>
      <c r="F1734" s="8"/>
      <c r="G1734" s="5"/>
      <c r="H1734" s="5"/>
      <c r="I1734" s="5"/>
    </row>
    <row r="1735" spans="1:9" x14ac:dyDescent="0.2">
      <c r="A1735" s="1"/>
      <c r="B1735" s="1"/>
      <c r="C1735" s="1"/>
      <c r="D1735" s="8"/>
      <c r="E1735" s="8"/>
      <c r="F1735" s="8"/>
      <c r="G1735" s="5"/>
      <c r="H1735" s="5"/>
      <c r="I1735" s="5"/>
    </row>
    <row r="1736" spans="1:9" x14ac:dyDescent="0.2">
      <c r="A1736" s="1"/>
      <c r="B1736" s="1"/>
      <c r="C1736" s="1"/>
      <c r="D1736" s="8"/>
      <c r="E1736" s="8"/>
      <c r="F1736" s="8"/>
      <c r="G1736" s="5"/>
      <c r="H1736" s="5"/>
      <c r="I1736" s="5"/>
    </row>
    <row r="1737" spans="1:9" x14ac:dyDescent="0.2">
      <c r="A1737" s="1"/>
      <c r="B1737" s="1"/>
      <c r="C1737" s="1"/>
      <c r="D1737" s="8"/>
      <c r="E1737" s="8"/>
      <c r="F1737" s="8"/>
      <c r="G1737" s="5"/>
      <c r="H1737" s="5"/>
      <c r="I1737" s="5"/>
    </row>
    <row r="1738" spans="1:9" x14ac:dyDescent="0.2">
      <c r="A1738" s="1"/>
      <c r="B1738" s="1"/>
      <c r="C1738" s="1"/>
      <c r="D1738" s="8"/>
      <c r="E1738" s="8"/>
      <c r="F1738" s="8"/>
      <c r="G1738" s="5"/>
      <c r="H1738" s="5"/>
      <c r="I1738" s="5"/>
    </row>
    <row r="1739" spans="1:9" x14ac:dyDescent="0.2">
      <c r="A1739" s="1"/>
      <c r="B1739" s="1"/>
      <c r="C1739" s="1"/>
      <c r="D1739" s="8"/>
      <c r="E1739" s="8"/>
      <c r="F1739" s="8"/>
      <c r="G1739" s="5"/>
      <c r="H1739" s="5"/>
      <c r="I1739" s="5"/>
    </row>
    <row r="1740" spans="1:9" x14ac:dyDescent="0.2">
      <c r="A1740" s="1"/>
      <c r="B1740" s="1"/>
      <c r="C1740" s="1"/>
      <c r="D1740" s="8"/>
      <c r="E1740" s="8"/>
      <c r="F1740" s="8"/>
      <c r="G1740" s="5"/>
      <c r="H1740" s="5"/>
      <c r="I1740" s="5"/>
    </row>
    <row r="1741" spans="1:9" x14ac:dyDescent="0.2">
      <c r="A1741" s="1"/>
      <c r="B1741" s="1"/>
      <c r="C1741" s="1"/>
      <c r="D1741" s="8"/>
      <c r="E1741" s="8"/>
      <c r="F1741" s="8"/>
      <c r="G1741" s="5"/>
      <c r="H1741" s="5"/>
      <c r="I1741" s="5"/>
    </row>
    <row r="1742" spans="1:9" x14ac:dyDescent="0.2">
      <c r="A1742" s="1"/>
      <c r="B1742" s="1"/>
      <c r="C1742" s="1"/>
      <c r="D1742" s="8"/>
      <c r="E1742" s="8"/>
      <c r="F1742" s="8"/>
      <c r="G1742" s="5"/>
      <c r="H1742" s="5"/>
      <c r="I1742" s="5"/>
    </row>
    <row r="1743" spans="1:9" x14ac:dyDescent="0.2">
      <c r="A1743" s="1"/>
      <c r="B1743" s="1"/>
      <c r="C1743" s="1"/>
      <c r="D1743" s="8"/>
      <c r="E1743" s="8"/>
      <c r="F1743" s="8"/>
      <c r="G1743" s="5"/>
      <c r="H1743" s="5"/>
      <c r="I1743" s="5"/>
    </row>
    <row r="1744" spans="1:9" x14ac:dyDescent="0.2">
      <c r="A1744" s="1"/>
      <c r="B1744" s="1"/>
      <c r="C1744" s="1"/>
      <c r="D1744" s="8"/>
      <c r="E1744" s="8"/>
      <c r="F1744" s="8"/>
      <c r="G1744" s="5"/>
      <c r="H1744" s="5"/>
      <c r="I1744" s="5"/>
    </row>
    <row r="1745" spans="1:9" x14ac:dyDescent="0.2">
      <c r="A1745" s="1"/>
      <c r="B1745" s="1"/>
      <c r="C1745" s="1"/>
      <c r="D1745" s="8"/>
      <c r="E1745" s="8"/>
      <c r="F1745" s="8"/>
      <c r="G1745" s="5"/>
      <c r="H1745" s="5"/>
      <c r="I1745" s="5"/>
    </row>
    <row r="1746" spans="1:9" x14ac:dyDescent="0.2">
      <c r="A1746" s="1"/>
      <c r="B1746" s="1"/>
      <c r="C1746" s="1"/>
      <c r="D1746" s="8"/>
      <c r="E1746" s="8"/>
      <c r="F1746" s="8"/>
      <c r="G1746" s="5"/>
      <c r="H1746" s="5"/>
      <c r="I1746" s="5"/>
    </row>
    <row r="1747" spans="1:9" x14ac:dyDescent="0.2">
      <c r="A1747" s="1"/>
      <c r="B1747" s="1"/>
      <c r="C1747" s="1"/>
      <c r="D1747" s="8"/>
      <c r="E1747" s="8"/>
      <c r="F1747" s="8"/>
      <c r="G1747" s="5"/>
      <c r="H1747" s="5"/>
      <c r="I1747" s="5"/>
    </row>
    <row r="1748" spans="1:9" x14ac:dyDescent="0.2">
      <c r="A1748" s="1"/>
      <c r="B1748" s="1"/>
      <c r="C1748" s="1"/>
      <c r="D1748" s="8"/>
      <c r="E1748" s="8"/>
      <c r="F1748" s="8"/>
      <c r="G1748" s="5"/>
      <c r="H1748" s="5"/>
      <c r="I1748" s="5"/>
    </row>
    <row r="1749" spans="1:9" x14ac:dyDescent="0.2">
      <c r="A1749" s="1"/>
      <c r="B1749" s="1"/>
      <c r="C1749" s="1"/>
      <c r="D1749" s="8"/>
      <c r="E1749" s="8"/>
      <c r="F1749" s="8"/>
      <c r="G1749" s="5"/>
      <c r="H1749" s="5"/>
      <c r="I1749" s="5"/>
    </row>
    <row r="1750" spans="1:9" x14ac:dyDescent="0.2">
      <c r="A1750" s="1"/>
      <c r="B1750" s="1"/>
      <c r="C1750" s="1"/>
      <c r="D1750" s="8"/>
      <c r="E1750" s="8"/>
      <c r="F1750" s="8"/>
      <c r="G1750" s="5"/>
      <c r="H1750" s="5"/>
      <c r="I1750" s="5"/>
    </row>
    <row r="1751" spans="1:9" x14ac:dyDescent="0.2">
      <c r="A1751" s="1"/>
      <c r="B1751" s="1"/>
      <c r="C1751" s="1"/>
      <c r="D1751" s="8"/>
      <c r="E1751" s="8"/>
      <c r="F1751" s="8"/>
      <c r="G1751" s="5"/>
      <c r="H1751" s="5"/>
      <c r="I1751" s="5"/>
    </row>
    <row r="1752" spans="1:9" x14ac:dyDescent="0.2">
      <c r="A1752" s="1"/>
      <c r="B1752" s="1"/>
      <c r="C1752" s="1"/>
      <c r="D1752" s="8"/>
      <c r="E1752" s="8"/>
      <c r="F1752" s="8"/>
      <c r="G1752" s="5"/>
      <c r="H1752" s="5"/>
      <c r="I1752" s="5"/>
    </row>
    <row r="1753" spans="1:9" x14ac:dyDescent="0.2">
      <c r="A1753" s="1"/>
      <c r="B1753" s="1"/>
      <c r="C1753" s="1"/>
      <c r="D1753" s="8"/>
      <c r="E1753" s="8"/>
      <c r="F1753" s="8"/>
      <c r="G1753" s="5"/>
      <c r="H1753" s="5"/>
      <c r="I1753" s="5"/>
    </row>
    <row r="1754" spans="1:9" x14ac:dyDescent="0.2">
      <c r="A1754" s="1"/>
      <c r="B1754" s="1"/>
      <c r="C1754" s="1"/>
      <c r="D1754" s="8"/>
      <c r="E1754" s="8"/>
      <c r="F1754" s="8"/>
      <c r="G1754" s="5"/>
      <c r="H1754" s="5"/>
      <c r="I1754" s="5"/>
    </row>
    <row r="1755" spans="1:9" x14ac:dyDescent="0.2">
      <c r="A1755" s="1"/>
      <c r="B1755" s="1"/>
      <c r="C1755" s="1"/>
      <c r="D1755" s="8"/>
      <c r="E1755" s="8"/>
      <c r="F1755" s="8"/>
      <c r="G1755" s="5"/>
      <c r="H1755" s="5"/>
      <c r="I1755" s="5"/>
    </row>
    <row r="1756" spans="1:9" x14ac:dyDescent="0.2">
      <c r="A1756" s="1"/>
      <c r="B1756" s="1"/>
      <c r="C1756" s="1"/>
      <c r="D1756" s="8"/>
      <c r="E1756" s="8"/>
      <c r="F1756" s="8"/>
      <c r="G1756" s="5"/>
      <c r="H1756" s="5"/>
      <c r="I1756" s="5"/>
    </row>
    <row r="1757" spans="1:9" x14ac:dyDescent="0.2">
      <c r="A1757" s="1"/>
      <c r="B1757" s="1"/>
      <c r="C1757" s="1"/>
      <c r="D1757" s="8"/>
      <c r="E1757" s="8"/>
      <c r="F1757" s="8"/>
      <c r="G1757" s="5"/>
      <c r="H1757" s="5"/>
      <c r="I1757" s="5"/>
    </row>
    <row r="1758" spans="1:9" x14ac:dyDescent="0.2">
      <c r="A1758" s="1"/>
      <c r="B1758" s="1"/>
      <c r="C1758" s="1"/>
      <c r="D1758" s="8"/>
      <c r="E1758" s="8"/>
      <c r="F1758" s="8"/>
      <c r="G1758" s="5"/>
      <c r="H1758" s="5"/>
      <c r="I1758" s="5"/>
    </row>
    <row r="1759" spans="1:9" x14ac:dyDescent="0.2">
      <c r="A1759" s="1"/>
      <c r="B1759" s="1"/>
      <c r="C1759" s="1"/>
      <c r="D1759" s="8"/>
      <c r="E1759" s="8"/>
      <c r="F1759" s="8"/>
      <c r="G1759" s="5"/>
      <c r="H1759" s="5"/>
      <c r="I1759" s="5"/>
    </row>
    <row r="1760" spans="1:9" x14ac:dyDescent="0.2">
      <c r="A1760" s="1"/>
      <c r="B1760" s="1"/>
      <c r="C1760" s="1"/>
      <c r="D1760" s="8"/>
      <c r="E1760" s="8"/>
      <c r="F1760" s="8"/>
      <c r="G1760" s="5"/>
      <c r="H1760" s="5"/>
      <c r="I1760" s="5"/>
    </row>
    <row r="1761" spans="1:9" x14ac:dyDescent="0.2">
      <c r="A1761" s="1"/>
      <c r="B1761" s="1"/>
      <c r="C1761" s="1"/>
      <c r="D1761" s="8"/>
      <c r="E1761" s="8"/>
      <c r="F1761" s="8"/>
      <c r="G1761" s="5"/>
      <c r="H1761" s="5"/>
      <c r="I1761" s="5"/>
    </row>
    <row r="1762" spans="1:9" x14ac:dyDescent="0.2">
      <c r="A1762" s="1"/>
      <c r="B1762" s="1"/>
      <c r="C1762" s="1"/>
      <c r="D1762" s="8"/>
      <c r="E1762" s="8"/>
      <c r="F1762" s="8"/>
      <c r="G1762" s="5"/>
      <c r="H1762" s="5"/>
      <c r="I1762" s="5"/>
    </row>
    <row r="1763" spans="1:9" x14ac:dyDescent="0.2">
      <c r="A1763" s="1"/>
      <c r="B1763" s="1"/>
      <c r="C1763" s="1"/>
      <c r="D1763" s="8"/>
      <c r="E1763" s="8"/>
      <c r="F1763" s="8"/>
      <c r="G1763" s="5"/>
      <c r="H1763" s="5"/>
      <c r="I1763" s="5"/>
    </row>
    <row r="1764" spans="1:9" x14ac:dyDescent="0.2">
      <c r="A1764" s="1"/>
      <c r="B1764" s="1"/>
      <c r="C1764" s="1"/>
      <c r="D1764" s="8"/>
      <c r="E1764" s="8"/>
      <c r="F1764" s="8"/>
      <c r="G1764" s="5"/>
      <c r="H1764" s="5"/>
      <c r="I1764" s="5"/>
    </row>
    <row r="1765" spans="1:9" x14ac:dyDescent="0.2">
      <c r="A1765" s="1"/>
      <c r="B1765" s="1"/>
      <c r="C1765" s="1"/>
      <c r="D1765" s="8"/>
      <c r="E1765" s="8"/>
      <c r="F1765" s="8"/>
      <c r="G1765" s="5"/>
      <c r="H1765" s="5"/>
      <c r="I1765" s="5"/>
    </row>
    <row r="1766" spans="1:9" x14ac:dyDescent="0.2">
      <c r="A1766" s="1"/>
      <c r="B1766" s="1"/>
      <c r="C1766" s="1"/>
      <c r="D1766" s="8"/>
      <c r="E1766" s="8"/>
      <c r="F1766" s="8"/>
      <c r="G1766" s="5"/>
      <c r="H1766" s="5"/>
      <c r="I1766" s="5"/>
    </row>
    <row r="1767" spans="1:9" x14ac:dyDescent="0.2">
      <c r="A1767" s="1"/>
      <c r="B1767" s="1"/>
      <c r="C1767" s="1"/>
      <c r="D1767" s="8"/>
      <c r="E1767" s="8"/>
      <c r="F1767" s="8"/>
      <c r="G1767" s="5"/>
      <c r="H1767" s="5"/>
      <c r="I1767" s="5"/>
    </row>
    <row r="1768" spans="1:9" x14ac:dyDescent="0.2">
      <c r="A1768" s="1"/>
      <c r="B1768" s="1"/>
      <c r="C1768" s="1"/>
      <c r="D1768" s="8"/>
      <c r="E1768" s="8"/>
      <c r="F1768" s="8"/>
      <c r="G1768" s="5"/>
      <c r="H1768" s="5"/>
      <c r="I1768" s="5"/>
    </row>
    <row r="1769" spans="1:9" x14ac:dyDescent="0.2">
      <c r="A1769" s="1"/>
      <c r="B1769" s="1"/>
      <c r="C1769" s="1"/>
      <c r="D1769" s="8"/>
      <c r="E1769" s="8"/>
      <c r="F1769" s="8"/>
      <c r="G1769" s="5"/>
      <c r="H1769" s="5"/>
      <c r="I1769" s="5"/>
    </row>
    <row r="1770" spans="1:9" x14ac:dyDescent="0.2">
      <c r="A1770" s="1"/>
      <c r="B1770" s="1"/>
      <c r="C1770" s="1"/>
      <c r="D1770" s="8"/>
      <c r="E1770" s="8"/>
      <c r="F1770" s="8"/>
      <c r="G1770" s="5"/>
      <c r="H1770" s="5"/>
      <c r="I1770" s="5"/>
    </row>
    <row r="1771" spans="1:9" x14ac:dyDescent="0.2">
      <c r="A1771" s="1"/>
      <c r="B1771" s="1"/>
      <c r="C1771" s="1"/>
      <c r="D1771" s="8"/>
      <c r="E1771" s="8"/>
      <c r="F1771" s="8"/>
      <c r="G1771" s="5"/>
      <c r="H1771" s="5"/>
      <c r="I1771" s="5"/>
    </row>
    <row r="1772" spans="1:9" x14ac:dyDescent="0.2">
      <c r="A1772" s="1"/>
      <c r="B1772" s="1"/>
      <c r="C1772" s="1"/>
      <c r="D1772" s="8"/>
      <c r="E1772" s="8"/>
      <c r="F1772" s="8"/>
      <c r="G1772" s="5"/>
      <c r="H1772" s="5"/>
      <c r="I1772" s="5"/>
    </row>
    <row r="1773" spans="1:9" x14ac:dyDescent="0.2">
      <c r="A1773" s="1"/>
      <c r="B1773" s="1"/>
      <c r="C1773" s="1"/>
      <c r="D1773" s="8"/>
      <c r="E1773" s="8"/>
      <c r="F1773" s="8"/>
      <c r="G1773" s="5"/>
      <c r="H1773" s="5"/>
      <c r="I1773" s="5"/>
    </row>
    <row r="1774" spans="1:9" x14ac:dyDescent="0.2">
      <c r="A1774" s="1"/>
      <c r="B1774" s="1"/>
      <c r="C1774" s="1"/>
      <c r="D1774" s="8"/>
      <c r="E1774" s="8"/>
      <c r="F1774" s="8"/>
      <c r="G1774" s="5"/>
      <c r="H1774" s="5"/>
      <c r="I1774" s="5"/>
    </row>
    <row r="1775" spans="1:9" x14ac:dyDescent="0.2">
      <c r="A1775" s="1"/>
      <c r="B1775" s="1"/>
      <c r="C1775" s="1"/>
      <c r="D1775" s="8"/>
      <c r="E1775" s="8"/>
      <c r="F1775" s="8"/>
      <c r="G1775" s="5"/>
      <c r="H1775" s="5"/>
      <c r="I1775" s="5"/>
    </row>
    <row r="1776" spans="1:9" x14ac:dyDescent="0.2">
      <c r="A1776" s="1"/>
      <c r="B1776" s="1"/>
      <c r="C1776" s="1"/>
      <c r="D1776" s="8"/>
      <c r="E1776" s="8"/>
      <c r="F1776" s="8"/>
      <c r="G1776" s="5"/>
      <c r="H1776" s="5"/>
      <c r="I1776" s="5"/>
    </row>
    <row r="1777" spans="1:9" x14ac:dyDescent="0.2">
      <c r="A1777" s="1"/>
      <c r="B1777" s="1"/>
      <c r="C1777" s="1"/>
      <c r="D1777" s="8"/>
      <c r="E1777" s="8"/>
      <c r="F1777" s="8"/>
      <c r="G1777" s="5"/>
      <c r="H1777" s="5"/>
      <c r="I1777" s="5"/>
    </row>
    <row r="1778" spans="1:9" x14ac:dyDescent="0.2">
      <c r="A1778" s="1"/>
      <c r="B1778" s="1"/>
      <c r="C1778" s="1"/>
      <c r="D1778" s="8"/>
      <c r="E1778" s="8"/>
      <c r="F1778" s="8"/>
      <c r="G1778" s="5"/>
      <c r="H1778" s="5"/>
      <c r="I1778" s="5"/>
    </row>
    <row r="1779" spans="1:9" x14ac:dyDescent="0.2">
      <c r="A1779" s="1"/>
      <c r="B1779" s="1"/>
      <c r="C1779" s="1"/>
      <c r="D1779" s="8"/>
      <c r="E1779" s="8"/>
      <c r="F1779" s="8"/>
      <c r="G1779" s="5"/>
      <c r="H1779" s="5"/>
      <c r="I1779" s="5"/>
    </row>
    <row r="1780" spans="1:9" x14ac:dyDescent="0.2">
      <c r="A1780" s="1"/>
      <c r="B1780" s="1"/>
      <c r="C1780" s="1"/>
      <c r="D1780" s="8"/>
      <c r="E1780" s="8"/>
      <c r="F1780" s="8"/>
      <c r="G1780" s="5"/>
      <c r="H1780" s="5"/>
      <c r="I1780" s="5"/>
    </row>
    <row r="1781" spans="1:9" x14ac:dyDescent="0.2">
      <c r="A1781" s="1"/>
      <c r="B1781" s="1"/>
      <c r="C1781" s="1"/>
      <c r="D1781" s="8"/>
      <c r="E1781" s="8"/>
      <c r="F1781" s="8"/>
      <c r="G1781" s="5"/>
      <c r="H1781" s="5"/>
      <c r="I1781" s="5"/>
    </row>
    <row r="1782" spans="1:9" x14ac:dyDescent="0.2">
      <c r="A1782" s="1"/>
      <c r="B1782" s="1"/>
      <c r="C1782" s="1"/>
      <c r="D1782" s="8"/>
      <c r="E1782" s="8"/>
      <c r="F1782" s="8"/>
      <c r="G1782" s="5"/>
      <c r="H1782" s="5"/>
      <c r="I1782" s="5"/>
    </row>
    <row r="1783" spans="1:9" x14ac:dyDescent="0.2">
      <c r="A1783" s="1"/>
      <c r="B1783" s="1"/>
      <c r="C1783" s="1"/>
      <c r="D1783" s="8"/>
      <c r="E1783" s="8"/>
      <c r="F1783" s="8"/>
      <c r="G1783" s="5"/>
      <c r="H1783" s="5"/>
      <c r="I1783" s="5"/>
    </row>
    <row r="1784" spans="1:9" x14ac:dyDescent="0.2">
      <c r="A1784" s="1"/>
      <c r="B1784" s="1"/>
      <c r="C1784" s="1"/>
      <c r="D1784" s="8"/>
      <c r="E1784" s="8"/>
      <c r="F1784" s="8"/>
      <c r="G1784" s="5"/>
      <c r="H1784" s="5"/>
      <c r="I1784" s="5"/>
    </row>
    <row r="1785" spans="1:9" x14ac:dyDescent="0.2">
      <c r="A1785" s="1"/>
      <c r="B1785" s="1"/>
      <c r="C1785" s="1"/>
      <c r="D1785" s="8"/>
      <c r="E1785" s="8"/>
      <c r="F1785" s="8"/>
      <c r="G1785" s="5"/>
      <c r="H1785" s="5"/>
      <c r="I1785" s="5"/>
    </row>
    <row r="1786" spans="1:9" x14ac:dyDescent="0.2">
      <c r="A1786" s="1"/>
      <c r="B1786" s="1"/>
      <c r="C1786" s="1"/>
      <c r="D1786" s="8"/>
      <c r="E1786" s="8"/>
      <c r="F1786" s="8"/>
      <c r="G1786" s="5"/>
      <c r="H1786" s="5"/>
      <c r="I1786" s="5"/>
    </row>
    <row r="1787" spans="1:9" x14ac:dyDescent="0.2">
      <c r="A1787" s="1"/>
      <c r="B1787" s="1"/>
      <c r="C1787" s="1"/>
      <c r="D1787" s="8"/>
      <c r="E1787" s="8"/>
      <c r="F1787" s="8"/>
      <c r="G1787" s="5"/>
      <c r="H1787" s="5"/>
      <c r="I1787" s="5"/>
    </row>
    <row r="1788" spans="1:9" x14ac:dyDescent="0.2">
      <c r="A1788" s="1"/>
      <c r="B1788" s="1"/>
      <c r="C1788" s="1"/>
      <c r="D1788" s="8"/>
      <c r="E1788" s="8"/>
      <c r="F1788" s="8"/>
      <c r="G1788" s="5"/>
      <c r="H1788" s="5"/>
      <c r="I1788" s="5"/>
    </row>
    <row r="1789" spans="1:9" x14ac:dyDescent="0.2">
      <c r="A1789" s="1"/>
      <c r="B1789" s="1"/>
      <c r="C1789" s="1"/>
      <c r="D1789" s="8"/>
      <c r="E1789" s="8"/>
      <c r="F1789" s="8"/>
      <c r="G1789" s="5"/>
      <c r="H1789" s="5"/>
      <c r="I1789" s="5"/>
    </row>
    <row r="1790" spans="1:9" x14ac:dyDescent="0.2">
      <c r="A1790" s="1"/>
      <c r="B1790" s="1"/>
      <c r="C1790" s="1"/>
      <c r="D1790" s="8"/>
      <c r="E1790" s="8"/>
      <c r="F1790" s="8"/>
      <c r="G1790" s="5"/>
      <c r="H1790" s="5"/>
      <c r="I1790" s="5"/>
    </row>
    <row r="1791" spans="1:9" x14ac:dyDescent="0.2">
      <c r="A1791" s="1"/>
      <c r="B1791" s="1"/>
      <c r="C1791" s="1"/>
      <c r="D1791" s="8"/>
      <c r="E1791" s="8"/>
      <c r="F1791" s="8"/>
      <c r="G1791" s="5"/>
      <c r="H1791" s="5"/>
      <c r="I1791" s="5"/>
    </row>
    <row r="1792" spans="1:9" x14ac:dyDescent="0.2">
      <c r="A1792" s="1"/>
      <c r="B1792" s="1"/>
      <c r="C1792" s="1"/>
      <c r="D1792" s="8"/>
      <c r="E1792" s="8"/>
      <c r="F1792" s="8"/>
      <c r="G1792" s="5"/>
      <c r="H1792" s="5"/>
      <c r="I1792" s="5"/>
    </row>
    <row r="1793" spans="1:9" x14ac:dyDescent="0.2">
      <c r="A1793" s="1"/>
      <c r="B1793" s="1"/>
      <c r="C1793" s="1"/>
      <c r="D1793" s="8"/>
      <c r="E1793" s="8"/>
      <c r="F1793" s="8"/>
      <c r="G1793" s="5"/>
      <c r="H1793" s="5"/>
      <c r="I1793" s="5"/>
    </row>
    <row r="1794" spans="1:9" x14ac:dyDescent="0.2">
      <c r="A1794" s="1"/>
      <c r="B1794" s="1"/>
      <c r="C1794" s="1"/>
      <c r="D1794" s="8"/>
      <c r="E1794" s="8"/>
      <c r="F1794" s="8"/>
      <c r="G1794" s="5"/>
      <c r="H1794" s="5"/>
      <c r="I1794" s="5"/>
    </row>
    <row r="1795" spans="1:9" x14ac:dyDescent="0.2">
      <c r="A1795" s="1"/>
      <c r="B1795" s="1"/>
      <c r="C1795" s="1"/>
      <c r="D1795" s="8"/>
      <c r="E1795" s="8"/>
      <c r="F1795" s="8"/>
      <c r="G1795" s="5"/>
      <c r="H1795" s="5"/>
      <c r="I1795" s="5"/>
    </row>
    <row r="1796" spans="1:9" x14ac:dyDescent="0.2">
      <c r="A1796" s="1"/>
      <c r="B1796" s="1"/>
      <c r="C1796" s="1"/>
      <c r="D1796" s="8"/>
      <c r="E1796" s="8"/>
      <c r="F1796" s="8"/>
      <c r="G1796" s="5"/>
      <c r="H1796" s="5"/>
      <c r="I1796" s="5"/>
    </row>
    <row r="1797" spans="1:9" x14ac:dyDescent="0.2">
      <c r="A1797" s="1"/>
      <c r="B1797" s="1"/>
      <c r="C1797" s="1"/>
      <c r="D1797" s="8"/>
      <c r="E1797" s="8"/>
      <c r="F1797" s="8"/>
      <c r="G1797" s="5"/>
      <c r="H1797" s="5"/>
      <c r="I1797" s="5"/>
    </row>
    <row r="1798" spans="1:9" x14ac:dyDescent="0.2">
      <c r="A1798" s="1"/>
      <c r="B1798" s="1"/>
      <c r="C1798" s="1"/>
      <c r="D1798" s="8"/>
      <c r="E1798" s="8"/>
      <c r="F1798" s="8"/>
      <c r="G1798" s="5"/>
      <c r="H1798" s="5"/>
      <c r="I1798" s="5"/>
    </row>
    <row r="1799" spans="1:9" x14ac:dyDescent="0.2">
      <c r="A1799" s="1"/>
      <c r="B1799" s="1"/>
      <c r="C1799" s="1"/>
      <c r="D1799" s="8"/>
      <c r="E1799" s="8"/>
      <c r="F1799" s="8"/>
      <c r="G1799" s="5"/>
      <c r="H1799" s="5"/>
      <c r="I1799" s="5"/>
    </row>
    <row r="1800" spans="1:9" x14ac:dyDescent="0.2">
      <c r="A1800" s="1"/>
      <c r="B1800" s="1"/>
      <c r="C1800" s="1"/>
      <c r="D1800" s="8"/>
      <c r="E1800" s="8"/>
      <c r="F1800" s="8"/>
      <c r="G1800" s="5"/>
      <c r="H1800" s="5"/>
      <c r="I1800" s="5"/>
    </row>
    <row r="1801" spans="1:9" x14ac:dyDescent="0.2">
      <c r="A1801" s="1"/>
      <c r="B1801" s="1"/>
      <c r="C1801" s="1"/>
      <c r="D1801" s="8"/>
      <c r="E1801" s="8"/>
      <c r="F1801" s="8"/>
      <c r="G1801" s="5"/>
      <c r="H1801" s="5"/>
      <c r="I1801" s="5"/>
    </row>
    <row r="1802" spans="1:9" x14ac:dyDescent="0.2">
      <c r="A1802" s="1"/>
      <c r="B1802" s="1"/>
      <c r="C1802" s="1"/>
      <c r="D1802" s="8"/>
      <c r="E1802" s="8"/>
      <c r="F1802" s="8"/>
      <c r="G1802" s="5"/>
      <c r="H1802" s="5"/>
      <c r="I1802" s="5"/>
    </row>
    <row r="1803" spans="1:9" x14ac:dyDescent="0.2">
      <c r="A1803" s="1"/>
      <c r="B1803" s="1"/>
      <c r="C1803" s="1"/>
      <c r="D1803" s="8"/>
      <c r="E1803" s="8"/>
      <c r="F1803" s="8"/>
      <c r="G1803" s="5"/>
      <c r="H1803" s="5"/>
      <c r="I1803" s="5"/>
    </row>
    <row r="1804" spans="1:9" x14ac:dyDescent="0.2">
      <c r="A1804" s="1"/>
      <c r="B1804" s="1"/>
      <c r="C1804" s="1"/>
      <c r="D1804" s="8"/>
      <c r="E1804" s="8"/>
      <c r="F1804" s="8"/>
      <c r="G1804" s="5"/>
      <c r="H1804" s="5"/>
      <c r="I1804" s="5"/>
    </row>
    <row r="1805" spans="1:9" x14ac:dyDescent="0.2">
      <c r="A1805" s="1"/>
      <c r="B1805" s="1"/>
      <c r="C1805" s="1"/>
      <c r="D1805" s="8"/>
      <c r="E1805" s="8"/>
      <c r="F1805" s="8"/>
      <c r="G1805" s="5"/>
      <c r="H1805" s="5"/>
      <c r="I1805" s="5"/>
    </row>
    <row r="1806" spans="1:9" x14ac:dyDescent="0.2">
      <c r="A1806" s="1"/>
      <c r="B1806" s="1"/>
      <c r="C1806" s="1"/>
      <c r="D1806" s="8"/>
      <c r="E1806" s="8"/>
      <c r="F1806" s="8"/>
      <c r="G1806" s="5"/>
      <c r="H1806" s="5"/>
      <c r="I1806" s="5"/>
    </row>
    <row r="1807" spans="1:9" x14ac:dyDescent="0.2">
      <c r="A1807" s="1"/>
      <c r="B1807" s="1"/>
      <c r="C1807" s="1"/>
      <c r="D1807" s="8"/>
      <c r="E1807" s="8"/>
      <c r="F1807" s="8"/>
      <c r="G1807" s="5"/>
      <c r="H1807" s="5"/>
      <c r="I1807" s="5"/>
    </row>
    <row r="1808" spans="1:9" x14ac:dyDescent="0.2">
      <c r="A1808" s="1"/>
      <c r="B1808" s="1"/>
      <c r="C1808" s="1"/>
      <c r="D1808" s="8"/>
      <c r="E1808" s="8"/>
      <c r="F1808" s="8"/>
      <c r="G1808" s="5"/>
      <c r="H1808" s="5"/>
      <c r="I1808" s="5"/>
    </row>
    <row r="1809" spans="1:9" x14ac:dyDescent="0.2">
      <c r="A1809" s="1"/>
      <c r="B1809" s="1"/>
      <c r="C1809" s="1"/>
      <c r="D1809" s="8"/>
      <c r="E1809" s="8"/>
      <c r="F1809" s="8"/>
      <c r="G1809" s="5"/>
      <c r="H1809" s="5"/>
      <c r="I1809" s="5"/>
    </row>
    <row r="1810" spans="1:9" x14ac:dyDescent="0.2">
      <c r="A1810" s="1"/>
      <c r="B1810" s="1"/>
      <c r="C1810" s="1"/>
      <c r="D1810" s="8"/>
      <c r="E1810" s="8"/>
      <c r="F1810" s="8"/>
      <c r="G1810" s="5"/>
      <c r="H1810" s="5"/>
      <c r="I1810" s="5"/>
    </row>
    <row r="1811" spans="1:9" x14ac:dyDescent="0.2">
      <c r="A1811" s="1"/>
      <c r="B1811" s="1"/>
      <c r="C1811" s="1"/>
      <c r="D1811" s="8"/>
      <c r="E1811" s="8"/>
      <c r="F1811" s="8"/>
      <c r="G1811" s="5"/>
      <c r="H1811" s="5"/>
      <c r="I1811" s="5"/>
    </row>
    <row r="1812" spans="1:9" x14ac:dyDescent="0.2">
      <c r="A1812" s="1"/>
      <c r="B1812" s="1"/>
      <c r="C1812" s="1"/>
      <c r="D1812" s="8"/>
      <c r="E1812" s="8"/>
      <c r="F1812" s="8"/>
      <c r="G1812" s="5"/>
      <c r="H1812" s="5"/>
      <c r="I1812" s="5"/>
    </row>
    <row r="1813" spans="1:9" x14ac:dyDescent="0.2">
      <c r="A1813" s="1"/>
      <c r="B1813" s="1"/>
      <c r="C1813" s="1"/>
      <c r="D1813" s="8"/>
      <c r="E1813" s="8"/>
      <c r="F1813" s="8"/>
      <c r="G1813" s="5"/>
      <c r="H1813" s="5"/>
      <c r="I1813" s="5"/>
    </row>
    <row r="1814" spans="1:9" x14ac:dyDescent="0.2">
      <c r="A1814" s="1"/>
      <c r="B1814" s="1"/>
      <c r="C1814" s="1"/>
      <c r="D1814" s="8"/>
      <c r="E1814" s="8"/>
      <c r="F1814" s="8"/>
      <c r="G1814" s="5"/>
      <c r="H1814" s="5"/>
      <c r="I1814" s="5"/>
    </row>
    <row r="1815" spans="1:9" x14ac:dyDescent="0.2">
      <c r="A1815" s="1"/>
      <c r="B1815" s="1"/>
      <c r="C1815" s="1"/>
      <c r="D1815" s="8"/>
      <c r="E1815" s="8"/>
      <c r="F1815" s="8"/>
      <c r="G1815" s="5"/>
      <c r="H1815" s="5"/>
      <c r="I1815" s="5"/>
    </row>
    <row r="1816" spans="1:9" x14ac:dyDescent="0.2">
      <c r="A1816" s="1"/>
      <c r="B1816" s="1"/>
      <c r="C1816" s="1"/>
      <c r="D1816" s="8"/>
      <c r="E1816" s="8"/>
      <c r="F1816" s="8"/>
      <c r="G1816" s="5"/>
      <c r="H1816" s="5"/>
      <c r="I1816" s="5"/>
    </row>
    <row r="1817" spans="1:9" x14ac:dyDescent="0.2">
      <c r="A1817" s="1"/>
      <c r="B1817" s="1"/>
      <c r="C1817" s="1"/>
      <c r="D1817" s="8"/>
      <c r="E1817" s="8"/>
      <c r="F1817" s="8"/>
      <c r="G1817" s="5"/>
      <c r="H1817" s="5"/>
      <c r="I1817" s="5"/>
    </row>
    <row r="1818" spans="1:9" x14ac:dyDescent="0.2">
      <c r="A1818" s="1"/>
      <c r="B1818" s="1"/>
      <c r="C1818" s="1"/>
      <c r="D1818" s="8"/>
      <c r="E1818" s="8"/>
      <c r="F1818" s="8"/>
      <c r="G1818" s="5"/>
      <c r="H1818" s="5"/>
      <c r="I1818" s="5"/>
    </row>
    <row r="1819" spans="1:9" x14ac:dyDescent="0.2">
      <c r="A1819" s="1"/>
      <c r="B1819" s="1"/>
      <c r="C1819" s="1"/>
      <c r="D1819" s="8"/>
      <c r="E1819" s="8"/>
      <c r="F1819" s="8"/>
      <c r="G1819" s="5"/>
      <c r="H1819" s="5"/>
      <c r="I1819" s="5"/>
    </row>
    <row r="1820" spans="1:9" x14ac:dyDescent="0.2">
      <c r="A1820" s="1"/>
      <c r="B1820" s="1"/>
      <c r="C1820" s="1"/>
      <c r="D1820" s="8"/>
      <c r="E1820" s="8"/>
      <c r="F1820" s="8"/>
      <c r="G1820" s="5"/>
      <c r="H1820" s="5"/>
      <c r="I1820" s="5"/>
    </row>
    <row r="1821" spans="1:9" x14ac:dyDescent="0.2">
      <c r="A1821" s="1"/>
      <c r="B1821" s="1"/>
      <c r="C1821" s="1"/>
      <c r="D1821" s="8"/>
      <c r="E1821" s="8"/>
      <c r="F1821" s="8"/>
      <c r="G1821" s="5"/>
      <c r="H1821" s="5"/>
      <c r="I1821" s="5"/>
    </row>
    <row r="1822" spans="1:9" x14ac:dyDescent="0.2">
      <c r="A1822" s="1"/>
      <c r="B1822" s="1"/>
      <c r="C1822" s="1"/>
      <c r="D1822" s="8"/>
      <c r="E1822" s="8"/>
      <c r="F1822" s="8"/>
      <c r="G1822" s="5"/>
      <c r="H1822" s="5"/>
      <c r="I1822" s="5"/>
    </row>
    <row r="1823" spans="1:9" x14ac:dyDescent="0.2">
      <c r="A1823" s="1"/>
      <c r="B1823" s="1"/>
      <c r="C1823" s="1"/>
      <c r="D1823" s="8"/>
      <c r="E1823" s="8"/>
      <c r="F1823" s="8"/>
      <c r="G1823" s="5"/>
      <c r="H1823" s="5"/>
      <c r="I1823" s="5"/>
    </row>
    <row r="1824" spans="1:9" x14ac:dyDescent="0.2">
      <c r="A1824" s="1"/>
      <c r="B1824" s="1"/>
      <c r="C1824" s="1"/>
      <c r="D1824" s="8"/>
      <c r="E1824" s="8"/>
      <c r="F1824" s="8"/>
      <c r="G1824" s="5"/>
      <c r="H1824" s="5"/>
      <c r="I1824" s="5"/>
    </row>
    <row r="1825" spans="1:9" x14ac:dyDescent="0.2">
      <c r="A1825" s="1"/>
      <c r="B1825" s="1"/>
      <c r="C1825" s="1"/>
      <c r="D1825" s="8"/>
      <c r="E1825" s="8"/>
      <c r="F1825" s="8"/>
      <c r="G1825" s="5"/>
      <c r="H1825" s="5"/>
      <c r="I1825" s="5"/>
    </row>
    <row r="1826" spans="1:9" x14ac:dyDescent="0.2">
      <c r="A1826" s="1"/>
      <c r="B1826" s="1"/>
      <c r="C1826" s="1"/>
      <c r="D1826" s="8"/>
      <c r="E1826" s="8"/>
      <c r="F1826" s="8"/>
      <c r="G1826" s="5"/>
      <c r="H1826" s="5"/>
      <c r="I1826" s="5"/>
    </row>
    <row r="1827" spans="1:9" x14ac:dyDescent="0.2">
      <c r="A1827" s="1"/>
      <c r="B1827" s="1"/>
      <c r="C1827" s="1"/>
      <c r="D1827" s="8"/>
      <c r="E1827" s="8"/>
      <c r="F1827" s="8"/>
      <c r="G1827" s="5"/>
      <c r="H1827" s="5"/>
      <c r="I1827" s="5"/>
    </row>
    <row r="1828" spans="1:9" x14ac:dyDescent="0.2">
      <c r="A1828" s="1"/>
      <c r="B1828" s="1"/>
      <c r="C1828" s="1"/>
      <c r="D1828" s="8"/>
      <c r="E1828" s="8"/>
      <c r="F1828" s="8"/>
      <c r="G1828" s="5"/>
      <c r="H1828" s="5"/>
      <c r="I1828" s="5"/>
    </row>
    <row r="1829" spans="1:9" x14ac:dyDescent="0.2">
      <c r="A1829" s="1"/>
      <c r="B1829" s="1"/>
      <c r="C1829" s="1"/>
      <c r="D1829" s="8"/>
      <c r="E1829" s="8"/>
      <c r="F1829" s="8"/>
      <c r="G1829" s="5"/>
      <c r="H1829" s="5"/>
      <c r="I1829" s="5"/>
    </row>
    <row r="1830" spans="1:9" x14ac:dyDescent="0.2">
      <c r="A1830" s="1"/>
      <c r="B1830" s="1"/>
      <c r="C1830" s="1"/>
      <c r="D1830" s="8"/>
      <c r="E1830" s="8"/>
      <c r="F1830" s="8"/>
      <c r="G1830" s="5"/>
      <c r="H1830" s="5"/>
      <c r="I1830" s="5"/>
    </row>
    <row r="1831" spans="1:9" x14ac:dyDescent="0.2">
      <c r="A1831" s="1"/>
      <c r="B1831" s="1"/>
      <c r="C1831" s="1"/>
      <c r="D1831" s="8"/>
      <c r="E1831" s="8"/>
      <c r="F1831" s="8"/>
      <c r="G1831" s="5"/>
      <c r="H1831" s="5"/>
      <c r="I1831" s="5"/>
    </row>
    <row r="1832" spans="1:9" x14ac:dyDescent="0.2">
      <c r="A1832" s="1"/>
      <c r="B1832" s="1"/>
      <c r="C1832" s="1"/>
      <c r="D1832" s="8"/>
      <c r="E1832" s="8"/>
      <c r="F1832" s="8"/>
      <c r="G1832" s="5"/>
      <c r="H1832" s="5"/>
      <c r="I1832" s="5"/>
    </row>
    <row r="1833" spans="1:9" x14ac:dyDescent="0.2">
      <c r="A1833" s="1"/>
      <c r="B1833" s="1"/>
      <c r="C1833" s="1"/>
      <c r="D1833" s="8"/>
      <c r="E1833" s="8"/>
      <c r="F1833" s="8"/>
      <c r="G1833" s="5"/>
      <c r="H1833" s="5"/>
      <c r="I1833" s="5"/>
    </row>
    <row r="1834" spans="1:9" x14ac:dyDescent="0.2">
      <c r="A1834" s="1"/>
      <c r="B1834" s="1"/>
      <c r="C1834" s="1"/>
      <c r="D1834" s="8"/>
      <c r="E1834" s="8"/>
      <c r="F1834" s="8"/>
      <c r="G1834" s="5"/>
      <c r="H1834" s="5"/>
      <c r="I1834" s="5"/>
    </row>
    <row r="1835" spans="1:9" x14ac:dyDescent="0.2">
      <c r="A1835" s="1"/>
      <c r="B1835" s="1"/>
      <c r="C1835" s="1"/>
      <c r="D1835" s="8"/>
      <c r="E1835" s="8"/>
      <c r="F1835" s="8"/>
      <c r="G1835" s="5"/>
      <c r="H1835" s="5"/>
      <c r="I1835" s="5"/>
    </row>
    <row r="1836" spans="1:9" x14ac:dyDescent="0.2">
      <c r="A1836" s="1"/>
      <c r="B1836" s="1"/>
      <c r="C1836" s="1"/>
      <c r="D1836" s="8"/>
      <c r="E1836" s="8"/>
      <c r="F1836" s="8"/>
      <c r="G1836" s="5"/>
      <c r="H1836" s="5"/>
      <c r="I1836" s="5"/>
    </row>
    <row r="1837" spans="1:9" x14ac:dyDescent="0.2">
      <c r="A1837" s="1"/>
      <c r="B1837" s="1"/>
      <c r="C1837" s="1"/>
      <c r="D1837" s="8"/>
      <c r="E1837" s="8"/>
      <c r="F1837" s="8"/>
      <c r="G1837" s="5"/>
      <c r="H1837" s="5"/>
      <c r="I1837" s="5"/>
    </row>
    <row r="1838" spans="1:9" x14ac:dyDescent="0.2">
      <c r="A1838" s="1"/>
      <c r="B1838" s="1"/>
      <c r="C1838" s="1"/>
      <c r="D1838" s="8"/>
      <c r="E1838" s="8"/>
      <c r="F1838" s="8"/>
      <c r="G1838" s="5"/>
      <c r="H1838" s="5"/>
      <c r="I1838" s="5"/>
    </row>
    <row r="1839" spans="1:9" x14ac:dyDescent="0.2">
      <c r="A1839" s="1"/>
      <c r="B1839" s="1"/>
      <c r="C1839" s="1"/>
      <c r="D1839" s="8"/>
      <c r="E1839" s="8"/>
      <c r="F1839" s="8"/>
      <c r="G1839" s="5"/>
      <c r="H1839" s="5"/>
      <c r="I1839" s="5"/>
    </row>
    <row r="1840" spans="1:9" x14ac:dyDescent="0.2">
      <c r="A1840" s="1"/>
      <c r="B1840" s="1"/>
      <c r="C1840" s="1"/>
      <c r="D1840" s="8"/>
      <c r="E1840" s="8"/>
      <c r="F1840" s="8"/>
      <c r="G1840" s="5"/>
      <c r="H1840" s="5"/>
      <c r="I1840" s="5"/>
    </row>
    <row r="1841" spans="1:9" x14ac:dyDescent="0.2">
      <c r="A1841" s="1"/>
      <c r="B1841" s="1"/>
      <c r="C1841" s="1"/>
      <c r="D1841" s="8"/>
      <c r="E1841" s="8"/>
      <c r="F1841" s="8"/>
      <c r="G1841" s="5"/>
      <c r="H1841" s="5"/>
      <c r="I1841" s="5"/>
    </row>
    <row r="1842" spans="1:9" x14ac:dyDescent="0.2">
      <c r="A1842" s="1"/>
      <c r="B1842" s="1"/>
      <c r="C1842" s="1"/>
      <c r="D1842" s="8"/>
      <c r="E1842" s="8"/>
      <c r="F1842" s="8"/>
      <c r="G1842" s="5"/>
      <c r="H1842" s="5"/>
      <c r="I1842" s="5"/>
    </row>
    <row r="1843" spans="1:9" x14ac:dyDescent="0.2">
      <c r="A1843" s="1"/>
      <c r="B1843" s="1"/>
      <c r="C1843" s="1"/>
      <c r="D1843" s="8"/>
      <c r="E1843" s="8"/>
      <c r="F1843" s="8"/>
      <c r="G1843" s="5"/>
      <c r="H1843" s="5"/>
      <c r="I1843" s="5"/>
    </row>
    <row r="1844" spans="1:9" x14ac:dyDescent="0.2">
      <c r="A1844" s="1"/>
      <c r="B1844" s="1"/>
      <c r="C1844" s="1"/>
      <c r="D1844" s="8"/>
      <c r="E1844" s="8"/>
      <c r="F1844" s="8"/>
      <c r="G1844" s="5"/>
      <c r="H1844" s="5"/>
      <c r="I1844" s="5"/>
    </row>
    <row r="1845" spans="1:9" x14ac:dyDescent="0.2">
      <c r="A1845" s="1"/>
      <c r="B1845" s="1"/>
      <c r="C1845" s="1"/>
      <c r="D1845" s="8"/>
      <c r="E1845" s="8"/>
      <c r="F1845" s="8"/>
      <c r="G1845" s="5"/>
      <c r="H1845" s="5"/>
      <c r="I1845" s="5"/>
    </row>
    <row r="1846" spans="1:9" x14ac:dyDescent="0.2">
      <c r="A1846" s="1"/>
      <c r="B1846" s="1"/>
      <c r="C1846" s="1"/>
      <c r="D1846" s="8"/>
      <c r="E1846" s="8"/>
      <c r="F1846" s="8"/>
      <c r="G1846" s="5"/>
      <c r="H1846" s="5"/>
      <c r="I1846" s="5"/>
    </row>
    <row r="1847" spans="1:9" x14ac:dyDescent="0.2">
      <c r="A1847" s="1"/>
      <c r="B1847" s="1"/>
      <c r="C1847" s="1"/>
      <c r="D1847" s="8"/>
      <c r="E1847" s="8"/>
      <c r="F1847" s="8"/>
      <c r="G1847" s="5"/>
      <c r="H1847" s="5"/>
      <c r="I1847" s="5"/>
    </row>
    <row r="1848" spans="1:9" x14ac:dyDescent="0.2">
      <c r="A1848" s="1"/>
      <c r="B1848" s="1"/>
      <c r="C1848" s="1"/>
      <c r="D1848" s="8"/>
      <c r="E1848" s="8"/>
      <c r="F1848" s="8"/>
      <c r="G1848" s="5"/>
      <c r="H1848" s="5"/>
      <c r="I1848" s="5"/>
    </row>
    <row r="1849" spans="1:9" x14ac:dyDescent="0.2">
      <c r="A1849" s="1"/>
      <c r="B1849" s="1"/>
      <c r="C1849" s="1"/>
      <c r="D1849" s="8"/>
      <c r="E1849" s="8"/>
      <c r="F1849" s="8"/>
      <c r="G1849" s="5"/>
      <c r="H1849" s="5"/>
      <c r="I1849" s="5"/>
    </row>
    <row r="1850" spans="1:9" x14ac:dyDescent="0.2">
      <c r="A1850" s="1"/>
      <c r="B1850" s="1"/>
      <c r="C1850" s="1"/>
      <c r="D1850" s="8"/>
      <c r="E1850" s="8"/>
      <c r="F1850" s="8"/>
      <c r="G1850" s="5"/>
      <c r="H1850" s="5"/>
      <c r="I1850" s="5"/>
    </row>
    <row r="1851" spans="1:9" x14ac:dyDescent="0.2">
      <c r="A1851" s="1"/>
      <c r="B1851" s="1"/>
      <c r="C1851" s="1"/>
      <c r="D1851" s="8"/>
      <c r="E1851" s="8"/>
      <c r="F1851" s="8"/>
      <c r="G1851" s="5"/>
      <c r="H1851" s="5"/>
      <c r="I1851" s="5"/>
    </row>
    <row r="1852" spans="1:9" x14ac:dyDescent="0.2">
      <c r="A1852" s="1"/>
      <c r="B1852" s="1"/>
      <c r="C1852" s="1"/>
      <c r="D1852" s="8"/>
      <c r="E1852" s="8"/>
      <c r="F1852" s="8"/>
      <c r="G1852" s="5"/>
      <c r="H1852" s="5"/>
      <c r="I1852" s="5"/>
    </row>
    <row r="1853" spans="1:9" x14ac:dyDescent="0.2">
      <c r="A1853" s="1"/>
      <c r="B1853" s="1"/>
      <c r="C1853" s="1"/>
      <c r="D1853" s="8"/>
      <c r="E1853" s="8"/>
      <c r="F1853" s="8"/>
      <c r="G1853" s="5"/>
      <c r="H1853" s="5"/>
      <c r="I1853" s="5"/>
    </row>
    <row r="1854" spans="1:9" x14ac:dyDescent="0.2">
      <c r="A1854" s="1"/>
      <c r="B1854" s="1"/>
      <c r="C1854" s="1"/>
      <c r="D1854" s="8"/>
      <c r="E1854" s="8"/>
      <c r="F1854" s="8"/>
      <c r="G1854" s="5"/>
      <c r="H1854" s="5"/>
      <c r="I1854" s="5"/>
    </row>
    <row r="1855" spans="1:9" x14ac:dyDescent="0.2">
      <c r="A1855" s="1"/>
      <c r="B1855" s="1"/>
      <c r="C1855" s="1"/>
      <c r="D1855" s="8"/>
      <c r="E1855" s="8"/>
      <c r="F1855" s="8"/>
      <c r="G1855" s="5"/>
      <c r="H1855" s="5"/>
      <c r="I1855" s="5"/>
    </row>
    <row r="1856" spans="1:9" x14ac:dyDescent="0.2">
      <c r="A1856" s="1"/>
      <c r="B1856" s="1"/>
      <c r="C1856" s="1"/>
      <c r="D1856" s="8"/>
      <c r="E1856" s="8"/>
      <c r="F1856" s="8"/>
      <c r="G1856" s="5"/>
      <c r="H1856" s="5"/>
      <c r="I1856" s="5"/>
    </row>
    <row r="1857" spans="1:9" x14ac:dyDescent="0.2">
      <c r="A1857" s="1"/>
      <c r="B1857" s="1"/>
      <c r="C1857" s="1"/>
      <c r="D1857" s="8"/>
      <c r="E1857" s="8"/>
      <c r="F1857" s="8"/>
      <c r="G1857" s="5"/>
      <c r="H1857" s="5"/>
      <c r="I1857" s="5"/>
    </row>
    <row r="1858" spans="1:9" x14ac:dyDescent="0.2">
      <c r="A1858" s="1"/>
      <c r="B1858" s="1"/>
      <c r="C1858" s="1"/>
      <c r="D1858" s="8"/>
      <c r="E1858" s="8"/>
      <c r="F1858" s="8"/>
      <c r="G1858" s="5"/>
      <c r="H1858" s="5"/>
      <c r="I1858" s="5"/>
    </row>
    <row r="1859" spans="1:9" x14ac:dyDescent="0.2">
      <c r="A1859" s="1"/>
      <c r="B1859" s="1"/>
      <c r="C1859" s="1"/>
      <c r="D1859" s="8"/>
      <c r="E1859" s="8"/>
      <c r="F1859" s="8"/>
      <c r="G1859" s="5"/>
      <c r="H1859" s="5"/>
      <c r="I1859" s="5"/>
    </row>
    <row r="1860" spans="1:9" x14ac:dyDescent="0.2">
      <c r="A1860" s="1"/>
      <c r="B1860" s="1"/>
      <c r="C1860" s="1"/>
      <c r="D1860" s="8"/>
      <c r="E1860" s="8"/>
      <c r="F1860" s="8"/>
      <c r="G1860" s="5"/>
      <c r="H1860" s="5"/>
      <c r="I1860" s="5"/>
    </row>
    <row r="1861" spans="1:9" x14ac:dyDescent="0.2">
      <c r="A1861" s="1"/>
      <c r="B1861" s="1"/>
      <c r="C1861" s="1"/>
      <c r="D1861" s="8"/>
      <c r="E1861" s="8"/>
      <c r="F1861" s="8"/>
      <c r="G1861" s="5"/>
      <c r="H1861" s="5"/>
      <c r="I1861" s="5"/>
    </row>
    <row r="1862" spans="1:9" x14ac:dyDescent="0.2">
      <c r="A1862" s="1"/>
      <c r="B1862" s="1"/>
      <c r="C1862" s="1"/>
      <c r="D1862" s="8"/>
      <c r="E1862" s="8"/>
      <c r="F1862" s="8"/>
      <c r="G1862" s="5"/>
      <c r="H1862" s="5"/>
      <c r="I1862" s="5"/>
    </row>
    <row r="1863" spans="1:9" x14ac:dyDescent="0.2">
      <c r="A1863" s="1"/>
      <c r="B1863" s="1"/>
      <c r="C1863" s="1"/>
      <c r="D1863" s="8"/>
      <c r="E1863" s="8"/>
      <c r="F1863" s="8"/>
      <c r="G1863" s="5"/>
      <c r="H1863" s="5"/>
      <c r="I1863" s="5"/>
    </row>
    <row r="1864" spans="1:9" x14ac:dyDescent="0.2">
      <c r="A1864" s="1"/>
      <c r="B1864" s="1"/>
      <c r="C1864" s="1"/>
      <c r="D1864" s="8"/>
      <c r="E1864" s="8"/>
      <c r="F1864" s="8"/>
      <c r="G1864" s="5"/>
      <c r="H1864" s="5"/>
      <c r="I1864" s="5"/>
    </row>
    <row r="1865" spans="1:9" x14ac:dyDescent="0.2">
      <c r="A1865" s="1"/>
      <c r="B1865" s="1"/>
      <c r="C1865" s="1"/>
      <c r="D1865" s="8"/>
      <c r="E1865" s="8"/>
      <c r="F1865" s="8"/>
      <c r="G1865" s="5"/>
      <c r="H1865" s="5"/>
      <c r="I1865" s="5"/>
    </row>
    <row r="1866" spans="1:9" x14ac:dyDescent="0.2">
      <c r="A1866" s="1"/>
      <c r="B1866" s="1"/>
      <c r="C1866" s="1"/>
      <c r="D1866" s="8"/>
      <c r="E1866" s="8"/>
      <c r="F1866" s="8"/>
      <c r="G1866" s="5"/>
      <c r="H1866" s="5"/>
      <c r="I1866" s="5"/>
    </row>
    <row r="1867" spans="1:9" x14ac:dyDescent="0.2">
      <c r="A1867" s="1"/>
      <c r="B1867" s="1"/>
      <c r="C1867" s="1"/>
      <c r="D1867" s="8"/>
      <c r="E1867" s="8"/>
      <c r="F1867" s="8"/>
      <c r="G1867" s="5"/>
      <c r="H1867" s="5"/>
      <c r="I1867" s="5"/>
    </row>
    <row r="1868" spans="1:9" x14ac:dyDescent="0.2">
      <c r="A1868" s="1"/>
      <c r="B1868" s="1"/>
      <c r="C1868" s="1"/>
      <c r="D1868" s="8"/>
      <c r="E1868" s="8"/>
      <c r="F1868" s="8"/>
      <c r="G1868" s="5"/>
      <c r="H1868" s="5"/>
      <c r="I1868" s="5"/>
    </row>
    <row r="1869" spans="1:9" x14ac:dyDescent="0.2">
      <c r="A1869" s="1"/>
      <c r="B1869" s="1"/>
      <c r="C1869" s="1"/>
      <c r="D1869" s="8"/>
      <c r="E1869" s="8"/>
      <c r="F1869" s="8"/>
      <c r="G1869" s="5"/>
      <c r="H1869" s="5"/>
      <c r="I1869" s="5"/>
    </row>
    <row r="1870" spans="1:9" x14ac:dyDescent="0.2">
      <c r="A1870" s="1"/>
      <c r="B1870" s="1"/>
      <c r="C1870" s="1"/>
      <c r="D1870" s="8"/>
      <c r="E1870" s="8"/>
      <c r="F1870" s="8"/>
      <c r="G1870" s="5"/>
      <c r="H1870" s="5"/>
      <c r="I1870" s="5"/>
    </row>
    <row r="1871" spans="1:9" x14ac:dyDescent="0.2">
      <c r="A1871" s="1"/>
      <c r="B1871" s="1"/>
      <c r="C1871" s="1"/>
      <c r="D1871" s="8"/>
      <c r="E1871" s="8"/>
      <c r="F1871" s="8"/>
      <c r="G1871" s="5"/>
      <c r="H1871" s="5"/>
      <c r="I1871" s="5"/>
    </row>
    <row r="1872" spans="1:9" x14ac:dyDescent="0.2">
      <c r="A1872" s="1"/>
      <c r="B1872" s="1"/>
      <c r="C1872" s="1"/>
      <c r="D1872" s="8"/>
      <c r="E1872" s="8"/>
      <c r="F1872" s="8"/>
      <c r="G1872" s="5"/>
      <c r="H1872" s="5"/>
      <c r="I1872" s="5"/>
    </row>
    <row r="1873" spans="1:9" x14ac:dyDescent="0.2">
      <c r="A1873" s="1"/>
      <c r="B1873" s="1"/>
      <c r="C1873" s="1"/>
      <c r="D1873" s="8"/>
      <c r="E1873" s="8"/>
      <c r="F1873" s="8"/>
      <c r="G1873" s="5"/>
      <c r="H1873" s="5"/>
      <c r="I1873" s="5"/>
    </row>
    <row r="1874" spans="1:9" x14ac:dyDescent="0.2">
      <c r="A1874" s="1"/>
      <c r="B1874" s="1"/>
      <c r="C1874" s="1"/>
      <c r="D1874" s="8"/>
      <c r="E1874" s="8"/>
      <c r="F1874" s="8"/>
      <c r="G1874" s="5"/>
      <c r="H1874" s="5"/>
      <c r="I1874" s="5"/>
    </row>
    <row r="1875" spans="1:9" x14ac:dyDescent="0.2">
      <c r="A1875" s="1"/>
      <c r="B1875" s="1"/>
      <c r="C1875" s="1"/>
      <c r="D1875" s="8"/>
      <c r="E1875" s="8"/>
      <c r="F1875" s="8"/>
      <c r="G1875" s="5"/>
      <c r="H1875" s="5"/>
      <c r="I1875" s="5"/>
    </row>
    <row r="1876" spans="1:9" x14ac:dyDescent="0.2">
      <c r="A1876" s="1"/>
      <c r="B1876" s="1"/>
      <c r="C1876" s="1"/>
      <c r="D1876" s="8"/>
      <c r="E1876" s="8"/>
      <c r="F1876" s="8"/>
      <c r="G1876" s="5"/>
      <c r="H1876" s="5"/>
      <c r="I1876" s="5"/>
    </row>
    <row r="1877" spans="1:9" x14ac:dyDescent="0.2">
      <c r="A1877" s="1"/>
      <c r="B1877" s="1"/>
      <c r="C1877" s="1"/>
      <c r="D1877" s="8"/>
      <c r="E1877" s="8"/>
      <c r="F1877" s="8"/>
      <c r="G1877" s="5"/>
      <c r="H1877" s="5"/>
      <c r="I1877" s="5"/>
    </row>
    <row r="1878" spans="1:9" x14ac:dyDescent="0.2">
      <c r="A1878" s="1"/>
      <c r="B1878" s="1"/>
      <c r="C1878" s="1"/>
      <c r="D1878" s="8"/>
      <c r="E1878" s="8"/>
      <c r="F1878" s="8"/>
      <c r="G1878" s="5"/>
      <c r="H1878" s="5"/>
      <c r="I1878" s="5"/>
    </row>
    <row r="1879" spans="1:9" x14ac:dyDescent="0.2">
      <c r="A1879" s="1"/>
      <c r="B1879" s="1"/>
      <c r="C1879" s="1"/>
      <c r="D1879" s="8"/>
      <c r="E1879" s="8"/>
      <c r="F1879" s="8"/>
      <c r="G1879" s="5"/>
      <c r="H1879" s="5"/>
      <c r="I1879" s="5"/>
    </row>
    <row r="1880" spans="1:9" x14ac:dyDescent="0.2">
      <c r="A1880" s="1"/>
      <c r="B1880" s="1"/>
      <c r="C1880" s="1"/>
      <c r="D1880" s="8"/>
      <c r="E1880" s="8"/>
      <c r="F1880" s="8"/>
      <c r="G1880" s="5"/>
      <c r="H1880" s="5"/>
      <c r="I1880" s="5"/>
    </row>
    <row r="1881" spans="1:9" x14ac:dyDescent="0.2">
      <c r="A1881" s="1"/>
      <c r="B1881" s="1"/>
      <c r="C1881" s="1"/>
      <c r="D1881" s="8"/>
      <c r="E1881" s="8"/>
      <c r="F1881" s="8"/>
      <c r="G1881" s="5"/>
      <c r="H1881" s="5"/>
      <c r="I1881" s="5"/>
    </row>
    <row r="1882" spans="1:9" x14ac:dyDescent="0.2">
      <c r="A1882" s="1"/>
      <c r="B1882" s="1"/>
      <c r="C1882" s="1"/>
      <c r="D1882" s="8"/>
      <c r="E1882" s="8"/>
      <c r="F1882" s="8"/>
      <c r="G1882" s="5"/>
      <c r="H1882" s="5"/>
      <c r="I1882" s="5"/>
    </row>
    <row r="1883" spans="1:9" x14ac:dyDescent="0.2">
      <c r="A1883" s="1"/>
      <c r="B1883" s="1"/>
      <c r="C1883" s="1"/>
      <c r="D1883" s="8"/>
      <c r="E1883" s="8"/>
      <c r="F1883" s="8"/>
      <c r="G1883" s="5"/>
      <c r="H1883" s="5"/>
      <c r="I1883" s="5"/>
    </row>
    <row r="1884" spans="1:9" x14ac:dyDescent="0.2">
      <c r="A1884" s="1"/>
      <c r="B1884" s="1"/>
      <c r="C1884" s="1"/>
      <c r="D1884" s="8"/>
      <c r="E1884" s="8"/>
      <c r="F1884" s="8"/>
      <c r="G1884" s="5"/>
      <c r="H1884" s="5"/>
      <c r="I1884" s="5"/>
    </row>
    <row r="1885" spans="1:9" x14ac:dyDescent="0.2">
      <c r="A1885" s="1"/>
      <c r="B1885" s="1"/>
      <c r="C1885" s="1"/>
      <c r="D1885" s="8"/>
      <c r="E1885" s="8"/>
      <c r="F1885" s="8"/>
      <c r="G1885" s="5"/>
      <c r="H1885" s="5"/>
      <c r="I1885" s="5"/>
    </row>
    <row r="1886" spans="1:9" x14ac:dyDescent="0.2">
      <c r="A1886" s="1"/>
      <c r="B1886" s="1"/>
      <c r="C1886" s="1"/>
      <c r="D1886" s="8"/>
      <c r="E1886" s="8"/>
      <c r="F1886" s="8"/>
      <c r="G1886" s="5"/>
      <c r="H1886" s="5"/>
      <c r="I1886" s="5"/>
    </row>
    <row r="1887" spans="1:9" x14ac:dyDescent="0.2">
      <c r="A1887" s="1"/>
      <c r="B1887" s="1"/>
      <c r="C1887" s="1"/>
      <c r="D1887" s="8"/>
      <c r="E1887" s="8"/>
      <c r="F1887" s="8"/>
      <c r="G1887" s="5"/>
      <c r="H1887" s="5"/>
      <c r="I1887" s="5"/>
    </row>
    <row r="1888" spans="1:9" x14ac:dyDescent="0.2">
      <c r="A1888" s="1"/>
      <c r="B1888" s="1"/>
      <c r="C1888" s="1"/>
      <c r="D1888" s="8"/>
      <c r="E1888" s="8"/>
      <c r="F1888" s="8"/>
      <c r="G1888" s="5"/>
      <c r="H1888" s="5"/>
      <c r="I1888" s="5"/>
    </row>
    <row r="1889" spans="1:9" x14ac:dyDescent="0.2">
      <c r="A1889" s="1"/>
      <c r="B1889" s="1"/>
      <c r="C1889" s="1"/>
      <c r="D1889" s="8"/>
      <c r="E1889" s="8"/>
      <c r="F1889" s="8"/>
      <c r="G1889" s="5"/>
      <c r="H1889" s="5"/>
      <c r="I1889" s="5"/>
    </row>
    <row r="1890" spans="1:9" x14ac:dyDescent="0.2">
      <c r="A1890" s="1"/>
      <c r="B1890" s="1"/>
      <c r="C1890" s="1"/>
      <c r="D1890" s="8"/>
      <c r="E1890" s="8"/>
      <c r="F1890" s="8"/>
      <c r="G1890" s="5"/>
      <c r="H1890" s="5"/>
      <c r="I1890" s="5"/>
    </row>
    <row r="1891" spans="1:9" x14ac:dyDescent="0.2">
      <c r="A1891" s="1"/>
      <c r="B1891" s="1"/>
      <c r="C1891" s="1"/>
      <c r="D1891" s="8"/>
      <c r="E1891" s="8"/>
      <c r="F1891" s="8"/>
      <c r="G1891" s="5"/>
      <c r="H1891" s="5"/>
      <c r="I1891" s="5"/>
    </row>
    <row r="1892" spans="1:9" x14ac:dyDescent="0.2">
      <c r="A1892" s="1"/>
      <c r="B1892" s="1"/>
      <c r="C1892" s="1"/>
      <c r="D1892" s="8"/>
      <c r="E1892" s="8"/>
      <c r="F1892" s="8"/>
      <c r="G1892" s="5"/>
      <c r="H1892" s="5"/>
      <c r="I1892" s="5"/>
    </row>
    <row r="1893" spans="1:9" x14ac:dyDescent="0.2">
      <c r="A1893" s="1"/>
      <c r="B1893" s="1"/>
      <c r="C1893" s="1"/>
      <c r="D1893" s="8"/>
      <c r="E1893" s="8"/>
      <c r="F1893" s="8"/>
      <c r="G1893" s="5"/>
      <c r="H1893" s="5"/>
      <c r="I1893" s="5"/>
    </row>
    <row r="1894" spans="1:9" x14ac:dyDescent="0.2">
      <c r="A1894" s="1"/>
      <c r="B1894" s="1"/>
      <c r="C1894" s="1"/>
      <c r="D1894" s="8"/>
      <c r="E1894" s="8"/>
      <c r="F1894" s="8"/>
      <c r="G1894" s="5"/>
      <c r="H1894" s="5"/>
      <c r="I1894" s="5"/>
    </row>
    <row r="1895" spans="1:9" x14ac:dyDescent="0.2">
      <c r="A1895" s="1"/>
      <c r="B1895" s="1"/>
      <c r="C1895" s="1"/>
      <c r="D1895" s="8"/>
      <c r="E1895" s="8"/>
      <c r="F1895" s="8"/>
      <c r="G1895" s="5"/>
      <c r="H1895" s="5"/>
      <c r="I1895" s="5"/>
    </row>
    <row r="1896" spans="1:9" x14ac:dyDescent="0.2">
      <c r="A1896" s="1"/>
      <c r="B1896" s="1"/>
      <c r="C1896" s="1"/>
      <c r="D1896" s="8"/>
      <c r="E1896" s="8"/>
      <c r="F1896" s="8"/>
      <c r="G1896" s="5"/>
      <c r="H1896" s="5"/>
      <c r="I1896" s="5"/>
    </row>
    <row r="1897" spans="1:9" x14ac:dyDescent="0.2">
      <c r="A1897" s="1"/>
      <c r="B1897" s="1"/>
      <c r="C1897" s="1"/>
      <c r="D1897" s="8"/>
      <c r="E1897" s="8"/>
      <c r="F1897" s="8"/>
      <c r="G1897" s="5"/>
      <c r="H1897" s="5"/>
      <c r="I1897" s="5"/>
    </row>
    <row r="1898" spans="1:9" x14ac:dyDescent="0.2">
      <c r="A1898" s="1"/>
      <c r="B1898" s="1"/>
      <c r="C1898" s="1"/>
      <c r="D1898" s="8"/>
      <c r="E1898" s="8"/>
      <c r="F1898" s="8"/>
      <c r="G1898" s="5"/>
      <c r="H1898" s="5"/>
      <c r="I1898" s="5"/>
    </row>
    <row r="1899" spans="1:9" x14ac:dyDescent="0.2">
      <c r="A1899" s="1"/>
      <c r="B1899" s="1"/>
      <c r="C1899" s="1"/>
      <c r="D1899" s="8"/>
      <c r="E1899" s="8"/>
      <c r="F1899" s="8"/>
      <c r="G1899" s="5"/>
      <c r="H1899" s="5"/>
      <c r="I1899" s="5"/>
    </row>
    <row r="1900" spans="1:9" x14ac:dyDescent="0.2">
      <c r="A1900" s="1"/>
      <c r="B1900" s="1"/>
      <c r="C1900" s="1"/>
      <c r="D1900" s="8"/>
      <c r="E1900" s="8"/>
      <c r="F1900" s="8"/>
      <c r="G1900" s="5"/>
      <c r="H1900" s="5"/>
      <c r="I1900" s="5"/>
    </row>
    <row r="1901" spans="1:9" x14ac:dyDescent="0.2">
      <c r="A1901" s="1"/>
      <c r="B1901" s="1"/>
      <c r="C1901" s="1"/>
      <c r="D1901" s="8"/>
      <c r="E1901" s="8"/>
      <c r="F1901" s="8"/>
      <c r="G1901" s="5"/>
      <c r="H1901" s="5"/>
      <c r="I1901" s="5"/>
    </row>
    <row r="1902" spans="1:9" x14ac:dyDescent="0.2">
      <c r="A1902" s="1"/>
      <c r="B1902" s="1"/>
      <c r="C1902" s="1"/>
      <c r="D1902" s="8"/>
      <c r="E1902" s="8"/>
      <c r="F1902" s="8"/>
      <c r="G1902" s="5"/>
      <c r="H1902" s="5"/>
      <c r="I1902" s="5"/>
    </row>
    <row r="1903" spans="1:9" x14ac:dyDescent="0.2">
      <c r="A1903" s="1"/>
      <c r="B1903" s="1"/>
      <c r="C1903" s="1"/>
      <c r="D1903" s="8"/>
      <c r="E1903" s="8"/>
      <c r="F1903" s="8"/>
      <c r="G1903" s="5"/>
      <c r="H1903" s="5"/>
      <c r="I1903" s="5"/>
    </row>
    <row r="1904" spans="1:9" x14ac:dyDescent="0.2">
      <c r="A1904" s="1"/>
      <c r="B1904" s="1"/>
      <c r="C1904" s="1"/>
      <c r="D1904" s="8"/>
      <c r="E1904" s="8"/>
      <c r="F1904" s="8"/>
      <c r="G1904" s="5"/>
      <c r="H1904" s="5"/>
      <c r="I1904" s="5"/>
    </row>
    <row r="1905" spans="1:9" x14ac:dyDescent="0.2">
      <c r="A1905" s="1"/>
      <c r="B1905" s="1"/>
      <c r="C1905" s="1"/>
      <c r="D1905" s="8"/>
      <c r="E1905" s="8"/>
      <c r="F1905" s="8"/>
      <c r="G1905" s="5"/>
      <c r="H1905" s="5"/>
      <c r="I1905" s="5"/>
    </row>
    <row r="1906" spans="1:9" x14ac:dyDescent="0.2">
      <c r="A1906" s="1"/>
      <c r="B1906" s="1"/>
      <c r="C1906" s="1"/>
      <c r="D1906" s="8"/>
      <c r="E1906" s="8"/>
      <c r="F1906" s="8"/>
      <c r="G1906" s="5"/>
      <c r="H1906" s="5"/>
      <c r="I1906" s="5"/>
    </row>
    <row r="1907" spans="1:9" x14ac:dyDescent="0.2">
      <c r="A1907" s="1"/>
      <c r="B1907" s="1"/>
      <c r="C1907" s="1"/>
      <c r="D1907" s="8"/>
      <c r="E1907" s="8"/>
      <c r="F1907" s="8"/>
      <c r="G1907" s="5"/>
      <c r="H1907" s="5"/>
      <c r="I1907" s="5"/>
    </row>
    <row r="1908" spans="1:9" x14ac:dyDescent="0.2">
      <c r="A1908" s="1"/>
      <c r="B1908" s="1"/>
      <c r="C1908" s="1"/>
      <c r="D1908" s="8"/>
      <c r="E1908" s="8"/>
      <c r="F1908" s="8"/>
      <c r="G1908" s="5"/>
      <c r="H1908" s="5"/>
      <c r="I1908" s="5"/>
    </row>
    <row r="1909" spans="1:9" x14ac:dyDescent="0.2">
      <c r="A1909" s="1"/>
      <c r="B1909" s="1"/>
      <c r="C1909" s="1"/>
      <c r="D1909" s="8"/>
      <c r="E1909" s="8"/>
      <c r="F1909" s="8"/>
      <c r="G1909" s="5"/>
      <c r="H1909" s="5"/>
      <c r="I1909" s="5"/>
    </row>
    <row r="1910" spans="1:9" x14ac:dyDescent="0.2">
      <c r="A1910" s="1"/>
      <c r="B1910" s="1"/>
      <c r="C1910" s="1"/>
      <c r="D1910" s="8"/>
      <c r="E1910" s="8"/>
      <c r="F1910" s="8"/>
      <c r="G1910" s="5"/>
      <c r="H1910" s="5"/>
      <c r="I1910" s="5"/>
    </row>
    <row r="1911" spans="1:9" x14ac:dyDescent="0.2">
      <c r="A1911" s="1"/>
      <c r="B1911" s="1"/>
      <c r="C1911" s="1"/>
      <c r="D1911" s="8"/>
      <c r="E1911" s="8"/>
      <c r="F1911" s="8"/>
      <c r="G1911" s="5"/>
      <c r="H1911" s="5"/>
      <c r="I1911" s="5"/>
    </row>
    <row r="1912" spans="1:9" x14ac:dyDescent="0.2">
      <c r="A1912" s="1"/>
      <c r="B1912" s="1"/>
      <c r="C1912" s="1"/>
      <c r="D1912" s="8"/>
      <c r="E1912" s="8"/>
      <c r="F1912" s="8"/>
      <c r="G1912" s="5"/>
      <c r="H1912" s="5"/>
      <c r="I1912" s="5"/>
    </row>
    <row r="1913" spans="1:9" x14ac:dyDescent="0.2">
      <c r="A1913" s="1"/>
      <c r="B1913" s="1"/>
      <c r="C1913" s="1"/>
      <c r="D1913" s="8"/>
      <c r="E1913" s="8"/>
      <c r="F1913" s="8"/>
      <c r="G1913" s="5"/>
      <c r="H1913" s="5"/>
      <c r="I1913" s="5"/>
    </row>
    <row r="1914" spans="1:9" x14ac:dyDescent="0.2">
      <c r="A1914" s="1"/>
      <c r="B1914" s="1"/>
      <c r="C1914" s="1"/>
      <c r="D1914" s="8"/>
      <c r="E1914" s="8"/>
      <c r="F1914" s="8"/>
      <c r="G1914" s="5"/>
      <c r="H1914" s="5"/>
      <c r="I1914" s="5"/>
    </row>
    <row r="1915" spans="1:9" x14ac:dyDescent="0.2">
      <c r="A1915" s="1"/>
      <c r="B1915" s="1"/>
      <c r="C1915" s="1"/>
      <c r="D1915" s="8"/>
      <c r="E1915" s="8"/>
      <c r="F1915" s="8"/>
      <c r="G1915" s="5"/>
      <c r="H1915" s="5"/>
      <c r="I1915" s="5"/>
    </row>
    <row r="1916" spans="1:9" x14ac:dyDescent="0.2">
      <c r="A1916" s="1"/>
      <c r="B1916" s="1"/>
      <c r="C1916" s="1"/>
      <c r="D1916" s="8"/>
      <c r="E1916" s="8"/>
      <c r="F1916" s="8"/>
      <c r="G1916" s="5"/>
      <c r="H1916" s="5"/>
      <c r="I1916" s="5"/>
    </row>
    <row r="1917" spans="1:9" x14ac:dyDescent="0.2">
      <c r="A1917" s="1"/>
      <c r="B1917" s="1"/>
      <c r="C1917" s="1"/>
      <c r="D1917" s="8"/>
      <c r="E1917" s="8"/>
      <c r="F1917" s="8"/>
      <c r="G1917" s="5"/>
      <c r="H1917" s="5"/>
      <c r="I1917" s="5"/>
    </row>
    <row r="1918" spans="1:9" x14ac:dyDescent="0.2">
      <c r="A1918" s="1"/>
      <c r="B1918" s="1"/>
      <c r="C1918" s="1"/>
      <c r="D1918" s="8"/>
      <c r="E1918" s="8"/>
      <c r="F1918" s="8"/>
      <c r="G1918" s="5"/>
      <c r="H1918" s="5"/>
      <c r="I1918" s="5"/>
    </row>
    <row r="1919" spans="1:9" x14ac:dyDescent="0.2">
      <c r="A1919" s="1"/>
      <c r="B1919" s="1"/>
      <c r="C1919" s="1"/>
      <c r="D1919" s="8"/>
      <c r="E1919" s="8"/>
      <c r="F1919" s="8"/>
      <c r="G1919" s="5"/>
      <c r="H1919" s="5"/>
      <c r="I1919" s="5"/>
    </row>
    <row r="1920" spans="1:9" x14ac:dyDescent="0.2">
      <c r="A1920" s="1"/>
      <c r="B1920" s="1"/>
      <c r="C1920" s="1"/>
      <c r="D1920" s="8"/>
      <c r="E1920" s="8"/>
      <c r="F1920" s="8"/>
      <c r="G1920" s="5"/>
      <c r="H1920" s="5"/>
      <c r="I1920" s="5"/>
    </row>
    <row r="1921" spans="1:9" x14ac:dyDescent="0.2">
      <c r="A1921" s="1"/>
      <c r="B1921" s="1"/>
      <c r="C1921" s="1"/>
      <c r="D1921" s="8"/>
      <c r="E1921" s="8"/>
      <c r="F1921" s="8"/>
      <c r="G1921" s="5"/>
      <c r="H1921" s="5"/>
      <c r="I1921" s="5"/>
    </row>
    <row r="1922" spans="1:9" x14ac:dyDescent="0.2">
      <c r="A1922" s="1"/>
      <c r="B1922" s="1"/>
      <c r="C1922" s="1"/>
      <c r="D1922" s="8"/>
      <c r="E1922" s="8"/>
      <c r="F1922" s="8"/>
      <c r="G1922" s="5"/>
      <c r="H1922" s="5"/>
      <c r="I1922" s="5"/>
    </row>
    <row r="1923" spans="1:9" x14ac:dyDescent="0.2">
      <c r="A1923" s="1"/>
      <c r="B1923" s="1"/>
      <c r="C1923" s="1"/>
      <c r="D1923" s="8"/>
      <c r="E1923" s="8"/>
      <c r="F1923" s="8"/>
      <c r="G1923" s="5"/>
      <c r="H1923" s="5"/>
      <c r="I1923" s="5"/>
    </row>
    <row r="1924" spans="1:9" x14ac:dyDescent="0.2">
      <c r="A1924" s="1"/>
      <c r="B1924" s="1"/>
      <c r="C1924" s="1"/>
      <c r="D1924" s="8"/>
      <c r="E1924" s="8"/>
      <c r="F1924" s="8"/>
      <c r="G1924" s="5"/>
      <c r="H1924" s="5"/>
      <c r="I1924" s="5"/>
    </row>
    <row r="1925" spans="1:9" x14ac:dyDescent="0.2">
      <c r="A1925" s="1"/>
      <c r="B1925" s="1"/>
      <c r="C1925" s="1"/>
      <c r="D1925" s="8"/>
      <c r="E1925" s="8"/>
      <c r="F1925" s="8"/>
      <c r="G1925" s="5"/>
      <c r="H1925" s="5"/>
      <c r="I1925" s="5"/>
    </row>
    <row r="1926" spans="1:9" x14ac:dyDescent="0.2">
      <c r="A1926" s="1"/>
      <c r="B1926" s="1"/>
      <c r="C1926" s="1"/>
      <c r="D1926" s="8"/>
      <c r="E1926" s="8"/>
      <c r="F1926" s="8"/>
      <c r="G1926" s="5"/>
      <c r="H1926" s="5"/>
      <c r="I1926" s="5"/>
    </row>
    <row r="1927" spans="1:9" x14ac:dyDescent="0.2">
      <c r="A1927" s="1"/>
      <c r="B1927" s="1"/>
      <c r="C1927" s="1"/>
      <c r="D1927" s="8"/>
      <c r="E1927" s="8"/>
      <c r="F1927" s="8"/>
      <c r="G1927" s="5"/>
      <c r="H1927" s="5"/>
      <c r="I1927" s="5"/>
    </row>
    <row r="1928" spans="1:9" x14ac:dyDescent="0.2">
      <c r="A1928" s="1"/>
      <c r="B1928" s="1"/>
      <c r="C1928" s="1"/>
      <c r="D1928" s="8"/>
      <c r="E1928" s="8"/>
      <c r="F1928" s="8"/>
      <c r="G1928" s="5"/>
      <c r="H1928" s="5"/>
      <c r="I1928" s="5"/>
    </row>
    <row r="1929" spans="1:9" x14ac:dyDescent="0.2">
      <c r="A1929" s="1"/>
      <c r="B1929" s="1"/>
      <c r="C1929" s="1"/>
      <c r="D1929" s="8"/>
      <c r="E1929" s="8"/>
      <c r="F1929" s="8"/>
      <c r="G1929" s="5"/>
      <c r="H1929" s="5"/>
      <c r="I1929" s="5"/>
    </row>
    <row r="1930" spans="1:9" x14ac:dyDescent="0.2">
      <c r="A1930" s="1"/>
      <c r="B1930" s="1"/>
      <c r="C1930" s="1"/>
      <c r="D1930" s="8"/>
      <c r="E1930" s="8"/>
      <c r="F1930" s="8"/>
      <c r="G1930" s="5"/>
      <c r="H1930" s="5"/>
      <c r="I1930" s="5"/>
    </row>
    <row r="1931" spans="1:9" x14ac:dyDescent="0.2">
      <c r="A1931" s="1"/>
      <c r="B1931" s="1"/>
      <c r="C1931" s="1"/>
      <c r="D1931" s="8"/>
      <c r="E1931" s="8"/>
      <c r="F1931" s="8"/>
      <c r="G1931" s="5"/>
      <c r="H1931" s="5"/>
      <c r="I1931" s="5"/>
    </row>
    <row r="1932" spans="1:9" x14ac:dyDescent="0.2">
      <c r="A1932" s="1"/>
      <c r="B1932" s="1"/>
      <c r="C1932" s="1"/>
      <c r="D1932" s="8"/>
      <c r="E1932" s="8"/>
      <c r="F1932" s="8"/>
      <c r="G1932" s="5"/>
      <c r="H1932" s="5"/>
      <c r="I1932" s="5"/>
    </row>
    <row r="1933" spans="1:9" x14ac:dyDescent="0.2">
      <c r="A1933" s="1"/>
      <c r="B1933" s="1"/>
      <c r="C1933" s="1"/>
      <c r="D1933" s="8"/>
      <c r="E1933" s="8"/>
      <c r="F1933" s="8"/>
      <c r="G1933" s="5"/>
      <c r="H1933" s="5"/>
      <c r="I1933" s="5"/>
    </row>
    <row r="1934" spans="1:9" x14ac:dyDescent="0.2">
      <c r="A1934" s="1"/>
      <c r="B1934" s="1"/>
      <c r="C1934" s="1"/>
      <c r="D1934" s="8"/>
      <c r="E1934" s="8"/>
      <c r="F1934" s="8"/>
      <c r="G1934" s="5"/>
      <c r="H1934" s="5"/>
      <c r="I1934" s="5"/>
    </row>
    <row r="1935" spans="1:9" x14ac:dyDescent="0.2">
      <c r="A1935" s="1"/>
      <c r="B1935" s="1"/>
      <c r="C1935" s="1"/>
      <c r="D1935" s="8"/>
      <c r="E1935" s="8"/>
      <c r="F1935" s="8"/>
      <c r="G1935" s="5"/>
      <c r="H1935" s="5"/>
      <c r="I1935" s="5"/>
    </row>
    <row r="1936" spans="1:9" x14ac:dyDescent="0.2">
      <c r="A1936" s="1"/>
      <c r="B1936" s="1"/>
      <c r="C1936" s="1"/>
      <c r="D1936" s="8"/>
      <c r="E1936" s="8"/>
      <c r="F1936" s="8"/>
      <c r="G1936" s="5"/>
      <c r="H1936" s="5"/>
      <c r="I1936" s="5"/>
    </row>
    <row r="1937" spans="1:9" x14ac:dyDescent="0.2">
      <c r="A1937" s="1"/>
      <c r="B1937" s="1"/>
      <c r="C1937" s="1"/>
      <c r="D1937" s="8"/>
      <c r="E1937" s="8"/>
      <c r="F1937" s="8"/>
      <c r="G1937" s="5"/>
      <c r="H1937" s="5"/>
      <c r="I1937" s="5"/>
    </row>
    <row r="1938" spans="1:9" x14ac:dyDescent="0.2">
      <c r="A1938" s="1"/>
      <c r="B1938" s="1"/>
      <c r="C1938" s="1"/>
      <c r="D1938" s="8"/>
      <c r="E1938" s="8"/>
      <c r="F1938" s="8"/>
      <c r="G1938" s="5"/>
      <c r="H1938" s="5"/>
      <c r="I1938" s="5"/>
    </row>
    <row r="1939" spans="1:9" x14ac:dyDescent="0.2">
      <c r="A1939" s="1"/>
    </row>
  </sheetData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38"/>
  <sheetViews>
    <sheetView zoomScale="90" zoomScaleNormal="90" workbookViewId="0">
      <selection activeCell="O29" sqref="O29"/>
    </sheetView>
  </sheetViews>
  <sheetFormatPr defaultRowHeight="12.75" x14ac:dyDescent="0.2"/>
  <cols>
    <col min="1" max="1" width="28.140625" customWidth="1"/>
    <col min="2" max="2" width="23" customWidth="1"/>
    <col min="3" max="3" width="9.7109375" bestFit="1" customWidth="1"/>
    <col min="4" max="4" width="15.7109375" style="6" bestFit="1" customWidth="1"/>
    <col min="5" max="5" width="14.28515625" style="6" customWidth="1"/>
    <col min="6" max="6" width="10" style="6" customWidth="1"/>
    <col min="7" max="7" width="15.140625" style="4" customWidth="1"/>
    <col min="8" max="8" width="16.7109375" style="4" customWidth="1"/>
    <col min="9" max="9" width="11.7109375" style="4" customWidth="1"/>
    <col min="10" max="10" width="22" bestFit="1" customWidth="1"/>
    <col min="11" max="11" width="17.28515625" customWidth="1"/>
    <col min="12" max="14" width="13.7109375" bestFit="1" customWidth="1"/>
    <col min="15" max="15" width="11.42578125" bestFit="1" customWidth="1"/>
    <col min="16" max="16" width="17" customWidth="1"/>
    <col min="17" max="18" width="13.5703125" customWidth="1"/>
    <col min="19" max="19" width="9.7109375" customWidth="1"/>
    <col min="23" max="23" width="12" bestFit="1" customWidth="1"/>
  </cols>
  <sheetData>
    <row r="1" spans="1:19" x14ac:dyDescent="0.2">
      <c r="D1" s="7"/>
      <c r="E1" s="7"/>
      <c r="F1" s="7"/>
      <c r="G1" s="7"/>
      <c r="H1" s="7"/>
      <c r="J1" s="4"/>
      <c r="K1" s="4"/>
      <c r="L1" s="4"/>
      <c r="M1" s="4"/>
      <c r="N1" s="4"/>
    </row>
    <row r="2" spans="1:19" x14ac:dyDescent="0.2">
      <c r="B2" s="15"/>
      <c r="D2" s="7"/>
      <c r="E2" s="7"/>
      <c r="F2" s="259" t="s">
        <v>282</v>
      </c>
      <c r="G2" s="259" t="s">
        <v>283</v>
      </c>
      <c r="H2" s="7"/>
      <c r="J2" s="4"/>
      <c r="K2" s="4"/>
      <c r="L2" s="4"/>
      <c r="M2" s="4"/>
      <c r="N2" s="4"/>
    </row>
    <row r="3" spans="1:19" x14ac:dyDescent="0.2">
      <c r="C3" s="7"/>
      <c r="E3" s="2"/>
      <c r="F3" s="2"/>
      <c r="G3" s="2"/>
      <c r="H3" s="2"/>
      <c r="J3" s="4"/>
      <c r="K3" s="4"/>
      <c r="L3" s="4"/>
      <c r="M3" s="4"/>
      <c r="N3" s="4"/>
    </row>
    <row r="4" spans="1:19" x14ac:dyDescent="0.2">
      <c r="C4" s="6"/>
      <c r="D4" s="9" t="s">
        <v>8</v>
      </c>
      <c r="E4" s="9"/>
      <c r="G4" s="6"/>
      <c r="H4" s="6"/>
      <c r="J4" s="4"/>
      <c r="K4" s="4"/>
      <c r="M4" s="4"/>
      <c r="N4" s="5"/>
      <c r="R4" s="62" t="s">
        <v>242</v>
      </c>
    </row>
    <row r="5" spans="1:19" ht="12" customHeight="1" x14ac:dyDescent="0.2">
      <c r="A5" s="17" t="s">
        <v>2</v>
      </c>
      <c r="B5" s="17" t="s">
        <v>25</v>
      </c>
      <c r="C5" s="17" t="s">
        <v>14</v>
      </c>
      <c r="D5" s="17" t="s">
        <v>15</v>
      </c>
      <c r="E5" s="17" t="s">
        <v>284</v>
      </c>
      <c r="F5" s="17" t="s">
        <v>285</v>
      </c>
      <c r="G5" s="17" t="s">
        <v>286</v>
      </c>
      <c r="H5" s="17" t="s">
        <v>287</v>
      </c>
      <c r="I5" s="17" t="s">
        <v>288</v>
      </c>
      <c r="J5" s="17" t="s">
        <v>289</v>
      </c>
      <c r="K5" s="17" t="s">
        <v>290</v>
      </c>
      <c r="L5" s="17" t="s">
        <v>291</v>
      </c>
      <c r="M5" s="17" t="s">
        <v>0</v>
      </c>
      <c r="N5" s="17" t="s">
        <v>175</v>
      </c>
      <c r="P5" s="214" t="s">
        <v>44</v>
      </c>
      <c r="Q5" s="215" t="s">
        <v>78</v>
      </c>
      <c r="R5" s="214" t="s">
        <v>44</v>
      </c>
      <c r="S5" s="215" t="s">
        <v>78</v>
      </c>
    </row>
    <row r="6" spans="1:19" ht="13.5" thickBot="1" x14ac:dyDescent="0.25">
      <c r="A6" s="16" t="s">
        <v>26</v>
      </c>
      <c r="B6" s="16"/>
      <c r="C6" s="16"/>
      <c r="D6" s="16"/>
      <c r="E6" s="16" t="s">
        <v>172</v>
      </c>
      <c r="F6" s="16" t="s">
        <v>172</v>
      </c>
      <c r="G6" s="16"/>
      <c r="H6" s="16"/>
      <c r="I6" s="16" t="s">
        <v>171</v>
      </c>
      <c r="J6" s="16" t="s">
        <v>171</v>
      </c>
      <c r="K6" s="16" t="s">
        <v>173</v>
      </c>
      <c r="L6" s="16" t="s">
        <v>173</v>
      </c>
      <c r="M6" s="16"/>
      <c r="N6" s="16"/>
      <c r="P6" s="200" t="s">
        <v>74</v>
      </c>
      <c r="Q6" s="15" t="s">
        <v>74</v>
      </c>
      <c r="R6" s="15" t="s">
        <v>75</v>
      </c>
      <c r="S6" s="15" t="s">
        <v>75</v>
      </c>
    </row>
    <row r="7" spans="1:19" x14ac:dyDescent="0.2">
      <c r="A7" t="str">
        <f>Processes!D13</f>
        <v>RAMBCELCE1</v>
      </c>
      <c r="B7" t="str">
        <f>Processes!E13</f>
        <v>Residential Appliance Computers Demand Multi Storage Buildings</v>
      </c>
      <c r="C7" s="6" t="s">
        <v>269</v>
      </c>
      <c r="D7" s="6" t="str">
        <f>LEFT(A7,5)</f>
        <v>RAMBC</v>
      </c>
      <c r="E7" s="35">
        <f>I40</f>
        <v>342.21235218444059</v>
      </c>
      <c r="F7" s="34">
        <f>J40</f>
        <v>867.70300064763012</v>
      </c>
      <c r="G7" s="34">
        <f>E7</f>
        <v>342.21235218444059</v>
      </c>
      <c r="H7" s="34">
        <f>F7</f>
        <v>867.70300064763012</v>
      </c>
      <c r="I7" s="42">
        <f>P7/R7</f>
        <v>2165.4916869180242</v>
      </c>
      <c r="J7" s="42">
        <f>Q7/S7</f>
        <v>2165.4916869180238</v>
      </c>
      <c r="K7" s="58">
        <f>ROUND(I42,0)</f>
        <v>4</v>
      </c>
      <c r="L7" s="58">
        <f>ROUND(J42,0)</f>
        <v>4</v>
      </c>
      <c r="M7" s="29">
        <v>1</v>
      </c>
      <c r="N7">
        <v>1</v>
      </c>
      <c r="P7" s="34">
        <f t="shared" ref="P7:P13" si="0">E7*M7*N7</f>
        <v>342.21235218444059</v>
      </c>
      <c r="Q7" s="34">
        <f t="shared" ref="Q7:Q13" si="1">F7*M7*N7</f>
        <v>867.70300064763012</v>
      </c>
      <c r="R7" s="13">
        <f>L42</f>
        <v>0.15802986187930596</v>
      </c>
      <c r="S7" s="13">
        <f>M42</f>
        <v>0.400695604554624</v>
      </c>
    </row>
    <row r="8" spans="1:19" x14ac:dyDescent="0.2">
      <c r="A8" t="str">
        <f>Processes!D14</f>
        <v>RAMBKELCE1</v>
      </c>
      <c r="B8" t="str">
        <f>Processes!E14</f>
        <v>Residential Appliance Cooking Demand Multi Storage Buildings</v>
      </c>
      <c r="C8" s="6" t="str">
        <f t="shared" ref="C8:C13" si="2">$C$7</f>
        <v>RESELCA</v>
      </c>
      <c r="D8" s="6" t="str">
        <f t="shared" ref="D8:D13" si="3">LEFT(A8,5)</f>
        <v>RAMBK</v>
      </c>
      <c r="E8" s="35">
        <f>I54</f>
        <v>317.53926407632781</v>
      </c>
      <c r="F8" s="34">
        <f>J54</f>
        <v>805.1426855392084</v>
      </c>
      <c r="G8" s="34">
        <f t="shared" ref="G8:G13" si="4">E8</f>
        <v>317.53926407632781</v>
      </c>
      <c r="H8" s="34">
        <f t="shared" ref="H8:H13" si="5">F8</f>
        <v>805.1426855392084</v>
      </c>
      <c r="I8" s="42">
        <f t="shared" ref="I8:J13" si="6">P8/R8</f>
        <v>2871.6528585859969</v>
      </c>
      <c r="J8" s="42">
        <f t="shared" si="6"/>
        <v>2871.6528585859969</v>
      </c>
      <c r="K8" s="58">
        <f>ROUND(I56,0)</f>
        <v>11</v>
      </c>
      <c r="L8" s="58">
        <f>ROUND(J56,0)</f>
        <v>11</v>
      </c>
      <c r="M8" s="29">
        <v>1</v>
      </c>
      <c r="N8">
        <v>1</v>
      </c>
      <c r="P8" s="34">
        <f t="shared" si="0"/>
        <v>317.53926407632781</v>
      </c>
      <c r="Q8" s="34">
        <f t="shared" si="1"/>
        <v>805.1426855392084</v>
      </c>
      <c r="R8" s="13">
        <f>L56</f>
        <v>0.11057717618162394</v>
      </c>
      <c r="S8" s="13">
        <f>M56</f>
        <v>0.28037605002704297</v>
      </c>
    </row>
    <row r="9" spans="1:19" x14ac:dyDescent="0.2">
      <c r="A9" t="str">
        <f>Processes!D15</f>
        <v>RAMBEELCE1</v>
      </c>
      <c r="B9" t="str">
        <f>Processes!E15</f>
        <v>Residential Appliance Entertainment Demand Multi Storage Buildings</v>
      </c>
      <c r="C9" s="6" t="str">
        <f t="shared" si="2"/>
        <v>RESELCA</v>
      </c>
      <c r="D9" s="6" t="str">
        <f t="shared" si="3"/>
        <v>RAMBE</v>
      </c>
      <c r="E9" s="35">
        <f>I68</f>
        <v>331.49533160780032</v>
      </c>
      <c r="F9" s="35">
        <f>J68</f>
        <v>840.52925647096993</v>
      </c>
      <c r="G9" s="34">
        <f t="shared" si="4"/>
        <v>331.49533160780032</v>
      </c>
      <c r="H9" s="34">
        <f t="shared" si="5"/>
        <v>840.52925647096993</v>
      </c>
      <c r="I9" s="42">
        <f t="shared" si="6"/>
        <v>1414.4704697636764</v>
      </c>
      <c r="J9" s="42">
        <f t="shared" si="6"/>
        <v>1414.4704697636766</v>
      </c>
      <c r="K9" s="58">
        <f>ROUND(I70,0)</f>
        <v>7</v>
      </c>
      <c r="L9" s="58">
        <f>ROUND(J70,0)</f>
        <v>7</v>
      </c>
      <c r="M9" s="29">
        <v>1</v>
      </c>
      <c r="N9">
        <v>1</v>
      </c>
      <c r="P9" s="34">
        <f t="shared" si="0"/>
        <v>331.49533160780032</v>
      </c>
      <c r="Q9" s="34">
        <f t="shared" si="1"/>
        <v>840.52925647096993</v>
      </c>
      <c r="R9" s="13">
        <f>L70</f>
        <v>0.2343600228452879</v>
      </c>
      <c r="S9" s="13">
        <f>M70</f>
        <v>0.59423598755752161</v>
      </c>
    </row>
    <row r="10" spans="1:19" x14ac:dyDescent="0.2">
      <c r="A10" t="str">
        <f>Processes!D16</f>
        <v>RAMBLELCE1</v>
      </c>
      <c r="B10" t="str">
        <f>Processes!E16</f>
        <v>Residential Appliance Lighting Demand Multi Storage Buildings</v>
      </c>
      <c r="C10" s="6" t="str">
        <f t="shared" si="2"/>
        <v>RESELCA</v>
      </c>
      <c r="D10" s="6" t="str">
        <f t="shared" si="3"/>
        <v>RAMBL</v>
      </c>
      <c r="E10" s="35">
        <f>I91</f>
        <v>1109.7256523511901</v>
      </c>
      <c r="F10" s="35">
        <f>J91</f>
        <v>2813.7858621824384</v>
      </c>
      <c r="G10" s="34">
        <f t="shared" si="4"/>
        <v>1109.7256523511901</v>
      </c>
      <c r="H10" s="34">
        <f t="shared" si="5"/>
        <v>2813.7858621824384</v>
      </c>
      <c r="I10" s="42">
        <f t="shared" si="6"/>
        <v>10789.347573081399</v>
      </c>
      <c r="J10" s="42">
        <f t="shared" si="6"/>
        <v>10789.347573081401</v>
      </c>
      <c r="K10" s="58">
        <f>ROUND(I93,0)</f>
        <v>4</v>
      </c>
      <c r="L10" s="58">
        <f>ROUND(J93,0)</f>
        <v>4</v>
      </c>
      <c r="M10" s="29">
        <v>1</v>
      </c>
      <c r="N10">
        <v>1</v>
      </c>
      <c r="P10" s="34">
        <f t="shared" si="0"/>
        <v>1109.7256523511901</v>
      </c>
      <c r="Q10" s="34">
        <f t="shared" si="1"/>
        <v>2813.7858621824384</v>
      </c>
      <c r="R10" s="13">
        <f>L93</f>
        <v>0.10285382362876798</v>
      </c>
      <c r="S10" s="13">
        <f>M93</f>
        <v>0.26079295741687103</v>
      </c>
    </row>
    <row r="11" spans="1:19" x14ac:dyDescent="0.2">
      <c r="A11" t="str">
        <f>Processes!D17</f>
        <v>RAMBOELCE1</v>
      </c>
      <c r="B11" t="str">
        <f>Processes!E17</f>
        <v>Residential Appliance Others Demand Multi Storage Buildings</v>
      </c>
      <c r="C11" s="6" t="str">
        <f t="shared" si="2"/>
        <v>RESELCA</v>
      </c>
      <c r="D11" s="6" t="str">
        <f t="shared" si="3"/>
        <v>RAMBO</v>
      </c>
      <c r="E11" s="35">
        <f>I104</f>
        <v>249.04342719075598</v>
      </c>
      <c r="F11" s="35">
        <f>J104</f>
        <v>631.46677110158919</v>
      </c>
      <c r="G11" s="34">
        <f t="shared" si="4"/>
        <v>249.04342719075598</v>
      </c>
      <c r="H11" s="34">
        <f t="shared" si="5"/>
        <v>631.46677110158919</v>
      </c>
      <c r="I11" s="42">
        <f>P11/R11</f>
        <v>4990.2534113060419</v>
      </c>
      <c r="J11" s="42">
        <f t="shared" si="6"/>
        <v>4990.2534113060419</v>
      </c>
      <c r="K11" s="58">
        <f>ROUND(I106,0)</f>
        <v>5</v>
      </c>
      <c r="L11" s="58">
        <f>ROUND(J106,0)</f>
        <v>5</v>
      </c>
      <c r="M11" s="29">
        <v>1</v>
      </c>
      <c r="N11">
        <v>1</v>
      </c>
      <c r="P11" s="34">
        <f t="shared" si="0"/>
        <v>249.04342719075598</v>
      </c>
      <c r="Q11" s="34">
        <f t="shared" si="1"/>
        <v>631.46677110158919</v>
      </c>
      <c r="R11" s="13">
        <f>L106</f>
        <v>4.990596802689759E-2</v>
      </c>
      <c r="S11" s="13">
        <f>M106</f>
        <v>0.12654002092777941</v>
      </c>
    </row>
    <row r="12" spans="1:19" x14ac:dyDescent="0.2">
      <c r="A12" t="str">
        <f>Processes!D18</f>
        <v>RAMBRELCE1</v>
      </c>
      <c r="B12" t="str">
        <f>Processes!E18</f>
        <v>Residential Appliance Refrigeration Demand Multi Storage Buildings</v>
      </c>
      <c r="C12" s="6" t="str">
        <f t="shared" si="2"/>
        <v>RESELCA</v>
      </c>
      <c r="D12" s="6" t="str">
        <f t="shared" si="3"/>
        <v>RAMBR</v>
      </c>
      <c r="E12" s="35">
        <f>I117</f>
        <v>115.08474658647114</v>
      </c>
      <c r="F12" s="35">
        <f>J117</f>
        <v>291.80530540298082</v>
      </c>
      <c r="G12" s="34">
        <f t="shared" si="4"/>
        <v>115.08474658647114</v>
      </c>
      <c r="H12" s="34">
        <f t="shared" si="5"/>
        <v>291.80530540298082</v>
      </c>
      <c r="I12" s="42">
        <f t="shared" si="6"/>
        <v>805.68708604276685</v>
      </c>
      <c r="J12" s="42">
        <f t="shared" si="6"/>
        <v>805.68708604276674</v>
      </c>
      <c r="K12" s="58">
        <f>ROUND(I119,0)</f>
        <v>9</v>
      </c>
      <c r="L12" s="58">
        <f>ROUND(J119,0)</f>
        <v>9</v>
      </c>
      <c r="M12" s="29">
        <v>1</v>
      </c>
      <c r="N12">
        <v>1</v>
      </c>
      <c r="P12" s="34">
        <f t="shared" si="0"/>
        <v>115.08474658647114</v>
      </c>
      <c r="Q12" s="34">
        <f t="shared" si="1"/>
        <v>291.80530540298082</v>
      </c>
      <c r="R12" s="13">
        <f>L119</f>
        <v>0.14284050046243674</v>
      </c>
      <c r="S12" s="13">
        <f>M119</f>
        <v>0.36218193199076731</v>
      </c>
    </row>
    <row r="13" spans="1:19" x14ac:dyDescent="0.2">
      <c r="A13" t="str">
        <f>Processes!D19</f>
        <v>RAMBMELCE1</v>
      </c>
      <c r="B13" t="str">
        <f>Processes!E19</f>
        <v>Residential Appliance Machines(Washing) Demand Multi Storage Buildings</v>
      </c>
      <c r="C13" s="6" t="str">
        <f t="shared" si="2"/>
        <v>RESELCA</v>
      </c>
      <c r="D13" s="6" t="str">
        <f t="shared" si="3"/>
        <v>RAMBM</v>
      </c>
      <c r="E13" s="35">
        <f>I133</f>
        <v>89.49627564329711</v>
      </c>
      <c r="F13" s="35">
        <f>J133</f>
        <v>226.92397403768268</v>
      </c>
      <c r="G13" s="34">
        <f t="shared" si="4"/>
        <v>89.49627564329711</v>
      </c>
      <c r="H13" s="34">
        <f t="shared" si="5"/>
        <v>226.92397403768268</v>
      </c>
      <c r="I13" s="42">
        <f t="shared" si="6"/>
        <v>789.95751806112617</v>
      </c>
      <c r="J13" s="42">
        <f t="shared" si="6"/>
        <v>789.95751806112617</v>
      </c>
      <c r="K13" s="58">
        <f>ROUND(I135,0)</f>
        <v>10</v>
      </c>
      <c r="L13" s="58">
        <f>ROUND(J135,0)</f>
        <v>10</v>
      </c>
      <c r="M13" s="29">
        <v>1</v>
      </c>
      <c r="N13">
        <v>1</v>
      </c>
      <c r="P13" s="34">
        <f t="shared" si="0"/>
        <v>89.49627564329711</v>
      </c>
      <c r="Q13" s="34">
        <f t="shared" si="1"/>
        <v>226.92397403768268</v>
      </c>
      <c r="R13" s="13">
        <f>L135</f>
        <v>0.11329251712542342</v>
      </c>
      <c r="S13" s="13">
        <f>M135</f>
        <v>0.28726098410284834</v>
      </c>
    </row>
    <row r="14" spans="1:19" x14ac:dyDescent="0.2">
      <c r="C14" s="6"/>
      <c r="G14" s="6"/>
      <c r="H14" s="6"/>
      <c r="J14" s="4"/>
      <c r="K14" s="4"/>
      <c r="L14" s="4"/>
      <c r="M14" s="4"/>
      <c r="N14" s="4"/>
    </row>
    <row r="15" spans="1:19" x14ac:dyDescent="0.2">
      <c r="C15" s="6"/>
      <c r="G15" s="6"/>
      <c r="H15" s="6"/>
      <c r="J15" s="4"/>
      <c r="K15" s="4"/>
      <c r="L15" s="4"/>
      <c r="M15" s="4"/>
      <c r="N15" s="4"/>
    </row>
    <row r="16" spans="1:19" x14ac:dyDescent="0.2">
      <c r="C16" s="6"/>
      <c r="G16" s="6"/>
      <c r="H16" s="6"/>
      <c r="J16" s="4"/>
      <c r="K16" s="4"/>
      <c r="L16" s="4"/>
      <c r="M16" s="4"/>
      <c r="N16" s="4"/>
    </row>
    <row r="17" spans="1:21" x14ac:dyDescent="0.2">
      <c r="C17" s="6"/>
      <c r="G17" s="6"/>
      <c r="H17" s="6"/>
      <c r="J17" s="4"/>
      <c r="K17" s="4"/>
      <c r="L17" s="4"/>
      <c r="M17" s="4"/>
      <c r="N17" s="4"/>
    </row>
    <row r="18" spans="1:21" x14ac:dyDescent="0.2">
      <c r="C18" s="6"/>
      <c r="G18" s="6"/>
      <c r="H18" s="6"/>
      <c r="J18" s="4"/>
      <c r="K18" s="4"/>
      <c r="L18" s="4"/>
      <c r="M18" s="4"/>
      <c r="N18" s="4"/>
    </row>
    <row r="19" spans="1:21" x14ac:dyDescent="0.2">
      <c r="C19" s="6"/>
      <c r="G19" s="6"/>
      <c r="H19" s="6"/>
      <c r="J19" s="4"/>
      <c r="K19" s="4"/>
      <c r="L19" s="4"/>
      <c r="M19" s="4"/>
      <c r="N19" s="4"/>
    </row>
    <row r="20" spans="1:21" x14ac:dyDescent="0.2">
      <c r="C20" s="6"/>
      <c r="G20" s="6"/>
      <c r="H20" s="6"/>
      <c r="J20" s="4"/>
      <c r="K20" s="4"/>
      <c r="L20" s="4"/>
      <c r="M20" s="4"/>
      <c r="N20" s="4"/>
    </row>
    <row r="21" spans="1:21" x14ac:dyDescent="0.2">
      <c r="C21" s="6"/>
      <c r="G21" s="6"/>
      <c r="H21" s="6"/>
      <c r="J21" s="4"/>
      <c r="K21" s="4"/>
      <c r="L21" s="4"/>
      <c r="M21" s="4"/>
      <c r="N21" s="4"/>
    </row>
    <row r="22" spans="1:21" x14ac:dyDescent="0.2">
      <c r="C22" s="6"/>
      <c r="G22" s="6"/>
      <c r="H22" s="6"/>
      <c r="J22" s="4"/>
      <c r="K22" s="4"/>
      <c r="L22" s="4"/>
      <c r="M22" s="4"/>
      <c r="N22" s="4"/>
    </row>
    <row r="23" spans="1:21" x14ac:dyDescent="0.2">
      <c r="C23" s="6"/>
      <c r="G23" s="6"/>
      <c r="H23" s="6"/>
      <c r="J23" s="4"/>
      <c r="K23" s="4"/>
      <c r="L23" s="4"/>
      <c r="M23" s="4"/>
      <c r="N23" s="4"/>
    </row>
    <row r="24" spans="1:21" x14ac:dyDescent="0.2">
      <c r="C24" s="6"/>
      <c r="G24" s="6"/>
      <c r="H24" s="6"/>
      <c r="J24" s="4"/>
      <c r="K24" s="4"/>
      <c r="L24" s="4"/>
      <c r="M24" s="4"/>
      <c r="N24" s="4"/>
    </row>
    <row r="25" spans="1:21" ht="13.5" thickBot="1" x14ac:dyDescent="0.25">
      <c r="B25" s="202" t="s">
        <v>252</v>
      </c>
      <c r="J25" s="4"/>
      <c r="K25" s="4"/>
      <c r="L25" s="4"/>
      <c r="S25" t="s">
        <v>109</v>
      </c>
      <c r="T25" s="15" t="s">
        <v>240</v>
      </c>
      <c r="U25" s="15" t="s">
        <v>111</v>
      </c>
    </row>
    <row r="26" spans="1:21" ht="13.5" thickBot="1" x14ac:dyDescent="0.25">
      <c r="B26" s="139" t="s">
        <v>228</v>
      </c>
      <c r="E26" s="203" t="s">
        <v>253</v>
      </c>
      <c r="F26" s="209"/>
      <c r="J26" s="4"/>
      <c r="K26" s="4"/>
      <c r="L26" s="4"/>
      <c r="O26" s="43" t="s">
        <v>88</v>
      </c>
      <c r="P26" s="13">
        <f>SUM(P7:P25)</f>
        <v>2554.5970496402829</v>
      </c>
      <c r="Q26" s="13">
        <f>SUM(Q7:Q25)</f>
        <v>6477.3568553824989</v>
      </c>
      <c r="S26" s="13">
        <f>SUM(P26:Q26)</f>
        <v>9031.9539050227813</v>
      </c>
      <c r="T26" s="13">
        <f>'DK data multis bui'!$J$85/1000</f>
        <v>8.7498100000000001</v>
      </c>
      <c r="U26" s="111">
        <f>S26/T26-1</f>
        <v>1031.2457179096211</v>
      </c>
    </row>
    <row r="27" spans="1:21" x14ac:dyDescent="0.2">
      <c r="B27" s="139" t="s">
        <v>229</v>
      </c>
      <c r="E27" s="232">
        <f>'[9]udv ownership MB'!O5</f>
        <v>4.8600000000000003</v>
      </c>
      <c r="F27" s="206">
        <f>E27-I38</f>
        <v>0</v>
      </c>
      <c r="I27" s="292">
        <v>2012</v>
      </c>
      <c r="J27" s="293"/>
      <c r="L27" s="36"/>
    </row>
    <row r="28" spans="1:21" ht="15.75" thickBot="1" x14ac:dyDescent="0.3">
      <c r="A28" s="84" t="str">
        <f>'DK data multis bui'!$B$2</f>
        <v>2012 appartments</v>
      </c>
      <c r="B28" s="1"/>
      <c r="C28" s="1"/>
      <c r="D28" s="8"/>
      <c r="E28" s="205">
        <f>'[9]udv ownership MB'!O6</f>
        <v>4.5095999999999998</v>
      </c>
      <c r="F28" s="206">
        <f>E28-I52</f>
        <v>0</v>
      </c>
      <c r="G28" s="5"/>
      <c r="H28" s="54"/>
      <c r="I28" s="294" t="s">
        <v>79</v>
      </c>
      <c r="J28" s="295"/>
      <c r="N28" s="312">
        <f>'DK data multis bui'!$K$85</f>
        <v>0.94103437285953795</v>
      </c>
      <c r="R28" s="15"/>
      <c r="S28" s="187"/>
    </row>
    <row r="29" spans="1:21" ht="13.5" thickBot="1" x14ac:dyDescent="0.25">
      <c r="A29" s="1"/>
      <c r="D29" s="8"/>
      <c r="E29" s="205">
        <f>'[9]udv ownership MB'!O7</f>
        <v>4.7077999999999998</v>
      </c>
      <c r="F29" s="206">
        <f>E29-I66</f>
        <v>0</v>
      </c>
      <c r="G29" s="5"/>
      <c r="H29" s="5"/>
      <c r="I29" s="296" t="s">
        <v>292</v>
      </c>
      <c r="J29" s="295" t="s">
        <v>293</v>
      </c>
      <c r="K29" s="186" t="s">
        <v>238</v>
      </c>
      <c r="L29" s="109"/>
      <c r="M29" s="109"/>
      <c r="N29" s="313">
        <v>1.5</v>
      </c>
      <c r="O29" s="200" t="s">
        <v>351</v>
      </c>
    </row>
    <row r="30" spans="1:21" ht="13.5" thickBot="1" x14ac:dyDescent="0.25">
      <c r="A30" s="1"/>
      <c r="D30" s="8"/>
      <c r="E30" s="205">
        <f>'[9]udv ownership MB'!O8</f>
        <v>15.76</v>
      </c>
      <c r="F30" s="206">
        <f>E30-I89</f>
        <v>0</v>
      </c>
      <c r="G30" s="5"/>
      <c r="H30" s="5"/>
      <c r="I30" s="297">
        <f>'SE data'!T16</f>
        <v>70.414064235481604</v>
      </c>
      <c r="J30" s="298">
        <f>'SE data'!O16</f>
        <v>178.5397120674136</v>
      </c>
    </row>
    <row r="31" spans="1:21" x14ac:dyDescent="0.2">
      <c r="E31" s="205">
        <f>'[9]udv ownership MB'!O9</f>
        <v>3.5368421052631578</v>
      </c>
      <c r="F31" s="206">
        <f>E31-I102</f>
        <v>0</v>
      </c>
      <c r="I31" s="202" t="s">
        <v>267</v>
      </c>
    </row>
    <row r="32" spans="1:21" x14ac:dyDescent="0.2">
      <c r="A32" s="70" t="s">
        <v>91</v>
      </c>
      <c r="B32" s="1"/>
      <c r="C32" s="1"/>
      <c r="D32" s="8"/>
      <c r="E32" s="205">
        <f>'[9]udv ownership MB'!O10</f>
        <v>1.6344000000000001</v>
      </c>
      <c r="F32" s="206">
        <f>E32-I115</f>
        <v>0</v>
      </c>
      <c r="G32" s="5"/>
      <c r="H32" s="5"/>
      <c r="I32" s="5"/>
      <c r="J32" s="1"/>
      <c r="K32" s="1"/>
    </row>
    <row r="33" spans="1:23" ht="13.5" thickBot="1" x14ac:dyDescent="0.25">
      <c r="A33" s="1"/>
      <c r="B33" s="1"/>
      <c r="C33" s="1"/>
      <c r="D33" s="8"/>
      <c r="E33" s="207" t="s">
        <v>254</v>
      </c>
      <c r="F33" s="210"/>
      <c r="G33" s="37"/>
      <c r="H33" s="5"/>
      <c r="I33" s="5"/>
      <c r="J33" s="1"/>
      <c r="K33" s="1"/>
    </row>
    <row r="34" spans="1:23" ht="45.75" thickBot="1" x14ac:dyDescent="0.25">
      <c r="A34" s="73" t="s">
        <v>92</v>
      </c>
      <c r="B34" s="64" t="s">
        <v>93</v>
      </c>
      <c r="C34" s="74" t="s">
        <v>65</v>
      </c>
      <c r="D34" s="74" t="s">
        <v>66</v>
      </c>
      <c r="E34" s="74" t="s">
        <v>66</v>
      </c>
      <c r="F34" s="75" t="s">
        <v>99</v>
      </c>
      <c r="G34" s="76" t="s">
        <v>99</v>
      </c>
      <c r="H34" s="5"/>
      <c r="I34" s="30" t="s">
        <v>66</v>
      </c>
      <c r="J34" s="30" t="s">
        <v>66</v>
      </c>
      <c r="L34" s="31" t="s">
        <v>67</v>
      </c>
      <c r="M34" s="31" t="s">
        <v>67</v>
      </c>
      <c r="N34" s="31" t="s">
        <v>67</v>
      </c>
      <c r="O34" s="61" t="s">
        <v>108</v>
      </c>
      <c r="P34" s="62"/>
      <c r="Q34" s="62"/>
      <c r="T34" t="s">
        <v>105</v>
      </c>
    </row>
    <row r="35" spans="1:23" x14ac:dyDescent="0.2">
      <c r="A35" s="65"/>
      <c r="B35" s="52" t="s">
        <v>128</v>
      </c>
      <c r="C35" s="1"/>
      <c r="D35" s="83" t="s">
        <v>44</v>
      </c>
      <c r="E35" s="83" t="s">
        <v>78</v>
      </c>
      <c r="F35" s="83" t="s">
        <v>44</v>
      </c>
      <c r="G35" s="83" t="s">
        <v>78</v>
      </c>
      <c r="I35" s="83" t="s">
        <v>44</v>
      </c>
      <c r="J35" s="83" t="s">
        <v>78</v>
      </c>
      <c r="L35" s="83" t="s">
        <v>44</v>
      </c>
      <c r="M35" s="83" t="s">
        <v>78</v>
      </c>
      <c r="N35" s="81" t="s">
        <v>89</v>
      </c>
      <c r="P35" s="81" t="s">
        <v>107</v>
      </c>
      <c r="Q35" s="81" t="s">
        <v>107</v>
      </c>
    </row>
    <row r="36" spans="1:23" ht="15" x14ac:dyDescent="0.25">
      <c r="A36" s="65"/>
      <c r="B36" s="1"/>
      <c r="C36" s="68" t="s">
        <v>68</v>
      </c>
      <c r="D36" s="69" t="s">
        <v>174</v>
      </c>
      <c r="E36" s="69" t="s">
        <v>174</v>
      </c>
      <c r="F36" s="66" t="s">
        <v>70</v>
      </c>
      <c r="G36" s="67" t="s">
        <v>70</v>
      </c>
      <c r="H36" s="44"/>
      <c r="I36" s="191" t="s">
        <v>243</v>
      </c>
      <c r="J36" s="192"/>
      <c r="K36" s="24"/>
      <c r="L36" s="191" t="s">
        <v>244</v>
      </c>
      <c r="M36" s="193"/>
      <c r="N36" s="194"/>
      <c r="O36" s="41"/>
      <c r="P36" s="83" t="s">
        <v>44</v>
      </c>
      <c r="Q36" s="83" t="s">
        <v>78</v>
      </c>
      <c r="R36" s="32" t="s">
        <v>89</v>
      </c>
    </row>
    <row r="37" spans="1:23" x14ac:dyDescent="0.2">
      <c r="A37" s="72" t="str">
        <f>VLOOKUP($B$35,'2012'!$B5:$L5,11,FALSE)</f>
        <v>All-in-one printer</v>
      </c>
      <c r="B37" s="72" t="str">
        <f>VLOOKUP($B$35,'2012'!$B5:$L5,1,FALSE)</f>
        <v>Computers</v>
      </c>
      <c r="C37" s="72">
        <f>VLOOKUP($B$35,'2012'!$B5:$L5,2,FALSE)</f>
        <v>4</v>
      </c>
      <c r="D37" s="72">
        <f>VLOOKUP($B$35,'2012'!$B5:$L5,5,FALSE)/100</f>
        <v>0.67</v>
      </c>
      <c r="E37" s="72">
        <f>VLOOKUP($B$35,'2012'!$B5:$L5,5,FALSE)/100</f>
        <v>0.67</v>
      </c>
      <c r="F37" s="72">
        <f>VLOOKUP($B$35,'2012'!$B5:$L5,6,FALSE)</f>
        <v>134</v>
      </c>
      <c r="G37" s="72">
        <f>VLOOKUP($B$35,'2012'!$B5:$L5,6,FALSE)</f>
        <v>134</v>
      </c>
      <c r="H37" s="60" t="s">
        <v>69</v>
      </c>
      <c r="I37" s="33">
        <f>SUMPRODUCT(D37:D47,F37:F47)/(SUM(F37:F47))</f>
        <v>0.55047682119205299</v>
      </c>
      <c r="J37" s="33">
        <f>SUMPRODUCT(E37:E47,G37:G47)/(SUM(G37:G47))</f>
        <v>0.55047682119205299</v>
      </c>
      <c r="K37" s="212" t="s">
        <v>256</v>
      </c>
      <c r="L37" s="33">
        <f>SUMPRODUCT(D37:D47,F37:F47)/(SUM(D37:D47))</f>
        <v>85.516460905349788</v>
      </c>
      <c r="M37" s="33">
        <f>SUMPRODUCT(E37:E47,G37:G47)/(SUM(E37:E47))</f>
        <v>85.516460905349788</v>
      </c>
      <c r="N37" s="24"/>
      <c r="O37" s="41" t="s">
        <v>73</v>
      </c>
      <c r="P37" s="38">
        <f>SUMPRODUCT(D37:D47,F37:F47)</f>
        <v>415.61</v>
      </c>
      <c r="Q37" s="38">
        <f>SUMPRODUCT(E37:E47,G37:G47)</f>
        <v>415.61</v>
      </c>
      <c r="R37" s="41" t="s">
        <v>72</v>
      </c>
    </row>
    <row r="38" spans="1:23" x14ac:dyDescent="0.2">
      <c r="A38" s="72" t="str">
        <f>VLOOKUP($B$35,'2012'!$B6:$L6,11,FALSE)</f>
        <v>Desktop pc</v>
      </c>
      <c r="B38" s="72" t="str">
        <f>VLOOKUP($B$35,'2012'!$B6:$L6,1,FALSE)</f>
        <v>Computers</v>
      </c>
      <c r="C38" s="72">
        <f>VLOOKUP($B$35,'2012'!$B6:$L6,2,FALSE)</f>
        <v>3</v>
      </c>
      <c r="D38" s="72">
        <f>VLOOKUP($B$35,'2012'!$B6:$L6,5,FALSE)/100</f>
        <v>0.61</v>
      </c>
      <c r="E38" s="72">
        <f>VLOOKUP($B$35,'2012'!$B6:$L6,5,FALSE)/100</f>
        <v>0.61</v>
      </c>
      <c r="F38" s="72">
        <f>VLOOKUP($B$35,'2012'!$B6:$L6,6,FALSE)</f>
        <v>236</v>
      </c>
      <c r="G38" s="72">
        <f>VLOOKUP($B$35,'2012'!$B6:$L6,6,FALSE)</f>
        <v>236</v>
      </c>
      <c r="H38" s="211" t="s">
        <v>255</v>
      </c>
      <c r="I38" s="29">
        <f>SUM(D37:D47)</f>
        <v>4.8600000000000003</v>
      </c>
      <c r="J38" s="29">
        <f>SUM(E37:E47)</f>
        <v>4.8600000000000003</v>
      </c>
      <c r="K38" s="212" t="s">
        <v>257</v>
      </c>
      <c r="L38" s="78">
        <f>L37*10^-9*3.6</f>
        <v>3.0785925925925928E-7</v>
      </c>
      <c r="M38" s="78">
        <f>M37*10^-9*3.6</f>
        <v>3.0785925925925928E-7</v>
      </c>
      <c r="N38" s="24"/>
      <c r="O38" s="41" t="s">
        <v>73</v>
      </c>
      <c r="P38" s="40">
        <f>P37*$I$30</f>
        <v>29264.789236908509</v>
      </c>
      <c r="Q38" s="40">
        <f>Q37*$J$30</f>
        <v>74202.889732337775</v>
      </c>
      <c r="R38" s="40">
        <f>P38+Q38</f>
        <v>103467.67896924628</v>
      </c>
      <c r="S38" s="41" t="s">
        <v>71</v>
      </c>
      <c r="T38" t="str">
        <f>'DK data multis bui'!H7</f>
        <v>Computers</v>
      </c>
      <c r="U38" s="40">
        <f>'DK data multis bui'!I7</f>
        <v>391026.39</v>
      </c>
      <c r="V38" s="41" t="s">
        <v>71</v>
      </c>
      <c r="W38" s="86">
        <f>R38-U38</f>
        <v>-287558.71103075374</v>
      </c>
    </row>
    <row r="39" spans="1:23" x14ac:dyDescent="0.2">
      <c r="A39" s="72" t="str">
        <f>VLOOKUP($B$35,'2012'!$B7:$L7,11,FALSE)</f>
        <v>Desktop pc standby</v>
      </c>
      <c r="B39" s="72" t="str">
        <f>VLOOKUP($B$35,'2012'!$B7:$L7,1,FALSE)</f>
        <v>Computers</v>
      </c>
      <c r="C39" s="72">
        <f>VLOOKUP($B$35,'2012'!$B7:$L7,2,FALSE)</f>
        <v>0</v>
      </c>
      <c r="D39" s="72">
        <f>VLOOKUP($B$35,'2012'!$B7:$L7,5,FALSE)/100</f>
        <v>0</v>
      </c>
      <c r="E39" s="72">
        <f>VLOOKUP($B$35,'2012'!$B7:$L7,5,FALSE)/100</f>
        <v>0</v>
      </c>
      <c r="F39" s="72">
        <f>VLOOKUP($B$35,'2012'!$B7:$L7,6,FALSE)</f>
        <v>0</v>
      </c>
      <c r="G39" s="72">
        <f>VLOOKUP($B$35,'2012'!$B7:$L7,6,FALSE)</f>
        <v>0</v>
      </c>
      <c r="H39" s="185" t="s">
        <v>239</v>
      </c>
      <c r="I39" s="107"/>
      <c r="J39" s="107"/>
      <c r="K39" s="80"/>
      <c r="L39" s="195" t="s">
        <v>106</v>
      </c>
      <c r="M39" s="196"/>
      <c r="N39" s="197"/>
      <c r="O39" s="41" t="s">
        <v>73</v>
      </c>
      <c r="P39" s="39">
        <f>P38*3.6/1000000</f>
        <v>0.10535324125287063</v>
      </c>
      <c r="Q39" s="39">
        <f>Q38*3.6/1000000</f>
        <v>0.267130403036416</v>
      </c>
      <c r="R39" s="39">
        <f>R38*3.6/1000000</f>
        <v>0.37248364428928665</v>
      </c>
      <c r="S39" s="41" t="s">
        <v>43</v>
      </c>
    </row>
    <row r="40" spans="1:23" x14ac:dyDescent="0.2">
      <c r="A40" s="72" t="str">
        <f>VLOOKUP($B$35,'2012'!$B8:$L8,11,FALSE)</f>
        <v>External harddisc</v>
      </c>
      <c r="B40" s="72" t="str">
        <f>VLOOKUP($B$35,'2012'!$B8:$L8,1,FALSE)</f>
        <v>Computers</v>
      </c>
      <c r="C40" s="72">
        <f>VLOOKUP($B$35,'2012'!$B8:$L8,2,FALSE)</f>
        <v>4</v>
      </c>
      <c r="D40" s="72">
        <f>VLOOKUP($B$35,'2012'!$B8:$L8,5,FALSE)/100</f>
        <v>0.51</v>
      </c>
      <c r="E40" s="72">
        <f>VLOOKUP($B$35,'2012'!$B8:$L8,5,FALSE)/100</f>
        <v>0.51</v>
      </c>
      <c r="F40" s="72">
        <f>VLOOKUP($B$35,'2012'!$B8:$L8,6,FALSE)</f>
        <v>22</v>
      </c>
      <c r="G40" s="72">
        <f>VLOOKUP($B$35,'2012'!$B8:$L8,6,FALSE)</f>
        <v>22</v>
      </c>
      <c r="H40" s="213" t="s">
        <v>260</v>
      </c>
      <c r="I40" s="55">
        <f>I$30*I38</f>
        <v>342.21235218444059</v>
      </c>
      <c r="J40" s="55">
        <f>J$30*J38</f>
        <v>867.70300064763012</v>
      </c>
      <c r="K40" s="212" t="s">
        <v>258</v>
      </c>
      <c r="L40" s="56">
        <f>I40*L38*1000</f>
        <v>0.10535324125287063</v>
      </c>
      <c r="M40" s="56">
        <f>J40*M38*1000</f>
        <v>0.267130403036416</v>
      </c>
      <c r="N40" s="23">
        <f>L40+M40</f>
        <v>0.3724836442892866</v>
      </c>
      <c r="P40" s="41"/>
      <c r="Q40" s="63"/>
      <c r="R40" s="63">
        <f>R39-N40</f>
        <v>0</v>
      </c>
    </row>
    <row r="41" spans="1:23" ht="15" x14ac:dyDescent="0.2">
      <c r="A41" s="72" t="str">
        <f>VLOOKUP($B$35,'2012'!$B9:$L9,11,FALSE)</f>
        <v>Injet printer</v>
      </c>
      <c r="B41" s="72" t="str">
        <f>VLOOKUP($B$35,'2012'!$B9:$L9,1,FALSE)</f>
        <v>Computers</v>
      </c>
      <c r="C41" s="72">
        <f>VLOOKUP($B$35,'2012'!$B9:$L9,2,FALSE)</f>
        <v>4</v>
      </c>
      <c r="D41" s="72">
        <f>VLOOKUP($B$35,'2012'!$B9:$L9,5,FALSE)/100</f>
        <v>0.17</v>
      </c>
      <c r="E41" s="72">
        <f>VLOOKUP($B$35,'2012'!$B9:$L9,5,FALSE)/100</f>
        <v>0.17</v>
      </c>
      <c r="F41" s="72">
        <f>VLOOKUP($B$35,'2012'!$B9:$L9,6,FALSE)</f>
        <v>73</v>
      </c>
      <c r="G41" s="72">
        <f>VLOOKUP($B$35,'2012'!$B9:$L9,6,FALSE)</f>
        <v>73</v>
      </c>
      <c r="I41" s="71" t="s">
        <v>65</v>
      </c>
      <c r="J41" s="71" t="s">
        <v>65</v>
      </c>
      <c r="K41" s="105" t="s">
        <v>237</v>
      </c>
      <c r="L41" s="105" t="s">
        <v>75</v>
      </c>
      <c r="M41" s="105" t="s">
        <v>75</v>
      </c>
      <c r="N41" s="105"/>
    </row>
    <row r="42" spans="1:23" x14ac:dyDescent="0.2">
      <c r="A42" s="72" t="str">
        <f>VLOOKUP($B$35,'2012'!$B10:$L10,11,FALSE)</f>
        <v>Laptop pc</v>
      </c>
      <c r="B42" s="72" t="str">
        <f>VLOOKUP($B$35,'2012'!$B10:$L10,1,FALSE)</f>
        <v>Computers</v>
      </c>
      <c r="C42" s="72">
        <f>VLOOKUP($B$35,'2012'!$B10:$L10,2,FALSE)</f>
        <v>4</v>
      </c>
      <c r="D42" s="72">
        <f>VLOOKUP($B$35,'2012'!$B10:$L10,5,FALSE)/100</f>
        <v>1.28</v>
      </c>
      <c r="E42" s="72">
        <f>VLOOKUP($B$35,'2012'!$B10:$L10,5,FALSE)/100</f>
        <v>1.28</v>
      </c>
      <c r="F42" s="72">
        <f>VLOOKUP($B$35,'2012'!$B10:$L10,6,FALSE)</f>
        <v>61</v>
      </c>
      <c r="G42" s="72">
        <f>VLOOKUP($B$35,'2012'!$B10:$L10,6,FALSE)</f>
        <v>61</v>
      </c>
      <c r="I42" s="82">
        <f>($C37*D37+$C38*D38+$C39*D39+$C40*D40+$C41*D41+$C42*D42+$C43*D43+$C44*D44+$C45*D45+$C47*D47)/I38</f>
        <v>3.8004115226337443</v>
      </c>
      <c r="J42" s="82">
        <f>($C37*E37+$C38*E38+$C39*E39+$C40*E40+$C41*E41+$C42*E42+$C43*E43+$C44*E44+$C45*E45+$C47*E47)/J38</f>
        <v>3.8004115226337443</v>
      </c>
      <c r="K42" s="105" t="s">
        <v>259</v>
      </c>
      <c r="L42" s="198">
        <f>L40*$N$29</f>
        <v>0.15802986187930596</v>
      </c>
      <c r="M42" s="198">
        <f>M40*$N$29</f>
        <v>0.400695604554624</v>
      </c>
      <c r="N42" s="198">
        <f>N40*$N$29</f>
        <v>0.55872546643392984</v>
      </c>
      <c r="U42" s="105">
        <f>N42/3.6*1000000</f>
        <v>155201.51845386939</v>
      </c>
      <c r="V42" s="105" t="s">
        <v>71</v>
      </c>
      <c r="W42" s="112">
        <f>U42/U38-'DK data multis bui'!$K$85</f>
        <v>-0.54412633180924108</v>
      </c>
    </row>
    <row r="43" spans="1:23" x14ac:dyDescent="0.2">
      <c r="A43" s="72" t="str">
        <f>VLOOKUP($B$35,'2012'!$B11:$L11,11,FALSE)</f>
        <v>Laptop pc standby</v>
      </c>
      <c r="B43" s="72" t="str">
        <f>VLOOKUP($B$35,'2012'!$B11:$L11,1,FALSE)</f>
        <v>Computers</v>
      </c>
      <c r="C43" s="72">
        <f>VLOOKUP($B$35,'2012'!$B11:$L11,2,FALSE)</f>
        <v>0</v>
      </c>
      <c r="D43" s="72">
        <f>VLOOKUP($B$35,'2012'!$B11:$L11,5,FALSE)/100</f>
        <v>0</v>
      </c>
      <c r="E43" s="72">
        <f>VLOOKUP($B$35,'2012'!$B11:$L11,5,FALSE)/100</f>
        <v>0</v>
      </c>
      <c r="F43" s="72">
        <f>VLOOKUP($B$35,'2012'!$B11:$L11,6,FALSE)</f>
        <v>0</v>
      </c>
      <c r="G43" s="72">
        <f>VLOOKUP($B$35,'2012'!$B11:$L11,6,FALSE)</f>
        <v>0</v>
      </c>
    </row>
    <row r="44" spans="1:23" x14ac:dyDescent="0.2">
      <c r="A44" s="72" t="str">
        <f>VLOOKUP($B$35,'2012'!$B12:$L12,11,FALSE)</f>
        <v>Laser printers</v>
      </c>
      <c r="B44" s="72" t="str">
        <f>VLOOKUP($B$35,'2012'!$B12:$L12,1,FALSE)</f>
        <v>Computers</v>
      </c>
      <c r="C44" s="72">
        <f>VLOOKUP($B$35,'2012'!$B12:$L12,2,FALSE)</f>
        <v>4</v>
      </c>
      <c r="D44" s="72">
        <f>VLOOKUP($B$35,'2012'!$B12:$L12,5,FALSE)/100</f>
        <v>0.14000000000000001</v>
      </c>
      <c r="E44" s="72">
        <f>VLOOKUP($B$35,'2012'!$B12:$L12,5,FALSE)/100</f>
        <v>0.14000000000000001</v>
      </c>
      <c r="F44" s="72">
        <f>VLOOKUP($B$35,'2012'!$B12:$L12,6,FALSE)</f>
        <v>100</v>
      </c>
      <c r="G44" s="72">
        <f>VLOOKUP($B$35,'2012'!$B12:$L12,6,FALSE)</f>
        <v>100</v>
      </c>
    </row>
    <row r="45" spans="1:23" x14ac:dyDescent="0.2">
      <c r="A45" s="72" t="str">
        <f>VLOOKUP($B$35,'2012'!$B13:$L13,11,FALSE)</f>
        <v>PC speakers</v>
      </c>
      <c r="B45" s="72" t="str">
        <f>VLOOKUP($B$35,'2012'!$B13:$L13,1,FALSE)</f>
        <v>Computers</v>
      </c>
      <c r="C45" s="72">
        <f>VLOOKUP($B$35,'2012'!$B13:$L13,2,FALSE)</f>
        <v>4</v>
      </c>
      <c r="D45" s="72">
        <f>VLOOKUP($B$35,'2012'!$B13:$L13,5,FALSE)/100</f>
        <v>0.65</v>
      </c>
      <c r="E45" s="72">
        <f>VLOOKUP($B$35,'2012'!$B13:$L13,5,FALSE)/100</f>
        <v>0.65</v>
      </c>
      <c r="F45" s="72">
        <f>VLOOKUP($B$35,'2012'!$B13:$L13,6,FALSE)</f>
        <v>15</v>
      </c>
      <c r="G45" s="72">
        <f>VLOOKUP($B$35,'2012'!$B13:$L13,6,FALSE)</f>
        <v>15</v>
      </c>
    </row>
    <row r="46" spans="1:23" x14ac:dyDescent="0.2">
      <c r="A46" s="72" t="str">
        <f>VLOOKUP($B$35,'2012'!$B14:$L14,11,FALSE)</f>
        <v>Scanner</v>
      </c>
      <c r="B46" s="72" t="str">
        <f>VLOOKUP($B$35,'2012'!$B14:$L14,1,FALSE)</f>
        <v>Computers</v>
      </c>
      <c r="C46" s="72">
        <f>VLOOKUP($B$35,'2012'!$B14:$L14,2,FALSE)</f>
        <v>4</v>
      </c>
      <c r="D46" s="72">
        <f>VLOOKUP($B$35,'2012'!$B14:$L14,5,FALSE)/100</f>
        <v>0.09</v>
      </c>
      <c r="E46" s="72">
        <f>VLOOKUP($B$35,'2012'!$B14:$L14,5,FALSE)/100</f>
        <v>0.09</v>
      </c>
      <c r="F46" s="72">
        <f>VLOOKUP($B$35,'2012'!$B14:$L14,6,FALSE)</f>
        <v>43</v>
      </c>
      <c r="G46" s="72">
        <f>VLOOKUP($B$35,'2012'!$B14:$L14,6,FALSE)</f>
        <v>43</v>
      </c>
    </row>
    <row r="47" spans="1:23" ht="13.5" thickBot="1" x14ac:dyDescent="0.25">
      <c r="A47" s="72" t="str">
        <f>VLOOKUP($B$35,'2012'!$B15:$L15,11,FALSE)</f>
        <v>Wireless network</v>
      </c>
      <c r="B47" s="72" t="str">
        <f>VLOOKUP($B$35,'2012'!$B15:$L15,1,FALSE)</f>
        <v>Computers</v>
      </c>
      <c r="C47" s="72">
        <f>VLOOKUP($B$35,'2012'!$B15:$L15,2,FALSE)</f>
        <v>4</v>
      </c>
      <c r="D47" s="72">
        <f>VLOOKUP($B$35,'2012'!$B15:$L15,5,FALSE)/100</f>
        <v>0.74</v>
      </c>
      <c r="E47" s="72">
        <f>VLOOKUP($B$35,'2012'!$B15:$L15,5,FALSE)/100</f>
        <v>0.74</v>
      </c>
      <c r="F47" s="72">
        <f>VLOOKUP($B$35,'2012'!$B15:$L15,6,FALSE)</f>
        <v>71</v>
      </c>
      <c r="G47" s="72">
        <f>VLOOKUP($B$35,'2012'!$B15:$L15,6,FALSE)</f>
        <v>71</v>
      </c>
    </row>
    <row r="48" spans="1:23" ht="45.75" thickBot="1" x14ac:dyDescent="0.25">
      <c r="A48" s="73" t="s">
        <v>92</v>
      </c>
      <c r="B48" s="64" t="s">
        <v>93</v>
      </c>
      <c r="C48" s="74" t="s">
        <v>65</v>
      </c>
      <c r="D48" s="74" t="s">
        <v>66</v>
      </c>
      <c r="E48" s="74" t="s">
        <v>66</v>
      </c>
      <c r="F48" s="75" t="s">
        <v>99</v>
      </c>
      <c r="G48" s="76" t="s">
        <v>99</v>
      </c>
      <c r="H48" s="5"/>
      <c r="I48" s="30" t="s">
        <v>66</v>
      </c>
      <c r="J48" s="30" t="s">
        <v>66</v>
      </c>
      <c r="L48" s="31" t="s">
        <v>67</v>
      </c>
      <c r="M48" s="31" t="s">
        <v>67</v>
      </c>
      <c r="N48" s="31" t="s">
        <v>67</v>
      </c>
      <c r="O48" s="61" t="s">
        <v>108</v>
      </c>
      <c r="P48" s="62"/>
      <c r="Q48" s="62"/>
    </row>
    <row r="49" spans="1:23" x14ac:dyDescent="0.2">
      <c r="A49" s="65"/>
      <c r="B49" s="52" t="s">
        <v>45</v>
      </c>
      <c r="C49" s="1"/>
      <c r="D49" s="83" t="s">
        <v>44</v>
      </c>
      <c r="E49" s="83" t="s">
        <v>78</v>
      </c>
      <c r="F49" s="83" t="s">
        <v>44</v>
      </c>
      <c r="G49" s="83" t="s">
        <v>78</v>
      </c>
      <c r="I49" s="83" t="s">
        <v>44</v>
      </c>
      <c r="J49" s="83" t="s">
        <v>78</v>
      </c>
      <c r="L49" s="83" t="s">
        <v>44</v>
      </c>
      <c r="M49" s="83" t="s">
        <v>78</v>
      </c>
      <c r="N49" s="81" t="s">
        <v>89</v>
      </c>
      <c r="P49" s="81" t="s">
        <v>107</v>
      </c>
      <c r="Q49" s="81" t="s">
        <v>107</v>
      </c>
    </row>
    <row r="50" spans="1:23" ht="15" x14ac:dyDescent="0.25">
      <c r="A50" s="65"/>
      <c r="B50" s="1"/>
      <c r="C50" s="68" t="s">
        <v>68</v>
      </c>
      <c r="D50" s="69" t="s">
        <v>174</v>
      </c>
      <c r="E50" s="69" t="s">
        <v>174</v>
      </c>
      <c r="F50" s="66" t="s">
        <v>70</v>
      </c>
      <c r="G50" s="67" t="s">
        <v>70</v>
      </c>
      <c r="H50" s="44"/>
      <c r="I50" s="191" t="s">
        <v>243</v>
      </c>
      <c r="J50" s="192"/>
      <c r="K50" s="24"/>
      <c r="L50" s="191" t="s">
        <v>244</v>
      </c>
      <c r="M50" s="193"/>
      <c r="N50" s="194"/>
      <c r="O50" s="41"/>
      <c r="P50" s="83" t="s">
        <v>44</v>
      </c>
      <c r="Q50" s="83" t="s">
        <v>78</v>
      </c>
      <c r="R50" s="32" t="s">
        <v>89</v>
      </c>
    </row>
    <row r="51" spans="1:23" x14ac:dyDescent="0.2">
      <c r="A51" s="72" t="str">
        <f>VLOOKUP($B$49,'2012'!$B16:$L16,11,FALSE)</f>
        <v>Coffee maker</v>
      </c>
      <c r="B51" s="72" t="str">
        <f>VLOOKUP($B$49,'2012'!$B16:$L16,1,FALSE)</f>
        <v>Cooking</v>
      </c>
      <c r="C51" s="72">
        <f>VLOOKUP($B$49,'2012'!$B16:$L16,2,FALSE)</f>
        <v>4</v>
      </c>
      <c r="D51" s="72">
        <f>VLOOKUP($B$49,'2012'!$B16:$L16,5,FALSE)/100</f>
        <v>0.52</v>
      </c>
      <c r="E51" s="72">
        <f>VLOOKUP($B$49,'2012'!$B16:$L16,5,FALSE)/100</f>
        <v>0.52</v>
      </c>
      <c r="F51" s="72">
        <f>VLOOKUP($B$49,'2012'!$B16:$L16,6,FALSE)</f>
        <v>36</v>
      </c>
      <c r="G51" s="72">
        <f>VLOOKUP($B$49,'2012'!$B16:$L16,6,FALSE)</f>
        <v>36</v>
      </c>
      <c r="H51" s="60" t="s">
        <v>69</v>
      </c>
      <c r="I51" s="33">
        <f>SUMPRODUCT(D51:D59,F51:F59)/(SUM(F51:F59))</f>
        <v>0.72703000000000007</v>
      </c>
      <c r="J51" s="33">
        <f>SUMPRODUCT(E51:E59,G51:G59)/(SUM(G51:G59))</f>
        <v>0.72703000000000007</v>
      </c>
      <c r="K51" s="212" t="s">
        <v>256</v>
      </c>
      <c r="L51" s="33">
        <f>SUMPRODUCT(D51:D60,F51:F60)/(SUM(D51:D60))</f>
        <v>64.487315948199395</v>
      </c>
      <c r="M51" s="33">
        <f>SUMPRODUCT(E51:E60,G51:G60)/(SUM(E51:E60))</f>
        <v>64.487315948199395</v>
      </c>
      <c r="N51" s="24"/>
      <c r="O51" s="41" t="s">
        <v>73</v>
      </c>
      <c r="P51" s="38">
        <f>SUMPRODUCT(D51:D60,F51:F60)</f>
        <v>290.81200000000001</v>
      </c>
      <c r="Q51" s="38">
        <f>SUMPRODUCT(E51:E60,G51:G60)</f>
        <v>290.81200000000001</v>
      </c>
      <c r="R51" s="41" t="s">
        <v>72</v>
      </c>
    </row>
    <row r="52" spans="1:23" x14ac:dyDescent="0.2">
      <c r="A52" s="72" t="str">
        <f>VLOOKUP($B$49,'2012'!$B17:$L17,11,FALSE)</f>
        <v>Cooker hoods</v>
      </c>
      <c r="B52" s="72" t="str">
        <f>VLOOKUP($B$49,'2012'!$B17:$L17,1,FALSE)</f>
        <v>Cooking</v>
      </c>
      <c r="C52" s="72">
        <f>VLOOKUP($B$49,'2012'!$B17:$L17,2,FALSE)</f>
        <v>15</v>
      </c>
      <c r="D52" s="72">
        <f>VLOOKUP($B$49,'2012'!$B17:$L17,5,FALSE)/100</f>
        <v>0.73</v>
      </c>
      <c r="E52" s="72">
        <f>VLOOKUP($B$49,'2012'!$B17:$L17,5,FALSE)/100</f>
        <v>0.73</v>
      </c>
      <c r="F52" s="72">
        <f>VLOOKUP($B$49,'2012'!$B17:$L17,6,FALSE)</f>
        <v>45</v>
      </c>
      <c r="G52" s="72">
        <f>VLOOKUP($B$49,'2012'!$B17:$L17,6,FALSE)</f>
        <v>45</v>
      </c>
      <c r="H52" s="211" t="s">
        <v>255</v>
      </c>
      <c r="I52" s="4">
        <f>SUM(D51:D60)</f>
        <v>4.5095999999999998</v>
      </c>
      <c r="J52" s="4">
        <f>SUM(E51:E60)</f>
        <v>4.5095999999999998</v>
      </c>
      <c r="K52" s="212" t="s">
        <v>257</v>
      </c>
      <c r="L52" s="78">
        <f>L51*10^-9*3.6</f>
        <v>2.3215433741351787E-7</v>
      </c>
      <c r="M52" s="78">
        <f>M51*10^-9*3.6</f>
        <v>2.3215433741351787E-7</v>
      </c>
      <c r="N52" s="24"/>
      <c r="O52" s="41" t="s">
        <v>73</v>
      </c>
      <c r="P52" s="40">
        <f>P51*$I$30</f>
        <v>20477.254848448876</v>
      </c>
      <c r="Q52" s="40">
        <f>Q51*$J$30</f>
        <v>51921.490745748684</v>
      </c>
      <c r="R52" s="40">
        <f>P52+Q52</f>
        <v>72398.745594197564</v>
      </c>
      <c r="S52" s="41" t="s">
        <v>71</v>
      </c>
      <c r="T52" t="str">
        <f>'DK data multis bui'!H20</f>
        <v>Cooking</v>
      </c>
      <c r="U52" s="40">
        <f>'DK data multis bui'!I17</f>
        <v>369790.10399999999</v>
      </c>
      <c r="V52" s="41" t="s">
        <v>71</v>
      </c>
      <c r="W52" s="86">
        <f>R52-U52</f>
        <v>-297391.3584058024</v>
      </c>
    </row>
    <row r="53" spans="1:23" x14ac:dyDescent="0.2">
      <c r="A53" s="72" t="str">
        <f>VLOOKUP($B$49,'2012'!$B18:$L18,11,FALSE)</f>
        <v>Electric baking ovens</v>
      </c>
      <c r="B53" s="72" t="str">
        <f>VLOOKUP($B$49,'2012'!$B18:$L18,1,FALSE)</f>
        <v>Cooking</v>
      </c>
      <c r="C53" s="72">
        <f>VLOOKUP($B$49,'2012'!$B18:$L18,2,FALSE)</f>
        <v>14</v>
      </c>
      <c r="D53" s="72">
        <f>VLOOKUP($B$49,'2012'!$B18:$L18,5,FALSE)/100</f>
        <v>0.77159999999999995</v>
      </c>
      <c r="E53" s="72">
        <f>VLOOKUP($B$49,'2012'!$B18:$L18,5,FALSE)/100</f>
        <v>0.77159999999999995</v>
      </c>
      <c r="F53" s="72">
        <f>VLOOKUP($B$49,'2012'!$B18:$L18,6,FALSE)</f>
        <v>85</v>
      </c>
      <c r="G53" s="72">
        <f>VLOOKUP($B$49,'2012'!$B18:$L18,6,FALSE)</f>
        <v>85</v>
      </c>
      <c r="H53" s="185" t="s">
        <v>239</v>
      </c>
      <c r="I53" s="107"/>
      <c r="J53" s="107"/>
      <c r="K53" s="80"/>
      <c r="L53" s="87" t="s">
        <v>106</v>
      </c>
      <c r="M53" s="79"/>
      <c r="N53" s="24"/>
      <c r="O53" s="41" t="s">
        <v>73</v>
      </c>
      <c r="P53" s="39">
        <f>P52*3.6/1000000</f>
        <v>7.3718117454415963E-2</v>
      </c>
      <c r="Q53" s="39">
        <f>Q52*3.6/1000000</f>
        <v>0.18691736668469527</v>
      </c>
      <c r="R53" s="39">
        <f>R52*3.6/1000000</f>
        <v>0.26063548413911125</v>
      </c>
      <c r="S53" s="41" t="s">
        <v>43</v>
      </c>
    </row>
    <row r="54" spans="1:23" x14ac:dyDescent="0.2">
      <c r="A54" s="72" t="str">
        <f>VLOOKUP($B$49,'2012'!$B19:$L19,11,FALSE)</f>
        <v>Electric baking ovens standby</v>
      </c>
      <c r="B54" s="72" t="str">
        <f>VLOOKUP($B$49,'2012'!$B19:$L19,1,FALSE)</f>
        <v>Cooking</v>
      </c>
      <c r="C54" s="72">
        <f>VLOOKUP($B$49,'2012'!$B19:$L19,2,FALSE)</f>
        <v>0</v>
      </c>
      <c r="D54" s="72">
        <f>VLOOKUP($B$49,'2012'!$B19:$L19,5,FALSE)/100</f>
        <v>0</v>
      </c>
      <c r="E54" s="72">
        <f>VLOOKUP($B$49,'2012'!$B19:$L19,5,FALSE)/100</f>
        <v>0</v>
      </c>
      <c r="F54" s="72">
        <f>VLOOKUP($B$49,'2012'!$B19:$L19,6,FALSE)</f>
        <v>0</v>
      </c>
      <c r="G54" s="72">
        <f>VLOOKUP($B$49,'2012'!$B19:$L19,6,FALSE)</f>
        <v>0</v>
      </c>
      <c r="H54" s="213" t="s">
        <v>260</v>
      </c>
      <c r="I54" s="55">
        <f>I$30*I52</f>
        <v>317.53926407632781</v>
      </c>
      <c r="J54" s="55">
        <f>J$30*J52</f>
        <v>805.1426855392084</v>
      </c>
      <c r="K54" s="212" t="s">
        <v>258</v>
      </c>
      <c r="L54" s="56">
        <f>I54*L52*1000</f>
        <v>7.3718117454415963E-2</v>
      </c>
      <c r="M54" s="56">
        <f>J54*M52*1000</f>
        <v>0.1869173666846953</v>
      </c>
      <c r="N54" s="23">
        <f>L54+M54</f>
        <v>0.26063548413911125</v>
      </c>
      <c r="P54" s="41"/>
      <c r="Q54" s="63"/>
      <c r="R54" s="63">
        <f>R53-N54</f>
        <v>0</v>
      </c>
    </row>
    <row r="55" spans="1:23" ht="15" x14ac:dyDescent="0.2">
      <c r="A55" s="72" t="str">
        <f>VLOOKUP($B$49,'2012'!$B20:$L20,11,FALSE)</f>
        <v>Electric hobs</v>
      </c>
      <c r="B55" s="72" t="str">
        <f>VLOOKUP($B$49,'2012'!$B20:$L20,1,FALSE)</f>
        <v>Cooking</v>
      </c>
      <c r="C55" s="72">
        <f>VLOOKUP($B$49,'2012'!$B20:$L20,2,FALSE)</f>
        <v>19</v>
      </c>
      <c r="D55" s="72">
        <f>VLOOKUP($B$49,'2012'!$B20:$L20,5,FALSE)/100</f>
        <v>0.82799999999999996</v>
      </c>
      <c r="E55" s="72">
        <f>VLOOKUP($B$49,'2012'!$B20:$L20,5,FALSE)/100</f>
        <v>0.82799999999999996</v>
      </c>
      <c r="F55" s="72">
        <f>VLOOKUP($B$49,'2012'!$B20:$L20,6,FALSE)</f>
        <v>162</v>
      </c>
      <c r="G55" s="72">
        <f>VLOOKUP($B$49,'2012'!$B20:$L20,6,FALSE)</f>
        <v>162</v>
      </c>
      <c r="I55" s="71" t="s">
        <v>65</v>
      </c>
      <c r="J55" s="71" t="s">
        <v>65</v>
      </c>
      <c r="K55" s="105" t="s">
        <v>237</v>
      </c>
      <c r="L55" s="105" t="s">
        <v>75</v>
      </c>
      <c r="M55" s="105" t="s">
        <v>75</v>
      </c>
      <c r="N55" s="105"/>
    </row>
    <row r="56" spans="1:23" x14ac:dyDescent="0.2">
      <c r="A56" s="72" t="str">
        <f>VLOOKUP($B$49,'2012'!$B21:$L21,11,FALSE)</f>
        <v>Electric hobs standby</v>
      </c>
      <c r="B56" s="72" t="str">
        <f>VLOOKUP($B$49,'2012'!$B21:$L21,1,FALSE)</f>
        <v>Cooking</v>
      </c>
      <c r="C56" s="72">
        <f>VLOOKUP($B$49,'2012'!$B21:$L21,2,FALSE)</f>
        <v>0</v>
      </c>
      <c r="D56" s="72">
        <f>VLOOKUP($B$49,'2012'!$B21:$L21,5,FALSE)/100</f>
        <v>0</v>
      </c>
      <c r="E56" s="72">
        <f>VLOOKUP($B$49,'2012'!$B21:$L21,5,FALSE)/100</f>
        <v>0</v>
      </c>
      <c r="F56" s="72">
        <f>VLOOKUP($B$49,'2012'!$B21:$L21,6,FALSE)</f>
        <v>0</v>
      </c>
      <c r="G56" s="72">
        <f>VLOOKUP($B$49,'2012'!$B21:$L21,6,FALSE)</f>
        <v>0</v>
      </c>
      <c r="H56" s="5"/>
      <c r="I56" s="82">
        <f>($C51*D51+$C52*D52+$C53*D53+$C54*D54+$C55*D55+$C56*D56+$C57*D57+$C58*D58+$C59*D59+$C60*D60)/I52</f>
        <v>11.123913429128971</v>
      </c>
      <c r="J56" s="82">
        <f>($C51*E51+$C52*E52+$C53*E53+$C54*E54+$C55*E55+$C56*E56+$C57*E57+$C58*E58+$C59*E59+$C60*E60)/J52</f>
        <v>11.123913429128971</v>
      </c>
      <c r="K56" s="105" t="s">
        <v>259</v>
      </c>
      <c r="L56" s="105">
        <f>L54*$N$29</f>
        <v>0.11057717618162394</v>
      </c>
      <c r="M56" s="105">
        <f>M54*$N$29</f>
        <v>0.28037605002704297</v>
      </c>
      <c r="N56" s="105">
        <f>N54*$N$29</f>
        <v>0.3909532262086669</v>
      </c>
      <c r="U56" s="105">
        <f>N56/3.6*1000000</f>
        <v>108598.11839129636</v>
      </c>
      <c r="V56" s="105" t="s">
        <v>71</v>
      </c>
      <c r="W56" s="112">
        <f>U56/U52-'DK data multis bui'!$K$85</f>
        <v>-0.64735934690130859</v>
      </c>
    </row>
    <row r="57" spans="1:23" x14ac:dyDescent="0.2">
      <c r="A57" s="72" t="str">
        <f>VLOOKUP($B$49,'2012'!$B22:$L22,11,FALSE)</f>
        <v>Electric keddle</v>
      </c>
      <c r="B57" s="72" t="str">
        <f>VLOOKUP($B$49,'2012'!$B22:$L22,1,FALSE)</f>
        <v>Cooking</v>
      </c>
      <c r="C57" s="72">
        <f>VLOOKUP($B$49,'2012'!$B22:$L22,2,FALSE)</f>
        <v>4</v>
      </c>
      <c r="D57" s="72">
        <f>VLOOKUP($B$49,'2012'!$B22:$L22,5,FALSE)/100</f>
        <v>0.86</v>
      </c>
      <c r="E57" s="72">
        <f>VLOOKUP($B$49,'2012'!$B22:$L22,5,FALSE)/100</f>
        <v>0.86</v>
      </c>
      <c r="F57" s="72">
        <f>VLOOKUP($B$49,'2012'!$B22:$L22,6,FALSE)</f>
        <v>25</v>
      </c>
      <c r="G57" s="72">
        <f>VLOOKUP($B$49,'2012'!$B22:$L22,6,FALSE)</f>
        <v>25</v>
      </c>
      <c r="H57" s="47"/>
      <c r="I57" s="47">
        <f>SUMPRODUCT(D51:D59,F51:F59)/(SUM(F51:F59))</f>
        <v>0.72703000000000007</v>
      </c>
      <c r="J57" s="48"/>
    </row>
    <row r="58" spans="1:23" x14ac:dyDescent="0.2">
      <c r="A58" s="72" t="str">
        <f>VLOOKUP($B$49,'2012'!$B23:$L23,11,FALSE)</f>
        <v>Espresso machine</v>
      </c>
      <c r="B58" s="72" t="str">
        <f>VLOOKUP($B$49,'2012'!$B23:$L23,1,FALSE)</f>
        <v>Cooking</v>
      </c>
      <c r="C58" s="72">
        <f>VLOOKUP($B$49,'2012'!$B23:$L23,2,FALSE)</f>
        <v>4</v>
      </c>
      <c r="D58" s="72">
        <f>VLOOKUP($B$49,'2012'!$B23:$L23,5,FALSE)/100</f>
        <v>0.14000000000000001</v>
      </c>
      <c r="E58" s="72">
        <f>VLOOKUP($B$49,'2012'!$B23:$L23,5,FALSE)/100</f>
        <v>0.14000000000000001</v>
      </c>
      <c r="F58" s="72">
        <f>VLOOKUP($B$49,'2012'!$B23:$L23,6,FALSE)</f>
        <v>25</v>
      </c>
      <c r="G58" s="72">
        <f>VLOOKUP($B$49,'2012'!$B23:$L23,6,FALSE)</f>
        <v>25</v>
      </c>
      <c r="H58" s="47"/>
      <c r="I58" s="47">
        <f>I57-I51</f>
        <v>0</v>
      </c>
      <c r="J58" s="46"/>
    </row>
    <row r="59" spans="1:23" x14ac:dyDescent="0.2">
      <c r="A59" s="72" t="str">
        <f>VLOOKUP($B$49,'2012'!$B24:$L24,11,FALSE)</f>
        <v>Microwave ovens</v>
      </c>
      <c r="B59" s="72" t="str">
        <f>VLOOKUP($B$49,'2012'!$B24:$L24,1,FALSE)</f>
        <v>Cooking</v>
      </c>
      <c r="C59" s="72">
        <f>VLOOKUP($B$49,'2012'!$B24:$L24,2,FALSE)</f>
        <v>10</v>
      </c>
      <c r="D59" s="72">
        <f>VLOOKUP($B$49,'2012'!$B24:$L24,5,FALSE)/100</f>
        <v>0.66</v>
      </c>
      <c r="E59" s="72">
        <f>VLOOKUP($B$49,'2012'!$B24:$L24,5,FALSE)/100</f>
        <v>0.66</v>
      </c>
      <c r="F59" s="72">
        <f>VLOOKUP($B$49,'2012'!$B24:$L24,6,FALSE)</f>
        <v>22</v>
      </c>
      <c r="G59" s="72">
        <f>VLOOKUP($B$49,'2012'!$B24:$L24,6,FALSE)</f>
        <v>22</v>
      </c>
      <c r="H59" s="45"/>
      <c r="I59" s="47"/>
      <c r="J59" s="46"/>
    </row>
    <row r="60" spans="1:23" x14ac:dyDescent="0.2">
      <c r="A60" s="72" t="str">
        <f>VLOOKUP($B$49,'2012'!$B25:$L25,11,FALSE)</f>
        <v>Microwave ovens standby</v>
      </c>
      <c r="B60" s="72" t="str">
        <f>VLOOKUP($B$49,'2012'!$B25:$L25,1,FALSE)</f>
        <v>Cooking</v>
      </c>
      <c r="C60" s="72">
        <f>VLOOKUP($B$49,'2012'!$B25:$L25,2,FALSE)</f>
        <v>0</v>
      </c>
      <c r="D60" s="72">
        <f>VLOOKUP($B$49,'2012'!$B25:$L25,5,FALSE)/100</f>
        <v>0</v>
      </c>
      <c r="E60" s="72">
        <f>VLOOKUP($B$49,'2012'!$B25:$L25,5,FALSE)/100</f>
        <v>0</v>
      </c>
      <c r="F60" s="72">
        <f>VLOOKUP($B$49,'2012'!$B25:$L25,6,FALSE)</f>
        <v>0</v>
      </c>
      <c r="G60" s="72">
        <f>VLOOKUP($B$49,'2012'!$B25:$L25,6,FALSE)</f>
        <v>0</v>
      </c>
      <c r="I60" s="57"/>
      <c r="J60" s="57"/>
    </row>
    <row r="61" spans="1:23" ht="13.5" thickBot="1" x14ac:dyDescent="0.25">
      <c r="A61" s="72"/>
      <c r="B61" s="72"/>
      <c r="C61" s="72"/>
      <c r="D61" s="72"/>
      <c r="E61" s="72"/>
      <c r="F61" s="72"/>
      <c r="G61" s="72"/>
      <c r="I61" s="57"/>
      <c r="J61" s="57"/>
    </row>
    <row r="62" spans="1:23" ht="45.75" thickBot="1" x14ac:dyDescent="0.25">
      <c r="A62" s="73" t="s">
        <v>92</v>
      </c>
      <c r="B62" s="64" t="s">
        <v>93</v>
      </c>
      <c r="C62" s="74" t="s">
        <v>65</v>
      </c>
      <c r="D62" s="74" t="s">
        <v>66</v>
      </c>
      <c r="E62" s="74" t="s">
        <v>66</v>
      </c>
      <c r="F62" s="75" t="s">
        <v>99</v>
      </c>
      <c r="G62" s="76" t="s">
        <v>99</v>
      </c>
      <c r="H62" s="5"/>
      <c r="I62" s="30" t="s">
        <v>66</v>
      </c>
      <c r="J62" s="30" t="s">
        <v>66</v>
      </c>
      <c r="L62" s="31" t="s">
        <v>67</v>
      </c>
      <c r="M62" s="31" t="s">
        <v>67</v>
      </c>
      <c r="N62" s="31" t="s">
        <v>67</v>
      </c>
      <c r="O62" s="61" t="s">
        <v>108</v>
      </c>
      <c r="P62" s="62"/>
      <c r="Q62" s="62"/>
    </row>
    <row r="63" spans="1:23" x14ac:dyDescent="0.2">
      <c r="A63" s="65"/>
      <c r="B63" s="52" t="s">
        <v>46</v>
      </c>
      <c r="C63" s="1"/>
      <c r="D63" s="83" t="s">
        <v>44</v>
      </c>
      <c r="E63" s="83" t="s">
        <v>78</v>
      </c>
      <c r="F63" s="83" t="s">
        <v>44</v>
      </c>
      <c r="G63" s="83" t="s">
        <v>78</v>
      </c>
      <c r="I63" s="83" t="s">
        <v>44</v>
      </c>
      <c r="J63" s="83" t="s">
        <v>78</v>
      </c>
      <c r="L63" s="83" t="s">
        <v>44</v>
      </c>
      <c r="M63" s="83" t="s">
        <v>78</v>
      </c>
      <c r="N63" s="81" t="s">
        <v>89</v>
      </c>
      <c r="P63" s="81" t="s">
        <v>107</v>
      </c>
      <c r="Q63" s="81" t="s">
        <v>107</v>
      </c>
    </row>
    <row r="64" spans="1:23" ht="15" x14ac:dyDescent="0.25">
      <c r="A64" s="65"/>
      <c r="B64" s="1"/>
      <c r="C64" s="68" t="s">
        <v>68</v>
      </c>
      <c r="D64" s="69" t="s">
        <v>174</v>
      </c>
      <c r="E64" s="69" t="s">
        <v>174</v>
      </c>
      <c r="F64" s="66" t="s">
        <v>70</v>
      </c>
      <c r="G64" s="67" t="s">
        <v>70</v>
      </c>
      <c r="H64" s="44"/>
      <c r="I64" s="191" t="s">
        <v>243</v>
      </c>
      <c r="J64" s="192"/>
      <c r="K64" s="24"/>
      <c r="L64" s="191" t="s">
        <v>244</v>
      </c>
      <c r="M64" s="193"/>
      <c r="N64" s="194"/>
      <c r="O64" s="41"/>
      <c r="P64" s="83" t="s">
        <v>44</v>
      </c>
      <c r="Q64" s="83" t="s">
        <v>78</v>
      </c>
      <c r="R64" s="32" t="s">
        <v>89</v>
      </c>
    </row>
    <row r="65" spans="1:23" x14ac:dyDescent="0.2">
      <c r="A65" s="72" t="str">
        <f>VLOOKUP($B$63,'2012'!$B26:$L26,11,FALSE)</f>
        <v>B/W TV</v>
      </c>
      <c r="B65" s="72" t="str">
        <f>VLOOKUP($B$63,'2012'!$B26:$L26,1,FALSE)</f>
        <v>Entertainment</v>
      </c>
      <c r="C65" s="72">
        <f>VLOOKUP($B$63,'2012'!$B26:$L26,2,FALSE)</f>
        <v>14</v>
      </c>
      <c r="D65" s="72">
        <f>VLOOKUP($B$63,'2012'!$B26:$L26,5,FALSE)/100</f>
        <v>1E-4</v>
      </c>
      <c r="E65" s="72">
        <f>VLOOKUP($B$63,'2012'!$B26:$L26,5,FALSE)/100</f>
        <v>1E-4</v>
      </c>
      <c r="F65" s="72">
        <f>VLOOKUP($B$63,'2012'!$B26:$L26,6,FALSE)</f>
        <v>50</v>
      </c>
      <c r="G65" s="72">
        <f>VLOOKUP($B$63,'2012'!$B26:$L26,6,FALSE)</f>
        <v>50</v>
      </c>
      <c r="H65" s="60" t="s">
        <v>69</v>
      </c>
      <c r="I65" s="33">
        <f>SUMPRODUCT(D65:D83,F65:F83)/(SUM(F65:F83))</f>
        <v>0.33735862068965511</v>
      </c>
      <c r="J65" s="33">
        <f>SUMPRODUCT(E65:E83,G65:G83)/(SUM(G65:G83))</f>
        <v>0.33735862068965511</v>
      </c>
      <c r="K65" s="212" t="s">
        <v>256</v>
      </c>
      <c r="L65" s="33">
        <f>SUMPRODUCT(D65:D83,F65:F83)/(SUM(D65:D83))</f>
        <v>130.92191681889625</v>
      </c>
      <c r="M65" s="33">
        <f>SUMPRODUCT(E65:E83,G65:G83)/(SUM(E65:E83))</f>
        <v>130.92191681889625</v>
      </c>
      <c r="N65" s="24"/>
      <c r="O65" s="41" t="s">
        <v>73</v>
      </c>
      <c r="P65" s="38">
        <f>SUMPRODUCT(D65:D83,F65:F83)</f>
        <v>616.35419999999988</v>
      </c>
      <c r="Q65" s="38">
        <f>SUMPRODUCT(E65:E83,G65:G83)</f>
        <v>616.35419999999988</v>
      </c>
      <c r="R65" s="41" t="s">
        <v>72</v>
      </c>
    </row>
    <row r="66" spans="1:23" x14ac:dyDescent="0.2">
      <c r="A66" s="72" t="str">
        <f>VLOOKUP($B$63,'2012'!$B27:$L27,11,FALSE)</f>
        <v>Bluray player</v>
      </c>
      <c r="B66" s="72" t="str">
        <f>VLOOKUP($B$63,'2012'!$B27:$L27,1,FALSE)</f>
        <v>Entertainment</v>
      </c>
      <c r="C66" s="72">
        <f>VLOOKUP($B$63,'2012'!$B27:$L27,2,FALSE)</f>
        <v>4</v>
      </c>
      <c r="D66" s="72">
        <f>VLOOKUP($B$63,'2012'!$B27:$L27,5,FALSE)/100</f>
        <v>0.23</v>
      </c>
      <c r="E66" s="72">
        <f>VLOOKUP($B$63,'2012'!$B27:$L27,5,FALSE)/100</f>
        <v>0.23</v>
      </c>
      <c r="F66" s="72">
        <f>VLOOKUP($B$63,'2012'!$B27:$L27,6,FALSE)</f>
        <v>11</v>
      </c>
      <c r="G66" s="72">
        <f>VLOOKUP($B$63,'2012'!$B27:$L27,6,FALSE)</f>
        <v>11</v>
      </c>
      <c r="H66" s="211" t="s">
        <v>255</v>
      </c>
      <c r="I66" s="4">
        <f>SUM(D65:D81)</f>
        <v>4.7078000000000007</v>
      </c>
      <c r="J66" s="4">
        <f>SUM(E65:E83)</f>
        <v>4.7078000000000007</v>
      </c>
      <c r="K66" s="212" t="s">
        <v>257</v>
      </c>
      <c r="L66" s="78">
        <f>L65*10^-9*3.6</f>
        <v>4.7131890054802655E-7</v>
      </c>
      <c r="M66" s="78">
        <f>M65*10^-9*3.6</f>
        <v>4.7131890054802655E-7</v>
      </c>
      <c r="N66" s="24"/>
      <c r="O66" s="41" t="s">
        <v>73</v>
      </c>
      <c r="P66" s="40">
        <f>P65*$I$30</f>
        <v>43400.004230608865</v>
      </c>
      <c r="Q66" s="40">
        <f>Q65*$J$30</f>
        <v>110043.70139954104</v>
      </c>
      <c r="R66" s="40">
        <f>P66+Q66</f>
        <v>153443.7056301499</v>
      </c>
      <c r="S66" s="41" t="s">
        <v>71</v>
      </c>
      <c r="T66" s="40" t="str">
        <f>'DK data multis bui'!H27</f>
        <v>Cooking</v>
      </c>
      <c r="U66" s="40">
        <f>'DK data multis bui'!I27</f>
        <v>663813.47340000002</v>
      </c>
      <c r="V66" s="41" t="s">
        <v>71</v>
      </c>
      <c r="W66" s="86">
        <f>R66-U66</f>
        <v>-510369.76776985009</v>
      </c>
    </row>
    <row r="67" spans="1:23" x14ac:dyDescent="0.2">
      <c r="A67" s="72" t="str">
        <f>VLOOKUP($B$63,'2012'!$B28:$L28,11,FALSE)</f>
        <v>CRT TV</v>
      </c>
      <c r="B67" s="72" t="str">
        <f>VLOOKUP($B$63,'2012'!$B28:$L28,1,FALSE)</f>
        <v>Entertainment</v>
      </c>
      <c r="C67" s="72">
        <f>VLOOKUP($B$63,'2012'!$B28:$L28,2,FALSE)</f>
        <v>3</v>
      </c>
      <c r="D67" s="72">
        <f>VLOOKUP($B$63,'2012'!$B28:$L28,5,FALSE)/100</f>
        <v>0.1298</v>
      </c>
      <c r="E67" s="72">
        <f>VLOOKUP($B$63,'2012'!$B28:$L28,5,FALSE)/100</f>
        <v>0.1298</v>
      </c>
      <c r="F67" s="72">
        <f>VLOOKUP($B$63,'2012'!$B28:$L28,6,FALSE)</f>
        <v>114</v>
      </c>
      <c r="G67" s="72">
        <f>VLOOKUP($B$63,'2012'!$B28:$L28,6,FALSE)</f>
        <v>114</v>
      </c>
      <c r="H67" s="185" t="s">
        <v>239</v>
      </c>
      <c r="I67" s="107"/>
      <c r="J67" s="107"/>
      <c r="K67" s="80"/>
      <c r="L67" s="87" t="s">
        <v>106</v>
      </c>
      <c r="M67" s="79"/>
      <c r="N67" s="24"/>
      <c r="O67" s="41" t="s">
        <v>73</v>
      </c>
      <c r="P67" s="39">
        <f>P66*3.6/1000000</f>
        <v>0.15624001523019193</v>
      </c>
      <c r="Q67" s="39">
        <f>Q66*3.6/1000000</f>
        <v>0.39615732503834772</v>
      </c>
      <c r="R67" s="39">
        <f>R66*3.6/1000000</f>
        <v>0.55239734026853959</v>
      </c>
      <c r="S67" s="41" t="s">
        <v>43</v>
      </c>
    </row>
    <row r="68" spans="1:23" x14ac:dyDescent="0.2">
      <c r="A68" s="72" t="str">
        <f>VLOOKUP($B$63,'2012'!$B29:$L29,11,FALSE)</f>
        <v>Digital photo frame</v>
      </c>
      <c r="B68" s="72" t="str">
        <f>VLOOKUP($B$63,'2012'!$B29:$L29,1,FALSE)</f>
        <v>Entertainment</v>
      </c>
      <c r="C68" s="72">
        <f>VLOOKUP($B$63,'2012'!$B29:$L29,2,FALSE)</f>
        <v>4</v>
      </c>
      <c r="D68" s="72">
        <f>VLOOKUP($B$63,'2012'!$B29:$L29,5,FALSE)/100</f>
        <v>0.09</v>
      </c>
      <c r="E68" s="72">
        <f>VLOOKUP($B$63,'2012'!$B29:$L29,5,FALSE)/100</f>
        <v>0.09</v>
      </c>
      <c r="F68" s="72">
        <f>VLOOKUP($B$63,'2012'!$B29:$L29,6,FALSE)</f>
        <v>17</v>
      </c>
      <c r="G68" s="72">
        <f>VLOOKUP($B$63,'2012'!$B29:$L29,6,FALSE)</f>
        <v>17</v>
      </c>
      <c r="H68" s="213" t="s">
        <v>260</v>
      </c>
      <c r="I68" s="55">
        <f>I$30*I66</f>
        <v>331.49533160780032</v>
      </c>
      <c r="J68" s="55">
        <f>J$30*J66</f>
        <v>840.52925647096993</v>
      </c>
      <c r="K68" s="212" t="s">
        <v>258</v>
      </c>
      <c r="L68" s="56">
        <f>I68*L66*1000</f>
        <v>0.15624001523019193</v>
      </c>
      <c r="M68" s="56">
        <f>J68*M66*1000</f>
        <v>0.39615732503834777</v>
      </c>
      <c r="N68" s="23">
        <f>L68+M68</f>
        <v>0.5523973402685397</v>
      </c>
      <c r="P68" s="41"/>
      <c r="Q68" s="63"/>
      <c r="R68" s="63">
        <f>R67-N68</f>
        <v>0</v>
      </c>
    </row>
    <row r="69" spans="1:23" ht="15" x14ac:dyDescent="0.2">
      <c r="A69" s="72" t="str">
        <f>VLOOKUP($B$63,'2012'!$B30:$L30,11,FALSE)</f>
        <v>DVD player</v>
      </c>
      <c r="B69" s="72" t="str">
        <f>VLOOKUP($B$63,'2012'!$B30:$L30,1,FALSE)</f>
        <v>Entertainment</v>
      </c>
      <c r="C69" s="72">
        <f>VLOOKUP($B$63,'2012'!$B30:$L30,2,FALSE)</f>
        <v>4</v>
      </c>
      <c r="D69" s="72">
        <f>VLOOKUP($B$63,'2012'!$B30:$L30,5,FALSE)/100</f>
        <v>0.77</v>
      </c>
      <c r="E69" s="72">
        <f>VLOOKUP($B$63,'2012'!$B30:$L30,5,FALSE)/100</f>
        <v>0.77</v>
      </c>
      <c r="F69" s="72">
        <f>VLOOKUP($B$63,'2012'!$B30:$L30,6,FALSE)</f>
        <v>20</v>
      </c>
      <c r="G69" s="72">
        <f>VLOOKUP($B$63,'2012'!$B30:$L30,6,FALSE)</f>
        <v>20</v>
      </c>
      <c r="I69" s="71" t="s">
        <v>65</v>
      </c>
      <c r="J69" s="71" t="s">
        <v>65</v>
      </c>
      <c r="K69" s="105" t="s">
        <v>237</v>
      </c>
      <c r="L69" s="105" t="s">
        <v>75</v>
      </c>
      <c r="M69" s="105" t="s">
        <v>75</v>
      </c>
      <c r="N69" s="105"/>
    </row>
    <row r="70" spans="1:23" x14ac:dyDescent="0.2">
      <c r="A70" s="72" t="str">
        <f>VLOOKUP($B$63,'2012'!$B31:$L31,11,FALSE)</f>
        <v>Gaming consol - PS2/3</v>
      </c>
      <c r="B70" s="72" t="str">
        <f>VLOOKUP($B$63,'2012'!$B31:$L31,1,FALSE)</f>
        <v>Entertainment</v>
      </c>
      <c r="C70" s="72">
        <f>VLOOKUP($B$63,'2012'!$B31:$L31,2,FALSE)</f>
        <v>4</v>
      </c>
      <c r="D70" s="72">
        <f>VLOOKUP($B$63,'2012'!$B31:$L31,5,FALSE)/100</f>
        <v>0.1041</v>
      </c>
      <c r="E70" s="72">
        <f>VLOOKUP($B$63,'2012'!$B31:$L31,5,FALSE)/100</f>
        <v>0.1041</v>
      </c>
      <c r="F70" s="72">
        <f>VLOOKUP($B$63,'2012'!$B31:$L31,6,FALSE)</f>
        <v>125</v>
      </c>
      <c r="G70" s="72">
        <f>VLOOKUP($B$63,'2012'!$B31:$L31,6,FALSE)</f>
        <v>125</v>
      </c>
      <c r="H70" s="5"/>
      <c r="I70" s="82">
        <f>($C65*D65+$C66*D66+$C67*D67+$C68*D68+$C69*D69+$C70*D70+$C71*D71+$C72*D72+$C73*D73+$C74*D74+$C75*D75+$C76*D76+$C77*D77+$C78*D78+$C79*D79+$C80*D80+$C81*D81+$C83*D83)/I66</f>
        <v>6.5351119418836827</v>
      </c>
      <c r="J70" s="82">
        <f>($C65*E65+$C66*E66+$C67*E67+$C68*E68+$C69*E69+$C70*E70+$C71*E71+$C72*E72+$C73*E73+$C74*E74+$C75*E75+$C76*E76+$C77*E77+$C78*E78+$C79*E79+$C80*E80+$C81*E81+$C83*E83)/J66</f>
        <v>6.5351119418836827</v>
      </c>
      <c r="K70" s="105" t="s">
        <v>259</v>
      </c>
      <c r="L70" s="105">
        <f>L68*$N$29</f>
        <v>0.2343600228452879</v>
      </c>
      <c r="M70" s="105">
        <f>M68*$N$29</f>
        <v>0.59423598755752161</v>
      </c>
      <c r="N70" s="105">
        <f>N68*$N$29</f>
        <v>0.82859601040280961</v>
      </c>
      <c r="U70" s="105">
        <f>N70/3.6*1000000</f>
        <v>230165.55844522489</v>
      </c>
      <c r="V70" s="105" t="s">
        <v>71</v>
      </c>
      <c r="W70" s="112">
        <f>U70/U66-'DK data multis bui'!$K$85</f>
        <v>-0.5943020938861463</v>
      </c>
    </row>
    <row r="71" spans="1:23" x14ac:dyDescent="0.2">
      <c r="A71" s="72" t="str">
        <f>VLOOKUP($B$63,'2012'!$B32:$L32,11,FALSE)</f>
        <v>Gaming consol - Wii</v>
      </c>
      <c r="B71" s="72" t="str">
        <f>VLOOKUP($B$63,'2012'!$B32:$L32,1,FALSE)</f>
        <v>Entertainment</v>
      </c>
      <c r="C71" s="72">
        <f>VLOOKUP($B$63,'2012'!$B32:$L32,2,FALSE)</f>
        <v>4</v>
      </c>
      <c r="D71" s="72">
        <f>VLOOKUP($B$63,'2012'!$B32:$L32,5,FALSE)/100</f>
        <v>0.15090000000000001</v>
      </c>
      <c r="E71" s="72">
        <f>VLOOKUP($B$63,'2012'!$B32:$L32,5,FALSE)/100</f>
        <v>0.15090000000000001</v>
      </c>
      <c r="F71" s="72">
        <f>VLOOKUP($B$63,'2012'!$B32:$L32,6,FALSE)</f>
        <v>26</v>
      </c>
      <c r="G71" s="72">
        <f>VLOOKUP($B$63,'2012'!$B32:$L32,6,FALSE)</f>
        <v>26</v>
      </c>
      <c r="H71" s="5"/>
      <c r="I71" s="47">
        <f>SUMPRODUCT(D65:D83,F65:F83)/(SUM(F65:F83))</f>
        <v>0.33735862068965511</v>
      </c>
      <c r="J71" s="47">
        <f>SUMPRODUCT(E65:E83,G65:G83)/(SUM(G65:G83))</f>
        <v>0.33735862068965511</v>
      </c>
    </row>
    <row r="72" spans="1:23" x14ac:dyDescent="0.2">
      <c r="A72" s="72" t="str">
        <f>VLOOKUP($B$63,'2012'!$B33:$L33,11,FALSE)</f>
        <v>Gaming consol - Xbox</v>
      </c>
      <c r="B72" s="72" t="str">
        <f>VLOOKUP($B$63,'2012'!$B33:$L33,1,FALSE)</f>
        <v>Entertainment</v>
      </c>
      <c r="C72" s="72">
        <f>VLOOKUP($B$63,'2012'!$B33:$L33,2,FALSE)</f>
        <v>4</v>
      </c>
      <c r="D72" s="72">
        <f>VLOOKUP($B$63,'2012'!$B33:$L33,5,FALSE)/100</f>
        <v>8.5000000000000006E-2</v>
      </c>
      <c r="E72" s="72">
        <f>VLOOKUP($B$63,'2012'!$B33:$L33,5,FALSE)/100</f>
        <v>8.5000000000000006E-2</v>
      </c>
      <c r="F72" s="72">
        <f>VLOOKUP($B$63,'2012'!$B33:$L33,6,FALSE)</f>
        <v>125</v>
      </c>
      <c r="G72" s="72">
        <f>VLOOKUP($B$63,'2012'!$B33:$L33,6,FALSE)</f>
        <v>125</v>
      </c>
      <c r="H72" s="8"/>
      <c r="I72" s="113">
        <f>I71-I65</f>
        <v>0</v>
      </c>
      <c r="J72" s="113">
        <f>J71-J65</f>
        <v>0</v>
      </c>
    </row>
    <row r="73" spans="1:23" x14ac:dyDescent="0.2">
      <c r="A73" s="72" t="str">
        <f>VLOOKUP($B$63,'2012'!$B34:$L34,11,FALSE)</f>
        <v xml:space="preserve">LCD TV </v>
      </c>
      <c r="B73" s="72" t="str">
        <f>VLOOKUP($B$63,'2012'!$B34:$L34,1,FALSE)</f>
        <v>Entertainment</v>
      </c>
      <c r="C73" s="72">
        <f>VLOOKUP($B$63,'2012'!$B34:$L34,2,FALSE)</f>
        <v>7</v>
      </c>
      <c r="D73" s="72">
        <f>VLOOKUP($B$63,'2012'!$B34:$L34,5,FALSE)/100</f>
        <v>0.72510000000000008</v>
      </c>
      <c r="E73" s="72">
        <f>VLOOKUP($B$63,'2012'!$B34:$L34,5,FALSE)/100</f>
        <v>0.72510000000000008</v>
      </c>
      <c r="F73" s="72">
        <f>VLOOKUP($B$63,'2012'!$B34:$L34,6,FALSE)</f>
        <v>305</v>
      </c>
      <c r="G73" s="72">
        <f>VLOOKUP($B$63,'2012'!$B34:$L34,6,FALSE)</f>
        <v>305</v>
      </c>
    </row>
    <row r="74" spans="1:23" x14ac:dyDescent="0.2">
      <c r="A74" s="72" t="str">
        <f>VLOOKUP($B$63,'2012'!$B35:$L35,11,FALSE)</f>
        <v>LED TV</v>
      </c>
      <c r="B74" s="72" t="str">
        <f>VLOOKUP($B$63,'2012'!$B35:$L35,1,FALSE)</f>
        <v>Entertainment</v>
      </c>
      <c r="C74" s="72">
        <f>VLOOKUP($B$63,'2012'!$B35:$L35,2,FALSE)</f>
        <v>7</v>
      </c>
      <c r="D74" s="72">
        <f>VLOOKUP($B$63,'2012'!$B35:$L35,5,FALSE)/100</f>
        <v>0.25</v>
      </c>
      <c r="E74" s="72">
        <f>VLOOKUP($B$63,'2012'!$B35:$L35,5,FALSE)/100</f>
        <v>0.25</v>
      </c>
      <c r="F74" s="72">
        <f>VLOOKUP($B$63,'2012'!$B35:$L35,6,FALSE)</f>
        <v>209</v>
      </c>
      <c r="G74" s="72">
        <f>VLOOKUP($B$63,'2012'!$B35:$L35,6,FALSE)</f>
        <v>209</v>
      </c>
    </row>
    <row r="75" spans="1:23" x14ac:dyDescent="0.2">
      <c r="A75" s="72" t="str">
        <f>VLOOKUP($B$63,'2012'!$B36:$L36,11,FALSE)</f>
        <v>Plasma TV</v>
      </c>
      <c r="B75" s="72" t="str">
        <f>VLOOKUP($B$63,'2012'!$B36:$L36,1,FALSE)</f>
        <v>Entertainment</v>
      </c>
      <c r="C75" s="72">
        <f>VLOOKUP($B$63,'2012'!$B36:$L36,2,FALSE)</f>
        <v>7</v>
      </c>
      <c r="D75" s="72">
        <f>VLOOKUP($B$63,'2012'!$B36:$L36,5,FALSE)/100</f>
        <v>0.31950000000000001</v>
      </c>
      <c r="E75" s="72">
        <f>VLOOKUP($B$63,'2012'!$B36:$L36,5,FALSE)/100</f>
        <v>0.31950000000000001</v>
      </c>
      <c r="F75" s="72">
        <f>VLOOKUP($B$63,'2012'!$B36:$L36,6,FALSE)</f>
        <v>439</v>
      </c>
      <c r="G75" s="72">
        <f>VLOOKUP($B$63,'2012'!$B36:$L36,6,FALSE)</f>
        <v>439</v>
      </c>
    </row>
    <row r="76" spans="1:23" x14ac:dyDescent="0.2">
      <c r="A76" s="72" t="str">
        <f>VLOOKUP($B$63,'2012'!$B37:$L37,11,FALSE)</f>
        <v>Settop box</v>
      </c>
      <c r="B76" s="72" t="str">
        <f>VLOOKUP($B$63,'2012'!$B37:$L37,1,FALSE)</f>
        <v>Entertainment</v>
      </c>
      <c r="C76" s="72">
        <f>VLOOKUP($B$63,'2012'!$B37:$L37,2,FALSE)</f>
        <v>4</v>
      </c>
      <c r="D76" s="72">
        <f>VLOOKUP($B$63,'2012'!$B37:$L37,5,FALSE)/100</f>
        <v>0.22</v>
      </c>
      <c r="E76" s="72">
        <f>VLOOKUP($B$63,'2012'!$B37:$L37,5,FALSE)/100</f>
        <v>0.22</v>
      </c>
      <c r="F76" s="72">
        <f>VLOOKUP($B$63,'2012'!$B37:$L37,6,FALSE)</f>
        <v>198</v>
      </c>
      <c r="G76" s="72">
        <f>VLOOKUP($B$63,'2012'!$B37:$L37,6,FALSE)</f>
        <v>198</v>
      </c>
    </row>
    <row r="77" spans="1:23" x14ac:dyDescent="0.2">
      <c r="A77" s="72" t="str">
        <f>VLOOKUP($B$63,'2012'!$B38:$L38,11,FALSE)</f>
        <v>Stereo systems</v>
      </c>
      <c r="B77" s="72" t="str">
        <f>VLOOKUP($B$63,'2012'!$B38:$L38,1,FALSE)</f>
        <v>Entertainment</v>
      </c>
      <c r="C77" s="72">
        <f>VLOOKUP($B$63,'2012'!$B38:$L38,2,FALSE)</f>
        <v>10</v>
      </c>
      <c r="D77" s="72">
        <f>VLOOKUP($B$63,'2012'!$B38:$L38,5,FALSE)/100</f>
        <v>0.84810000000000008</v>
      </c>
      <c r="E77" s="72">
        <f>VLOOKUP($B$63,'2012'!$B38:$L38,5,FALSE)/100</f>
        <v>0.84810000000000008</v>
      </c>
      <c r="F77" s="72">
        <f>VLOOKUP($B$63,'2012'!$B38:$L38,6,FALSE)</f>
        <v>75</v>
      </c>
      <c r="G77" s="72">
        <f>VLOOKUP($B$63,'2012'!$B38:$L38,6,FALSE)</f>
        <v>75</v>
      </c>
    </row>
    <row r="78" spans="1:23" x14ac:dyDescent="0.2">
      <c r="A78" s="72" t="str">
        <f>VLOOKUP($B$63,'2012'!$B39:$L39,11,FALSE)</f>
        <v>Stereo systems standby</v>
      </c>
      <c r="B78" s="72" t="str">
        <f>VLOOKUP($B$63,'2012'!$B39:$L39,1,FALSE)</f>
        <v>Entertainment</v>
      </c>
      <c r="C78" s="72">
        <f>VLOOKUP($B$63,'2012'!$B39:$L39,2,FALSE)</f>
        <v>0</v>
      </c>
      <c r="D78" s="72">
        <f>VLOOKUP($B$63,'2012'!$B39:$L39,5,FALSE)/100</f>
        <v>0</v>
      </c>
      <c r="E78" s="72">
        <f>VLOOKUP($B$63,'2012'!$B39:$L39,5,FALSE)/100</f>
        <v>0</v>
      </c>
      <c r="F78" s="72">
        <f>VLOOKUP($B$63,'2012'!$B39:$L39,6,FALSE)</f>
        <v>0</v>
      </c>
      <c r="G78" s="72">
        <f>VLOOKUP($B$63,'2012'!$B39:$L39,6,FALSE)</f>
        <v>0</v>
      </c>
    </row>
    <row r="79" spans="1:23" x14ac:dyDescent="0.2">
      <c r="A79" s="72" t="str">
        <f>VLOOKUP($B$63,'2012'!$B40:$L40,11,FALSE)</f>
        <v>Surround sound</v>
      </c>
      <c r="B79" s="72" t="str">
        <f>VLOOKUP($B$63,'2012'!$B40:$L40,1,FALSE)</f>
        <v>Entertainment</v>
      </c>
      <c r="C79" s="72">
        <f>VLOOKUP($B$63,'2012'!$B40:$L40,2,FALSE)</f>
        <v>4</v>
      </c>
      <c r="D79" s="72">
        <f>VLOOKUP($B$63,'2012'!$B40:$L40,5,FALSE)/100</f>
        <v>0.27</v>
      </c>
      <c r="E79" s="72">
        <f>VLOOKUP($B$63,'2012'!$B40:$L40,5,FALSE)/100</f>
        <v>0.27</v>
      </c>
      <c r="F79" s="72">
        <f>VLOOKUP($B$63,'2012'!$B40:$L40,6,FALSE)</f>
        <v>100</v>
      </c>
      <c r="G79" s="72">
        <f>VLOOKUP($B$63,'2012'!$B40:$L40,6,FALSE)</f>
        <v>100</v>
      </c>
    </row>
    <row r="80" spans="1:23" x14ac:dyDescent="0.2">
      <c r="A80" s="72" t="str">
        <f>VLOOKUP($B$63,'2012'!$B41:$L41,11,FALSE)</f>
        <v>Videos</v>
      </c>
      <c r="B80" s="72" t="str">
        <f>VLOOKUP($B$63,'2012'!$B41:$L41,1,FALSE)</f>
        <v>Entertainment</v>
      </c>
      <c r="C80" s="72">
        <f>VLOOKUP($B$63,'2012'!$B41:$L41,2,FALSE)</f>
        <v>10</v>
      </c>
      <c r="D80" s="72">
        <f>VLOOKUP($B$63,'2012'!$B41:$L41,5,FALSE)/100</f>
        <v>0.51519999999999999</v>
      </c>
      <c r="E80" s="72">
        <f>VLOOKUP($B$63,'2012'!$B41:$L41,5,FALSE)/100</f>
        <v>0.51519999999999999</v>
      </c>
      <c r="F80" s="72">
        <f>VLOOKUP($B$63,'2012'!$B41:$L41,6,FALSE)</f>
        <v>13</v>
      </c>
      <c r="G80" s="72">
        <f>VLOOKUP($B$63,'2012'!$B41:$L41,6,FALSE)</f>
        <v>13</v>
      </c>
    </row>
    <row r="81" spans="1:23" x14ac:dyDescent="0.2">
      <c r="A81" s="72" t="str">
        <f>VLOOKUP($B$63,'2012'!$B42:$L42,11,FALSE)</f>
        <v>Videos standby</v>
      </c>
      <c r="B81" s="72" t="str">
        <f>VLOOKUP($B$63,'2012'!$B42:$L42,1,FALSE)</f>
        <v>Entertainment</v>
      </c>
      <c r="C81" s="72">
        <f>VLOOKUP($B$63,'2012'!$B42:$L42,2,FALSE)</f>
        <v>0</v>
      </c>
      <c r="D81" s="72">
        <f>VLOOKUP($B$63,'2012'!$B42:$L42,5,FALSE)/100</f>
        <v>0</v>
      </c>
      <c r="E81" s="72">
        <f>VLOOKUP($B$63,'2012'!$B42:$L42,5,FALSE)/100</f>
        <v>0</v>
      </c>
      <c r="F81" s="72">
        <f>VLOOKUP($B$63,'2012'!$B42:$L42,6,FALSE)</f>
        <v>0</v>
      </c>
      <c r="G81" s="72">
        <f>VLOOKUP($B$63,'2012'!$B42:$L42,6,FALSE)</f>
        <v>0</v>
      </c>
    </row>
    <row r="83" spans="1:23" x14ac:dyDescent="0.2">
      <c r="A83" s="72"/>
      <c r="B83" s="72"/>
      <c r="C83" s="72"/>
      <c r="D83" s="72"/>
      <c r="E83" s="72"/>
      <c r="F83" s="72"/>
      <c r="G83" s="72"/>
    </row>
    <row r="84" spans="1:23" ht="13.5" thickBot="1" x14ac:dyDescent="0.25">
      <c r="A84" s="72"/>
      <c r="B84" s="72"/>
      <c r="C84" s="72"/>
      <c r="D84" s="72"/>
      <c r="E84" s="72"/>
      <c r="F84" s="72"/>
      <c r="G84" s="72"/>
    </row>
    <row r="85" spans="1:23" ht="45.75" thickBot="1" x14ac:dyDescent="0.25">
      <c r="A85" s="73" t="s">
        <v>92</v>
      </c>
      <c r="B85" s="64" t="s">
        <v>93</v>
      </c>
      <c r="C85" s="74" t="s">
        <v>65</v>
      </c>
      <c r="D85" s="74" t="s">
        <v>66</v>
      </c>
      <c r="E85" s="74" t="s">
        <v>66</v>
      </c>
      <c r="F85" s="75" t="s">
        <v>99</v>
      </c>
      <c r="G85" s="76" t="s">
        <v>99</v>
      </c>
      <c r="H85" s="5"/>
      <c r="I85" s="30" t="s">
        <v>66</v>
      </c>
      <c r="J85" s="30" t="s">
        <v>66</v>
      </c>
      <c r="L85" s="31" t="s">
        <v>67</v>
      </c>
      <c r="M85" s="31" t="s">
        <v>67</v>
      </c>
      <c r="N85" s="31" t="s">
        <v>67</v>
      </c>
      <c r="O85" s="61" t="s">
        <v>108</v>
      </c>
      <c r="P85" s="62"/>
      <c r="Q85" s="62"/>
    </row>
    <row r="86" spans="1:23" x14ac:dyDescent="0.2">
      <c r="A86" s="65"/>
      <c r="B86" s="52" t="s">
        <v>47</v>
      </c>
      <c r="C86" s="1"/>
      <c r="D86" s="83" t="s">
        <v>44</v>
      </c>
      <c r="E86" s="83" t="s">
        <v>78</v>
      </c>
      <c r="F86" s="83" t="s">
        <v>44</v>
      </c>
      <c r="G86" s="83" t="s">
        <v>78</v>
      </c>
      <c r="I86" s="83" t="s">
        <v>44</v>
      </c>
      <c r="J86" s="83" t="s">
        <v>78</v>
      </c>
      <c r="L86" s="83" t="s">
        <v>44</v>
      </c>
      <c r="M86" s="83" t="s">
        <v>78</v>
      </c>
      <c r="N86" s="81" t="s">
        <v>89</v>
      </c>
      <c r="P86" s="81" t="s">
        <v>107</v>
      </c>
      <c r="Q86" s="81" t="s">
        <v>107</v>
      </c>
    </row>
    <row r="87" spans="1:23" ht="15" x14ac:dyDescent="0.25">
      <c r="A87" s="65"/>
      <c r="B87" s="1"/>
      <c r="C87" s="68" t="s">
        <v>68</v>
      </c>
      <c r="D87" s="69" t="s">
        <v>174</v>
      </c>
      <c r="E87" s="69" t="s">
        <v>174</v>
      </c>
      <c r="F87" s="66" t="s">
        <v>70</v>
      </c>
      <c r="G87" s="67" t="s">
        <v>70</v>
      </c>
      <c r="H87" s="44"/>
      <c r="I87" s="191" t="s">
        <v>243</v>
      </c>
      <c r="J87" s="192"/>
      <c r="K87" s="24"/>
      <c r="L87" s="191" t="s">
        <v>244</v>
      </c>
      <c r="M87" s="193"/>
      <c r="N87" s="194"/>
      <c r="O87" s="41"/>
      <c r="P87" s="83" t="s">
        <v>44</v>
      </c>
      <c r="Q87" s="83" t="s">
        <v>78</v>
      </c>
      <c r="R87" s="32" t="s">
        <v>89</v>
      </c>
    </row>
    <row r="88" spans="1:23" x14ac:dyDescent="0.2">
      <c r="A88" s="72" t="str">
        <f>VLOOKUP($B$86,'2012'!$B53:$L53,11,FALSE)</f>
        <v>Energy saving bulbs</v>
      </c>
      <c r="B88" s="72" t="str">
        <f>VLOOKUP($B$86,'2012'!$B53:$L53,1,FALSE)</f>
        <v>Lighting</v>
      </c>
      <c r="C88" s="72">
        <f>VLOOKUP($B$86,'2012'!$B53:$L53,2,FALSE)</f>
        <v>5</v>
      </c>
      <c r="D88" s="72">
        <f>VLOOKUP($B$86,'2012'!$B53:$L53,5,FALSE)/100</f>
        <v>6.51</v>
      </c>
      <c r="E88" s="72">
        <f>VLOOKUP($B$86,'2012'!$B53:$L53,5,FALSE)/100</f>
        <v>6.51</v>
      </c>
      <c r="F88" s="72">
        <f>VLOOKUP($B$86,'2012'!$B53:$L53,6,FALSE)</f>
        <v>9</v>
      </c>
      <c r="G88" s="72">
        <f>VLOOKUP($B$86,'2012'!$B53:$L53,6,FALSE)</f>
        <v>9</v>
      </c>
      <c r="H88" s="60" t="s">
        <v>69</v>
      </c>
      <c r="I88" s="33">
        <f>SUMPRODUCT(D88:D97,F88:F97)/(SUM(F88:F97))</f>
        <v>2.8177083333333335</v>
      </c>
      <c r="J88" s="33">
        <f>SUMPRODUCT(E88:E97,G88:G97)/(SUM(G88:G97))</f>
        <v>2.8177083333333335</v>
      </c>
      <c r="K88" s="212" t="s">
        <v>256</v>
      </c>
      <c r="L88" s="33">
        <f>SUMPRODUCT(D88:D97,F88:F97)/(SUM(D88:D97))</f>
        <v>17.163705583756347</v>
      </c>
      <c r="M88" s="33">
        <f>SUMPRODUCT(E88:E97,G88:G97)/(SUM(E88:E97))</f>
        <v>17.163705583756347</v>
      </c>
      <c r="N88" s="24"/>
      <c r="O88" s="41" t="s">
        <v>73</v>
      </c>
      <c r="P88" s="38">
        <f>SUMPRODUCT(D88:D97,F88:F97)</f>
        <v>270.5</v>
      </c>
      <c r="Q88" s="38">
        <f>SUMPRODUCT(E88:E97,G88:G97)</f>
        <v>270.5</v>
      </c>
      <c r="R88" s="41" t="s">
        <v>72</v>
      </c>
    </row>
    <row r="89" spans="1:23" x14ac:dyDescent="0.2">
      <c r="A89" s="72" t="str">
        <f>VLOOKUP($B$86,'2012'!$B54:$L54,11,FALSE)</f>
        <v>Fluorescent tubes</v>
      </c>
      <c r="B89" s="72" t="str">
        <f>VLOOKUP($B$86,'2012'!$B54:$L54,1,FALSE)</f>
        <v>Lighting</v>
      </c>
      <c r="C89" s="72">
        <f>VLOOKUP($B$86,'2012'!$B54:$L54,2,FALSE)</f>
        <v>5</v>
      </c>
      <c r="D89" s="72">
        <f>VLOOKUP($B$86,'2012'!$B54:$L54,5,FALSE)/100</f>
        <v>1.2</v>
      </c>
      <c r="E89" s="72">
        <f>VLOOKUP($B$86,'2012'!$B54:$L54,5,FALSE)/100</f>
        <v>1.2</v>
      </c>
      <c r="F89" s="72">
        <f>VLOOKUP($B$86,'2012'!$B54:$L54,6,FALSE)</f>
        <v>31</v>
      </c>
      <c r="G89" s="72">
        <f>VLOOKUP($B$86,'2012'!$B54:$L54,6,FALSE)</f>
        <v>31</v>
      </c>
      <c r="H89" s="211" t="s">
        <v>255</v>
      </c>
      <c r="I89" s="4">
        <f>SUM(D88:D97)</f>
        <v>15.76</v>
      </c>
      <c r="J89" s="4">
        <f>SUM(E88:E97)</f>
        <v>15.76</v>
      </c>
      <c r="K89" s="212" t="s">
        <v>257</v>
      </c>
      <c r="L89" s="78">
        <f>L88*10^-9*3.6</f>
        <v>6.1789340101522842E-8</v>
      </c>
      <c r="M89" s="78">
        <f>M88*10^-9*3.6</f>
        <v>6.1789340101522842E-8</v>
      </c>
      <c r="N89" s="24"/>
      <c r="O89" s="41" t="s">
        <v>73</v>
      </c>
      <c r="P89" s="40">
        <f>P88*$I$30</f>
        <v>19047.004375697772</v>
      </c>
      <c r="Q89" s="40">
        <f>Q88*$J$30</f>
        <v>48294.992114235378</v>
      </c>
      <c r="R89" s="40">
        <f>P89+Q89</f>
        <v>67341.996489933153</v>
      </c>
      <c r="S89" s="41" t="s">
        <v>71</v>
      </c>
      <c r="T89" t="str">
        <f>'DK data multis bui'!H55</f>
        <v>Lighting</v>
      </c>
      <c r="U89">
        <f>'DK data multis bui'!I55</f>
        <v>291328.5</v>
      </c>
      <c r="V89" s="41" t="s">
        <v>71</v>
      </c>
      <c r="W89" s="86">
        <f>R89-U89</f>
        <v>-223986.50351006683</v>
      </c>
    </row>
    <row r="90" spans="1:23" x14ac:dyDescent="0.2">
      <c r="A90" s="72" t="str">
        <f>VLOOKUP($B$86,'2012'!$B55:$L55,11,FALSE)</f>
        <v>Halogen bulbs</v>
      </c>
      <c r="B90" s="72" t="str">
        <f>VLOOKUP($B$86,'2012'!$B55:$L55,1,FALSE)</f>
        <v>Lighting</v>
      </c>
      <c r="C90" s="72">
        <f>VLOOKUP($B$86,'2012'!$B55:$L55,2,FALSE)</f>
        <v>3</v>
      </c>
      <c r="D90" s="72">
        <f>VLOOKUP($B$86,'2012'!$B55:$L55,5,FALSE)/100</f>
        <v>3.86</v>
      </c>
      <c r="E90" s="72">
        <f>VLOOKUP($B$86,'2012'!$B55:$L55,5,FALSE)/100</f>
        <v>3.86</v>
      </c>
      <c r="F90" s="72">
        <f>VLOOKUP($B$86,'2012'!$B55:$L55,6,FALSE)</f>
        <v>24</v>
      </c>
      <c r="G90" s="72">
        <f>VLOOKUP($B$86,'2012'!$B55:$L55,6,FALSE)</f>
        <v>24</v>
      </c>
      <c r="H90" s="185" t="s">
        <v>239</v>
      </c>
      <c r="I90" s="107"/>
      <c r="J90" s="107"/>
      <c r="K90" s="80"/>
      <c r="L90" s="87" t="s">
        <v>106</v>
      </c>
      <c r="M90" s="79"/>
      <c r="N90" s="24"/>
      <c r="O90" s="41" t="s">
        <v>73</v>
      </c>
      <c r="P90" s="39">
        <f>P89*3.6/1000000</f>
        <v>6.8569215752511986E-2</v>
      </c>
      <c r="Q90" s="39">
        <f>Q89*3.6/1000000</f>
        <v>0.17386197161124736</v>
      </c>
      <c r="R90" s="39">
        <f>R89*3.6/1000000</f>
        <v>0.24243118736375935</v>
      </c>
      <c r="S90" s="41" t="s">
        <v>43</v>
      </c>
    </row>
    <row r="91" spans="1:23" x14ac:dyDescent="0.2">
      <c r="A91" s="72" t="str">
        <f>VLOOKUP($B$86,'2012'!$B56:$L56,11,FALSE)</f>
        <v>Halogen bulbs standby</v>
      </c>
      <c r="B91" s="72" t="str">
        <f>VLOOKUP($B$86,'2012'!$B56:$L56,1,FALSE)</f>
        <v>Lighting</v>
      </c>
      <c r="C91" s="72">
        <f>VLOOKUP($B$86,'2012'!$B56:$L56,2,FALSE)</f>
        <v>0</v>
      </c>
      <c r="D91" s="72">
        <f>VLOOKUP($B$86,'2012'!$B56:$L56,5,FALSE)/100</f>
        <v>0</v>
      </c>
      <c r="E91" s="72">
        <f>VLOOKUP($B$86,'2012'!$B56:$L56,5,FALSE)/100</f>
        <v>0</v>
      </c>
      <c r="F91" s="72">
        <f>VLOOKUP($B$86,'2012'!$B56:$L56,6,FALSE)</f>
        <v>0</v>
      </c>
      <c r="G91" s="72">
        <f>VLOOKUP($B$86,'2012'!$B56:$L56,6,FALSE)</f>
        <v>0</v>
      </c>
      <c r="H91" s="213" t="s">
        <v>260</v>
      </c>
      <c r="I91" s="55">
        <f>I$30*I89</f>
        <v>1109.7256523511901</v>
      </c>
      <c r="J91" s="55">
        <f>J$30*J89</f>
        <v>2813.7858621824384</v>
      </c>
      <c r="K91" s="212" t="s">
        <v>258</v>
      </c>
      <c r="L91" s="56">
        <f>I91*L89*1000</f>
        <v>6.8569215752511986E-2</v>
      </c>
      <c r="M91" s="56">
        <f>J91*M89*1000</f>
        <v>0.17386197161124736</v>
      </c>
      <c r="N91" s="23">
        <f>L91+M91</f>
        <v>0.24243118736375935</v>
      </c>
      <c r="P91" s="41"/>
      <c r="Q91" s="63"/>
      <c r="R91" s="63">
        <f>R90-N91</f>
        <v>0</v>
      </c>
    </row>
    <row r="92" spans="1:23" ht="15" x14ac:dyDescent="0.2">
      <c r="A92" s="72" t="str">
        <f>VLOOKUP($B$86,'2012'!$B57:$L57,11,FALSE)</f>
        <v>Incandescent light bulb</v>
      </c>
      <c r="B92" s="72" t="str">
        <f>VLOOKUP($B$86,'2012'!$B57:$L57,1,FALSE)</f>
        <v>Lighting</v>
      </c>
      <c r="C92" s="72">
        <f>VLOOKUP($B$86,'2012'!$B57:$L57,2,FALSE)</f>
        <v>1</v>
      </c>
      <c r="D92" s="72">
        <f>VLOOKUP($B$86,'2012'!$B57:$L57,5,FALSE)/100</f>
        <v>2.93</v>
      </c>
      <c r="E92" s="72">
        <f>VLOOKUP($B$86,'2012'!$B57:$L57,5,FALSE)/100</f>
        <v>2.93</v>
      </c>
      <c r="F92" s="72">
        <f>VLOOKUP($B$86,'2012'!$B57:$L57,6,FALSE)</f>
        <v>25</v>
      </c>
      <c r="G92" s="72">
        <f>VLOOKUP($B$86,'2012'!$B57:$L57,6,FALSE)</f>
        <v>25</v>
      </c>
      <c r="I92" s="71" t="s">
        <v>65</v>
      </c>
      <c r="J92" s="71" t="s">
        <v>65</v>
      </c>
      <c r="K92" s="105" t="s">
        <v>237</v>
      </c>
      <c r="L92" s="105" t="s">
        <v>75</v>
      </c>
      <c r="M92" s="105" t="s">
        <v>75</v>
      </c>
      <c r="N92" s="105"/>
    </row>
    <row r="93" spans="1:23" x14ac:dyDescent="0.2">
      <c r="A93" s="72" t="str">
        <f>VLOOKUP($B$86,'2012'!$B58:$L58,11,FALSE)</f>
        <v>LED light</v>
      </c>
      <c r="B93" s="72" t="str">
        <f>VLOOKUP($B$86,'2012'!$B58:$L58,1,FALSE)</f>
        <v>Lighting</v>
      </c>
      <c r="C93" s="72">
        <f>VLOOKUP($B$86,'2012'!$B58:$L58,2,FALSE)</f>
        <v>5</v>
      </c>
      <c r="D93" s="72">
        <f>VLOOKUP($B$86,'2012'!$B58:$L58,5,FALSE)/100</f>
        <v>1.26</v>
      </c>
      <c r="E93" s="72">
        <f>VLOOKUP($B$86,'2012'!$B58:$L58,5,FALSE)/100</f>
        <v>1.26</v>
      </c>
      <c r="F93" s="72">
        <f>VLOOKUP($B$86,'2012'!$B58:$L58,6,FALSE)</f>
        <v>7</v>
      </c>
      <c r="G93" s="72">
        <f>VLOOKUP($B$86,'2012'!$B58:$L58,6,FALSE)</f>
        <v>7</v>
      </c>
      <c r="H93" s="5"/>
      <c r="I93" s="82">
        <f>($C88*D88+$C89*D89+$C90*D90+$C91*D91+$C92*D92+$C93*D93+$C94*D94+$C95*D95+$C96*D96+$C97*D97)/I89</f>
        <v>3.7664974619289335</v>
      </c>
      <c r="J93" s="82">
        <f>($C88*E88+$C89*E89+$C90*E90+$C91*E91+$C92*E92+$C93*E93+$C94*E94+$C95*E95+$C96*E96+$C97*E97)/J89</f>
        <v>3.7664974619289335</v>
      </c>
      <c r="K93" s="105" t="s">
        <v>259</v>
      </c>
      <c r="L93" s="105">
        <f>L91*$N$29</f>
        <v>0.10285382362876798</v>
      </c>
      <c r="M93" s="105">
        <f>M91*$N$29</f>
        <v>0.26079295741687103</v>
      </c>
      <c r="N93" s="105">
        <f>N91*$N$29</f>
        <v>0.36364678104563902</v>
      </c>
      <c r="U93" s="105">
        <f>N93/3.6*1000000</f>
        <v>101012.99473489972</v>
      </c>
      <c r="V93" s="105" t="s">
        <v>71</v>
      </c>
      <c r="W93" s="112">
        <f>U93/U89-'DK data multis bui'!$K$85</f>
        <v>-0.5943020938861463</v>
      </c>
    </row>
    <row r="94" spans="1:23" x14ac:dyDescent="0.2">
      <c r="A94" s="72"/>
      <c r="B94" s="72"/>
      <c r="C94" s="72"/>
      <c r="D94" s="72"/>
      <c r="E94" s="72"/>
      <c r="F94" s="72"/>
      <c r="G94" s="72"/>
      <c r="H94" s="5"/>
      <c r="I94" s="47">
        <f>SUMPRODUCT(D88:D95,F88:F95)/(SUM(F88:F95))</f>
        <v>2.8177083333333335</v>
      </c>
      <c r="J94" s="47">
        <f>SUMPRODUCT(E88:E95,G88:G95)/(SUM(G88:G95))</f>
        <v>2.8177083333333335</v>
      </c>
    </row>
    <row r="95" spans="1:23" x14ac:dyDescent="0.2">
      <c r="A95" s="72"/>
      <c r="B95" s="72"/>
      <c r="C95" s="72"/>
      <c r="D95" s="72"/>
      <c r="E95" s="72"/>
      <c r="F95" s="72"/>
      <c r="G95" s="72"/>
      <c r="H95" s="8"/>
      <c r="I95" s="113">
        <f>I94-I88</f>
        <v>0</v>
      </c>
      <c r="J95" s="113">
        <f>J94-J88</f>
        <v>0</v>
      </c>
    </row>
    <row r="96" spans="1:23" x14ac:dyDescent="0.2">
      <c r="A96" s="1"/>
      <c r="B96" s="1"/>
      <c r="C96" s="1"/>
      <c r="D96" s="8"/>
      <c r="E96" s="8"/>
      <c r="F96" s="8"/>
      <c r="G96" s="5"/>
      <c r="H96" s="5"/>
      <c r="I96" s="5"/>
    </row>
    <row r="97" spans="1:23" ht="13.5" thickBot="1" x14ac:dyDescent="0.25">
      <c r="A97" s="1"/>
      <c r="B97" s="1"/>
      <c r="C97" s="1"/>
      <c r="D97" s="8"/>
      <c r="E97" s="8"/>
      <c r="F97" s="8"/>
      <c r="G97" s="5"/>
      <c r="H97" s="5"/>
      <c r="I97" s="5"/>
    </row>
    <row r="98" spans="1:23" ht="45.75" thickBot="1" x14ac:dyDescent="0.25">
      <c r="A98" s="73" t="s">
        <v>92</v>
      </c>
      <c r="B98" s="64" t="s">
        <v>93</v>
      </c>
      <c r="C98" s="74" t="s">
        <v>65</v>
      </c>
      <c r="D98" s="74" t="s">
        <v>66</v>
      </c>
      <c r="E98" s="74" t="s">
        <v>66</v>
      </c>
      <c r="F98" s="75" t="s">
        <v>99</v>
      </c>
      <c r="G98" s="76" t="s">
        <v>99</v>
      </c>
      <c r="H98" s="5"/>
      <c r="I98" s="30" t="s">
        <v>66</v>
      </c>
      <c r="J98" s="30" t="s">
        <v>66</v>
      </c>
      <c r="L98" s="31" t="s">
        <v>67</v>
      </c>
      <c r="M98" s="31" t="s">
        <v>67</v>
      </c>
      <c r="N98" s="31" t="s">
        <v>67</v>
      </c>
      <c r="O98" s="61" t="s">
        <v>108</v>
      </c>
      <c r="P98" s="62"/>
      <c r="Q98" s="62"/>
    </row>
    <row r="99" spans="1:23" x14ac:dyDescent="0.2">
      <c r="A99" s="65"/>
      <c r="B99" s="52" t="s">
        <v>146</v>
      </c>
      <c r="C99" s="1"/>
      <c r="D99" s="83" t="s">
        <v>44</v>
      </c>
      <c r="E99" s="83" t="s">
        <v>78</v>
      </c>
      <c r="F99" s="83" t="s">
        <v>44</v>
      </c>
      <c r="G99" s="83" t="s">
        <v>78</v>
      </c>
      <c r="I99" s="83" t="s">
        <v>44</v>
      </c>
      <c r="J99" s="83" t="s">
        <v>78</v>
      </c>
      <c r="L99" s="83" t="s">
        <v>44</v>
      </c>
      <c r="M99" s="83" t="s">
        <v>78</v>
      </c>
      <c r="N99" s="81" t="s">
        <v>89</v>
      </c>
      <c r="P99" s="81" t="s">
        <v>107</v>
      </c>
      <c r="Q99" s="81" t="s">
        <v>107</v>
      </c>
    </row>
    <row r="100" spans="1:23" ht="15" x14ac:dyDescent="0.25">
      <c r="A100" s="65"/>
      <c r="B100" s="1"/>
      <c r="C100" s="68" t="s">
        <v>68</v>
      </c>
      <c r="D100" s="69" t="s">
        <v>174</v>
      </c>
      <c r="E100" s="69" t="s">
        <v>174</v>
      </c>
      <c r="F100" s="66" t="s">
        <v>70</v>
      </c>
      <c r="G100" s="67" t="s">
        <v>70</v>
      </c>
      <c r="H100" s="44"/>
      <c r="I100" s="191" t="s">
        <v>243</v>
      </c>
      <c r="J100" s="192"/>
      <c r="K100" s="24"/>
      <c r="L100" s="191" t="s">
        <v>244</v>
      </c>
      <c r="M100" s="193"/>
      <c r="N100" s="194"/>
      <c r="O100" s="41"/>
      <c r="P100" s="83" t="s">
        <v>44</v>
      </c>
      <c r="Q100" s="83" t="s">
        <v>78</v>
      </c>
      <c r="R100" s="32" t="s">
        <v>89</v>
      </c>
    </row>
    <row r="101" spans="1:23" x14ac:dyDescent="0.2">
      <c r="A101" s="72"/>
      <c r="B101" s="72" t="str">
        <f>VLOOKUP($B$99,'2012'!$B59:$L59,1,FALSE)</f>
        <v xml:space="preserve">Miscellaneous  </v>
      </c>
      <c r="C101" s="72">
        <v>5</v>
      </c>
      <c r="D101" s="72">
        <f>'[9]udv ownership MB'!$O$9</f>
        <v>3.5368421052631578</v>
      </c>
      <c r="E101" s="72">
        <f>D101</f>
        <v>3.5368421052631578</v>
      </c>
      <c r="F101" s="233">
        <f>'[9]udv_divergrpMar_April 14_TF'!$B$26</f>
        <v>37.109375</v>
      </c>
      <c r="G101" s="233">
        <f>F101</f>
        <v>37.109375</v>
      </c>
      <c r="H101" s="60" t="s">
        <v>69</v>
      </c>
      <c r="I101" s="33">
        <f>SUMPRODUCT(D101:D110,F101:F110)/(SUM(F101:F110))</f>
        <v>3.5368421052631578</v>
      </c>
      <c r="J101" s="33">
        <f>SUMPRODUCT(E101:E110,G101:G110)/(SUM(G101:G110))</f>
        <v>3.5368421052631578</v>
      </c>
      <c r="K101" s="212" t="s">
        <v>256</v>
      </c>
      <c r="L101" s="33">
        <f>SUMPRODUCT(D101:D110,F101:F110)/(SUM(D101:D110))</f>
        <v>37.109375</v>
      </c>
      <c r="M101" s="33">
        <f>SUMPRODUCT(E101:E110,G101:G110)/(SUM(E101:E110))</f>
        <v>37.109375</v>
      </c>
      <c r="N101" s="24"/>
      <c r="O101" s="41" t="s">
        <v>73</v>
      </c>
      <c r="P101" s="38">
        <f>SUMPRODUCT(D101:D110,F101:F110)</f>
        <v>131.25</v>
      </c>
      <c r="Q101" s="38">
        <f>SUMPRODUCT(E101:E110,G101:G110)</f>
        <v>131.25</v>
      </c>
      <c r="R101" s="41" t="s">
        <v>72</v>
      </c>
    </row>
    <row r="102" spans="1:23" x14ac:dyDescent="0.2">
      <c r="A102" s="72"/>
      <c r="B102" s="72"/>
      <c r="C102" s="72"/>
      <c r="D102" s="72"/>
      <c r="E102" s="72"/>
      <c r="F102" s="72"/>
      <c r="G102" s="72"/>
      <c r="H102" s="211" t="s">
        <v>255</v>
      </c>
      <c r="I102" s="4">
        <f>SUM(D101:D110)</f>
        <v>3.5368421052631578</v>
      </c>
      <c r="J102" s="4">
        <f>SUM(E101:E110)</f>
        <v>3.5368421052631578</v>
      </c>
      <c r="K102" s="212" t="s">
        <v>257</v>
      </c>
      <c r="L102" s="78">
        <f>L101*10^-9*3.6</f>
        <v>1.3359375000000002E-7</v>
      </c>
      <c r="M102" s="78">
        <f>M101*10^-9*3.6</f>
        <v>1.3359375000000002E-7</v>
      </c>
      <c r="N102" s="24"/>
      <c r="O102" s="41" t="s">
        <v>73</v>
      </c>
      <c r="P102" s="40">
        <f>P101*$I$30</f>
        <v>9241.8459309069603</v>
      </c>
      <c r="Q102" s="40">
        <f>Q101*$J$30</f>
        <v>23433.337208848036</v>
      </c>
      <c r="R102" s="40">
        <f>P102+Q102</f>
        <v>32675.183139754998</v>
      </c>
      <c r="S102" s="41" t="s">
        <v>71</v>
      </c>
      <c r="T102" t="str">
        <f>'DK data multis bui'!H61</f>
        <v xml:space="preserve">Miscellaneous  </v>
      </c>
      <c r="U102">
        <f>'DK data multis bui'!I61</f>
        <v>141356.25</v>
      </c>
      <c r="V102" s="41" t="s">
        <v>71</v>
      </c>
      <c r="W102" s="86">
        <f>R102-U102</f>
        <v>-108681.066860245</v>
      </c>
    </row>
    <row r="103" spans="1:23" x14ac:dyDescent="0.2">
      <c r="A103" s="72"/>
      <c r="B103" s="72"/>
      <c r="C103" s="72"/>
      <c r="D103" s="72"/>
      <c r="E103" s="72"/>
      <c r="F103" s="72"/>
      <c r="G103" s="72"/>
      <c r="H103" s="185" t="s">
        <v>239</v>
      </c>
      <c r="I103" s="107"/>
      <c r="J103" s="107"/>
      <c r="K103" s="80"/>
      <c r="L103" s="87" t="s">
        <v>106</v>
      </c>
      <c r="M103" s="79"/>
      <c r="N103" s="24"/>
      <c r="O103" s="41" t="s">
        <v>73</v>
      </c>
      <c r="P103" s="39">
        <f>P102*3.6/1000000</f>
        <v>3.3270645351265053E-2</v>
      </c>
      <c r="Q103" s="39">
        <f>Q102*3.6/1000000</f>
        <v>8.4360013951852927E-2</v>
      </c>
      <c r="R103" s="39">
        <f>R102*3.6/1000000</f>
        <v>0.117630659303118</v>
      </c>
      <c r="S103" s="41" t="s">
        <v>43</v>
      </c>
    </row>
    <row r="104" spans="1:23" x14ac:dyDescent="0.2">
      <c r="A104" s="72"/>
      <c r="B104" s="72"/>
      <c r="C104" s="72"/>
      <c r="D104" s="72"/>
      <c r="E104" s="72"/>
      <c r="F104" s="72"/>
      <c r="G104" s="72"/>
      <c r="H104" s="213" t="s">
        <v>260</v>
      </c>
      <c r="I104" s="55">
        <f>I$30*I102</f>
        <v>249.04342719075598</v>
      </c>
      <c r="J104" s="55">
        <f>J$30*J102</f>
        <v>631.46677110158919</v>
      </c>
      <c r="K104" s="212" t="s">
        <v>258</v>
      </c>
      <c r="L104" s="56">
        <f>I104*L102*1000</f>
        <v>3.327064535126506E-2</v>
      </c>
      <c r="M104" s="56">
        <f>J104*M102*1000</f>
        <v>8.4360013951852941E-2</v>
      </c>
      <c r="N104" s="23">
        <f>L104+M104</f>
        <v>0.117630659303118</v>
      </c>
      <c r="P104" s="41"/>
      <c r="Q104" s="63"/>
      <c r="R104" s="63">
        <f>R103-N104</f>
        <v>0</v>
      </c>
    </row>
    <row r="105" spans="1:23" ht="15" x14ac:dyDescent="0.2">
      <c r="A105" s="72"/>
      <c r="B105" s="72"/>
      <c r="C105" s="72"/>
      <c r="D105" s="72"/>
      <c r="E105" s="72"/>
      <c r="F105" s="72"/>
      <c r="G105" s="72"/>
      <c r="I105" s="71" t="s">
        <v>65</v>
      </c>
      <c r="J105" s="71" t="s">
        <v>65</v>
      </c>
      <c r="K105" s="105" t="s">
        <v>237</v>
      </c>
      <c r="L105" s="105" t="s">
        <v>75</v>
      </c>
      <c r="M105" s="105" t="s">
        <v>75</v>
      </c>
      <c r="N105" s="105"/>
    </row>
    <row r="106" spans="1:23" x14ac:dyDescent="0.2">
      <c r="A106" s="72"/>
      <c r="B106" s="72"/>
      <c r="C106" s="72"/>
      <c r="D106" s="72"/>
      <c r="E106" s="72"/>
      <c r="F106" s="72"/>
      <c r="G106" s="72"/>
      <c r="H106" s="5"/>
      <c r="I106" s="82">
        <f>($C101*D101+$C102*D102+$C103*D103+$C104*D104+$C105*D105+$C106*D106+$C107*D107+$C108*D108+$C109*D109+$C110*D110)/I102</f>
        <v>5</v>
      </c>
      <c r="J106" s="82">
        <f>($C101*E101+$C102*E102+$C103*E103+$C104*E104+$C105*E105+$C106*E106+$C107*E107+$C108*E108+$C109*E109+$C110*E110)/J102</f>
        <v>5</v>
      </c>
      <c r="K106" s="105" t="s">
        <v>259</v>
      </c>
      <c r="L106" s="105">
        <f>L104*$N$29</f>
        <v>4.990596802689759E-2</v>
      </c>
      <c r="M106" s="105">
        <f>M104*$N$29</f>
        <v>0.12654002092777941</v>
      </c>
      <c r="N106" s="105">
        <f>N104*$N$29</f>
        <v>0.176445988954677</v>
      </c>
      <c r="U106" s="105">
        <f>N106/3.6*1000000</f>
        <v>49012.774709632504</v>
      </c>
      <c r="V106" s="105" t="s">
        <v>71</v>
      </c>
      <c r="W106" s="112">
        <f>U106/U102-'DK data multis bui'!$K$85</f>
        <v>-0.5943020938861463</v>
      </c>
    </row>
    <row r="107" spans="1:23" x14ac:dyDescent="0.2">
      <c r="A107" s="77"/>
      <c r="B107" s="77"/>
      <c r="C107" s="77"/>
      <c r="D107" s="77"/>
      <c r="E107" s="77"/>
      <c r="F107" s="77"/>
      <c r="G107" s="77"/>
      <c r="H107" s="5"/>
      <c r="I107" s="47">
        <f>SUMPRODUCT(D101:D108,F101:F108)/(SUM(F101:F108))</f>
        <v>3.5368421052631578</v>
      </c>
      <c r="J107" s="47">
        <f>SUMPRODUCT(E101:E108,G101:G108)/(SUM(G101:G108))</f>
        <v>3.5368421052631578</v>
      </c>
    </row>
    <row r="108" spans="1:23" x14ac:dyDescent="0.2">
      <c r="A108" s="77"/>
      <c r="B108" s="77"/>
      <c r="C108" s="77"/>
      <c r="D108" s="77"/>
      <c r="E108" s="77"/>
      <c r="F108" s="77"/>
      <c r="G108" s="77"/>
      <c r="H108" s="8"/>
      <c r="I108" s="113">
        <f>I107-I101</f>
        <v>0</v>
      </c>
      <c r="J108" s="113">
        <f>J107-J101</f>
        <v>0</v>
      </c>
    </row>
    <row r="109" spans="1:23" x14ac:dyDescent="0.2">
      <c r="A109" s="1"/>
      <c r="B109" s="1"/>
      <c r="C109" s="1"/>
      <c r="D109" s="8"/>
      <c r="E109" s="8"/>
      <c r="F109" s="8"/>
      <c r="G109" s="5"/>
      <c r="H109" s="5"/>
      <c r="I109" s="5"/>
    </row>
    <row r="110" spans="1:23" ht="13.5" thickBot="1" x14ac:dyDescent="0.25">
      <c r="A110" s="1"/>
      <c r="B110" s="1"/>
      <c r="C110" s="1"/>
      <c r="D110" s="8"/>
      <c r="E110" s="8"/>
      <c r="F110" s="8"/>
      <c r="G110" s="5"/>
      <c r="H110" s="5"/>
      <c r="I110" s="5"/>
    </row>
    <row r="111" spans="1:23" ht="45.75" thickBot="1" x14ac:dyDescent="0.25">
      <c r="A111" s="73" t="s">
        <v>92</v>
      </c>
      <c r="B111" s="64" t="s">
        <v>93</v>
      </c>
      <c r="C111" s="74" t="s">
        <v>65</v>
      </c>
      <c r="D111" s="74" t="s">
        <v>66</v>
      </c>
      <c r="E111" s="74" t="s">
        <v>66</v>
      </c>
      <c r="F111" s="75" t="s">
        <v>99</v>
      </c>
      <c r="G111" s="76" t="s">
        <v>99</v>
      </c>
      <c r="H111" s="5"/>
      <c r="I111" s="30" t="s">
        <v>66</v>
      </c>
      <c r="J111" s="30" t="s">
        <v>66</v>
      </c>
      <c r="L111" s="31" t="s">
        <v>67</v>
      </c>
      <c r="M111" s="31" t="s">
        <v>67</v>
      </c>
      <c r="N111" s="31" t="s">
        <v>67</v>
      </c>
      <c r="O111" s="61" t="s">
        <v>108</v>
      </c>
      <c r="P111" s="62"/>
      <c r="Q111" s="62"/>
    </row>
    <row r="112" spans="1:23" x14ac:dyDescent="0.2">
      <c r="A112" s="65"/>
      <c r="B112" s="52" t="s">
        <v>48</v>
      </c>
      <c r="C112" s="1"/>
      <c r="D112" s="83" t="s">
        <v>44</v>
      </c>
      <c r="E112" s="83" t="s">
        <v>78</v>
      </c>
      <c r="F112" s="83" t="s">
        <v>44</v>
      </c>
      <c r="G112" s="83" t="s">
        <v>78</v>
      </c>
      <c r="I112" s="83" t="s">
        <v>44</v>
      </c>
      <c r="J112" s="83" t="s">
        <v>78</v>
      </c>
      <c r="L112" s="83" t="s">
        <v>44</v>
      </c>
      <c r="M112" s="83" t="s">
        <v>78</v>
      </c>
      <c r="N112" s="81" t="s">
        <v>89</v>
      </c>
      <c r="P112" s="81" t="s">
        <v>107</v>
      </c>
      <c r="Q112" s="81" t="s">
        <v>107</v>
      </c>
    </row>
    <row r="113" spans="1:23" ht="15" x14ac:dyDescent="0.25">
      <c r="A113" s="65"/>
      <c r="B113" s="1"/>
      <c r="C113" s="68" t="s">
        <v>68</v>
      </c>
      <c r="D113" s="69" t="s">
        <v>174</v>
      </c>
      <c r="E113" s="69" t="s">
        <v>174</v>
      </c>
      <c r="F113" s="66" t="s">
        <v>70</v>
      </c>
      <c r="G113" s="67" t="s">
        <v>70</v>
      </c>
      <c r="H113" s="44"/>
      <c r="I113" s="191" t="s">
        <v>243</v>
      </c>
      <c r="J113" s="192"/>
      <c r="K113" s="24"/>
      <c r="L113" s="191" t="s">
        <v>244</v>
      </c>
      <c r="M113" s="193"/>
      <c r="N113" s="194"/>
      <c r="O113" s="41"/>
      <c r="P113" s="83" t="s">
        <v>44</v>
      </c>
      <c r="Q113" s="83" t="s">
        <v>78</v>
      </c>
      <c r="R113" s="32" t="s">
        <v>89</v>
      </c>
    </row>
    <row r="114" spans="1:23" x14ac:dyDescent="0.2">
      <c r="A114" s="72" t="str">
        <f>VLOOKUP($B$112,'2012'!$B61:$L61,11,FALSE)</f>
        <v>Chest freezer 1st</v>
      </c>
      <c r="B114" s="72" t="str">
        <f>VLOOKUP($B$112,'2012'!$B61:$L61,1,FALSE)</f>
        <v>Refrigeration</v>
      </c>
      <c r="C114" s="72">
        <f>VLOOKUP($B$112,'2012'!$B61:$L61,2,FALSE)</f>
        <v>12</v>
      </c>
      <c r="D114" s="72">
        <f>VLOOKUP($B$112,'2012'!$B61:$L61,5,FALSE)/100</f>
        <v>9.1400000000000009E-2</v>
      </c>
      <c r="E114" s="72">
        <f>VLOOKUP($B$112,'2012'!$B61:$L61,5,FALSE)/100</f>
        <v>9.1400000000000009E-2</v>
      </c>
      <c r="F114" s="72">
        <f>VLOOKUP($B$112,'2012'!$B61:$L61,6,FALSE)</f>
        <v>242</v>
      </c>
      <c r="G114" s="72">
        <f>VLOOKUP($B$112,'2012'!$B61:$L61,6,FALSE)</f>
        <v>242</v>
      </c>
      <c r="H114" s="60" t="s">
        <v>69</v>
      </c>
      <c r="I114" s="33">
        <f>SUMPRODUCT(D114:D123,F114:F123)/(SUM(F114:F123))</f>
        <v>0.34945376744186046</v>
      </c>
      <c r="J114" s="33">
        <f>SUMPRODUCT(E114:E123,G114:G123)/(SUM(G114:G123))</f>
        <v>0.34945376744186046</v>
      </c>
      <c r="K114" s="212" t="s">
        <v>256</v>
      </c>
      <c r="L114" s="33">
        <f>SUMPRODUCT(D114:D123,F114:F123)/(SUM(D114:D123))</f>
        <v>229.84752814488496</v>
      </c>
      <c r="M114" s="33">
        <f>SUMPRODUCT(E114:E123,G114:G123)/(SUM(E114:E123))</f>
        <v>229.84752814488496</v>
      </c>
      <c r="N114" s="24"/>
      <c r="O114" s="41" t="s">
        <v>73</v>
      </c>
      <c r="P114" s="38">
        <f>SUMPRODUCT(D114:D123,F114:F123)</f>
        <v>375.6628</v>
      </c>
      <c r="Q114" s="38">
        <f>SUMPRODUCT(E114:E123,G114:G123)</f>
        <v>375.6628</v>
      </c>
      <c r="R114" s="41" t="s">
        <v>72</v>
      </c>
    </row>
    <row r="115" spans="1:23" x14ac:dyDescent="0.2">
      <c r="A115" s="72" t="str">
        <f>VLOOKUP($B$112,'2012'!$B62:$L62,11,FALSE)</f>
        <v>Chest freezer 2nd standby</v>
      </c>
      <c r="B115" s="72" t="str">
        <f>VLOOKUP($B$112,'2012'!$B62:$L62,1,FALSE)</f>
        <v>Refrigeration</v>
      </c>
      <c r="C115" s="72">
        <f>VLOOKUP($B$112,'2012'!$B62:$L62,2,FALSE)</f>
        <v>0</v>
      </c>
      <c r="D115" s="72">
        <f>VLOOKUP($B$112,'2012'!$B62:$L62,5,FALSE)/100</f>
        <v>0</v>
      </c>
      <c r="E115" s="72">
        <f>VLOOKUP($B$112,'2012'!$B62:$L62,5,FALSE)/100</f>
        <v>0</v>
      </c>
      <c r="F115" s="72">
        <f>VLOOKUP($B$112,'2012'!$B62:$L62,6,FALSE)</f>
        <v>0</v>
      </c>
      <c r="G115" s="72">
        <f>VLOOKUP($B$112,'2012'!$B62:$L62,6,FALSE)</f>
        <v>0</v>
      </c>
      <c r="H115" s="211" t="s">
        <v>255</v>
      </c>
      <c r="I115" s="4">
        <f>SUM(D114:D123)</f>
        <v>1.6344000000000001</v>
      </c>
      <c r="J115" s="4">
        <f>SUM(E114:E123)</f>
        <v>1.6344000000000001</v>
      </c>
      <c r="K115" s="212" t="s">
        <v>257</v>
      </c>
      <c r="L115" s="78">
        <f>L114*10^-9*3.6</f>
        <v>8.2745110132158589E-7</v>
      </c>
      <c r="M115" s="78">
        <f>M114*10^-9*3.6</f>
        <v>8.2745110132158589E-7</v>
      </c>
      <c r="N115" s="24"/>
      <c r="O115" s="41" t="s">
        <v>73</v>
      </c>
      <c r="P115" s="40">
        <f>P114*$I$30</f>
        <v>26451.94453008088</v>
      </c>
      <c r="Q115" s="40">
        <f>Q114*$J$30</f>
        <v>67070.728146438385</v>
      </c>
      <c r="R115" s="40">
        <f>P115+Q115</f>
        <v>93522.672676519258</v>
      </c>
      <c r="S115" s="41" t="s">
        <v>71</v>
      </c>
      <c r="T115" t="str">
        <f>'DK data multis bui'!H63</f>
        <v>Refrigeration</v>
      </c>
      <c r="U115">
        <f>'DK data multis bui'!I63</f>
        <v>404588.83560000005</v>
      </c>
      <c r="V115" s="41" t="s">
        <v>71</v>
      </c>
      <c r="W115" s="86">
        <f>R115-U115</f>
        <v>-311066.16292348079</v>
      </c>
    </row>
    <row r="116" spans="1:23" x14ac:dyDescent="0.2">
      <c r="A116" s="72" t="str">
        <f>VLOOKUP($B$112,'2012'!$B63:$L63,11,FALSE)</f>
        <v>Combi fridges</v>
      </c>
      <c r="B116" s="72" t="str">
        <f>VLOOKUP($B$112,'2012'!$B63:$L63,1,FALSE)</f>
        <v>Refrigeration</v>
      </c>
      <c r="C116" s="72">
        <f>VLOOKUP($B$112,'2012'!$B63:$L63,2,FALSE)</f>
        <v>9</v>
      </c>
      <c r="D116" s="72">
        <f>VLOOKUP($B$112,'2012'!$B63:$L63,5,FALSE)/100</f>
        <v>0.85650000000000004</v>
      </c>
      <c r="E116" s="72">
        <f>VLOOKUP($B$112,'2012'!$B63:$L63,5,FALSE)/100</f>
        <v>0.85650000000000004</v>
      </c>
      <c r="F116" s="72">
        <f>VLOOKUP($B$112,'2012'!$B63:$L63,6,FALSE)</f>
        <v>268</v>
      </c>
      <c r="G116" s="72">
        <f>VLOOKUP($B$112,'2012'!$B63:$L63,6,FALSE)</f>
        <v>268</v>
      </c>
      <c r="H116" s="185" t="s">
        <v>239</v>
      </c>
      <c r="I116" s="107"/>
      <c r="J116" s="107"/>
      <c r="K116" s="80"/>
      <c r="L116" s="87" t="s">
        <v>106</v>
      </c>
      <c r="M116" s="79"/>
      <c r="N116" s="24"/>
      <c r="O116" s="41" t="s">
        <v>73</v>
      </c>
      <c r="P116" s="39">
        <f>P115*3.6/1000000</f>
        <v>9.5227000308291176E-2</v>
      </c>
      <c r="Q116" s="39">
        <f>Q115*3.6/1000000</f>
        <v>0.24145462132717821</v>
      </c>
      <c r="R116" s="39">
        <f>R115*3.6/1000000</f>
        <v>0.33668162163546933</v>
      </c>
      <c r="S116" s="41" t="s">
        <v>43</v>
      </c>
    </row>
    <row r="117" spans="1:23" x14ac:dyDescent="0.2">
      <c r="A117" s="72" t="str">
        <f>VLOOKUP($B$112,'2012'!$B64:$L64,11,FALSE)</f>
        <v>Combi fridges standby</v>
      </c>
      <c r="B117" s="72" t="str">
        <f>VLOOKUP($B$112,'2012'!$B64:$L64,1,FALSE)</f>
        <v>Refrigeration</v>
      </c>
      <c r="C117" s="72">
        <f>VLOOKUP($B$112,'2012'!$B64:$L64,2,FALSE)</f>
        <v>0</v>
      </c>
      <c r="D117" s="72">
        <f>VLOOKUP($B$112,'2012'!$B64:$L64,5,FALSE)/100</f>
        <v>0</v>
      </c>
      <c r="E117" s="72">
        <f>VLOOKUP($B$112,'2012'!$B64:$L64,5,FALSE)/100</f>
        <v>0</v>
      </c>
      <c r="F117" s="72">
        <f>VLOOKUP($B$112,'2012'!$B64:$L64,6,FALSE)</f>
        <v>0</v>
      </c>
      <c r="G117" s="72">
        <f>VLOOKUP($B$112,'2012'!$B64:$L64,6,FALSE)</f>
        <v>0</v>
      </c>
      <c r="H117" s="213" t="s">
        <v>260</v>
      </c>
      <c r="I117" s="55">
        <f>I$30*I115</f>
        <v>115.08474658647114</v>
      </c>
      <c r="J117" s="55">
        <f>J$30*J115</f>
        <v>291.80530540298082</v>
      </c>
      <c r="K117" s="212" t="s">
        <v>258</v>
      </c>
      <c r="L117" s="56">
        <f>I117*L115*1000</f>
        <v>9.5227000308291163E-2</v>
      </c>
      <c r="M117" s="56">
        <f>J117*M115*1000</f>
        <v>0.24145462132717821</v>
      </c>
      <c r="N117" s="23">
        <f>L117+M117</f>
        <v>0.33668162163546939</v>
      </c>
      <c r="P117" s="41"/>
      <c r="Q117" s="63"/>
      <c r="R117" s="63">
        <f>R116-N117</f>
        <v>0</v>
      </c>
    </row>
    <row r="118" spans="1:23" ht="15" x14ac:dyDescent="0.2">
      <c r="A118" s="72" t="str">
        <f>VLOOKUP($B$112,'2012'!$B65:$L65,11,FALSE)</f>
        <v>Fridges with freezer compartment</v>
      </c>
      <c r="B118" s="72" t="str">
        <f>VLOOKUP($B$112,'2012'!$B65:$L65,1,FALSE)</f>
        <v>Refrigeration</v>
      </c>
      <c r="C118" s="72">
        <f>VLOOKUP($B$112,'2012'!$B65:$L65,2,FALSE)</f>
        <v>11</v>
      </c>
      <c r="D118" s="72">
        <f>VLOOKUP($B$112,'2012'!$B65:$L65,5,FALSE)/100</f>
        <v>0.19760000000000003</v>
      </c>
      <c r="E118" s="72">
        <f>VLOOKUP($B$112,'2012'!$B65:$L65,5,FALSE)/100</f>
        <v>0.19760000000000003</v>
      </c>
      <c r="F118" s="72">
        <f>VLOOKUP($B$112,'2012'!$B65:$L65,6,FALSE)</f>
        <v>185</v>
      </c>
      <c r="G118" s="72">
        <f>VLOOKUP($B$112,'2012'!$B65:$L65,6,FALSE)</f>
        <v>185</v>
      </c>
      <c r="I118" s="71" t="s">
        <v>65</v>
      </c>
      <c r="J118" s="71" t="s">
        <v>65</v>
      </c>
      <c r="K118" s="105" t="s">
        <v>237</v>
      </c>
      <c r="L118" s="105" t="s">
        <v>75</v>
      </c>
      <c r="M118" s="105" t="s">
        <v>75</v>
      </c>
      <c r="N118" s="105"/>
    </row>
    <row r="119" spans="1:23" x14ac:dyDescent="0.2">
      <c r="A119" s="72" t="str">
        <f>VLOOKUP($B$112,'2012'!$B66:$L66,11,FALSE)</f>
        <v>Fridges with freezer compartment standby</v>
      </c>
      <c r="B119" s="72" t="str">
        <f>VLOOKUP($B$112,'2012'!$B66:$L66,1,FALSE)</f>
        <v>Refrigeration</v>
      </c>
      <c r="C119" s="72">
        <f>VLOOKUP($B$112,'2012'!$B66:$L66,2,FALSE)</f>
        <v>0</v>
      </c>
      <c r="D119" s="72">
        <f>VLOOKUP($B$112,'2012'!$B66:$L66,5,FALSE)/100</f>
        <v>0</v>
      </c>
      <c r="E119" s="72">
        <f>VLOOKUP($B$112,'2012'!$B66:$L66,5,FALSE)/100</f>
        <v>0</v>
      </c>
      <c r="F119" s="72">
        <f>VLOOKUP($B$112,'2012'!$B66:$L66,6,FALSE)</f>
        <v>0</v>
      </c>
      <c r="G119" s="72">
        <f>VLOOKUP($B$112,'2012'!$B66:$L66,6,FALSE)</f>
        <v>0</v>
      </c>
      <c r="H119" s="5"/>
      <c r="I119" s="82">
        <f>($C114*D114+$C115*D115+$C116*D116+$C117*D117+$C118*D118+$C119*D119+$C120*D120+$C121*D121+$C122*D122+$C123*D123)/I115</f>
        <v>9.4095692608908479</v>
      </c>
      <c r="J119" s="82">
        <f>($C114*E114+$C115*E115+$C116*E116+$C117*E117+$C118*E118+$C119*E119+$C120*E120+$C121*E121+$C122*E122+$C123*E123)/J115</f>
        <v>9.4095692608908479</v>
      </c>
      <c r="K119" s="105" t="s">
        <v>259</v>
      </c>
      <c r="L119" s="105">
        <f>L117*$N$29</f>
        <v>0.14284050046243674</v>
      </c>
      <c r="M119" s="105">
        <f>M117*$N$29</f>
        <v>0.36218193199076731</v>
      </c>
      <c r="N119" s="105">
        <f>N117*$N$29</f>
        <v>0.50502243245320411</v>
      </c>
      <c r="U119" s="105">
        <f>N119/3.6*1000000</f>
        <v>140284.00901477892</v>
      </c>
      <c r="V119" s="105" t="s">
        <v>71</v>
      </c>
      <c r="W119" s="112">
        <f>U119/U115-'DK data multis bui'!$K$85</f>
        <v>-0.5943020938861463</v>
      </c>
    </row>
    <row r="120" spans="1:23" x14ac:dyDescent="0.2">
      <c r="A120" s="72" t="str">
        <f>VLOOKUP($B$112,'2012'!$B67:$L67,11,FALSE)</f>
        <v>Fridges without freezer compartment</v>
      </c>
      <c r="B120" s="72" t="str">
        <f>VLOOKUP($B$112,'2012'!$B67:$L67,1,FALSE)</f>
        <v>Refrigeration</v>
      </c>
      <c r="C120" s="72">
        <f>VLOOKUP($B$112,'2012'!$B67:$L67,2,FALSE)</f>
        <v>9</v>
      </c>
      <c r="D120" s="72">
        <f>VLOOKUP($B$112,'2012'!$B67:$L67,5,FALSE)/100</f>
        <v>0.2989</v>
      </c>
      <c r="E120" s="72">
        <f>VLOOKUP($B$112,'2012'!$B67:$L67,5,FALSE)/100</f>
        <v>0.2989</v>
      </c>
      <c r="F120" s="72">
        <f>VLOOKUP($B$112,'2012'!$B67:$L67,6,FALSE)</f>
        <v>140</v>
      </c>
      <c r="G120" s="72">
        <f>VLOOKUP($B$112,'2012'!$B67:$L67,6,FALSE)</f>
        <v>140</v>
      </c>
      <c r="H120" s="5"/>
      <c r="I120" s="47">
        <f>SUMPRODUCT(D114:D123,F114:F123)/(SUM(F114:F123))</f>
        <v>0.34945376744186046</v>
      </c>
      <c r="J120" s="47">
        <f>SUMPRODUCT(E114:E123,G114:G123)/(SUM(G114:G123))</f>
        <v>0.34945376744186046</v>
      </c>
    </row>
    <row r="121" spans="1:23" x14ac:dyDescent="0.2">
      <c r="A121" s="72" t="str">
        <f>VLOOKUP($B$112,'2012'!$B68:$L68,11,FALSE)</f>
        <v>Fridges without freezer compartment standby</v>
      </c>
      <c r="B121" s="72" t="str">
        <f>VLOOKUP($B$112,'2012'!$B68:$L68,1,FALSE)</f>
        <v>Refrigeration</v>
      </c>
      <c r="C121" s="72">
        <f>VLOOKUP($B$112,'2012'!$B68:$L68,2,FALSE)</f>
        <v>0</v>
      </c>
      <c r="D121" s="72">
        <f>VLOOKUP($B$112,'2012'!$B68:$L68,5,FALSE)/100</f>
        <v>0</v>
      </c>
      <c r="E121" s="72">
        <f>VLOOKUP($B$112,'2012'!$B68:$L68,5,FALSE)/100</f>
        <v>0</v>
      </c>
      <c r="F121" s="72">
        <f>VLOOKUP($B$112,'2012'!$B68:$L68,6,FALSE)</f>
        <v>0</v>
      </c>
      <c r="G121" s="72">
        <f>VLOOKUP($B$112,'2012'!$B68:$L68,6,FALSE)</f>
        <v>0</v>
      </c>
      <c r="H121" s="8"/>
      <c r="I121" s="113">
        <f>I120-I114</f>
        <v>0</v>
      </c>
      <c r="J121" s="113">
        <f>J120-J114</f>
        <v>0</v>
      </c>
    </row>
    <row r="122" spans="1:23" x14ac:dyDescent="0.2">
      <c r="A122" s="72" t="str">
        <f>VLOOKUP($B$112,'2012'!$B69:$L69,11,FALSE)</f>
        <v>Upright freezers</v>
      </c>
      <c r="B122" s="72" t="str">
        <f>VLOOKUP($B$112,'2012'!$B69:$L69,1,FALSE)</f>
        <v>Refrigeration</v>
      </c>
      <c r="C122" s="72">
        <f>VLOOKUP($B$112,'2012'!$B69:$L69,2,FALSE)</f>
        <v>9</v>
      </c>
      <c r="D122" s="72">
        <f>VLOOKUP($B$112,'2012'!$B69:$L69,5,FALSE)/100</f>
        <v>0.19</v>
      </c>
      <c r="E122" s="72">
        <f>VLOOKUP($B$112,'2012'!$B69:$L69,5,FALSE)/100</f>
        <v>0.19</v>
      </c>
      <c r="F122" s="72">
        <f>VLOOKUP($B$112,'2012'!$B69:$L69,6,FALSE)</f>
        <v>240</v>
      </c>
      <c r="G122" s="72">
        <f>VLOOKUP($B$112,'2012'!$B69:$L69,6,FALSE)</f>
        <v>240</v>
      </c>
      <c r="H122" s="5"/>
      <c r="I122" s="5"/>
    </row>
    <row r="123" spans="1:23" x14ac:dyDescent="0.2">
      <c r="A123" s="72" t="str">
        <f>VLOOKUP($B$112,'2012'!$B70:$L70,11,FALSE)</f>
        <v>Upright freezers standby</v>
      </c>
      <c r="B123" s="72" t="str">
        <f>VLOOKUP($B$112,'2012'!$B70:$L70,1,FALSE)</f>
        <v>Refrigeration</v>
      </c>
      <c r="C123" s="72">
        <f>VLOOKUP($B$112,'2012'!$B70:$L70,2,FALSE)</f>
        <v>0</v>
      </c>
      <c r="D123" s="72">
        <f>VLOOKUP($B$112,'2012'!$B70:$L70,5,FALSE)/100</f>
        <v>0</v>
      </c>
      <c r="E123" s="72">
        <f>VLOOKUP($B$112,'2012'!$B70:$L70,5,FALSE)/100</f>
        <v>0</v>
      </c>
      <c r="F123" s="72">
        <f>VLOOKUP($B$112,'2012'!$B70:$L70,6,FALSE)</f>
        <v>0</v>
      </c>
      <c r="G123" s="72">
        <f>VLOOKUP($B$112,'2012'!$B70:$L70,6,FALSE)</f>
        <v>0</v>
      </c>
      <c r="H123" s="5"/>
      <c r="I123" s="5"/>
    </row>
    <row r="124" spans="1:23" x14ac:dyDescent="0.2">
      <c r="A124" s="72"/>
      <c r="B124" s="72"/>
      <c r="C124" s="72"/>
      <c r="D124" s="72"/>
      <c r="E124" s="72"/>
      <c r="F124" s="72"/>
      <c r="G124" s="72"/>
      <c r="H124" s="5"/>
      <c r="I124" s="5"/>
    </row>
    <row r="125" spans="1:23" x14ac:dyDescent="0.2">
      <c r="A125" s="72"/>
      <c r="B125" s="72"/>
      <c r="C125" s="72"/>
      <c r="D125" s="72"/>
      <c r="E125" s="72"/>
      <c r="F125" s="72"/>
      <c r="G125" s="72"/>
      <c r="H125" s="5"/>
      <c r="I125" s="5"/>
    </row>
    <row r="126" spans="1:23" ht="13.5" thickBot="1" x14ac:dyDescent="0.25">
      <c r="A126" s="72"/>
      <c r="B126" s="72"/>
      <c r="C126" s="72"/>
      <c r="D126" s="72"/>
      <c r="E126" s="72"/>
      <c r="F126" s="72"/>
      <c r="G126" s="72"/>
      <c r="H126" s="5"/>
      <c r="I126" s="5"/>
    </row>
    <row r="127" spans="1:23" ht="45.75" thickBot="1" x14ac:dyDescent="0.25">
      <c r="A127" s="73" t="s">
        <v>92</v>
      </c>
      <c r="B127" s="64" t="s">
        <v>93</v>
      </c>
      <c r="C127" s="74" t="s">
        <v>65</v>
      </c>
      <c r="D127" s="74" t="s">
        <v>66</v>
      </c>
      <c r="E127" s="74" t="s">
        <v>66</v>
      </c>
      <c r="F127" s="75" t="s">
        <v>99</v>
      </c>
      <c r="G127" s="76" t="s">
        <v>99</v>
      </c>
      <c r="H127" s="5"/>
      <c r="I127" s="30" t="s">
        <v>66</v>
      </c>
      <c r="J127" s="30" t="s">
        <v>66</v>
      </c>
      <c r="L127" s="31" t="s">
        <v>67</v>
      </c>
      <c r="M127" s="31" t="s">
        <v>67</v>
      </c>
      <c r="N127" s="31" t="s">
        <v>67</v>
      </c>
      <c r="O127" s="61" t="s">
        <v>108</v>
      </c>
      <c r="P127" s="62"/>
      <c r="Q127" s="62"/>
    </row>
    <row r="128" spans="1:23" x14ac:dyDescent="0.2">
      <c r="A128" s="65"/>
      <c r="B128" s="52" t="s">
        <v>153</v>
      </c>
      <c r="C128" s="1"/>
      <c r="D128" s="83" t="s">
        <v>44</v>
      </c>
      <c r="E128" s="83" t="s">
        <v>78</v>
      </c>
      <c r="F128" s="83" t="s">
        <v>44</v>
      </c>
      <c r="G128" s="83" t="s">
        <v>78</v>
      </c>
      <c r="I128" s="83" t="s">
        <v>44</v>
      </c>
      <c r="J128" s="83" t="s">
        <v>78</v>
      </c>
      <c r="L128" s="83" t="s">
        <v>44</v>
      </c>
      <c r="M128" s="83" t="s">
        <v>78</v>
      </c>
      <c r="N128" s="81" t="s">
        <v>89</v>
      </c>
      <c r="P128" s="81" t="s">
        <v>107</v>
      </c>
      <c r="Q128" s="81" t="s">
        <v>107</v>
      </c>
    </row>
    <row r="129" spans="1:23" ht="15" x14ac:dyDescent="0.25">
      <c r="A129" s="65"/>
      <c r="B129" s="1"/>
      <c r="C129" s="68" t="s">
        <v>68</v>
      </c>
      <c r="D129" s="69" t="s">
        <v>174</v>
      </c>
      <c r="E129" s="69" t="s">
        <v>174</v>
      </c>
      <c r="F129" s="66" t="s">
        <v>70</v>
      </c>
      <c r="G129" s="67" t="s">
        <v>70</v>
      </c>
      <c r="H129" s="44"/>
      <c r="I129" s="191" t="s">
        <v>243</v>
      </c>
      <c r="J129" s="192"/>
      <c r="K129" s="24"/>
      <c r="L129" s="191" t="s">
        <v>244</v>
      </c>
      <c r="M129" s="193"/>
      <c r="N129" s="194"/>
      <c r="O129" s="41"/>
      <c r="P129" s="83" t="s">
        <v>44</v>
      </c>
      <c r="Q129" s="83" t="s">
        <v>78</v>
      </c>
      <c r="R129" s="32" t="s">
        <v>89</v>
      </c>
    </row>
    <row r="130" spans="1:23" x14ac:dyDescent="0.2">
      <c r="A130" s="72" t="str">
        <f>VLOOKUP($B$128,'2012'!$B71:$L71,11,FALSE)</f>
        <v>Dishwashers</v>
      </c>
      <c r="B130" s="72" t="str">
        <f>VLOOKUP($B$128,'2012'!$B71:$L71,1,FALSE)</f>
        <v>Washing</v>
      </c>
      <c r="C130" s="72">
        <f>VLOOKUP($B$128,'2012'!$B71:$L71,2,FALSE)</f>
        <v>10</v>
      </c>
      <c r="D130" s="72">
        <f>VLOOKUP($B$128,'2012'!$B71:$L71,5,FALSE)/100</f>
        <v>0.45039999999999997</v>
      </c>
      <c r="E130" s="72">
        <f>VLOOKUP($B$128,'2012'!$B71:$L71,5,FALSE)/100</f>
        <v>0.45039999999999997</v>
      </c>
      <c r="F130" s="72">
        <f>VLOOKUP($B$128,'2012'!$B71:$L71,6,FALSE)</f>
        <v>208</v>
      </c>
      <c r="G130" s="72">
        <f>VLOOKUP($B$128,'2012'!$B71:$L71,6,FALSE)</f>
        <v>208</v>
      </c>
      <c r="H130" s="60" t="s">
        <v>69</v>
      </c>
      <c r="I130" s="33">
        <f>SUMPRODUCT(D130:D139,F130:F139)/(SUM(F130:F139))</f>
        <v>0.39411798941798937</v>
      </c>
      <c r="J130" s="33">
        <f>SUMPRODUCT(E130:E139,G130:G139)/(SUM(G130:G139))</f>
        <v>0.39411798941798937</v>
      </c>
      <c r="K130" s="212" t="s">
        <v>256</v>
      </c>
      <c r="L130" s="33">
        <f>SUMPRODUCT(D130:D139,F130:F139)/(SUM(D130:D139))</f>
        <v>234.42423288749018</v>
      </c>
      <c r="M130" s="33">
        <f>SUMPRODUCT(E130:E139,G130:G139)/(SUM(E130:E139))</f>
        <v>234.42423288749018</v>
      </c>
      <c r="N130" s="24"/>
      <c r="O130" s="41" t="s">
        <v>73</v>
      </c>
      <c r="P130" s="38">
        <f>SUMPRODUCT(D130:D139,F130:F139)</f>
        <v>297.95319999999998</v>
      </c>
      <c r="Q130" s="38">
        <f>SUMPRODUCT(E130:E139,G130:G139)</f>
        <v>297.95319999999998</v>
      </c>
      <c r="R130" s="41" t="s">
        <v>72</v>
      </c>
    </row>
    <row r="131" spans="1:23" x14ac:dyDescent="0.2">
      <c r="A131" s="72" t="str">
        <f>VLOOKUP($B$128,'2012'!$B72:$L72,11,FALSE)</f>
        <v>Dishwashers standby</v>
      </c>
      <c r="B131" s="72" t="str">
        <f>VLOOKUP($B$128,'2012'!$B72:$L72,1,FALSE)</f>
        <v>Washing</v>
      </c>
      <c r="C131" s="72">
        <f>VLOOKUP($B$128,'2012'!$B72:$L72,2,FALSE)</f>
        <v>0</v>
      </c>
      <c r="D131" s="72">
        <f>VLOOKUP($B$128,'2012'!$B72:$L72,5,FALSE)/100</f>
        <v>0</v>
      </c>
      <c r="E131" s="72">
        <f>VLOOKUP($B$128,'2012'!$B72:$L72,5,FALSE)/100</f>
        <v>0</v>
      </c>
      <c r="F131" s="72">
        <f>VLOOKUP($B$128,'2012'!$B72:$L72,6,FALSE)</f>
        <v>0</v>
      </c>
      <c r="G131" s="72">
        <f>VLOOKUP($B$128,'2012'!$B72:$L72,6,FALSE)</f>
        <v>0</v>
      </c>
      <c r="H131" s="211" t="s">
        <v>255</v>
      </c>
      <c r="I131" s="4">
        <f>SUM(D130:D139)</f>
        <v>1.2709999999999999</v>
      </c>
      <c r="J131" s="4">
        <f>SUM(E130:E139)</f>
        <v>1.2709999999999999</v>
      </c>
      <c r="K131" s="212" t="s">
        <v>257</v>
      </c>
      <c r="L131" s="78">
        <f>L130*10^-9*3.6</f>
        <v>8.4392723839496469E-7</v>
      </c>
      <c r="M131" s="78">
        <f>M130*10^-9*3.6</f>
        <v>8.4392723839496469E-7</v>
      </c>
      <c r="N131" s="24"/>
      <c r="O131" s="41" t="s">
        <v>73</v>
      </c>
      <c r="P131" s="40">
        <f>P130*$I$30</f>
        <v>20980.095763967296</v>
      </c>
      <c r="Q131" s="40">
        <f>Q130*$J$30</f>
        <v>53196.478537564493</v>
      </c>
      <c r="R131" s="40">
        <f>P131+Q131</f>
        <v>74176.574301531786</v>
      </c>
      <c r="S131" s="41" t="s">
        <v>71</v>
      </c>
      <c r="T131" t="str">
        <f>'DK data multis bui'!H73</f>
        <v>Washing</v>
      </c>
      <c r="U131">
        <f>'DK data multis bui'!I73</f>
        <v>320895.59640000004</v>
      </c>
      <c r="V131" s="41" t="s">
        <v>71</v>
      </c>
      <c r="W131" s="86">
        <f>R131-U131</f>
        <v>-246719.02209846827</v>
      </c>
    </row>
    <row r="132" spans="1:23" x14ac:dyDescent="0.2">
      <c r="A132" s="72" t="str">
        <f>VLOOKUP($B$128,'2012'!$B73:$L73,11,FALSE)</f>
        <v>Tumble dryers</v>
      </c>
      <c r="B132" s="72" t="str">
        <f>VLOOKUP($B$128,'2012'!$B73:$L73,1,FALSE)</f>
        <v>Washing</v>
      </c>
      <c r="C132" s="72">
        <f>VLOOKUP($B$128,'2012'!$B73:$L73,2,FALSE)</f>
        <v>11</v>
      </c>
      <c r="D132" s="72">
        <f>VLOOKUP($B$128,'2012'!$B73:$L73,5,FALSE)/100</f>
        <v>0.2266</v>
      </c>
      <c r="E132" s="72">
        <f>VLOOKUP($B$128,'2012'!$B73:$L73,5,FALSE)/100</f>
        <v>0.2266</v>
      </c>
      <c r="F132" s="72">
        <f>VLOOKUP($B$128,'2012'!$B73:$L73,6,FALSE)</f>
        <v>330</v>
      </c>
      <c r="G132" s="72">
        <f>VLOOKUP($B$128,'2012'!$B73:$L73,6,FALSE)</f>
        <v>330</v>
      </c>
      <c r="H132" s="185" t="s">
        <v>239</v>
      </c>
      <c r="I132" s="107"/>
      <c r="J132" s="107"/>
      <c r="K132" s="80"/>
      <c r="L132" s="87" t="s">
        <v>106</v>
      </c>
      <c r="M132" s="79"/>
      <c r="N132" s="24"/>
      <c r="O132" s="41" t="s">
        <v>73</v>
      </c>
      <c r="P132" s="39">
        <f>P131*3.6/1000000</f>
        <v>7.5528344750282264E-2</v>
      </c>
      <c r="Q132" s="39">
        <f>Q131*3.6/1000000</f>
        <v>0.19150732273523219</v>
      </c>
      <c r="R132" s="39">
        <f>R131*3.6/1000000</f>
        <v>0.26703566748551444</v>
      </c>
      <c r="S132" s="41" t="s">
        <v>43</v>
      </c>
    </row>
    <row r="133" spans="1:23" x14ac:dyDescent="0.2">
      <c r="A133" s="72" t="str">
        <f>VLOOKUP($B$128,'2012'!$B74:$L74,11,FALSE)</f>
        <v>Tumble dryers standby</v>
      </c>
      <c r="B133" s="72" t="str">
        <f>VLOOKUP($B$128,'2012'!$B74:$L74,1,FALSE)</f>
        <v>Washing</v>
      </c>
      <c r="C133" s="72">
        <f>VLOOKUP($B$128,'2012'!$B74:$L74,2,FALSE)</f>
        <v>0</v>
      </c>
      <c r="D133" s="72">
        <f>VLOOKUP($B$128,'2012'!$B74:$L74,5,FALSE)/100</f>
        <v>0</v>
      </c>
      <c r="E133" s="72">
        <f>VLOOKUP($B$128,'2012'!$B74:$L74,5,FALSE)/100</f>
        <v>0</v>
      </c>
      <c r="F133" s="72">
        <f>VLOOKUP($B$128,'2012'!$B74:$L74,6,FALSE)</f>
        <v>0</v>
      </c>
      <c r="G133" s="72">
        <f>VLOOKUP($B$128,'2012'!$B74:$L74,6,FALSE)</f>
        <v>0</v>
      </c>
      <c r="H133" s="213" t="s">
        <v>260</v>
      </c>
      <c r="I133" s="55">
        <f>I$30*I131</f>
        <v>89.49627564329711</v>
      </c>
      <c r="J133" s="55">
        <f>J$30*J131</f>
        <v>226.92397403768268</v>
      </c>
      <c r="K133" s="212" t="s">
        <v>258</v>
      </c>
      <c r="L133" s="56">
        <f>I133*L131*1000</f>
        <v>7.5528344750282278E-2</v>
      </c>
      <c r="M133" s="56">
        <f>J133*M131*1000</f>
        <v>0.19150732273523222</v>
      </c>
      <c r="N133" s="23">
        <f>L133+M133</f>
        <v>0.26703566748551449</v>
      </c>
      <c r="P133" s="41"/>
      <c r="Q133" s="63"/>
      <c r="R133" s="63">
        <f>R132-N133</f>
        <v>0</v>
      </c>
    </row>
    <row r="134" spans="1:23" ht="15" x14ac:dyDescent="0.2">
      <c r="A134" s="72" t="str">
        <f>VLOOKUP($B$128,'2012'!$B75:$L75,11,FALSE)</f>
        <v>Washing machines</v>
      </c>
      <c r="B134" s="72" t="str">
        <f>VLOOKUP($B$128,'2012'!$B75:$L75,1,FALSE)</f>
        <v>Washing</v>
      </c>
      <c r="C134" s="72">
        <f>VLOOKUP($B$128,'2012'!$B75:$L75,2,FALSE)</f>
        <v>10</v>
      </c>
      <c r="D134" s="72">
        <f>VLOOKUP($B$128,'2012'!$B75:$L75,5,FALSE)/100</f>
        <v>0.59399999999999997</v>
      </c>
      <c r="E134" s="72">
        <f>VLOOKUP($B$128,'2012'!$B75:$L75,5,FALSE)/100</f>
        <v>0.59399999999999997</v>
      </c>
      <c r="F134" s="72">
        <f>VLOOKUP($B$128,'2012'!$B75:$L75,6,FALSE)</f>
        <v>218</v>
      </c>
      <c r="G134" s="72">
        <f>VLOOKUP($B$128,'2012'!$B75:$L75,6,FALSE)</f>
        <v>218</v>
      </c>
      <c r="I134" s="71" t="s">
        <v>65</v>
      </c>
      <c r="J134" s="71" t="s">
        <v>65</v>
      </c>
      <c r="K134" s="105" t="s">
        <v>237</v>
      </c>
      <c r="L134" s="105" t="s">
        <v>75</v>
      </c>
      <c r="M134" s="105" t="s">
        <v>75</v>
      </c>
      <c r="N134" s="105"/>
    </row>
    <row r="135" spans="1:23" x14ac:dyDescent="0.2">
      <c r="A135" s="72" t="str">
        <f>VLOOKUP($B$128,'2012'!$B76:$L76,11,FALSE)</f>
        <v>Washing machines standby</v>
      </c>
      <c r="B135" s="72" t="str">
        <f>VLOOKUP($B$128,'2012'!$B76:$L76,1,FALSE)</f>
        <v>Washing</v>
      </c>
      <c r="C135" s="72">
        <f>VLOOKUP($B$128,'2012'!$B76:$L76,2,FALSE)</f>
        <v>0</v>
      </c>
      <c r="D135" s="72">
        <f>VLOOKUP($B$128,'2012'!$B76:$L76,5,FALSE)/100</f>
        <v>0</v>
      </c>
      <c r="E135" s="72">
        <f>VLOOKUP($B$128,'2012'!$B76:$L76,5,FALSE)/100</f>
        <v>0</v>
      </c>
      <c r="F135" s="72">
        <f>VLOOKUP($B$128,'2012'!$B76:$L76,6,FALSE)</f>
        <v>0</v>
      </c>
      <c r="G135" s="72">
        <f>VLOOKUP($B$128,'2012'!$B76:$L76,6,FALSE)</f>
        <v>0</v>
      </c>
      <c r="H135" s="5"/>
      <c r="I135" s="82">
        <f>($C130*D130+$C131*D131+$C132*D132+$C133*D133+$C134*D134+$C135*D135+$C136*D136+$C137*D137+$C138*D138+$C139*D139)/I131</f>
        <v>10.178284815106215</v>
      </c>
      <c r="J135" s="82">
        <f>($C130*E130+$C131*E131+$C132*E132+$C133*E133+$C134*E134+$C135*E135+$C136*E136+$C137*E137+$C138*E138+$C139*E139)/J131</f>
        <v>10.178284815106215</v>
      </c>
      <c r="K135" s="105" t="s">
        <v>259</v>
      </c>
      <c r="L135" s="105">
        <f>L133*$N$29</f>
        <v>0.11329251712542342</v>
      </c>
      <c r="M135" s="105">
        <f>M133*$N$29</f>
        <v>0.28726098410284834</v>
      </c>
      <c r="N135" s="105">
        <f>N133*$N$29</f>
        <v>0.40055350122827171</v>
      </c>
      <c r="U135" s="105">
        <f>N135/3.6*1000000</f>
        <v>111264.86145229769</v>
      </c>
      <c r="V135" s="105" t="s">
        <v>71</v>
      </c>
      <c r="W135" s="112">
        <f>U135/U131-'DK data multis bui'!$K$85</f>
        <v>-0.5943020938861463</v>
      </c>
    </row>
    <row r="136" spans="1:23" x14ac:dyDescent="0.2">
      <c r="A136" s="72"/>
      <c r="B136" s="72"/>
      <c r="C136" s="72"/>
      <c r="D136" s="72"/>
      <c r="E136" s="72"/>
      <c r="F136" s="72"/>
      <c r="G136" s="72"/>
      <c r="H136" s="5"/>
      <c r="I136" s="47"/>
      <c r="J136" s="48"/>
    </row>
    <row r="137" spans="1:23" x14ac:dyDescent="0.2">
      <c r="A137" s="72"/>
      <c r="B137" s="72"/>
      <c r="C137" s="72"/>
      <c r="D137" s="72"/>
      <c r="E137" s="72"/>
      <c r="F137" s="72"/>
      <c r="G137" s="72"/>
      <c r="H137" s="8"/>
      <c r="I137" s="5"/>
      <c r="J137" s="46"/>
    </row>
    <row r="138" spans="1:23" x14ac:dyDescent="0.2">
      <c r="A138" s="1"/>
      <c r="B138" s="1"/>
      <c r="C138" s="1"/>
      <c r="D138" s="8"/>
      <c r="E138" s="8"/>
      <c r="F138" s="8"/>
      <c r="G138" s="5"/>
      <c r="H138" s="5"/>
      <c r="I138" s="5"/>
    </row>
    <row r="139" spans="1:23" x14ac:dyDescent="0.2">
      <c r="A139" s="1"/>
      <c r="B139" s="1"/>
      <c r="C139" s="1"/>
      <c r="D139" s="8"/>
      <c r="E139" s="8"/>
      <c r="F139" s="8"/>
      <c r="G139" s="5"/>
      <c r="H139" s="5"/>
      <c r="I139" s="5"/>
      <c r="U139" t="s">
        <v>104</v>
      </c>
    </row>
    <row r="140" spans="1:23" x14ac:dyDescent="0.2">
      <c r="A140" s="1"/>
      <c r="B140" s="1"/>
      <c r="C140" s="1"/>
      <c r="D140" s="8"/>
      <c r="E140" s="8"/>
      <c r="F140" s="8"/>
      <c r="G140" s="5"/>
      <c r="H140" s="5"/>
      <c r="I140" s="5"/>
      <c r="O140" t="s">
        <v>101</v>
      </c>
      <c r="P140" t="s">
        <v>102</v>
      </c>
      <c r="R140" s="34">
        <f>R38+R52+R66+R89+R102+R115+R131</f>
        <v>597026.55680133298</v>
      </c>
      <c r="S140" t="str">
        <f>S131</f>
        <v>MWh</v>
      </c>
    </row>
    <row r="141" spans="1:23" x14ac:dyDescent="0.2">
      <c r="A141" s="1"/>
      <c r="B141" s="1"/>
      <c r="C141" s="1"/>
      <c r="D141" s="8"/>
      <c r="E141" s="8"/>
      <c r="F141" s="8"/>
      <c r="G141" s="5"/>
      <c r="H141" s="5"/>
      <c r="I141" s="5"/>
      <c r="R141" s="85">
        <f>R39+R53+R67+R90+R103+R116+R132</f>
        <v>2.1492956044847986</v>
      </c>
      <c r="S141" t="str">
        <f>S132</f>
        <v>PJ</v>
      </c>
      <c r="U141">
        <f>'DK data multis bui'!$I$85/1000</f>
        <v>9.2980769378400012</v>
      </c>
      <c r="W141">
        <f>R141/U141</f>
        <v>0.23115485264892774</v>
      </c>
    </row>
    <row r="142" spans="1:23" x14ac:dyDescent="0.2">
      <c r="A142" s="1"/>
      <c r="B142" s="1"/>
      <c r="C142" s="1"/>
      <c r="D142" s="8"/>
      <c r="E142" s="8"/>
      <c r="F142" s="8"/>
      <c r="G142" s="5"/>
      <c r="H142" s="5"/>
      <c r="I142" s="5"/>
    </row>
    <row r="143" spans="1:23" x14ac:dyDescent="0.2">
      <c r="A143" s="1"/>
      <c r="B143" s="1"/>
      <c r="C143" s="1"/>
      <c r="D143" s="8"/>
      <c r="E143" s="8"/>
      <c r="F143" s="8"/>
      <c r="G143" s="5"/>
      <c r="H143" s="5"/>
      <c r="I143" s="5"/>
    </row>
    <row r="144" spans="1:23" x14ac:dyDescent="0.2">
      <c r="A144" s="1"/>
      <c r="B144" s="1"/>
      <c r="C144" s="1"/>
      <c r="D144" s="8"/>
      <c r="E144" s="8"/>
      <c r="F144" s="8"/>
      <c r="G144" s="5"/>
      <c r="H144" s="5"/>
      <c r="I144" s="5"/>
      <c r="R144" s="34">
        <f>R140+App_DB12!R140</f>
        <v>29340746.054835092</v>
      </c>
      <c r="S144" t="str">
        <f>S140</f>
        <v>MWh</v>
      </c>
    </row>
    <row r="145" spans="1:19" x14ac:dyDescent="0.2">
      <c r="A145" s="1"/>
      <c r="B145" s="1"/>
      <c r="C145" s="1"/>
      <c r="D145" s="8"/>
      <c r="E145" s="8"/>
      <c r="F145" s="8"/>
      <c r="G145" s="5"/>
      <c r="H145" s="5"/>
      <c r="I145" s="5"/>
      <c r="Q145" t="s">
        <v>103</v>
      </c>
      <c r="R145" s="34">
        <f>R141+App_DB12!R141</f>
        <v>105.62668579740634</v>
      </c>
      <c r="S145" t="str">
        <f>S141</f>
        <v>PJ</v>
      </c>
    </row>
    <row r="146" spans="1:19" x14ac:dyDescent="0.2">
      <c r="A146" s="1"/>
      <c r="B146" s="1"/>
      <c r="C146" s="1"/>
      <c r="D146" s="8"/>
      <c r="E146" s="8"/>
      <c r="F146" s="8"/>
      <c r="G146" s="5"/>
      <c r="H146" s="5"/>
      <c r="I146" s="5"/>
    </row>
    <row r="147" spans="1:19" x14ac:dyDescent="0.2">
      <c r="A147" s="1"/>
      <c r="B147" s="1"/>
      <c r="C147" s="1"/>
      <c r="D147" s="8"/>
      <c r="E147" s="8"/>
      <c r="F147" s="8"/>
      <c r="G147" s="5"/>
      <c r="H147" s="5"/>
      <c r="I147" s="5"/>
    </row>
    <row r="148" spans="1:19" x14ac:dyDescent="0.2">
      <c r="A148" s="1"/>
      <c r="B148" s="1"/>
      <c r="C148" s="1"/>
      <c r="D148" s="8"/>
      <c r="E148" s="8"/>
      <c r="F148" s="8"/>
      <c r="G148" s="5"/>
      <c r="H148" s="5"/>
      <c r="I148" s="5"/>
    </row>
    <row r="149" spans="1:19" x14ac:dyDescent="0.2">
      <c r="A149" s="1"/>
      <c r="B149" s="1"/>
      <c r="C149" s="1"/>
      <c r="D149" s="8"/>
      <c r="E149" s="8"/>
      <c r="F149" s="8"/>
      <c r="G149" s="5"/>
      <c r="H149" s="5"/>
      <c r="I149" s="5"/>
    </row>
    <row r="150" spans="1:19" x14ac:dyDescent="0.2">
      <c r="A150" s="1"/>
      <c r="B150" s="1"/>
      <c r="C150" s="1"/>
      <c r="D150" s="8"/>
      <c r="E150" s="8"/>
      <c r="F150" s="8"/>
      <c r="G150" s="5"/>
      <c r="H150" s="5"/>
      <c r="I150" s="5"/>
    </row>
    <row r="151" spans="1:19" x14ac:dyDescent="0.2">
      <c r="A151" s="1"/>
      <c r="B151" s="1"/>
      <c r="C151" s="1"/>
      <c r="D151" s="8"/>
      <c r="E151" s="8"/>
      <c r="F151" s="8"/>
      <c r="G151" s="5"/>
      <c r="H151" s="5"/>
      <c r="I151" s="5"/>
    </row>
    <row r="152" spans="1:19" x14ac:dyDescent="0.2">
      <c r="A152" s="1"/>
      <c r="B152" s="1"/>
      <c r="C152" s="1"/>
      <c r="D152" s="8"/>
      <c r="E152" s="8"/>
      <c r="F152" s="8"/>
      <c r="G152" s="5"/>
      <c r="H152" s="5"/>
      <c r="I152" s="5"/>
    </row>
    <row r="153" spans="1:19" x14ac:dyDescent="0.2">
      <c r="A153" s="1"/>
      <c r="B153" s="1"/>
      <c r="C153" s="1"/>
      <c r="D153" s="8"/>
      <c r="E153" s="8"/>
      <c r="F153" s="8"/>
      <c r="G153" s="5"/>
      <c r="H153" s="5"/>
      <c r="I153" s="5"/>
    </row>
    <row r="154" spans="1:19" x14ac:dyDescent="0.2">
      <c r="A154" s="1"/>
      <c r="B154" s="1"/>
      <c r="C154" s="1"/>
      <c r="D154" s="8"/>
      <c r="E154" s="8"/>
      <c r="F154" s="8"/>
      <c r="G154" s="5"/>
      <c r="H154" s="5"/>
      <c r="I154" s="5"/>
    </row>
    <row r="155" spans="1:19" x14ac:dyDescent="0.2">
      <c r="A155" s="1"/>
      <c r="B155" s="1"/>
      <c r="C155" s="1"/>
      <c r="D155" s="8"/>
      <c r="E155" s="8"/>
      <c r="F155" s="8"/>
      <c r="G155" s="5"/>
      <c r="H155" s="5"/>
      <c r="I155" s="5"/>
    </row>
    <row r="156" spans="1:19" x14ac:dyDescent="0.2">
      <c r="A156" s="1"/>
      <c r="B156" s="1"/>
      <c r="C156" s="1"/>
      <c r="D156" s="8"/>
      <c r="E156" s="8"/>
      <c r="F156" s="8"/>
      <c r="G156" s="5"/>
      <c r="H156" s="5"/>
      <c r="I156" s="5"/>
    </row>
    <row r="157" spans="1:19" x14ac:dyDescent="0.2">
      <c r="A157" s="1"/>
      <c r="B157" s="1"/>
      <c r="C157" s="1"/>
      <c r="D157" s="8"/>
      <c r="E157" s="8"/>
      <c r="F157" s="8"/>
      <c r="G157" s="5"/>
      <c r="H157" s="5"/>
      <c r="I157" s="5"/>
    </row>
    <row r="158" spans="1:19" x14ac:dyDescent="0.2">
      <c r="A158" s="1"/>
      <c r="B158" s="1"/>
      <c r="C158" s="1"/>
      <c r="D158" s="8"/>
      <c r="E158" s="8"/>
      <c r="F158" s="8"/>
      <c r="G158" s="5"/>
      <c r="H158" s="5"/>
      <c r="I158" s="5"/>
    </row>
    <row r="159" spans="1:19" x14ac:dyDescent="0.2">
      <c r="A159" s="1"/>
      <c r="B159" s="1"/>
      <c r="C159" s="1"/>
      <c r="D159" s="8"/>
      <c r="E159" s="8"/>
      <c r="F159" s="8"/>
      <c r="G159" s="5"/>
      <c r="H159" s="5"/>
      <c r="I159" s="5"/>
    </row>
    <row r="160" spans="1:19" x14ac:dyDescent="0.2">
      <c r="A160" s="1"/>
      <c r="B160" s="1"/>
      <c r="C160" s="1"/>
      <c r="D160" s="8"/>
      <c r="E160" s="8"/>
      <c r="F160" s="8"/>
      <c r="G160" s="5"/>
      <c r="H160" s="5"/>
      <c r="I160" s="5"/>
    </row>
    <row r="161" spans="1:9" x14ac:dyDescent="0.2">
      <c r="A161" s="1"/>
      <c r="B161" s="1"/>
      <c r="C161" s="1"/>
      <c r="D161" s="8"/>
      <c r="E161" s="8"/>
      <c r="F161" s="8"/>
      <c r="G161" s="5"/>
      <c r="H161" s="5"/>
      <c r="I161" s="5"/>
    </row>
    <row r="162" spans="1:9" x14ac:dyDescent="0.2">
      <c r="A162" s="1"/>
      <c r="B162" s="1"/>
      <c r="C162" s="1"/>
      <c r="D162" s="8"/>
      <c r="E162" s="8"/>
      <c r="F162" s="8"/>
      <c r="G162" s="5"/>
      <c r="H162" s="5"/>
      <c r="I162" s="5"/>
    </row>
    <row r="163" spans="1:9" x14ac:dyDescent="0.2">
      <c r="A163" s="1"/>
      <c r="B163" s="1"/>
      <c r="C163" s="1"/>
      <c r="D163" s="8"/>
      <c r="E163" s="8"/>
      <c r="F163" s="8"/>
      <c r="G163" s="5"/>
      <c r="H163" s="5"/>
      <c r="I163" s="5"/>
    </row>
    <row r="164" spans="1:9" x14ac:dyDescent="0.2">
      <c r="A164" s="1"/>
      <c r="B164" s="1"/>
      <c r="C164" s="1"/>
      <c r="D164" s="8"/>
      <c r="E164" s="8"/>
      <c r="F164" s="8"/>
      <c r="G164" s="5"/>
      <c r="H164" s="5"/>
      <c r="I164" s="5"/>
    </row>
    <row r="165" spans="1:9" x14ac:dyDescent="0.2">
      <c r="A165" s="1"/>
      <c r="B165" s="1"/>
      <c r="C165" s="1"/>
      <c r="D165" s="8"/>
      <c r="E165" s="8"/>
      <c r="F165" s="8"/>
      <c r="G165" s="5"/>
      <c r="H165" s="5"/>
      <c r="I165" s="5"/>
    </row>
    <row r="166" spans="1:9" x14ac:dyDescent="0.2">
      <c r="A166" s="1"/>
      <c r="B166" s="1"/>
      <c r="C166" s="1"/>
      <c r="D166" s="8"/>
      <c r="E166" s="8"/>
      <c r="F166" s="8"/>
      <c r="G166" s="5"/>
      <c r="H166" s="5"/>
      <c r="I166" s="5"/>
    </row>
    <row r="167" spans="1:9" x14ac:dyDescent="0.2">
      <c r="A167" s="1"/>
      <c r="B167" s="1"/>
      <c r="C167" s="1"/>
      <c r="D167" s="8"/>
      <c r="E167" s="8"/>
      <c r="F167" s="8"/>
      <c r="G167" s="5"/>
      <c r="H167" s="5"/>
      <c r="I167" s="5"/>
    </row>
    <row r="168" spans="1:9" x14ac:dyDescent="0.2">
      <c r="A168" s="1"/>
      <c r="B168" s="1"/>
      <c r="C168" s="1"/>
      <c r="D168" s="8"/>
      <c r="E168" s="8"/>
      <c r="F168" s="8"/>
      <c r="G168" s="5"/>
      <c r="H168" s="5"/>
      <c r="I168" s="5"/>
    </row>
    <row r="169" spans="1:9" x14ac:dyDescent="0.2">
      <c r="A169" s="1"/>
      <c r="B169" s="1"/>
      <c r="C169" s="1"/>
      <c r="D169" s="8"/>
      <c r="E169" s="8"/>
      <c r="F169" s="8"/>
      <c r="G169" s="5"/>
      <c r="H169" s="5"/>
      <c r="I169" s="5"/>
    </row>
    <row r="170" spans="1:9" x14ac:dyDescent="0.2">
      <c r="A170" s="1"/>
      <c r="B170" s="1"/>
      <c r="C170" s="1"/>
      <c r="D170" s="8"/>
      <c r="E170" s="8"/>
      <c r="F170" s="8"/>
      <c r="G170" s="5"/>
      <c r="H170" s="5"/>
      <c r="I170" s="5"/>
    </row>
    <row r="171" spans="1:9" x14ac:dyDescent="0.2">
      <c r="A171" s="1"/>
      <c r="B171" s="1"/>
      <c r="C171" s="1"/>
      <c r="D171" s="8"/>
      <c r="E171" s="8"/>
      <c r="F171" s="8"/>
      <c r="G171" s="5"/>
      <c r="H171" s="5"/>
      <c r="I171" s="5"/>
    </row>
    <row r="172" spans="1:9" x14ac:dyDescent="0.2">
      <c r="A172" s="1"/>
      <c r="B172" s="1"/>
      <c r="C172" s="1"/>
      <c r="D172" s="8"/>
      <c r="E172" s="8"/>
      <c r="F172" s="8"/>
      <c r="G172" s="5"/>
      <c r="H172" s="5"/>
      <c r="I172" s="5"/>
    </row>
    <row r="173" spans="1:9" x14ac:dyDescent="0.2">
      <c r="A173" s="1"/>
      <c r="B173" s="1"/>
      <c r="C173" s="1"/>
      <c r="D173" s="8"/>
      <c r="E173" s="8"/>
      <c r="F173" s="8"/>
      <c r="G173" s="5"/>
      <c r="H173" s="5"/>
      <c r="I173" s="5"/>
    </row>
    <row r="174" spans="1:9" x14ac:dyDescent="0.2">
      <c r="A174" s="1"/>
      <c r="B174" s="1"/>
      <c r="C174" s="1"/>
      <c r="D174" s="8"/>
      <c r="E174" s="8"/>
      <c r="F174" s="8"/>
      <c r="G174" s="5"/>
      <c r="H174" s="5"/>
      <c r="I174" s="5"/>
    </row>
    <row r="175" spans="1:9" x14ac:dyDescent="0.2">
      <c r="A175" s="1"/>
      <c r="B175" s="1"/>
      <c r="C175" s="1"/>
      <c r="D175" s="8"/>
      <c r="E175" s="8"/>
      <c r="F175" s="8"/>
      <c r="G175" s="5"/>
      <c r="H175" s="5"/>
      <c r="I175" s="5"/>
    </row>
    <row r="176" spans="1:9" x14ac:dyDescent="0.2">
      <c r="A176" s="1"/>
      <c r="B176" s="1"/>
      <c r="C176" s="1"/>
      <c r="D176" s="8"/>
      <c r="E176" s="8"/>
      <c r="F176" s="8"/>
      <c r="G176" s="5"/>
      <c r="H176" s="5"/>
      <c r="I176" s="5"/>
    </row>
    <row r="177" spans="1:9" x14ac:dyDescent="0.2">
      <c r="A177" s="1"/>
      <c r="B177" s="1"/>
      <c r="C177" s="1"/>
      <c r="D177" s="8"/>
      <c r="E177" s="8"/>
      <c r="F177" s="8"/>
      <c r="G177" s="5"/>
      <c r="H177" s="5"/>
      <c r="I177" s="5"/>
    </row>
    <row r="178" spans="1:9" x14ac:dyDescent="0.2">
      <c r="A178" s="1"/>
      <c r="B178" s="1"/>
      <c r="C178" s="1"/>
      <c r="D178" s="8"/>
      <c r="E178" s="8"/>
      <c r="F178" s="8"/>
      <c r="G178" s="5"/>
      <c r="H178" s="5"/>
      <c r="I178" s="5"/>
    </row>
    <row r="179" spans="1:9" x14ac:dyDescent="0.2">
      <c r="A179" s="1"/>
      <c r="B179" s="1"/>
      <c r="C179" s="1"/>
      <c r="D179" s="8"/>
      <c r="E179" s="8"/>
      <c r="F179" s="8"/>
      <c r="G179" s="5"/>
      <c r="H179" s="5"/>
      <c r="I179" s="5"/>
    </row>
    <row r="180" spans="1:9" x14ac:dyDescent="0.2">
      <c r="A180" s="1"/>
      <c r="B180" s="1"/>
      <c r="C180" s="1"/>
      <c r="D180" s="8"/>
      <c r="E180" s="8"/>
      <c r="F180" s="8"/>
      <c r="G180" s="5"/>
      <c r="H180" s="5"/>
      <c r="I180" s="5"/>
    </row>
    <row r="181" spans="1:9" x14ac:dyDescent="0.2">
      <c r="A181" s="1"/>
      <c r="B181" s="1"/>
      <c r="C181" s="1"/>
      <c r="D181" s="8"/>
      <c r="E181" s="8"/>
      <c r="F181" s="8"/>
      <c r="G181" s="5"/>
      <c r="H181" s="5"/>
      <c r="I181" s="5"/>
    </row>
    <row r="182" spans="1:9" x14ac:dyDescent="0.2">
      <c r="A182" s="1"/>
      <c r="B182" s="1"/>
      <c r="C182" s="1"/>
      <c r="D182" s="8"/>
      <c r="E182" s="8"/>
      <c r="F182" s="8"/>
      <c r="G182" s="5"/>
      <c r="H182" s="5"/>
      <c r="I182" s="5"/>
    </row>
    <row r="183" spans="1:9" x14ac:dyDescent="0.2">
      <c r="A183" s="1"/>
      <c r="B183" s="1"/>
      <c r="C183" s="1"/>
      <c r="D183" s="8"/>
      <c r="E183" s="8"/>
      <c r="F183" s="8"/>
      <c r="G183" s="5"/>
      <c r="H183" s="5"/>
      <c r="I183" s="5"/>
    </row>
    <row r="184" spans="1:9" x14ac:dyDescent="0.2">
      <c r="A184" s="1"/>
      <c r="B184" s="1"/>
      <c r="C184" s="1"/>
      <c r="D184" s="8"/>
      <c r="E184" s="8"/>
      <c r="F184" s="8"/>
      <c r="G184" s="5"/>
      <c r="H184" s="5"/>
      <c r="I184" s="5"/>
    </row>
    <row r="185" spans="1:9" x14ac:dyDescent="0.2">
      <c r="A185" s="1"/>
      <c r="B185" s="1"/>
      <c r="C185" s="1"/>
      <c r="D185" s="8"/>
      <c r="E185" s="8"/>
      <c r="F185" s="8"/>
      <c r="G185" s="5"/>
      <c r="H185" s="5"/>
      <c r="I185" s="5"/>
    </row>
    <row r="186" spans="1:9" x14ac:dyDescent="0.2">
      <c r="A186" s="1"/>
      <c r="B186" s="1"/>
      <c r="C186" s="1"/>
      <c r="D186" s="8"/>
      <c r="E186" s="8"/>
      <c r="F186" s="8"/>
      <c r="G186" s="5"/>
      <c r="H186" s="5"/>
      <c r="I186" s="5"/>
    </row>
    <row r="187" spans="1:9" x14ac:dyDescent="0.2">
      <c r="A187" s="1"/>
      <c r="B187" s="1"/>
      <c r="C187" s="1"/>
      <c r="D187" s="8"/>
      <c r="E187" s="8"/>
      <c r="F187" s="8"/>
      <c r="G187" s="5"/>
      <c r="H187" s="5"/>
      <c r="I187" s="5"/>
    </row>
    <row r="188" spans="1:9" x14ac:dyDescent="0.2">
      <c r="A188" s="1"/>
      <c r="B188" s="1"/>
      <c r="C188" s="1"/>
      <c r="D188" s="8"/>
      <c r="E188" s="8"/>
      <c r="F188" s="8"/>
      <c r="G188" s="5"/>
      <c r="H188" s="5"/>
      <c r="I188" s="5"/>
    </row>
    <row r="189" spans="1:9" x14ac:dyDescent="0.2">
      <c r="A189" s="1"/>
      <c r="B189" s="1"/>
      <c r="C189" s="1"/>
      <c r="D189" s="8"/>
      <c r="E189" s="8"/>
      <c r="F189" s="8"/>
      <c r="G189" s="5"/>
      <c r="H189" s="5"/>
      <c r="I189" s="5"/>
    </row>
    <row r="190" spans="1:9" x14ac:dyDescent="0.2">
      <c r="A190" s="1"/>
      <c r="B190" s="1"/>
      <c r="C190" s="1"/>
      <c r="D190" s="8"/>
      <c r="E190" s="8"/>
      <c r="F190" s="8"/>
      <c r="G190" s="5"/>
      <c r="H190" s="5"/>
      <c r="I190" s="5"/>
    </row>
    <row r="191" spans="1:9" x14ac:dyDescent="0.2">
      <c r="A191" s="1"/>
      <c r="B191" s="1"/>
      <c r="C191" s="1"/>
      <c r="D191" s="8"/>
      <c r="E191" s="8"/>
      <c r="F191" s="8"/>
      <c r="G191" s="5"/>
      <c r="H191" s="5"/>
      <c r="I191" s="5"/>
    </row>
    <row r="192" spans="1:9" x14ac:dyDescent="0.2">
      <c r="A192" s="1"/>
      <c r="B192" s="1"/>
      <c r="C192" s="1"/>
      <c r="D192" s="8"/>
      <c r="E192" s="8"/>
      <c r="F192" s="8"/>
      <c r="G192" s="5"/>
      <c r="H192" s="5"/>
      <c r="I192" s="5"/>
    </row>
    <row r="193" spans="1:9" x14ac:dyDescent="0.2">
      <c r="A193" s="1"/>
      <c r="B193" s="1"/>
      <c r="C193" s="1"/>
      <c r="D193" s="8"/>
      <c r="E193" s="8"/>
      <c r="F193" s="8"/>
      <c r="G193" s="5"/>
      <c r="H193" s="5"/>
      <c r="I193" s="5"/>
    </row>
    <row r="194" spans="1:9" x14ac:dyDescent="0.2">
      <c r="A194" s="1"/>
      <c r="B194" s="1"/>
      <c r="C194" s="1"/>
      <c r="D194" s="8"/>
      <c r="E194" s="8"/>
      <c r="F194" s="8"/>
      <c r="G194" s="5"/>
      <c r="H194" s="5"/>
      <c r="I194" s="5"/>
    </row>
    <row r="195" spans="1:9" x14ac:dyDescent="0.2">
      <c r="A195" s="1"/>
      <c r="B195" s="1"/>
      <c r="C195" s="1"/>
      <c r="D195" s="8"/>
      <c r="E195" s="8"/>
      <c r="F195" s="8"/>
      <c r="G195" s="5"/>
      <c r="H195" s="5"/>
      <c r="I195" s="5"/>
    </row>
    <row r="196" spans="1:9" x14ac:dyDescent="0.2">
      <c r="A196" s="1"/>
      <c r="B196" s="1"/>
      <c r="C196" s="1"/>
      <c r="D196" s="8"/>
      <c r="E196" s="8"/>
      <c r="F196" s="8"/>
      <c r="G196" s="5"/>
      <c r="H196" s="5"/>
      <c r="I196" s="5"/>
    </row>
    <row r="197" spans="1:9" x14ac:dyDescent="0.2">
      <c r="A197" s="1"/>
      <c r="B197" s="1"/>
      <c r="C197" s="1"/>
      <c r="D197" s="8"/>
      <c r="E197" s="8"/>
      <c r="F197" s="8"/>
      <c r="G197" s="5"/>
      <c r="H197" s="5"/>
      <c r="I197" s="5"/>
    </row>
    <row r="198" spans="1:9" x14ac:dyDescent="0.2">
      <c r="A198" s="1"/>
      <c r="B198" s="1"/>
      <c r="C198" s="1"/>
      <c r="D198" s="8"/>
      <c r="E198" s="8"/>
      <c r="F198" s="8"/>
      <c r="G198" s="5"/>
      <c r="H198" s="5"/>
      <c r="I198" s="5"/>
    </row>
    <row r="199" spans="1:9" x14ac:dyDescent="0.2">
      <c r="A199" s="1"/>
      <c r="B199" s="1"/>
      <c r="C199" s="1"/>
      <c r="D199" s="8"/>
      <c r="E199" s="8"/>
      <c r="F199" s="8"/>
      <c r="G199" s="5"/>
      <c r="H199" s="5"/>
      <c r="I199" s="5"/>
    </row>
    <row r="200" spans="1:9" x14ac:dyDescent="0.2">
      <c r="A200" s="1"/>
      <c r="B200" s="1"/>
      <c r="C200" s="1"/>
      <c r="D200" s="8"/>
      <c r="E200" s="8"/>
      <c r="F200" s="8"/>
      <c r="G200" s="5"/>
      <c r="H200" s="5"/>
      <c r="I200" s="5"/>
    </row>
    <row r="201" spans="1:9" x14ac:dyDescent="0.2">
      <c r="A201" s="1"/>
      <c r="B201" s="1"/>
      <c r="C201" s="1"/>
      <c r="D201" s="8"/>
      <c r="E201" s="8"/>
      <c r="F201" s="8"/>
      <c r="G201" s="5"/>
      <c r="H201" s="5"/>
      <c r="I201" s="5"/>
    </row>
    <row r="202" spans="1:9" x14ac:dyDescent="0.2">
      <c r="A202" s="1"/>
      <c r="B202" s="1"/>
      <c r="C202" s="1"/>
      <c r="D202" s="8"/>
      <c r="E202" s="8"/>
      <c r="F202" s="8"/>
      <c r="G202" s="5"/>
      <c r="H202" s="5"/>
      <c r="I202" s="5"/>
    </row>
    <row r="203" spans="1:9" x14ac:dyDescent="0.2">
      <c r="A203" s="1"/>
      <c r="B203" s="1"/>
      <c r="C203" s="1"/>
      <c r="D203" s="8"/>
      <c r="E203" s="8"/>
      <c r="F203" s="8"/>
      <c r="G203" s="5"/>
      <c r="H203" s="5"/>
      <c r="I203" s="5"/>
    </row>
    <row r="204" spans="1:9" x14ac:dyDescent="0.2">
      <c r="A204" s="1"/>
      <c r="B204" s="1"/>
      <c r="C204" s="1"/>
      <c r="D204" s="8"/>
      <c r="E204" s="8"/>
      <c r="F204" s="8"/>
      <c r="G204" s="5"/>
      <c r="H204" s="5"/>
      <c r="I204" s="5"/>
    </row>
    <row r="205" spans="1:9" x14ac:dyDescent="0.2">
      <c r="A205" s="1"/>
      <c r="B205" s="1"/>
      <c r="C205" s="1"/>
      <c r="D205" s="8"/>
      <c r="E205" s="8"/>
      <c r="F205" s="8"/>
      <c r="G205" s="5"/>
      <c r="H205" s="5"/>
      <c r="I205" s="5"/>
    </row>
    <row r="206" spans="1:9" x14ac:dyDescent="0.2">
      <c r="A206" s="1"/>
      <c r="B206" s="1"/>
      <c r="C206" s="1"/>
      <c r="D206" s="8"/>
      <c r="E206" s="8"/>
      <c r="F206" s="8"/>
      <c r="G206" s="5"/>
      <c r="H206" s="5"/>
      <c r="I206" s="5"/>
    </row>
    <row r="207" spans="1:9" x14ac:dyDescent="0.2">
      <c r="A207" s="1"/>
      <c r="B207" s="1"/>
      <c r="C207" s="1"/>
      <c r="D207" s="8"/>
      <c r="E207" s="8"/>
      <c r="F207" s="8"/>
      <c r="G207" s="5"/>
      <c r="H207" s="5"/>
      <c r="I207" s="5"/>
    </row>
    <row r="208" spans="1:9" x14ac:dyDescent="0.2">
      <c r="A208" s="1"/>
      <c r="B208" s="1"/>
      <c r="C208" s="1"/>
      <c r="D208" s="8"/>
      <c r="E208" s="8"/>
      <c r="F208" s="8"/>
      <c r="G208" s="5"/>
      <c r="H208" s="5"/>
      <c r="I208" s="5"/>
    </row>
    <row r="209" spans="1:9" x14ac:dyDescent="0.2">
      <c r="A209" s="1"/>
      <c r="B209" s="1"/>
      <c r="C209" s="1"/>
      <c r="D209" s="8"/>
      <c r="E209" s="8"/>
      <c r="F209" s="8"/>
      <c r="G209" s="5"/>
      <c r="H209" s="5"/>
      <c r="I209" s="5"/>
    </row>
    <row r="210" spans="1:9" x14ac:dyDescent="0.2">
      <c r="A210" s="1"/>
      <c r="B210" s="1"/>
      <c r="C210" s="1"/>
      <c r="D210" s="8"/>
      <c r="E210" s="8"/>
      <c r="F210" s="8"/>
      <c r="G210" s="5"/>
      <c r="H210" s="5"/>
      <c r="I210" s="5"/>
    </row>
    <row r="211" spans="1:9" x14ac:dyDescent="0.2">
      <c r="A211" s="1"/>
      <c r="B211" s="1"/>
      <c r="C211" s="1"/>
      <c r="D211" s="8"/>
      <c r="E211" s="8"/>
      <c r="F211" s="8"/>
      <c r="G211" s="5"/>
      <c r="H211" s="5"/>
      <c r="I211" s="5"/>
    </row>
    <row r="212" spans="1:9" x14ac:dyDescent="0.2">
      <c r="A212" s="1"/>
      <c r="B212" s="1"/>
      <c r="C212" s="1"/>
      <c r="D212" s="8"/>
      <c r="E212" s="8"/>
      <c r="F212" s="8"/>
      <c r="G212" s="5"/>
      <c r="H212" s="5"/>
      <c r="I212" s="5"/>
    </row>
    <row r="213" spans="1:9" x14ac:dyDescent="0.2">
      <c r="A213" s="1"/>
      <c r="B213" s="1"/>
      <c r="C213" s="1"/>
      <c r="D213" s="8"/>
      <c r="E213" s="8"/>
      <c r="F213" s="8"/>
      <c r="G213" s="5"/>
      <c r="H213" s="5"/>
      <c r="I213" s="5"/>
    </row>
    <row r="214" spans="1:9" x14ac:dyDescent="0.2">
      <c r="A214" s="1"/>
      <c r="B214" s="1"/>
      <c r="C214" s="1"/>
      <c r="D214" s="8"/>
      <c r="E214" s="8"/>
      <c r="F214" s="8"/>
      <c r="G214" s="5"/>
      <c r="H214" s="5"/>
      <c r="I214" s="5"/>
    </row>
    <row r="215" spans="1:9" x14ac:dyDescent="0.2">
      <c r="A215" s="1"/>
      <c r="B215" s="1"/>
      <c r="C215" s="1"/>
      <c r="D215" s="8"/>
      <c r="E215" s="8"/>
      <c r="F215" s="8"/>
      <c r="G215" s="5"/>
      <c r="H215" s="5"/>
      <c r="I215" s="5"/>
    </row>
    <row r="216" spans="1:9" x14ac:dyDescent="0.2">
      <c r="A216" s="1"/>
      <c r="B216" s="1"/>
      <c r="C216" s="1"/>
      <c r="D216" s="8"/>
      <c r="E216" s="8"/>
      <c r="F216" s="8"/>
      <c r="G216" s="5"/>
      <c r="H216" s="5"/>
      <c r="I216" s="5"/>
    </row>
    <row r="217" spans="1:9" x14ac:dyDescent="0.2">
      <c r="A217" s="1"/>
      <c r="B217" s="1"/>
      <c r="C217" s="1"/>
      <c r="D217" s="8"/>
      <c r="E217" s="8"/>
      <c r="F217" s="8"/>
      <c r="G217" s="5"/>
      <c r="H217" s="5"/>
      <c r="I217" s="5"/>
    </row>
    <row r="218" spans="1:9" x14ac:dyDescent="0.2">
      <c r="A218" s="1"/>
      <c r="B218" s="1"/>
      <c r="C218" s="1"/>
      <c r="D218" s="8"/>
      <c r="E218" s="8"/>
      <c r="F218" s="8"/>
      <c r="G218" s="5"/>
      <c r="H218" s="5"/>
      <c r="I218" s="5"/>
    </row>
    <row r="219" spans="1:9" x14ac:dyDescent="0.2">
      <c r="A219" s="1"/>
      <c r="B219" s="1"/>
      <c r="C219" s="1"/>
      <c r="D219" s="8"/>
      <c r="E219" s="8"/>
      <c r="F219" s="8"/>
      <c r="G219" s="5"/>
      <c r="H219" s="5"/>
      <c r="I219" s="5"/>
    </row>
    <row r="220" spans="1:9" x14ac:dyDescent="0.2">
      <c r="A220" s="1"/>
      <c r="B220" s="1"/>
      <c r="C220" s="1"/>
      <c r="D220" s="8"/>
      <c r="E220" s="8"/>
      <c r="F220" s="8"/>
      <c r="G220" s="5"/>
      <c r="H220" s="5"/>
      <c r="I220" s="5"/>
    </row>
    <row r="221" spans="1:9" x14ac:dyDescent="0.2">
      <c r="A221" s="1"/>
      <c r="B221" s="1"/>
      <c r="C221" s="1"/>
      <c r="D221" s="8"/>
      <c r="E221" s="8"/>
      <c r="F221" s="8"/>
      <c r="G221" s="5"/>
      <c r="H221" s="5"/>
      <c r="I221" s="5"/>
    </row>
    <row r="222" spans="1:9" x14ac:dyDescent="0.2">
      <c r="A222" s="1"/>
      <c r="B222" s="1"/>
      <c r="C222" s="1"/>
      <c r="D222" s="8"/>
      <c r="E222" s="8"/>
      <c r="F222" s="8"/>
      <c r="G222" s="5"/>
      <c r="H222" s="5"/>
      <c r="I222" s="5"/>
    </row>
    <row r="223" spans="1:9" x14ac:dyDescent="0.2">
      <c r="A223" s="1"/>
      <c r="B223" s="1"/>
      <c r="C223" s="1"/>
      <c r="D223" s="8"/>
      <c r="E223" s="8"/>
      <c r="F223" s="8"/>
      <c r="G223" s="5"/>
      <c r="H223" s="5"/>
      <c r="I223" s="5"/>
    </row>
    <row r="224" spans="1:9" x14ac:dyDescent="0.2">
      <c r="A224" s="1"/>
      <c r="B224" s="1"/>
      <c r="C224" s="1"/>
      <c r="D224" s="8"/>
      <c r="E224" s="8"/>
      <c r="F224" s="8"/>
      <c r="G224" s="5"/>
      <c r="H224" s="5"/>
      <c r="I224" s="5"/>
    </row>
    <row r="225" spans="1:9" x14ac:dyDescent="0.2">
      <c r="A225" s="1"/>
      <c r="B225" s="1"/>
      <c r="C225" s="1"/>
      <c r="D225" s="8"/>
      <c r="E225" s="8"/>
      <c r="F225" s="8"/>
      <c r="G225" s="5"/>
      <c r="H225" s="5"/>
      <c r="I225" s="5"/>
    </row>
    <row r="226" spans="1:9" x14ac:dyDescent="0.2">
      <c r="A226" s="1"/>
      <c r="B226" s="1"/>
      <c r="C226" s="1"/>
      <c r="D226" s="8"/>
      <c r="E226" s="8"/>
      <c r="F226" s="8"/>
      <c r="G226" s="5"/>
      <c r="H226" s="5"/>
      <c r="I226" s="5"/>
    </row>
    <row r="227" spans="1:9" x14ac:dyDescent="0.2">
      <c r="A227" s="1"/>
      <c r="B227" s="1"/>
      <c r="C227" s="1"/>
      <c r="D227" s="8"/>
      <c r="E227" s="8"/>
      <c r="F227" s="8"/>
      <c r="G227" s="5"/>
      <c r="H227" s="5"/>
      <c r="I227" s="5"/>
    </row>
    <row r="228" spans="1:9" x14ac:dyDescent="0.2">
      <c r="A228" s="1"/>
      <c r="B228" s="1"/>
      <c r="C228" s="1"/>
      <c r="D228" s="8"/>
      <c r="E228" s="8"/>
      <c r="F228" s="8"/>
      <c r="G228" s="5"/>
      <c r="H228" s="5"/>
      <c r="I228" s="5"/>
    </row>
    <row r="229" spans="1:9" x14ac:dyDescent="0.2">
      <c r="A229" s="1"/>
      <c r="B229" s="1"/>
      <c r="C229" s="1"/>
      <c r="D229" s="8"/>
      <c r="E229" s="8"/>
      <c r="F229" s="8"/>
      <c r="G229" s="5"/>
      <c r="H229" s="5"/>
      <c r="I229" s="5"/>
    </row>
    <row r="230" spans="1:9" x14ac:dyDescent="0.2">
      <c r="A230" s="1"/>
      <c r="B230" s="1"/>
      <c r="C230" s="1"/>
      <c r="D230" s="8"/>
      <c r="E230" s="8"/>
      <c r="F230" s="8"/>
      <c r="G230" s="5"/>
      <c r="H230" s="5"/>
      <c r="I230" s="5"/>
    </row>
    <row r="231" spans="1:9" x14ac:dyDescent="0.2">
      <c r="A231" s="1"/>
      <c r="B231" s="1"/>
      <c r="C231" s="1"/>
      <c r="D231" s="8"/>
      <c r="E231" s="8"/>
      <c r="F231" s="8"/>
      <c r="G231" s="5"/>
      <c r="H231" s="5"/>
      <c r="I231" s="5"/>
    </row>
    <row r="232" spans="1:9" x14ac:dyDescent="0.2">
      <c r="A232" s="1"/>
      <c r="B232" s="1"/>
      <c r="C232" s="1"/>
      <c r="D232" s="8"/>
      <c r="E232" s="8"/>
      <c r="F232" s="8"/>
      <c r="G232" s="5"/>
      <c r="H232" s="5"/>
      <c r="I232" s="5"/>
    </row>
    <row r="233" spans="1:9" x14ac:dyDescent="0.2">
      <c r="A233" s="1"/>
      <c r="B233" s="1"/>
      <c r="C233" s="1"/>
      <c r="D233" s="8"/>
      <c r="E233" s="8"/>
      <c r="F233" s="8"/>
      <c r="G233" s="5"/>
      <c r="H233" s="5"/>
      <c r="I233" s="5"/>
    </row>
    <row r="234" spans="1:9" x14ac:dyDescent="0.2">
      <c r="A234" s="1"/>
      <c r="B234" s="1"/>
      <c r="C234" s="1"/>
      <c r="D234" s="8"/>
      <c r="E234" s="8"/>
      <c r="F234" s="8"/>
      <c r="G234" s="5"/>
      <c r="H234" s="5"/>
      <c r="I234" s="5"/>
    </row>
    <row r="235" spans="1:9" x14ac:dyDescent="0.2">
      <c r="A235" s="1"/>
      <c r="B235" s="1"/>
      <c r="C235" s="1"/>
      <c r="D235" s="8"/>
      <c r="E235" s="8"/>
      <c r="F235" s="8"/>
      <c r="G235" s="5"/>
      <c r="H235" s="5"/>
      <c r="I235" s="5"/>
    </row>
    <row r="236" spans="1:9" x14ac:dyDescent="0.2">
      <c r="A236" s="1"/>
      <c r="B236" s="1"/>
      <c r="C236" s="1"/>
      <c r="D236" s="8"/>
      <c r="E236" s="8"/>
      <c r="F236" s="8"/>
      <c r="G236" s="5"/>
      <c r="H236" s="5"/>
      <c r="I236" s="5"/>
    </row>
    <row r="237" spans="1:9" x14ac:dyDescent="0.2">
      <c r="A237" s="1"/>
      <c r="B237" s="1"/>
      <c r="C237" s="1"/>
      <c r="D237" s="8"/>
      <c r="E237" s="8"/>
      <c r="F237" s="8"/>
      <c r="G237" s="5"/>
      <c r="H237" s="5"/>
      <c r="I237" s="5"/>
    </row>
    <row r="238" spans="1:9" x14ac:dyDescent="0.2">
      <c r="A238" s="1"/>
      <c r="B238" s="1"/>
      <c r="C238" s="1"/>
      <c r="D238" s="8"/>
      <c r="E238" s="8"/>
      <c r="F238" s="8"/>
      <c r="G238" s="5"/>
      <c r="H238" s="5"/>
      <c r="I238" s="5"/>
    </row>
    <row r="239" spans="1:9" x14ac:dyDescent="0.2">
      <c r="A239" s="1"/>
      <c r="B239" s="1"/>
      <c r="C239" s="1"/>
      <c r="D239" s="8"/>
      <c r="E239" s="8"/>
      <c r="F239" s="8"/>
      <c r="G239" s="5"/>
      <c r="H239" s="5"/>
      <c r="I239" s="5"/>
    </row>
    <row r="240" spans="1:9" x14ac:dyDescent="0.2">
      <c r="A240" s="1"/>
      <c r="B240" s="1"/>
      <c r="C240" s="1"/>
      <c r="D240" s="8"/>
      <c r="E240" s="8"/>
      <c r="F240" s="8"/>
      <c r="G240" s="5"/>
      <c r="H240" s="5"/>
      <c r="I240" s="5"/>
    </row>
    <row r="241" spans="1:9" x14ac:dyDescent="0.2">
      <c r="A241" s="1"/>
      <c r="B241" s="1"/>
      <c r="C241" s="1"/>
      <c r="D241" s="8"/>
      <c r="E241" s="8"/>
      <c r="F241" s="8"/>
      <c r="G241" s="5"/>
      <c r="H241" s="5"/>
      <c r="I241" s="5"/>
    </row>
    <row r="242" spans="1:9" x14ac:dyDescent="0.2">
      <c r="A242" s="1"/>
      <c r="B242" s="1"/>
      <c r="C242" s="1"/>
      <c r="D242" s="8"/>
      <c r="E242" s="8"/>
      <c r="F242" s="8"/>
      <c r="G242" s="5"/>
      <c r="H242" s="5"/>
      <c r="I242" s="5"/>
    </row>
    <row r="243" spans="1:9" x14ac:dyDescent="0.2">
      <c r="A243" s="1"/>
      <c r="B243" s="1"/>
      <c r="C243" s="1"/>
      <c r="D243" s="8"/>
      <c r="E243" s="8"/>
      <c r="F243" s="8"/>
      <c r="G243" s="5"/>
      <c r="H243" s="5"/>
      <c r="I243" s="5"/>
    </row>
    <row r="244" spans="1:9" x14ac:dyDescent="0.2">
      <c r="A244" s="1"/>
      <c r="B244" s="1"/>
      <c r="C244" s="1"/>
      <c r="D244" s="8"/>
      <c r="E244" s="8"/>
      <c r="F244" s="8"/>
      <c r="G244" s="5"/>
      <c r="H244" s="5"/>
      <c r="I244" s="5"/>
    </row>
    <row r="245" spans="1:9" x14ac:dyDescent="0.2">
      <c r="A245" s="1"/>
      <c r="B245" s="1"/>
      <c r="C245" s="1"/>
      <c r="D245" s="8"/>
      <c r="E245" s="8"/>
      <c r="F245" s="8"/>
      <c r="G245" s="5"/>
      <c r="H245" s="5"/>
      <c r="I245" s="5"/>
    </row>
    <row r="246" spans="1:9" x14ac:dyDescent="0.2">
      <c r="A246" s="1"/>
      <c r="B246" s="1"/>
      <c r="C246" s="1"/>
      <c r="D246" s="8"/>
      <c r="E246" s="8"/>
      <c r="F246" s="8"/>
      <c r="G246" s="5"/>
      <c r="H246" s="5"/>
      <c r="I246" s="5"/>
    </row>
    <row r="247" spans="1:9" x14ac:dyDescent="0.2">
      <c r="A247" s="1"/>
      <c r="B247" s="1"/>
      <c r="C247" s="1"/>
      <c r="D247" s="8"/>
      <c r="E247" s="8"/>
      <c r="F247" s="8"/>
      <c r="G247" s="5"/>
      <c r="H247" s="5"/>
      <c r="I247" s="5"/>
    </row>
    <row r="248" spans="1:9" x14ac:dyDescent="0.2">
      <c r="A248" s="1"/>
      <c r="B248" s="1"/>
      <c r="C248" s="1"/>
      <c r="D248" s="8"/>
      <c r="E248" s="8"/>
      <c r="F248" s="8"/>
      <c r="G248" s="5"/>
      <c r="H248" s="5"/>
      <c r="I248" s="5"/>
    </row>
    <row r="249" spans="1:9" x14ac:dyDescent="0.2">
      <c r="A249" s="1"/>
      <c r="B249" s="1"/>
      <c r="C249" s="1"/>
      <c r="D249" s="8"/>
      <c r="E249" s="8"/>
      <c r="F249" s="8"/>
      <c r="G249" s="5"/>
      <c r="H249" s="5"/>
      <c r="I249" s="5"/>
    </row>
    <row r="250" spans="1:9" x14ac:dyDescent="0.2">
      <c r="A250" s="1"/>
      <c r="B250" s="1"/>
      <c r="C250" s="1"/>
      <c r="D250" s="8"/>
      <c r="E250" s="8"/>
      <c r="F250" s="8"/>
      <c r="G250" s="5"/>
      <c r="H250" s="5"/>
      <c r="I250" s="5"/>
    </row>
    <row r="251" spans="1:9" x14ac:dyDescent="0.2">
      <c r="A251" s="1"/>
      <c r="B251" s="1"/>
      <c r="C251" s="1"/>
      <c r="D251" s="8"/>
      <c r="E251" s="8"/>
      <c r="F251" s="8"/>
      <c r="G251" s="5"/>
      <c r="H251" s="5"/>
      <c r="I251" s="5"/>
    </row>
    <row r="252" spans="1:9" x14ac:dyDescent="0.2">
      <c r="A252" s="1"/>
      <c r="B252" s="1"/>
      <c r="C252" s="1"/>
      <c r="D252" s="8"/>
      <c r="E252" s="8"/>
      <c r="F252" s="8"/>
      <c r="G252" s="5"/>
      <c r="H252" s="5"/>
      <c r="I252" s="5"/>
    </row>
    <row r="253" spans="1:9" x14ac:dyDescent="0.2">
      <c r="A253" s="1"/>
      <c r="B253" s="1"/>
      <c r="C253" s="1"/>
      <c r="D253" s="8"/>
      <c r="E253" s="8"/>
      <c r="F253" s="8"/>
      <c r="G253" s="5"/>
      <c r="H253" s="5"/>
      <c r="I253" s="5"/>
    </row>
    <row r="254" spans="1:9" x14ac:dyDescent="0.2">
      <c r="A254" s="1"/>
      <c r="B254" s="1"/>
      <c r="C254" s="1"/>
      <c r="D254" s="8"/>
      <c r="E254" s="8"/>
      <c r="F254" s="8"/>
      <c r="G254" s="5"/>
      <c r="H254" s="5"/>
      <c r="I254" s="5"/>
    </row>
    <row r="255" spans="1:9" x14ac:dyDescent="0.2">
      <c r="A255" s="1"/>
      <c r="B255" s="1"/>
      <c r="C255" s="1"/>
      <c r="D255" s="8"/>
      <c r="E255" s="8"/>
      <c r="F255" s="8"/>
      <c r="G255" s="5"/>
      <c r="H255" s="5"/>
      <c r="I255" s="5"/>
    </row>
    <row r="256" spans="1:9" x14ac:dyDescent="0.2">
      <c r="A256" s="1"/>
      <c r="B256" s="1"/>
      <c r="C256" s="1"/>
      <c r="D256" s="8"/>
      <c r="E256" s="8"/>
      <c r="F256" s="8"/>
      <c r="G256" s="5"/>
      <c r="H256" s="5"/>
      <c r="I256" s="5"/>
    </row>
    <row r="257" spans="1:9" x14ac:dyDescent="0.2">
      <c r="A257" s="1"/>
      <c r="B257" s="1"/>
      <c r="C257" s="1"/>
      <c r="D257" s="8"/>
      <c r="E257" s="8"/>
      <c r="F257" s="8"/>
      <c r="G257" s="5"/>
      <c r="H257" s="5"/>
      <c r="I257" s="5"/>
    </row>
    <row r="258" spans="1:9" x14ac:dyDescent="0.2">
      <c r="A258" s="1"/>
      <c r="B258" s="1"/>
      <c r="C258" s="1"/>
      <c r="D258" s="8"/>
      <c r="E258" s="8"/>
      <c r="F258" s="8"/>
      <c r="G258" s="5"/>
      <c r="H258" s="5"/>
      <c r="I258" s="5"/>
    </row>
    <row r="259" spans="1:9" x14ac:dyDescent="0.2">
      <c r="A259" s="1"/>
      <c r="B259" s="1"/>
      <c r="C259" s="1"/>
      <c r="D259" s="8"/>
      <c r="E259" s="8"/>
      <c r="F259" s="8"/>
      <c r="G259" s="5"/>
      <c r="H259" s="5"/>
      <c r="I259" s="5"/>
    </row>
    <row r="260" spans="1:9" x14ac:dyDescent="0.2">
      <c r="A260" s="1"/>
      <c r="B260" s="1"/>
      <c r="C260" s="1"/>
      <c r="D260" s="8"/>
      <c r="E260" s="8"/>
      <c r="F260" s="8"/>
      <c r="G260" s="5"/>
      <c r="H260" s="5"/>
      <c r="I260" s="5"/>
    </row>
    <row r="261" spans="1:9" x14ac:dyDescent="0.2">
      <c r="A261" s="1"/>
      <c r="B261" s="1"/>
      <c r="C261" s="1"/>
      <c r="D261" s="8"/>
      <c r="E261" s="8"/>
      <c r="F261" s="8"/>
      <c r="G261" s="5"/>
      <c r="H261" s="5"/>
      <c r="I261" s="5"/>
    </row>
    <row r="262" spans="1:9" x14ac:dyDescent="0.2">
      <c r="A262" s="1"/>
      <c r="B262" s="1"/>
      <c r="C262" s="1"/>
      <c r="D262" s="8"/>
      <c r="E262" s="8"/>
      <c r="F262" s="8"/>
      <c r="G262" s="5"/>
      <c r="H262" s="5"/>
      <c r="I262" s="5"/>
    </row>
    <row r="263" spans="1:9" x14ac:dyDescent="0.2">
      <c r="A263" s="1"/>
      <c r="B263" s="1"/>
      <c r="C263" s="1"/>
      <c r="D263" s="8"/>
      <c r="E263" s="8"/>
      <c r="F263" s="8"/>
      <c r="G263" s="5"/>
      <c r="H263" s="5"/>
      <c r="I263" s="5"/>
    </row>
    <row r="264" spans="1:9" x14ac:dyDescent="0.2">
      <c r="A264" s="1"/>
      <c r="B264" s="1"/>
      <c r="C264" s="1"/>
      <c r="D264" s="8"/>
      <c r="E264" s="8"/>
      <c r="F264" s="8"/>
      <c r="G264" s="5"/>
      <c r="H264" s="5"/>
      <c r="I264" s="5"/>
    </row>
    <row r="265" spans="1:9" x14ac:dyDescent="0.2">
      <c r="A265" s="1"/>
      <c r="B265" s="1"/>
      <c r="C265" s="1"/>
      <c r="D265" s="8"/>
      <c r="E265" s="8"/>
      <c r="F265" s="8"/>
      <c r="G265" s="5"/>
      <c r="H265" s="5"/>
      <c r="I265" s="5"/>
    </row>
    <row r="266" spans="1:9" x14ac:dyDescent="0.2">
      <c r="A266" s="1"/>
      <c r="B266" s="1"/>
      <c r="C266" s="1"/>
      <c r="D266" s="8"/>
      <c r="E266" s="8"/>
      <c r="F266" s="8"/>
      <c r="G266" s="5"/>
      <c r="H266" s="5"/>
      <c r="I266" s="5"/>
    </row>
    <row r="267" spans="1:9" x14ac:dyDescent="0.2">
      <c r="A267" s="1"/>
      <c r="B267" s="1"/>
      <c r="C267" s="1"/>
      <c r="D267" s="8"/>
      <c r="E267" s="8"/>
      <c r="F267" s="8"/>
      <c r="G267" s="5"/>
      <c r="H267" s="5"/>
      <c r="I267" s="5"/>
    </row>
    <row r="268" spans="1:9" x14ac:dyDescent="0.2">
      <c r="A268" s="1"/>
      <c r="B268" s="1"/>
      <c r="C268" s="1"/>
      <c r="D268" s="8"/>
      <c r="E268" s="8"/>
      <c r="F268" s="8"/>
      <c r="G268" s="5"/>
      <c r="H268" s="5"/>
      <c r="I268" s="5"/>
    </row>
    <row r="269" spans="1:9" x14ac:dyDescent="0.2">
      <c r="A269" s="1"/>
      <c r="B269" s="1"/>
      <c r="C269" s="1"/>
      <c r="D269" s="8"/>
      <c r="E269" s="8"/>
      <c r="F269" s="8"/>
      <c r="G269" s="5"/>
      <c r="H269" s="5"/>
      <c r="I269" s="5"/>
    </row>
    <row r="270" spans="1:9" x14ac:dyDescent="0.2">
      <c r="A270" s="1"/>
      <c r="B270" s="1"/>
      <c r="C270" s="1"/>
      <c r="D270" s="8"/>
      <c r="E270" s="8"/>
      <c r="F270" s="8"/>
      <c r="G270" s="5"/>
      <c r="H270" s="5"/>
      <c r="I270" s="5"/>
    </row>
    <row r="271" spans="1:9" x14ac:dyDescent="0.2">
      <c r="A271" s="1"/>
      <c r="B271" s="1"/>
      <c r="C271" s="1"/>
      <c r="D271" s="8"/>
      <c r="E271" s="8"/>
      <c r="F271" s="8"/>
      <c r="G271" s="5"/>
      <c r="H271" s="5"/>
      <c r="I271" s="5"/>
    </row>
    <row r="272" spans="1:9" x14ac:dyDescent="0.2">
      <c r="A272" s="1"/>
      <c r="B272" s="1"/>
      <c r="C272" s="1"/>
      <c r="D272" s="8"/>
      <c r="E272" s="8"/>
      <c r="F272" s="8"/>
      <c r="G272" s="5"/>
      <c r="H272" s="5"/>
      <c r="I272" s="5"/>
    </row>
    <row r="273" spans="1:9" x14ac:dyDescent="0.2">
      <c r="A273" s="1"/>
      <c r="B273" s="1"/>
      <c r="C273" s="1"/>
      <c r="D273" s="8"/>
      <c r="E273" s="8"/>
      <c r="F273" s="8"/>
      <c r="G273" s="5"/>
      <c r="H273" s="5"/>
      <c r="I273" s="5"/>
    </row>
    <row r="274" spans="1:9" x14ac:dyDescent="0.2">
      <c r="A274" s="1"/>
      <c r="B274" s="1"/>
      <c r="C274" s="1"/>
      <c r="D274" s="8"/>
      <c r="E274" s="8"/>
      <c r="F274" s="8"/>
      <c r="G274" s="5"/>
      <c r="H274" s="5"/>
      <c r="I274" s="5"/>
    </row>
    <row r="275" spans="1:9" x14ac:dyDescent="0.2">
      <c r="A275" s="1"/>
      <c r="B275" s="1"/>
      <c r="C275" s="1"/>
      <c r="D275" s="8"/>
      <c r="E275" s="8"/>
      <c r="F275" s="8"/>
      <c r="G275" s="5"/>
      <c r="H275" s="5"/>
      <c r="I275" s="5"/>
    </row>
    <row r="276" spans="1:9" x14ac:dyDescent="0.2">
      <c r="A276" s="1"/>
      <c r="B276" s="1"/>
      <c r="C276" s="1"/>
      <c r="D276" s="8"/>
      <c r="E276" s="8"/>
      <c r="F276" s="8"/>
      <c r="G276" s="5"/>
      <c r="H276" s="5"/>
      <c r="I276" s="5"/>
    </row>
    <row r="277" spans="1:9" x14ac:dyDescent="0.2">
      <c r="A277" s="1"/>
      <c r="B277" s="1"/>
      <c r="C277" s="1"/>
      <c r="D277" s="8"/>
      <c r="E277" s="8"/>
      <c r="F277" s="8"/>
      <c r="G277" s="5"/>
      <c r="H277" s="5"/>
      <c r="I277" s="5"/>
    </row>
    <row r="278" spans="1:9" x14ac:dyDescent="0.2">
      <c r="A278" s="1"/>
      <c r="B278" s="1"/>
      <c r="C278" s="1"/>
      <c r="D278" s="8"/>
      <c r="E278" s="8"/>
      <c r="F278" s="8"/>
      <c r="G278" s="5"/>
      <c r="H278" s="5"/>
      <c r="I278" s="5"/>
    </row>
    <row r="279" spans="1:9" x14ac:dyDescent="0.2">
      <c r="A279" s="1"/>
      <c r="B279" s="1"/>
      <c r="C279" s="1"/>
      <c r="D279" s="8"/>
      <c r="E279" s="8"/>
      <c r="F279" s="8"/>
      <c r="G279" s="5"/>
      <c r="H279" s="5"/>
      <c r="I279" s="5"/>
    </row>
    <row r="280" spans="1:9" x14ac:dyDescent="0.2">
      <c r="A280" s="1"/>
      <c r="B280" s="1"/>
      <c r="C280" s="1"/>
      <c r="D280" s="8"/>
      <c r="E280" s="8"/>
      <c r="F280" s="8"/>
      <c r="G280" s="5"/>
      <c r="H280" s="5"/>
      <c r="I280" s="5"/>
    </row>
    <row r="281" spans="1:9" x14ac:dyDescent="0.2">
      <c r="A281" s="1"/>
      <c r="B281" s="1"/>
      <c r="C281" s="1"/>
      <c r="D281" s="8"/>
      <c r="E281" s="8"/>
      <c r="F281" s="8"/>
      <c r="G281" s="5"/>
      <c r="H281" s="5"/>
      <c r="I281" s="5"/>
    </row>
    <row r="282" spans="1:9" x14ac:dyDescent="0.2">
      <c r="A282" s="1"/>
      <c r="B282" s="1"/>
      <c r="C282" s="1"/>
      <c r="D282" s="8"/>
      <c r="E282" s="8"/>
      <c r="F282" s="8"/>
      <c r="G282" s="5"/>
      <c r="H282" s="5"/>
      <c r="I282" s="5"/>
    </row>
    <row r="283" spans="1:9" x14ac:dyDescent="0.2">
      <c r="A283" s="1"/>
      <c r="B283" s="1"/>
      <c r="C283" s="1"/>
      <c r="D283" s="8"/>
      <c r="E283" s="8"/>
      <c r="F283" s="8"/>
      <c r="G283" s="5"/>
      <c r="H283" s="5"/>
      <c r="I283" s="5"/>
    </row>
    <row r="284" spans="1:9" x14ac:dyDescent="0.2">
      <c r="A284" s="1"/>
      <c r="B284" s="1"/>
      <c r="C284" s="1"/>
      <c r="D284" s="8"/>
      <c r="E284" s="8"/>
      <c r="F284" s="8"/>
      <c r="G284" s="5"/>
      <c r="H284" s="5"/>
      <c r="I284" s="5"/>
    </row>
    <row r="285" spans="1:9" x14ac:dyDescent="0.2">
      <c r="A285" s="1"/>
      <c r="B285" s="1"/>
      <c r="C285" s="1"/>
      <c r="D285" s="8"/>
      <c r="E285" s="8"/>
      <c r="F285" s="8"/>
      <c r="G285" s="5"/>
      <c r="H285" s="5"/>
      <c r="I285" s="5"/>
    </row>
    <row r="286" spans="1:9" x14ac:dyDescent="0.2">
      <c r="A286" s="1"/>
      <c r="B286" s="1"/>
      <c r="C286" s="1"/>
      <c r="D286" s="8"/>
      <c r="E286" s="8"/>
      <c r="F286" s="8"/>
      <c r="G286" s="5"/>
      <c r="H286" s="5"/>
      <c r="I286" s="5"/>
    </row>
    <row r="287" spans="1:9" x14ac:dyDescent="0.2">
      <c r="A287" s="1"/>
      <c r="B287" s="1"/>
      <c r="C287" s="1"/>
      <c r="D287" s="8"/>
      <c r="E287" s="8"/>
      <c r="F287" s="8"/>
      <c r="G287" s="5"/>
      <c r="H287" s="5"/>
      <c r="I287" s="5"/>
    </row>
    <row r="288" spans="1:9" x14ac:dyDescent="0.2">
      <c r="A288" s="1"/>
      <c r="B288" s="1"/>
      <c r="C288" s="1"/>
      <c r="D288" s="8"/>
      <c r="E288" s="8"/>
      <c r="F288" s="8"/>
      <c r="G288" s="5"/>
      <c r="H288" s="5"/>
      <c r="I288" s="5"/>
    </row>
    <row r="289" spans="1:9" x14ac:dyDescent="0.2">
      <c r="A289" s="1"/>
      <c r="B289" s="1"/>
      <c r="C289" s="1"/>
      <c r="D289" s="8"/>
      <c r="E289" s="8"/>
      <c r="F289" s="8"/>
      <c r="G289" s="5"/>
      <c r="H289" s="5"/>
      <c r="I289" s="5"/>
    </row>
    <row r="290" spans="1:9" x14ac:dyDescent="0.2">
      <c r="A290" s="1"/>
      <c r="B290" s="1"/>
      <c r="C290" s="1"/>
      <c r="D290" s="8"/>
      <c r="E290" s="8"/>
      <c r="F290" s="8"/>
      <c r="G290" s="5"/>
      <c r="H290" s="5"/>
      <c r="I290" s="5"/>
    </row>
    <row r="291" spans="1:9" x14ac:dyDescent="0.2">
      <c r="A291" s="1"/>
      <c r="B291" s="1"/>
      <c r="C291" s="1"/>
      <c r="D291" s="8"/>
      <c r="E291" s="8"/>
      <c r="F291" s="8"/>
      <c r="G291" s="5"/>
      <c r="H291" s="5"/>
      <c r="I291" s="5"/>
    </row>
    <row r="292" spans="1:9" x14ac:dyDescent="0.2">
      <c r="A292" s="1"/>
      <c r="B292" s="1"/>
      <c r="C292" s="1"/>
      <c r="D292" s="8"/>
      <c r="E292" s="8"/>
      <c r="F292" s="8"/>
      <c r="G292" s="5"/>
      <c r="H292" s="5"/>
      <c r="I292" s="5"/>
    </row>
    <row r="293" spans="1:9" x14ac:dyDescent="0.2">
      <c r="A293" s="1"/>
      <c r="B293" s="1"/>
      <c r="C293" s="1"/>
      <c r="D293" s="8"/>
      <c r="E293" s="8"/>
      <c r="F293" s="8"/>
      <c r="G293" s="5"/>
      <c r="H293" s="5"/>
      <c r="I293" s="5"/>
    </row>
    <row r="294" spans="1:9" x14ac:dyDescent="0.2">
      <c r="A294" s="1"/>
      <c r="B294" s="1"/>
      <c r="C294" s="1"/>
      <c r="D294" s="8"/>
      <c r="E294" s="8"/>
      <c r="F294" s="8"/>
      <c r="G294" s="5"/>
      <c r="H294" s="5"/>
      <c r="I294" s="5"/>
    </row>
    <row r="295" spans="1:9" x14ac:dyDescent="0.2">
      <c r="A295" s="1"/>
      <c r="B295" s="1"/>
      <c r="C295" s="1"/>
      <c r="D295" s="8"/>
      <c r="E295" s="8"/>
      <c r="F295" s="8"/>
      <c r="G295" s="5"/>
      <c r="H295" s="5"/>
      <c r="I295" s="5"/>
    </row>
    <row r="296" spans="1:9" x14ac:dyDescent="0.2">
      <c r="A296" s="1"/>
      <c r="B296" s="1"/>
      <c r="C296" s="1"/>
      <c r="D296" s="8"/>
      <c r="E296" s="8"/>
      <c r="F296" s="8"/>
      <c r="G296" s="5"/>
      <c r="H296" s="5"/>
      <c r="I296" s="5"/>
    </row>
    <row r="297" spans="1:9" x14ac:dyDescent="0.2">
      <c r="A297" s="1"/>
      <c r="B297" s="1"/>
      <c r="C297" s="1"/>
      <c r="D297" s="8"/>
      <c r="E297" s="8"/>
      <c r="F297" s="8"/>
      <c r="G297" s="5"/>
      <c r="H297" s="5"/>
      <c r="I297" s="5"/>
    </row>
    <row r="298" spans="1:9" x14ac:dyDescent="0.2">
      <c r="A298" s="1"/>
      <c r="B298" s="1"/>
      <c r="C298" s="1"/>
      <c r="D298" s="8"/>
      <c r="E298" s="8"/>
      <c r="F298" s="8"/>
      <c r="G298" s="5"/>
      <c r="H298" s="5"/>
      <c r="I298" s="5"/>
    </row>
    <row r="299" spans="1:9" x14ac:dyDescent="0.2">
      <c r="A299" s="1"/>
      <c r="B299" s="1"/>
      <c r="C299" s="1"/>
      <c r="D299" s="8"/>
      <c r="E299" s="8"/>
      <c r="F299" s="8"/>
      <c r="G299" s="5"/>
      <c r="H299" s="5"/>
      <c r="I299" s="5"/>
    </row>
    <row r="300" spans="1:9" x14ac:dyDescent="0.2">
      <c r="A300" s="1"/>
      <c r="B300" s="1"/>
      <c r="C300" s="1"/>
      <c r="D300" s="8"/>
      <c r="E300" s="8"/>
      <c r="F300" s="8"/>
      <c r="G300" s="5"/>
      <c r="H300" s="5"/>
      <c r="I300" s="5"/>
    </row>
    <row r="301" spans="1:9" x14ac:dyDescent="0.2">
      <c r="A301" s="1"/>
      <c r="B301" s="1"/>
      <c r="C301" s="1"/>
      <c r="D301" s="8"/>
      <c r="E301" s="8"/>
      <c r="F301" s="8"/>
      <c r="G301" s="5"/>
      <c r="H301" s="5"/>
      <c r="I301" s="5"/>
    </row>
    <row r="302" spans="1:9" x14ac:dyDescent="0.2">
      <c r="A302" s="1"/>
      <c r="B302" s="1"/>
      <c r="C302" s="1"/>
      <c r="D302" s="8"/>
      <c r="E302" s="8"/>
      <c r="F302" s="8"/>
      <c r="G302" s="5"/>
      <c r="H302" s="5"/>
      <c r="I302" s="5"/>
    </row>
    <row r="303" spans="1:9" x14ac:dyDescent="0.2">
      <c r="A303" s="1"/>
      <c r="B303" s="1"/>
      <c r="C303" s="1"/>
      <c r="D303" s="8"/>
      <c r="E303" s="8"/>
      <c r="F303" s="8"/>
      <c r="G303" s="5"/>
      <c r="H303" s="5"/>
      <c r="I303" s="5"/>
    </row>
    <row r="304" spans="1:9" x14ac:dyDescent="0.2">
      <c r="A304" s="1"/>
      <c r="B304" s="1"/>
      <c r="C304" s="1"/>
      <c r="D304" s="8"/>
      <c r="E304" s="8"/>
      <c r="F304" s="8"/>
      <c r="G304" s="5"/>
      <c r="H304" s="5"/>
      <c r="I304" s="5"/>
    </row>
    <row r="305" spans="1:9" x14ac:dyDescent="0.2">
      <c r="A305" s="1"/>
      <c r="B305" s="1"/>
      <c r="C305" s="1"/>
      <c r="D305" s="8"/>
      <c r="E305" s="8"/>
      <c r="F305" s="8"/>
      <c r="G305" s="5"/>
      <c r="H305" s="5"/>
      <c r="I305" s="5"/>
    </row>
    <row r="306" spans="1:9" x14ac:dyDescent="0.2">
      <c r="A306" s="1"/>
      <c r="B306" s="1"/>
      <c r="C306" s="1"/>
      <c r="D306" s="8"/>
      <c r="E306" s="8"/>
      <c r="F306" s="8"/>
      <c r="G306" s="5"/>
      <c r="H306" s="5"/>
      <c r="I306" s="5"/>
    </row>
    <row r="307" spans="1:9" x14ac:dyDescent="0.2">
      <c r="A307" s="1"/>
      <c r="B307" s="1"/>
      <c r="C307" s="1"/>
      <c r="D307" s="8"/>
      <c r="E307" s="8"/>
      <c r="F307" s="8"/>
      <c r="G307" s="5"/>
      <c r="H307" s="5"/>
      <c r="I307" s="5"/>
    </row>
    <row r="308" spans="1:9" x14ac:dyDescent="0.2">
      <c r="A308" s="1"/>
      <c r="B308" s="1"/>
      <c r="C308" s="1"/>
      <c r="D308" s="8"/>
      <c r="E308" s="8"/>
      <c r="F308" s="8"/>
      <c r="G308" s="5"/>
      <c r="H308" s="5"/>
      <c r="I308" s="5"/>
    </row>
    <row r="309" spans="1:9" x14ac:dyDescent="0.2">
      <c r="A309" s="1"/>
      <c r="B309" s="1"/>
      <c r="C309" s="1"/>
      <c r="D309" s="8"/>
      <c r="E309" s="8"/>
      <c r="F309" s="8"/>
      <c r="G309" s="5"/>
      <c r="H309" s="5"/>
      <c r="I309" s="5"/>
    </row>
    <row r="310" spans="1:9" x14ac:dyDescent="0.2">
      <c r="A310" s="1"/>
      <c r="B310" s="1"/>
      <c r="C310" s="1"/>
      <c r="D310" s="8"/>
      <c r="E310" s="8"/>
      <c r="F310" s="8"/>
      <c r="G310" s="5"/>
      <c r="H310" s="5"/>
      <c r="I310" s="5"/>
    </row>
    <row r="311" spans="1:9" x14ac:dyDescent="0.2">
      <c r="A311" s="1"/>
      <c r="B311" s="1"/>
      <c r="C311" s="1"/>
      <c r="D311" s="8"/>
      <c r="E311" s="8"/>
      <c r="F311" s="8"/>
      <c r="G311" s="5"/>
      <c r="H311" s="5"/>
      <c r="I311" s="5"/>
    </row>
    <row r="312" spans="1:9" x14ac:dyDescent="0.2">
      <c r="A312" s="1"/>
      <c r="B312" s="1"/>
      <c r="C312" s="1"/>
      <c r="D312" s="8"/>
      <c r="E312" s="8"/>
      <c r="F312" s="8"/>
      <c r="G312" s="5"/>
      <c r="H312" s="5"/>
      <c r="I312" s="5"/>
    </row>
    <row r="313" spans="1:9" x14ac:dyDescent="0.2">
      <c r="A313" s="1"/>
      <c r="B313" s="1"/>
      <c r="C313" s="1"/>
      <c r="D313" s="8"/>
      <c r="E313" s="8"/>
      <c r="F313" s="8"/>
      <c r="G313" s="5"/>
      <c r="H313" s="5"/>
      <c r="I313" s="5"/>
    </row>
    <row r="314" spans="1:9" x14ac:dyDescent="0.2">
      <c r="A314" s="1"/>
      <c r="B314" s="1"/>
      <c r="C314" s="1"/>
      <c r="D314" s="8"/>
      <c r="E314" s="8"/>
      <c r="F314" s="8"/>
      <c r="G314" s="5"/>
      <c r="H314" s="5"/>
      <c r="I314" s="5"/>
    </row>
    <row r="315" spans="1:9" x14ac:dyDescent="0.2">
      <c r="A315" s="1"/>
      <c r="B315" s="1"/>
      <c r="C315" s="1"/>
      <c r="D315" s="8"/>
      <c r="E315" s="8"/>
      <c r="F315" s="8"/>
      <c r="G315" s="5"/>
      <c r="H315" s="5"/>
      <c r="I315" s="5"/>
    </row>
    <row r="316" spans="1:9" x14ac:dyDescent="0.2">
      <c r="A316" s="1"/>
      <c r="B316" s="1"/>
      <c r="C316" s="1"/>
      <c r="D316" s="8"/>
      <c r="E316" s="8"/>
      <c r="F316" s="8"/>
      <c r="G316" s="5"/>
      <c r="H316" s="5"/>
      <c r="I316" s="5"/>
    </row>
    <row r="317" spans="1:9" x14ac:dyDescent="0.2">
      <c r="A317" s="1"/>
      <c r="B317" s="1"/>
      <c r="C317" s="1"/>
      <c r="D317" s="8"/>
      <c r="E317" s="8"/>
      <c r="F317" s="8"/>
      <c r="G317" s="5"/>
      <c r="H317" s="5"/>
      <c r="I317" s="5"/>
    </row>
    <row r="318" spans="1:9" x14ac:dyDescent="0.2">
      <c r="A318" s="1"/>
      <c r="B318" s="1"/>
      <c r="C318" s="1"/>
      <c r="D318" s="8"/>
      <c r="E318" s="8"/>
      <c r="F318" s="8"/>
      <c r="G318" s="5"/>
      <c r="H318" s="5"/>
      <c r="I318" s="5"/>
    </row>
    <row r="319" spans="1:9" x14ac:dyDescent="0.2">
      <c r="A319" s="1"/>
      <c r="B319" s="1"/>
      <c r="C319" s="1"/>
      <c r="D319" s="8"/>
      <c r="E319" s="8"/>
      <c r="F319" s="8"/>
      <c r="G319" s="5"/>
      <c r="H319" s="5"/>
      <c r="I319" s="5"/>
    </row>
    <row r="320" spans="1:9" x14ac:dyDescent="0.2">
      <c r="A320" s="1"/>
      <c r="B320" s="1"/>
      <c r="C320" s="1"/>
      <c r="D320" s="8"/>
      <c r="E320" s="8"/>
      <c r="F320" s="8"/>
      <c r="G320" s="5"/>
      <c r="H320" s="5"/>
      <c r="I320" s="5"/>
    </row>
    <row r="321" spans="1:9" x14ac:dyDescent="0.2">
      <c r="A321" s="1"/>
      <c r="B321" s="1"/>
      <c r="C321" s="1"/>
      <c r="D321" s="8"/>
      <c r="E321" s="8"/>
      <c r="F321" s="8"/>
      <c r="G321" s="5"/>
      <c r="H321" s="5"/>
      <c r="I321" s="5"/>
    </row>
    <row r="322" spans="1:9" x14ac:dyDescent="0.2">
      <c r="A322" s="1"/>
      <c r="B322" s="1"/>
      <c r="C322" s="1"/>
      <c r="D322" s="8"/>
      <c r="E322" s="8"/>
      <c r="F322" s="8"/>
      <c r="G322" s="5"/>
      <c r="H322" s="5"/>
      <c r="I322" s="5"/>
    </row>
    <row r="323" spans="1:9" x14ac:dyDescent="0.2">
      <c r="A323" s="1"/>
      <c r="B323" s="1"/>
      <c r="C323" s="1"/>
      <c r="D323" s="8"/>
      <c r="E323" s="8"/>
      <c r="F323" s="8"/>
      <c r="G323" s="5"/>
      <c r="H323" s="5"/>
      <c r="I323" s="5"/>
    </row>
    <row r="324" spans="1:9" x14ac:dyDescent="0.2">
      <c r="A324" s="1"/>
      <c r="B324" s="1"/>
      <c r="C324" s="1"/>
      <c r="D324" s="8"/>
      <c r="E324" s="8"/>
      <c r="F324" s="8"/>
      <c r="G324" s="5"/>
      <c r="H324" s="5"/>
      <c r="I324" s="5"/>
    </row>
    <row r="325" spans="1:9" x14ac:dyDescent="0.2">
      <c r="A325" s="1"/>
      <c r="B325" s="1"/>
      <c r="C325" s="1"/>
      <c r="D325" s="8"/>
      <c r="E325" s="8"/>
      <c r="F325" s="8"/>
      <c r="G325" s="5"/>
      <c r="H325" s="5"/>
      <c r="I325" s="5"/>
    </row>
    <row r="326" spans="1:9" x14ac:dyDescent="0.2">
      <c r="A326" s="1"/>
      <c r="B326" s="1"/>
      <c r="C326" s="1"/>
      <c r="D326" s="8"/>
      <c r="E326" s="8"/>
      <c r="F326" s="8"/>
      <c r="G326" s="5"/>
      <c r="H326" s="5"/>
      <c r="I326" s="5"/>
    </row>
    <row r="327" spans="1:9" x14ac:dyDescent="0.2">
      <c r="A327" s="1"/>
      <c r="B327" s="1"/>
      <c r="C327" s="1"/>
      <c r="D327" s="8"/>
      <c r="E327" s="8"/>
      <c r="F327" s="8"/>
      <c r="G327" s="5"/>
      <c r="H327" s="5"/>
      <c r="I327" s="5"/>
    </row>
    <row r="328" spans="1:9" x14ac:dyDescent="0.2">
      <c r="A328" s="1"/>
      <c r="B328" s="1"/>
      <c r="C328" s="1"/>
      <c r="D328" s="8"/>
      <c r="E328" s="8"/>
      <c r="F328" s="8"/>
      <c r="G328" s="5"/>
      <c r="H328" s="5"/>
      <c r="I328" s="5"/>
    </row>
    <row r="329" spans="1:9" x14ac:dyDescent="0.2">
      <c r="A329" s="1"/>
      <c r="B329" s="1"/>
      <c r="C329" s="1"/>
      <c r="D329" s="8"/>
      <c r="E329" s="8"/>
      <c r="F329" s="8"/>
      <c r="G329" s="5"/>
      <c r="H329" s="5"/>
      <c r="I329" s="5"/>
    </row>
    <row r="330" spans="1:9" x14ac:dyDescent="0.2">
      <c r="A330" s="1"/>
      <c r="B330" s="1"/>
      <c r="C330" s="1"/>
      <c r="D330" s="8"/>
      <c r="E330" s="8"/>
      <c r="F330" s="8"/>
      <c r="G330" s="5"/>
      <c r="H330" s="5"/>
      <c r="I330" s="5"/>
    </row>
    <row r="331" spans="1:9" x14ac:dyDescent="0.2">
      <c r="A331" s="1"/>
      <c r="B331" s="1"/>
      <c r="C331" s="1"/>
      <c r="D331" s="8"/>
      <c r="E331" s="8"/>
      <c r="F331" s="8"/>
      <c r="G331" s="5"/>
      <c r="H331" s="5"/>
      <c r="I331" s="5"/>
    </row>
    <row r="332" spans="1:9" x14ac:dyDescent="0.2">
      <c r="A332" s="1"/>
      <c r="B332" s="1"/>
      <c r="C332" s="1"/>
      <c r="D332" s="8"/>
      <c r="E332" s="8"/>
      <c r="F332" s="8"/>
      <c r="G332" s="5"/>
      <c r="H332" s="5"/>
      <c r="I332" s="5"/>
    </row>
    <row r="333" spans="1:9" x14ac:dyDescent="0.2">
      <c r="A333" s="1"/>
      <c r="B333" s="1"/>
      <c r="C333" s="1"/>
      <c r="D333" s="8"/>
      <c r="E333" s="8"/>
      <c r="F333" s="8"/>
      <c r="G333" s="5"/>
      <c r="H333" s="5"/>
      <c r="I333" s="5"/>
    </row>
    <row r="334" spans="1:9" x14ac:dyDescent="0.2">
      <c r="A334" s="1"/>
      <c r="B334" s="1"/>
      <c r="C334" s="1"/>
      <c r="D334" s="8"/>
      <c r="E334" s="8"/>
      <c r="F334" s="8"/>
      <c r="G334" s="5"/>
      <c r="H334" s="5"/>
      <c r="I334" s="5"/>
    </row>
    <row r="335" spans="1:9" x14ac:dyDescent="0.2">
      <c r="A335" s="1"/>
      <c r="B335" s="1"/>
      <c r="C335" s="1"/>
      <c r="D335" s="8"/>
      <c r="E335" s="8"/>
      <c r="F335" s="8"/>
      <c r="G335" s="5"/>
      <c r="H335" s="5"/>
      <c r="I335" s="5"/>
    </row>
    <row r="336" spans="1:9" x14ac:dyDescent="0.2">
      <c r="A336" s="1"/>
      <c r="B336" s="1"/>
      <c r="C336" s="1"/>
      <c r="D336" s="8"/>
      <c r="E336" s="8"/>
      <c r="F336" s="8"/>
      <c r="G336" s="5"/>
      <c r="H336" s="5"/>
      <c r="I336" s="5"/>
    </row>
    <row r="337" spans="1:9" x14ac:dyDescent="0.2">
      <c r="A337" s="1"/>
      <c r="B337" s="1"/>
      <c r="C337" s="1"/>
      <c r="D337" s="8"/>
      <c r="E337" s="8"/>
      <c r="F337" s="8"/>
      <c r="G337" s="5"/>
      <c r="H337" s="5"/>
      <c r="I337" s="5"/>
    </row>
    <row r="338" spans="1:9" x14ac:dyDescent="0.2">
      <c r="A338" s="1"/>
      <c r="B338" s="1"/>
      <c r="C338" s="1"/>
      <c r="D338" s="8"/>
      <c r="E338" s="8"/>
      <c r="F338" s="8"/>
      <c r="G338" s="5"/>
      <c r="H338" s="5"/>
      <c r="I338" s="5"/>
    </row>
    <row r="339" spans="1:9" x14ac:dyDescent="0.2">
      <c r="A339" s="1"/>
      <c r="B339" s="1"/>
      <c r="C339" s="1"/>
      <c r="D339" s="8"/>
      <c r="E339" s="8"/>
      <c r="F339" s="8"/>
      <c r="G339" s="5"/>
      <c r="H339" s="5"/>
      <c r="I339" s="5"/>
    </row>
    <row r="340" spans="1:9" x14ac:dyDescent="0.2">
      <c r="A340" s="1"/>
      <c r="B340" s="1"/>
      <c r="C340" s="1"/>
      <c r="D340" s="8"/>
      <c r="E340" s="8"/>
      <c r="F340" s="8"/>
      <c r="G340" s="5"/>
      <c r="H340" s="5"/>
      <c r="I340" s="5"/>
    </row>
    <row r="341" spans="1:9" x14ac:dyDescent="0.2">
      <c r="A341" s="1"/>
      <c r="B341" s="1"/>
      <c r="C341" s="1"/>
      <c r="D341" s="8"/>
      <c r="E341" s="8"/>
      <c r="F341" s="8"/>
      <c r="G341" s="5"/>
      <c r="H341" s="5"/>
      <c r="I341" s="5"/>
    </row>
    <row r="342" spans="1:9" x14ac:dyDescent="0.2">
      <c r="A342" s="1"/>
      <c r="B342" s="1"/>
      <c r="C342" s="1"/>
      <c r="D342" s="8"/>
      <c r="E342" s="8"/>
      <c r="F342" s="8"/>
      <c r="G342" s="5"/>
      <c r="H342" s="5"/>
      <c r="I342" s="5"/>
    </row>
    <row r="343" spans="1:9" x14ac:dyDescent="0.2">
      <c r="A343" s="1"/>
      <c r="B343" s="1"/>
      <c r="C343" s="1"/>
      <c r="D343" s="8"/>
      <c r="E343" s="8"/>
      <c r="F343" s="8"/>
      <c r="G343" s="5"/>
      <c r="H343" s="5"/>
      <c r="I343" s="5"/>
    </row>
    <row r="344" spans="1:9" x14ac:dyDescent="0.2">
      <c r="A344" s="1"/>
      <c r="B344" s="1"/>
      <c r="C344" s="1"/>
      <c r="D344" s="8"/>
      <c r="E344" s="8"/>
      <c r="F344" s="8"/>
      <c r="G344" s="5"/>
      <c r="H344" s="5"/>
      <c r="I344" s="5"/>
    </row>
    <row r="345" spans="1:9" x14ac:dyDescent="0.2">
      <c r="A345" s="1"/>
      <c r="B345" s="1"/>
      <c r="C345" s="1"/>
      <c r="D345" s="8"/>
      <c r="E345" s="8"/>
      <c r="F345" s="8"/>
      <c r="G345" s="5"/>
      <c r="H345" s="5"/>
      <c r="I345" s="5"/>
    </row>
    <row r="346" spans="1:9" x14ac:dyDescent="0.2">
      <c r="A346" s="1"/>
      <c r="B346" s="1"/>
      <c r="C346" s="1"/>
      <c r="D346" s="8"/>
      <c r="E346" s="8"/>
      <c r="F346" s="8"/>
      <c r="G346" s="5"/>
      <c r="H346" s="5"/>
      <c r="I346" s="5"/>
    </row>
    <row r="347" spans="1:9" x14ac:dyDescent="0.2">
      <c r="A347" s="1"/>
      <c r="B347" s="1"/>
      <c r="C347" s="1"/>
      <c r="D347" s="8"/>
      <c r="E347" s="8"/>
      <c r="F347" s="8"/>
      <c r="G347" s="5"/>
      <c r="H347" s="5"/>
      <c r="I347" s="5"/>
    </row>
    <row r="348" spans="1:9" x14ac:dyDescent="0.2">
      <c r="A348" s="1"/>
      <c r="B348" s="1"/>
      <c r="C348" s="1"/>
      <c r="D348" s="8"/>
      <c r="E348" s="8"/>
      <c r="F348" s="8"/>
      <c r="G348" s="5"/>
      <c r="H348" s="5"/>
      <c r="I348" s="5"/>
    </row>
    <row r="349" spans="1:9" x14ac:dyDescent="0.2">
      <c r="A349" s="1"/>
      <c r="B349" s="1"/>
      <c r="C349" s="1"/>
      <c r="D349" s="8"/>
      <c r="E349" s="8"/>
      <c r="F349" s="8"/>
      <c r="G349" s="5"/>
      <c r="H349" s="5"/>
      <c r="I349" s="5"/>
    </row>
    <row r="350" spans="1:9" x14ac:dyDescent="0.2">
      <c r="A350" s="1"/>
      <c r="B350" s="1"/>
      <c r="C350" s="1"/>
      <c r="D350" s="8"/>
      <c r="E350" s="8"/>
      <c r="F350" s="8"/>
      <c r="G350" s="5"/>
      <c r="H350" s="5"/>
      <c r="I350" s="5"/>
    </row>
    <row r="351" spans="1:9" x14ac:dyDescent="0.2">
      <c r="A351" s="1"/>
      <c r="B351" s="1"/>
      <c r="C351" s="1"/>
      <c r="D351" s="8"/>
      <c r="E351" s="8"/>
      <c r="F351" s="8"/>
      <c r="G351" s="5"/>
      <c r="H351" s="5"/>
      <c r="I351" s="5"/>
    </row>
    <row r="352" spans="1:9" x14ac:dyDescent="0.2">
      <c r="A352" s="1"/>
      <c r="B352" s="1"/>
      <c r="C352" s="1"/>
      <c r="D352" s="8"/>
      <c r="E352" s="8"/>
      <c r="F352" s="8"/>
      <c r="G352" s="5"/>
      <c r="H352" s="5"/>
      <c r="I352" s="5"/>
    </row>
    <row r="353" spans="1:9" x14ac:dyDescent="0.2">
      <c r="A353" s="1"/>
      <c r="B353" s="1"/>
      <c r="C353" s="1"/>
      <c r="D353" s="8"/>
      <c r="E353" s="8"/>
      <c r="F353" s="8"/>
      <c r="G353" s="5"/>
      <c r="H353" s="5"/>
      <c r="I353" s="5"/>
    </row>
    <row r="354" spans="1:9" x14ac:dyDescent="0.2">
      <c r="A354" s="1"/>
      <c r="B354" s="1"/>
      <c r="C354" s="1"/>
      <c r="D354" s="8"/>
      <c r="E354" s="8"/>
      <c r="F354" s="8"/>
      <c r="G354" s="5"/>
      <c r="H354" s="5"/>
      <c r="I354" s="5"/>
    </row>
    <row r="355" spans="1:9" x14ac:dyDescent="0.2">
      <c r="A355" s="1"/>
      <c r="B355" s="1"/>
      <c r="C355" s="1"/>
      <c r="D355" s="8"/>
      <c r="E355" s="8"/>
      <c r="F355" s="8"/>
      <c r="G355" s="5"/>
      <c r="H355" s="5"/>
      <c r="I355" s="5"/>
    </row>
    <row r="356" spans="1:9" x14ac:dyDescent="0.2">
      <c r="A356" s="1"/>
      <c r="B356" s="1"/>
      <c r="C356" s="1"/>
      <c r="D356" s="8"/>
      <c r="E356" s="8"/>
      <c r="F356" s="8"/>
      <c r="G356" s="5"/>
      <c r="H356" s="5"/>
      <c r="I356" s="5"/>
    </row>
    <row r="357" spans="1:9" x14ac:dyDescent="0.2">
      <c r="A357" s="1"/>
      <c r="B357" s="1"/>
      <c r="C357" s="1"/>
      <c r="D357" s="8"/>
      <c r="E357" s="8"/>
      <c r="F357" s="8"/>
      <c r="G357" s="5"/>
      <c r="H357" s="5"/>
      <c r="I357" s="5"/>
    </row>
    <row r="358" spans="1:9" x14ac:dyDescent="0.2">
      <c r="A358" s="1"/>
      <c r="B358" s="1"/>
      <c r="C358" s="1"/>
      <c r="D358" s="8"/>
      <c r="E358" s="8"/>
      <c r="F358" s="8"/>
      <c r="G358" s="5"/>
      <c r="H358" s="5"/>
      <c r="I358" s="5"/>
    </row>
    <row r="359" spans="1:9" x14ac:dyDescent="0.2">
      <c r="A359" s="1"/>
      <c r="B359" s="1"/>
      <c r="C359" s="1"/>
      <c r="D359" s="8"/>
      <c r="E359" s="8"/>
      <c r="F359" s="8"/>
      <c r="G359" s="5"/>
      <c r="H359" s="5"/>
      <c r="I359" s="5"/>
    </row>
    <row r="360" spans="1:9" x14ac:dyDescent="0.2">
      <c r="A360" s="1"/>
      <c r="B360" s="1"/>
      <c r="C360" s="1"/>
      <c r="D360" s="8"/>
      <c r="E360" s="8"/>
      <c r="F360" s="8"/>
      <c r="G360" s="5"/>
      <c r="H360" s="5"/>
      <c r="I360" s="5"/>
    </row>
    <row r="361" spans="1:9" x14ac:dyDescent="0.2">
      <c r="A361" s="1"/>
      <c r="B361" s="1"/>
      <c r="C361" s="1"/>
      <c r="D361" s="8"/>
      <c r="E361" s="8"/>
      <c r="F361" s="8"/>
      <c r="G361" s="5"/>
      <c r="H361" s="5"/>
      <c r="I361" s="5"/>
    </row>
    <row r="362" spans="1:9" x14ac:dyDescent="0.2">
      <c r="A362" s="1"/>
      <c r="B362" s="1"/>
      <c r="C362" s="1"/>
      <c r="D362" s="8"/>
      <c r="E362" s="8"/>
      <c r="F362" s="8"/>
      <c r="G362" s="5"/>
      <c r="H362" s="5"/>
      <c r="I362" s="5"/>
    </row>
    <row r="363" spans="1:9" x14ac:dyDescent="0.2">
      <c r="A363" s="1"/>
      <c r="B363" s="1"/>
      <c r="C363" s="1"/>
      <c r="D363" s="8"/>
      <c r="E363" s="8"/>
      <c r="F363" s="8"/>
      <c r="G363" s="5"/>
      <c r="H363" s="5"/>
      <c r="I363" s="5"/>
    </row>
    <row r="364" spans="1:9" x14ac:dyDescent="0.2">
      <c r="A364" s="1"/>
      <c r="B364" s="1"/>
      <c r="C364" s="1"/>
      <c r="D364" s="8"/>
      <c r="E364" s="8"/>
      <c r="F364" s="8"/>
      <c r="G364" s="5"/>
      <c r="H364" s="5"/>
      <c r="I364" s="5"/>
    </row>
    <row r="365" spans="1:9" x14ac:dyDescent="0.2">
      <c r="A365" s="1"/>
      <c r="B365" s="1"/>
      <c r="C365" s="1"/>
      <c r="D365" s="8"/>
      <c r="E365" s="8"/>
      <c r="F365" s="8"/>
      <c r="G365" s="5"/>
      <c r="H365" s="5"/>
      <c r="I365" s="5"/>
    </row>
    <row r="366" spans="1:9" x14ac:dyDescent="0.2">
      <c r="A366" s="1"/>
      <c r="B366" s="1"/>
      <c r="C366" s="1"/>
      <c r="D366" s="8"/>
      <c r="E366" s="8"/>
      <c r="F366" s="8"/>
      <c r="G366" s="5"/>
      <c r="H366" s="5"/>
      <c r="I366" s="5"/>
    </row>
    <row r="367" spans="1:9" x14ac:dyDescent="0.2">
      <c r="A367" s="1"/>
      <c r="B367" s="1"/>
      <c r="C367" s="1"/>
      <c r="D367" s="8"/>
      <c r="E367" s="8"/>
      <c r="F367" s="8"/>
      <c r="G367" s="5"/>
      <c r="H367" s="5"/>
      <c r="I367" s="5"/>
    </row>
    <row r="368" spans="1:9" x14ac:dyDescent="0.2">
      <c r="A368" s="1"/>
      <c r="B368" s="1"/>
      <c r="C368" s="1"/>
      <c r="D368" s="8"/>
      <c r="E368" s="8"/>
      <c r="F368" s="8"/>
      <c r="G368" s="5"/>
      <c r="H368" s="5"/>
      <c r="I368" s="5"/>
    </row>
    <row r="369" spans="1:9" x14ac:dyDescent="0.2">
      <c r="A369" s="1"/>
      <c r="B369" s="1"/>
      <c r="C369" s="1"/>
      <c r="D369" s="8"/>
      <c r="E369" s="8"/>
      <c r="F369" s="8"/>
      <c r="G369" s="5"/>
      <c r="H369" s="5"/>
      <c r="I369" s="5"/>
    </row>
    <row r="370" spans="1:9" x14ac:dyDescent="0.2">
      <c r="A370" s="1"/>
      <c r="B370" s="1"/>
      <c r="C370" s="1"/>
      <c r="D370" s="8"/>
      <c r="E370" s="8"/>
      <c r="F370" s="8"/>
      <c r="G370" s="5"/>
      <c r="H370" s="5"/>
      <c r="I370" s="5"/>
    </row>
    <row r="371" spans="1:9" x14ac:dyDescent="0.2">
      <c r="A371" s="1"/>
      <c r="B371" s="1"/>
      <c r="C371" s="1"/>
      <c r="D371" s="8"/>
      <c r="E371" s="8"/>
      <c r="F371" s="8"/>
      <c r="G371" s="5"/>
      <c r="H371" s="5"/>
      <c r="I371" s="5"/>
    </row>
    <row r="372" spans="1:9" x14ac:dyDescent="0.2">
      <c r="A372" s="1"/>
      <c r="B372" s="1"/>
      <c r="C372" s="1"/>
      <c r="D372" s="8"/>
      <c r="E372" s="8"/>
      <c r="F372" s="8"/>
      <c r="G372" s="5"/>
      <c r="H372" s="5"/>
      <c r="I372" s="5"/>
    </row>
    <row r="373" spans="1:9" x14ac:dyDescent="0.2">
      <c r="A373" s="1"/>
      <c r="B373" s="1"/>
      <c r="C373" s="1"/>
      <c r="D373" s="8"/>
      <c r="E373" s="8"/>
      <c r="F373" s="8"/>
      <c r="G373" s="5"/>
      <c r="H373" s="5"/>
      <c r="I373" s="5"/>
    </row>
    <row r="374" spans="1:9" x14ac:dyDescent="0.2">
      <c r="A374" s="1"/>
      <c r="B374" s="1"/>
      <c r="C374" s="1"/>
      <c r="D374" s="8"/>
      <c r="E374" s="8"/>
      <c r="F374" s="8"/>
      <c r="G374" s="5"/>
      <c r="H374" s="5"/>
      <c r="I374" s="5"/>
    </row>
    <row r="375" spans="1:9" x14ac:dyDescent="0.2">
      <c r="A375" s="1"/>
      <c r="B375" s="1"/>
      <c r="C375" s="1"/>
      <c r="D375" s="8"/>
      <c r="E375" s="8"/>
      <c r="F375" s="8"/>
      <c r="G375" s="5"/>
      <c r="H375" s="5"/>
      <c r="I375" s="5"/>
    </row>
    <row r="376" spans="1:9" x14ac:dyDescent="0.2">
      <c r="A376" s="1"/>
      <c r="B376" s="1"/>
      <c r="C376" s="1"/>
      <c r="D376" s="8"/>
      <c r="E376" s="8"/>
      <c r="F376" s="8"/>
      <c r="G376" s="5"/>
      <c r="H376" s="5"/>
      <c r="I376" s="5"/>
    </row>
    <row r="377" spans="1:9" x14ac:dyDescent="0.2">
      <c r="A377" s="1"/>
      <c r="B377" s="1"/>
      <c r="C377" s="1"/>
      <c r="D377" s="8"/>
      <c r="E377" s="8"/>
      <c r="F377" s="8"/>
      <c r="G377" s="5"/>
      <c r="H377" s="5"/>
      <c r="I377" s="5"/>
    </row>
    <row r="378" spans="1:9" x14ac:dyDescent="0.2">
      <c r="A378" s="1"/>
      <c r="B378" s="1"/>
      <c r="C378" s="1"/>
      <c r="D378" s="8"/>
      <c r="E378" s="8"/>
      <c r="F378" s="8"/>
      <c r="G378" s="5"/>
      <c r="H378" s="5"/>
      <c r="I378" s="5"/>
    </row>
    <row r="379" spans="1:9" x14ac:dyDescent="0.2">
      <c r="A379" s="1"/>
      <c r="B379" s="1"/>
      <c r="C379" s="1"/>
      <c r="D379" s="8"/>
      <c r="E379" s="8"/>
      <c r="F379" s="8"/>
      <c r="G379" s="5"/>
      <c r="H379" s="5"/>
      <c r="I379" s="5"/>
    </row>
    <row r="380" spans="1:9" x14ac:dyDescent="0.2">
      <c r="A380" s="1"/>
      <c r="B380" s="1"/>
      <c r="C380" s="1"/>
      <c r="D380" s="8"/>
      <c r="E380" s="8"/>
      <c r="F380" s="8"/>
      <c r="G380" s="5"/>
      <c r="H380" s="5"/>
      <c r="I380" s="5"/>
    </row>
    <row r="381" spans="1:9" x14ac:dyDescent="0.2">
      <c r="A381" s="1"/>
      <c r="B381" s="1"/>
      <c r="C381" s="1"/>
      <c r="D381" s="8"/>
      <c r="E381" s="8"/>
      <c r="F381" s="8"/>
      <c r="G381" s="5"/>
      <c r="H381" s="5"/>
      <c r="I381" s="5"/>
    </row>
    <row r="382" spans="1:9" x14ac:dyDescent="0.2">
      <c r="A382" s="1"/>
      <c r="B382" s="1"/>
      <c r="C382" s="1"/>
      <c r="D382" s="8"/>
      <c r="E382" s="8"/>
      <c r="F382" s="8"/>
      <c r="G382" s="5"/>
      <c r="H382" s="5"/>
      <c r="I382" s="5"/>
    </row>
    <row r="383" spans="1:9" x14ac:dyDescent="0.2">
      <c r="A383" s="1"/>
      <c r="B383" s="1"/>
      <c r="C383" s="1"/>
      <c r="D383" s="8"/>
      <c r="E383" s="8"/>
      <c r="F383" s="8"/>
      <c r="G383" s="5"/>
      <c r="H383" s="5"/>
      <c r="I383" s="5"/>
    </row>
    <row r="384" spans="1:9" x14ac:dyDescent="0.2">
      <c r="A384" s="1"/>
      <c r="B384" s="1"/>
      <c r="C384" s="1"/>
      <c r="D384" s="8"/>
      <c r="E384" s="8"/>
      <c r="F384" s="8"/>
      <c r="G384" s="5"/>
      <c r="H384" s="5"/>
      <c r="I384" s="5"/>
    </row>
    <row r="385" spans="1:9" x14ac:dyDescent="0.2">
      <c r="A385" s="1"/>
      <c r="B385" s="1"/>
      <c r="C385" s="1"/>
      <c r="D385" s="8"/>
      <c r="E385" s="8"/>
      <c r="F385" s="8"/>
      <c r="G385" s="5"/>
      <c r="H385" s="5"/>
      <c r="I385" s="5"/>
    </row>
    <row r="386" spans="1:9" x14ac:dyDescent="0.2">
      <c r="A386" s="1"/>
      <c r="B386" s="1"/>
      <c r="C386" s="1"/>
      <c r="D386" s="8"/>
      <c r="E386" s="8"/>
      <c r="F386" s="8"/>
      <c r="G386" s="5"/>
      <c r="H386" s="5"/>
      <c r="I386" s="5"/>
    </row>
    <row r="387" spans="1:9" x14ac:dyDescent="0.2">
      <c r="A387" s="1"/>
      <c r="B387" s="1"/>
      <c r="C387" s="1"/>
      <c r="D387" s="8"/>
      <c r="E387" s="8"/>
      <c r="F387" s="8"/>
      <c r="G387" s="5"/>
      <c r="H387" s="5"/>
      <c r="I387" s="5"/>
    </row>
    <row r="388" spans="1:9" x14ac:dyDescent="0.2">
      <c r="A388" s="1"/>
      <c r="B388" s="1"/>
      <c r="C388" s="1"/>
      <c r="D388" s="8"/>
      <c r="E388" s="8"/>
      <c r="F388" s="8"/>
      <c r="G388" s="5"/>
      <c r="H388" s="5"/>
      <c r="I388" s="5"/>
    </row>
    <row r="389" spans="1:9" x14ac:dyDescent="0.2">
      <c r="A389" s="1"/>
      <c r="B389" s="1"/>
      <c r="C389" s="1"/>
      <c r="D389" s="8"/>
      <c r="E389" s="8"/>
      <c r="F389" s="8"/>
      <c r="G389" s="5"/>
      <c r="H389" s="5"/>
      <c r="I389" s="5"/>
    </row>
    <row r="390" spans="1:9" x14ac:dyDescent="0.2">
      <c r="A390" s="1"/>
      <c r="B390" s="1"/>
      <c r="C390" s="1"/>
      <c r="D390" s="8"/>
      <c r="E390" s="8"/>
      <c r="F390" s="8"/>
      <c r="G390" s="5"/>
      <c r="H390" s="5"/>
      <c r="I390" s="5"/>
    </row>
    <row r="391" spans="1:9" x14ac:dyDescent="0.2">
      <c r="A391" s="1"/>
      <c r="B391" s="1"/>
      <c r="C391" s="1"/>
      <c r="D391" s="8"/>
      <c r="E391" s="8"/>
      <c r="F391" s="8"/>
      <c r="G391" s="5"/>
      <c r="H391" s="5"/>
      <c r="I391" s="5"/>
    </row>
    <row r="392" spans="1:9" x14ac:dyDescent="0.2">
      <c r="A392" s="1"/>
      <c r="B392" s="1"/>
      <c r="C392" s="1"/>
      <c r="D392" s="8"/>
      <c r="E392" s="8"/>
      <c r="F392" s="8"/>
      <c r="G392" s="5"/>
      <c r="H392" s="5"/>
      <c r="I392" s="5"/>
    </row>
    <row r="393" spans="1:9" x14ac:dyDescent="0.2">
      <c r="A393" s="1"/>
      <c r="B393" s="1"/>
      <c r="C393" s="1"/>
      <c r="D393" s="8"/>
      <c r="E393" s="8"/>
      <c r="F393" s="8"/>
      <c r="G393" s="5"/>
      <c r="H393" s="5"/>
      <c r="I393" s="5"/>
    </row>
    <row r="394" spans="1:9" x14ac:dyDescent="0.2">
      <c r="A394" s="1"/>
      <c r="B394" s="1"/>
      <c r="C394" s="1"/>
      <c r="D394" s="8"/>
      <c r="E394" s="8"/>
      <c r="F394" s="8"/>
      <c r="G394" s="5"/>
      <c r="H394" s="5"/>
      <c r="I394" s="5"/>
    </row>
    <row r="395" spans="1:9" x14ac:dyDescent="0.2">
      <c r="A395" s="1"/>
      <c r="B395" s="1"/>
      <c r="C395" s="1"/>
      <c r="D395" s="8"/>
      <c r="E395" s="8"/>
      <c r="F395" s="8"/>
      <c r="G395" s="5"/>
      <c r="H395" s="5"/>
      <c r="I395" s="5"/>
    </row>
    <row r="396" spans="1:9" x14ac:dyDescent="0.2">
      <c r="A396" s="1"/>
      <c r="B396" s="1"/>
      <c r="C396" s="1"/>
      <c r="D396" s="8"/>
      <c r="E396" s="8"/>
      <c r="F396" s="8"/>
      <c r="G396" s="5"/>
      <c r="H396" s="5"/>
      <c r="I396" s="5"/>
    </row>
    <row r="397" spans="1:9" x14ac:dyDescent="0.2">
      <c r="A397" s="1"/>
      <c r="B397" s="1"/>
      <c r="C397" s="1"/>
      <c r="D397" s="8"/>
      <c r="E397" s="8"/>
      <c r="F397" s="8"/>
      <c r="G397" s="5"/>
      <c r="H397" s="5"/>
      <c r="I397" s="5"/>
    </row>
    <row r="398" spans="1:9" x14ac:dyDescent="0.2">
      <c r="A398" s="1"/>
      <c r="B398" s="1"/>
      <c r="C398" s="1"/>
      <c r="D398" s="8"/>
      <c r="E398" s="8"/>
      <c r="F398" s="8"/>
      <c r="G398" s="5"/>
      <c r="H398" s="5"/>
      <c r="I398" s="5"/>
    </row>
    <row r="399" spans="1:9" x14ac:dyDescent="0.2">
      <c r="A399" s="1"/>
      <c r="B399" s="1"/>
      <c r="C399" s="1"/>
      <c r="D399" s="8"/>
      <c r="E399" s="8"/>
      <c r="F399" s="8"/>
      <c r="G399" s="5"/>
      <c r="H399" s="5"/>
      <c r="I399" s="5"/>
    </row>
    <row r="400" spans="1:9" x14ac:dyDescent="0.2">
      <c r="A400" s="1"/>
      <c r="B400" s="1"/>
      <c r="C400" s="1"/>
      <c r="D400" s="8"/>
      <c r="E400" s="8"/>
      <c r="F400" s="8"/>
      <c r="G400" s="5"/>
      <c r="H400" s="5"/>
      <c r="I400" s="5"/>
    </row>
    <row r="401" spans="1:9" x14ac:dyDescent="0.2">
      <c r="A401" s="1"/>
      <c r="B401" s="1"/>
      <c r="C401" s="1"/>
      <c r="D401" s="8"/>
      <c r="E401" s="8"/>
      <c r="F401" s="8"/>
      <c r="G401" s="5"/>
      <c r="H401" s="5"/>
      <c r="I401" s="5"/>
    </row>
    <row r="402" spans="1:9" x14ac:dyDescent="0.2">
      <c r="A402" s="1"/>
      <c r="B402" s="1"/>
      <c r="C402" s="1"/>
      <c r="D402" s="8"/>
      <c r="E402" s="8"/>
      <c r="F402" s="8"/>
      <c r="G402" s="5"/>
      <c r="H402" s="5"/>
      <c r="I402" s="5"/>
    </row>
    <row r="403" spans="1:9" x14ac:dyDescent="0.2">
      <c r="A403" s="1"/>
      <c r="B403" s="1"/>
      <c r="C403" s="1"/>
      <c r="D403" s="8"/>
      <c r="E403" s="8"/>
      <c r="F403" s="8"/>
      <c r="G403" s="5"/>
      <c r="H403" s="5"/>
      <c r="I403" s="5"/>
    </row>
    <row r="404" spans="1:9" x14ac:dyDescent="0.2">
      <c r="A404" s="1"/>
      <c r="B404" s="1"/>
      <c r="C404" s="1"/>
      <c r="D404" s="8"/>
      <c r="E404" s="8"/>
      <c r="F404" s="8"/>
      <c r="G404" s="5"/>
      <c r="H404" s="5"/>
      <c r="I404" s="5"/>
    </row>
    <row r="405" spans="1:9" x14ac:dyDescent="0.2">
      <c r="A405" s="1"/>
      <c r="B405" s="1"/>
      <c r="C405" s="1"/>
      <c r="D405" s="8"/>
      <c r="E405" s="8"/>
      <c r="F405" s="8"/>
      <c r="G405" s="5"/>
      <c r="H405" s="5"/>
      <c r="I405" s="5"/>
    </row>
    <row r="406" spans="1:9" x14ac:dyDescent="0.2">
      <c r="A406" s="1"/>
      <c r="B406" s="1"/>
      <c r="C406" s="1"/>
      <c r="D406" s="8"/>
      <c r="E406" s="8"/>
      <c r="F406" s="8"/>
      <c r="G406" s="5"/>
      <c r="H406" s="5"/>
      <c r="I406" s="5"/>
    </row>
    <row r="407" spans="1:9" x14ac:dyDescent="0.2">
      <c r="A407" s="1"/>
      <c r="B407" s="1"/>
      <c r="C407" s="1"/>
      <c r="D407" s="8"/>
      <c r="E407" s="8"/>
      <c r="F407" s="8"/>
      <c r="G407" s="5"/>
      <c r="H407" s="5"/>
      <c r="I407" s="5"/>
    </row>
    <row r="408" spans="1:9" x14ac:dyDescent="0.2">
      <c r="A408" s="1"/>
      <c r="B408" s="1"/>
      <c r="C408" s="1"/>
      <c r="D408" s="8"/>
      <c r="E408" s="8"/>
      <c r="F408" s="8"/>
      <c r="G408" s="5"/>
      <c r="H408" s="5"/>
      <c r="I408" s="5"/>
    </row>
    <row r="409" spans="1:9" x14ac:dyDescent="0.2">
      <c r="A409" s="1"/>
      <c r="B409" s="1"/>
      <c r="C409" s="1"/>
      <c r="D409" s="8"/>
      <c r="E409" s="8"/>
      <c r="F409" s="8"/>
      <c r="G409" s="5"/>
      <c r="H409" s="5"/>
      <c r="I409" s="5"/>
    </row>
    <row r="410" spans="1:9" x14ac:dyDescent="0.2">
      <c r="A410" s="1"/>
      <c r="B410" s="1"/>
      <c r="C410" s="1"/>
      <c r="D410" s="8"/>
      <c r="E410" s="8"/>
      <c r="F410" s="8"/>
      <c r="G410" s="5"/>
      <c r="H410" s="5"/>
      <c r="I410" s="5"/>
    </row>
    <row r="411" spans="1:9" x14ac:dyDescent="0.2">
      <c r="A411" s="1"/>
      <c r="B411" s="1"/>
      <c r="C411" s="1"/>
      <c r="D411" s="8"/>
      <c r="E411" s="8"/>
      <c r="F411" s="8"/>
      <c r="G411" s="5"/>
      <c r="H411" s="5"/>
      <c r="I411" s="5"/>
    </row>
    <row r="412" spans="1:9" x14ac:dyDescent="0.2">
      <c r="A412" s="1"/>
      <c r="B412" s="1"/>
      <c r="C412" s="1"/>
      <c r="D412" s="8"/>
      <c r="E412" s="8"/>
      <c r="F412" s="8"/>
      <c r="G412" s="5"/>
      <c r="H412" s="5"/>
      <c r="I412" s="5"/>
    </row>
    <row r="413" spans="1:9" x14ac:dyDescent="0.2">
      <c r="A413" s="1"/>
      <c r="B413" s="1"/>
      <c r="C413" s="1"/>
      <c r="D413" s="8"/>
      <c r="E413" s="8"/>
      <c r="F413" s="8"/>
      <c r="G413" s="5"/>
      <c r="H413" s="5"/>
      <c r="I413" s="5"/>
    </row>
    <row r="414" spans="1:9" x14ac:dyDescent="0.2">
      <c r="A414" s="1"/>
      <c r="B414" s="1"/>
      <c r="C414" s="1"/>
      <c r="D414" s="8"/>
      <c r="E414" s="8"/>
      <c r="F414" s="8"/>
      <c r="G414" s="5"/>
      <c r="H414" s="5"/>
      <c r="I414" s="5"/>
    </row>
    <row r="415" spans="1:9" x14ac:dyDescent="0.2">
      <c r="A415" s="1"/>
      <c r="B415" s="1"/>
      <c r="C415" s="1"/>
      <c r="D415" s="8"/>
      <c r="E415" s="8"/>
      <c r="F415" s="8"/>
      <c r="G415" s="5"/>
      <c r="H415" s="5"/>
      <c r="I415" s="5"/>
    </row>
    <row r="416" spans="1:9" x14ac:dyDescent="0.2">
      <c r="A416" s="1"/>
      <c r="B416" s="1"/>
      <c r="C416" s="1"/>
      <c r="D416" s="8"/>
      <c r="E416" s="8"/>
      <c r="F416" s="8"/>
      <c r="G416" s="5"/>
      <c r="H416" s="5"/>
      <c r="I416" s="5"/>
    </row>
    <row r="417" spans="1:9" x14ac:dyDescent="0.2">
      <c r="A417" s="1"/>
      <c r="B417" s="1"/>
      <c r="C417" s="1"/>
      <c r="D417" s="8"/>
      <c r="E417" s="8"/>
      <c r="F417" s="8"/>
      <c r="G417" s="5"/>
      <c r="H417" s="5"/>
      <c r="I417" s="5"/>
    </row>
    <row r="418" spans="1:9" x14ac:dyDescent="0.2">
      <c r="A418" s="1"/>
      <c r="B418" s="1"/>
      <c r="C418" s="1"/>
      <c r="D418" s="8"/>
      <c r="E418" s="8"/>
      <c r="F418" s="8"/>
      <c r="G418" s="5"/>
      <c r="H418" s="5"/>
      <c r="I418" s="5"/>
    </row>
    <row r="419" spans="1:9" x14ac:dyDescent="0.2">
      <c r="A419" s="1"/>
      <c r="B419" s="1"/>
      <c r="C419" s="1"/>
      <c r="D419" s="8"/>
      <c r="E419" s="8"/>
      <c r="F419" s="8"/>
      <c r="G419" s="5"/>
      <c r="H419" s="5"/>
      <c r="I419" s="5"/>
    </row>
    <row r="420" spans="1:9" x14ac:dyDescent="0.2">
      <c r="A420" s="1"/>
      <c r="B420" s="1"/>
      <c r="C420" s="1"/>
      <c r="D420" s="8"/>
      <c r="E420" s="8"/>
      <c r="F420" s="8"/>
      <c r="G420" s="5"/>
      <c r="H420" s="5"/>
      <c r="I420" s="5"/>
    </row>
    <row r="421" spans="1:9" x14ac:dyDescent="0.2">
      <c r="A421" s="1"/>
      <c r="B421" s="1"/>
      <c r="C421" s="1"/>
      <c r="D421" s="8"/>
      <c r="E421" s="8"/>
      <c r="F421" s="8"/>
      <c r="G421" s="5"/>
      <c r="H421" s="5"/>
      <c r="I421" s="5"/>
    </row>
    <row r="422" spans="1:9" x14ac:dyDescent="0.2">
      <c r="A422" s="1"/>
      <c r="B422" s="1"/>
      <c r="C422" s="1"/>
      <c r="D422" s="8"/>
      <c r="E422" s="8"/>
      <c r="F422" s="8"/>
      <c r="G422" s="5"/>
      <c r="H422" s="5"/>
      <c r="I422" s="5"/>
    </row>
    <row r="423" spans="1:9" x14ac:dyDescent="0.2">
      <c r="A423" s="1"/>
      <c r="B423" s="1"/>
      <c r="C423" s="1"/>
      <c r="D423" s="8"/>
      <c r="E423" s="8"/>
      <c r="F423" s="8"/>
      <c r="G423" s="5"/>
      <c r="H423" s="5"/>
      <c r="I423" s="5"/>
    </row>
    <row r="424" spans="1:9" x14ac:dyDescent="0.2">
      <c r="A424" s="1"/>
      <c r="B424" s="1"/>
      <c r="C424" s="1"/>
      <c r="D424" s="8"/>
      <c r="E424" s="8"/>
      <c r="F424" s="8"/>
      <c r="G424" s="5"/>
      <c r="H424" s="5"/>
      <c r="I424" s="5"/>
    </row>
    <row r="425" spans="1:9" x14ac:dyDescent="0.2">
      <c r="A425" s="1"/>
      <c r="B425" s="1"/>
      <c r="C425" s="1"/>
      <c r="D425" s="8"/>
      <c r="E425" s="8"/>
      <c r="F425" s="8"/>
      <c r="G425" s="5"/>
      <c r="H425" s="5"/>
      <c r="I425" s="5"/>
    </row>
    <row r="426" spans="1:9" x14ac:dyDescent="0.2">
      <c r="A426" s="1"/>
      <c r="B426" s="1"/>
      <c r="C426" s="1"/>
      <c r="D426" s="8"/>
      <c r="E426" s="8"/>
      <c r="F426" s="8"/>
      <c r="G426" s="5"/>
      <c r="H426" s="5"/>
      <c r="I426" s="5"/>
    </row>
    <row r="427" spans="1:9" x14ac:dyDescent="0.2">
      <c r="A427" s="1"/>
      <c r="B427" s="1"/>
      <c r="C427" s="1"/>
      <c r="D427" s="8"/>
      <c r="E427" s="8"/>
      <c r="F427" s="8"/>
      <c r="G427" s="5"/>
      <c r="H427" s="5"/>
      <c r="I427" s="5"/>
    </row>
    <row r="428" spans="1:9" x14ac:dyDescent="0.2">
      <c r="A428" s="1"/>
      <c r="B428" s="1"/>
      <c r="C428" s="1"/>
      <c r="D428" s="8"/>
      <c r="E428" s="8"/>
      <c r="F428" s="8"/>
      <c r="G428" s="5"/>
      <c r="H428" s="5"/>
      <c r="I428" s="5"/>
    </row>
    <row r="429" spans="1:9" x14ac:dyDescent="0.2">
      <c r="A429" s="1"/>
      <c r="B429" s="1"/>
      <c r="C429" s="1"/>
      <c r="D429" s="8"/>
      <c r="E429" s="8"/>
      <c r="F429" s="8"/>
      <c r="G429" s="5"/>
      <c r="H429" s="5"/>
      <c r="I429" s="5"/>
    </row>
    <row r="430" spans="1:9" x14ac:dyDescent="0.2">
      <c r="A430" s="1"/>
      <c r="B430" s="1"/>
      <c r="C430" s="1"/>
      <c r="D430" s="8"/>
      <c r="E430" s="8"/>
      <c r="F430" s="8"/>
      <c r="G430" s="5"/>
      <c r="H430" s="5"/>
      <c r="I430" s="5"/>
    </row>
    <row r="431" spans="1:9" x14ac:dyDescent="0.2">
      <c r="A431" s="1"/>
      <c r="B431" s="1"/>
      <c r="C431" s="1"/>
      <c r="D431" s="8"/>
      <c r="E431" s="8"/>
      <c r="F431" s="8"/>
      <c r="G431" s="5"/>
      <c r="H431" s="5"/>
      <c r="I431" s="5"/>
    </row>
    <row r="432" spans="1:9" x14ac:dyDescent="0.2">
      <c r="A432" s="1"/>
      <c r="B432" s="1"/>
      <c r="C432" s="1"/>
      <c r="D432" s="8"/>
      <c r="E432" s="8"/>
      <c r="F432" s="8"/>
      <c r="G432" s="5"/>
      <c r="H432" s="5"/>
      <c r="I432" s="5"/>
    </row>
    <row r="433" spans="1:9" x14ac:dyDescent="0.2">
      <c r="A433" s="1"/>
      <c r="B433" s="1"/>
      <c r="C433" s="1"/>
      <c r="D433" s="8"/>
      <c r="E433" s="8"/>
      <c r="F433" s="8"/>
      <c r="G433" s="5"/>
      <c r="H433" s="5"/>
      <c r="I433" s="5"/>
    </row>
    <row r="434" spans="1:9" x14ac:dyDescent="0.2">
      <c r="A434" s="1"/>
      <c r="B434" s="1"/>
      <c r="C434" s="1"/>
      <c r="D434" s="8"/>
      <c r="E434" s="8"/>
      <c r="F434" s="8"/>
      <c r="G434" s="5"/>
      <c r="H434" s="5"/>
      <c r="I434" s="5"/>
    </row>
    <row r="435" spans="1:9" x14ac:dyDescent="0.2">
      <c r="A435" s="1"/>
      <c r="B435" s="1"/>
      <c r="C435" s="1"/>
      <c r="D435" s="8"/>
      <c r="E435" s="8"/>
      <c r="F435" s="8"/>
      <c r="G435" s="5"/>
      <c r="H435" s="5"/>
      <c r="I435" s="5"/>
    </row>
    <row r="436" spans="1:9" x14ac:dyDescent="0.2">
      <c r="A436" s="1"/>
      <c r="B436" s="1"/>
      <c r="C436" s="1"/>
      <c r="D436" s="8"/>
      <c r="E436" s="8"/>
      <c r="F436" s="8"/>
      <c r="G436" s="5"/>
      <c r="H436" s="5"/>
      <c r="I436" s="5"/>
    </row>
    <row r="437" spans="1:9" x14ac:dyDescent="0.2">
      <c r="A437" s="1"/>
      <c r="B437" s="1"/>
      <c r="C437" s="1"/>
      <c r="D437" s="8"/>
      <c r="E437" s="8"/>
      <c r="F437" s="8"/>
      <c r="G437" s="5"/>
      <c r="H437" s="5"/>
      <c r="I437" s="5"/>
    </row>
    <row r="438" spans="1:9" x14ac:dyDescent="0.2">
      <c r="A438" s="1"/>
      <c r="B438" s="1"/>
      <c r="C438" s="1"/>
      <c r="D438" s="8"/>
      <c r="E438" s="8"/>
      <c r="F438" s="8"/>
      <c r="G438" s="5"/>
      <c r="H438" s="5"/>
      <c r="I438" s="5"/>
    </row>
    <row r="439" spans="1:9" x14ac:dyDescent="0.2">
      <c r="A439" s="1"/>
      <c r="B439" s="1"/>
      <c r="C439" s="1"/>
      <c r="D439" s="8"/>
      <c r="E439" s="8"/>
      <c r="F439" s="8"/>
      <c r="G439" s="5"/>
      <c r="H439" s="5"/>
      <c r="I439" s="5"/>
    </row>
    <row r="440" spans="1:9" x14ac:dyDescent="0.2">
      <c r="A440" s="1"/>
      <c r="B440" s="1"/>
      <c r="C440" s="1"/>
      <c r="D440" s="8"/>
      <c r="E440" s="8"/>
      <c r="F440" s="8"/>
      <c r="G440" s="5"/>
      <c r="H440" s="5"/>
      <c r="I440" s="5"/>
    </row>
    <row r="441" spans="1:9" x14ac:dyDescent="0.2">
      <c r="A441" s="1"/>
      <c r="B441" s="1"/>
      <c r="C441" s="1"/>
      <c r="D441" s="8"/>
      <c r="E441" s="8"/>
      <c r="F441" s="8"/>
      <c r="G441" s="5"/>
      <c r="H441" s="5"/>
      <c r="I441" s="5"/>
    </row>
    <row r="442" spans="1:9" x14ac:dyDescent="0.2">
      <c r="A442" s="1"/>
      <c r="B442" s="1"/>
      <c r="C442" s="1"/>
      <c r="D442" s="8"/>
      <c r="E442" s="8"/>
      <c r="F442" s="8"/>
      <c r="G442" s="5"/>
      <c r="H442" s="5"/>
      <c r="I442" s="5"/>
    </row>
    <row r="443" spans="1:9" x14ac:dyDescent="0.2">
      <c r="A443" s="1"/>
      <c r="B443" s="1"/>
      <c r="C443" s="1"/>
      <c r="D443" s="8"/>
      <c r="E443" s="8"/>
      <c r="F443" s="8"/>
      <c r="G443" s="5"/>
      <c r="H443" s="5"/>
      <c r="I443" s="5"/>
    </row>
    <row r="444" spans="1:9" x14ac:dyDescent="0.2">
      <c r="A444" s="1"/>
      <c r="B444" s="1"/>
      <c r="C444" s="1"/>
      <c r="D444" s="8"/>
      <c r="E444" s="8"/>
      <c r="F444" s="8"/>
      <c r="G444" s="5"/>
      <c r="H444" s="5"/>
      <c r="I444" s="5"/>
    </row>
    <row r="445" spans="1:9" x14ac:dyDescent="0.2">
      <c r="A445" s="1"/>
      <c r="B445" s="1"/>
      <c r="C445" s="1"/>
      <c r="D445" s="8"/>
      <c r="E445" s="8"/>
      <c r="F445" s="8"/>
      <c r="G445" s="5"/>
      <c r="H445" s="5"/>
      <c r="I445" s="5"/>
    </row>
    <row r="446" spans="1:9" x14ac:dyDescent="0.2">
      <c r="A446" s="1"/>
      <c r="B446" s="1"/>
      <c r="C446" s="1"/>
      <c r="D446" s="8"/>
      <c r="E446" s="8"/>
      <c r="F446" s="8"/>
      <c r="G446" s="5"/>
      <c r="H446" s="5"/>
      <c r="I446" s="5"/>
    </row>
    <row r="447" spans="1:9" x14ac:dyDescent="0.2">
      <c r="A447" s="1"/>
      <c r="B447" s="1"/>
      <c r="C447" s="1"/>
      <c r="D447" s="8"/>
      <c r="E447" s="8"/>
      <c r="F447" s="8"/>
      <c r="G447" s="5"/>
      <c r="H447" s="5"/>
      <c r="I447" s="5"/>
    </row>
    <row r="448" spans="1:9" x14ac:dyDescent="0.2">
      <c r="A448" s="1"/>
      <c r="B448" s="1"/>
      <c r="C448" s="1"/>
      <c r="D448" s="8"/>
      <c r="E448" s="8"/>
      <c r="F448" s="8"/>
      <c r="G448" s="5"/>
      <c r="H448" s="5"/>
      <c r="I448" s="5"/>
    </row>
    <row r="449" spans="1:9" x14ac:dyDescent="0.2">
      <c r="A449" s="1"/>
      <c r="B449" s="1"/>
      <c r="C449" s="1"/>
      <c r="D449" s="8"/>
      <c r="E449" s="8"/>
      <c r="F449" s="8"/>
      <c r="G449" s="5"/>
      <c r="H449" s="5"/>
      <c r="I449" s="5"/>
    </row>
    <row r="450" spans="1:9" x14ac:dyDescent="0.2">
      <c r="A450" s="1"/>
      <c r="B450" s="1"/>
      <c r="C450" s="1"/>
      <c r="D450" s="8"/>
      <c r="E450" s="8"/>
      <c r="F450" s="8"/>
      <c r="G450" s="5"/>
      <c r="H450" s="5"/>
      <c r="I450" s="5"/>
    </row>
    <row r="451" spans="1:9" x14ac:dyDescent="0.2">
      <c r="A451" s="1"/>
      <c r="B451" s="1"/>
      <c r="C451" s="1"/>
      <c r="D451" s="8"/>
      <c r="E451" s="8"/>
      <c r="F451" s="8"/>
      <c r="G451" s="5"/>
      <c r="H451" s="5"/>
      <c r="I451" s="5"/>
    </row>
    <row r="452" spans="1:9" x14ac:dyDescent="0.2">
      <c r="A452" s="1"/>
      <c r="B452" s="1"/>
      <c r="C452" s="1"/>
      <c r="D452" s="8"/>
      <c r="E452" s="8"/>
      <c r="F452" s="8"/>
      <c r="G452" s="5"/>
      <c r="H452" s="5"/>
      <c r="I452" s="5"/>
    </row>
    <row r="453" spans="1:9" x14ac:dyDescent="0.2">
      <c r="A453" s="1"/>
      <c r="B453" s="1"/>
      <c r="C453" s="1"/>
      <c r="D453" s="8"/>
      <c r="E453" s="8"/>
      <c r="F453" s="8"/>
      <c r="G453" s="5"/>
      <c r="H453" s="5"/>
      <c r="I453" s="5"/>
    </row>
    <row r="454" spans="1:9" x14ac:dyDescent="0.2">
      <c r="A454" s="1"/>
      <c r="B454" s="1"/>
      <c r="C454" s="1"/>
      <c r="D454" s="8"/>
      <c r="E454" s="8"/>
      <c r="F454" s="8"/>
      <c r="G454" s="5"/>
      <c r="H454" s="5"/>
      <c r="I454" s="5"/>
    </row>
    <row r="455" spans="1:9" x14ac:dyDescent="0.2">
      <c r="A455" s="1"/>
      <c r="B455" s="1"/>
      <c r="C455" s="1"/>
      <c r="D455" s="8"/>
      <c r="E455" s="8"/>
      <c r="F455" s="8"/>
      <c r="G455" s="5"/>
      <c r="H455" s="5"/>
      <c r="I455" s="5"/>
    </row>
    <row r="456" spans="1:9" x14ac:dyDescent="0.2">
      <c r="A456" s="1"/>
      <c r="B456" s="1"/>
      <c r="C456" s="1"/>
      <c r="D456" s="8"/>
      <c r="E456" s="8"/>
      <c r="F456" s="8"/>
      <c r="G456" s="5"/>
      <c r="H456" s="5"/>
      <c r="I456" s="5"/>
    </row>
    <row r="457" spans="1:9" x14ac:dyDescent="0.2">
      <c r="A457" s="1"/>
      <c r="B457" s="1"/>
      <c r="C457" s="1"/>
      <c r="D457" s="8"/>
      <c r="E457" s="8"/>
      <c r="F457" s="8"/>
      <c r="G457" s="5"/>
      <c r="H457" s="5"/>
      <c r="I457" s="5"/>
    </row>
    <row r="458" spans="1:9" x14ac:dyDescent="0.2">
      <c r="A458" s="1"/>
      <c r="B458" s="1"/>
      <c r="C458" s="1"/>
      <c r="D458" s="8"/>
      <c r="E458" s="8"/>
      <c r="F458" s="8"/>
      <c r="G458" s="5"/>
      <c r="H458" s="5"/>
      <c r="I458" s="5"/>
    </row>
    <row r="459" spans="1:9" x14ac:dyDescent="0.2">
      <c r="A459" s="1"/>
      <c r="B459" s="1"/>
      <c r="C459" s="1"/>
      <c r="D459" s="8"/>
      <c r="E459" s="8"/>
      <c r="F459" s="8"/>
      <c r="G459" s="5"/>
      <c r="H459" s="5"/>
      <c r="I459" s="5"/>
    </row>
    <row r="460" spans="1:9" x14ac:dyDescent="0.2">
      <c r="A460" s="1"/>
      <c r="B460" s="1"/>
      <c r="C460" s="1"/>
      <c r="D460" s="8"/>
      <c r="E460" s="8"/>
      <c r="F460" s="8"/>
      <c r="G460" s="5"/>
      <c r="H460" s="5"/>
      <c r="I460" s="5"/>
    </row>
    <row r="461" spans="1:9" x14ac:dyDescent="0.2">
      <c r="A461" s="1"/>
      <c r="B461" s="1"/>
      <c r="C461" s="1"/>
      <c r="D461" s="8"/>
      <c r="E461" s="8"/>
      <c r="F461" s="8"/>
      <c r="G461" s="5"/>
      <c r="H461" s="5"/>
      <c r="I461" s="5"/>
    </row>
    <row r="462" spans="1:9" x14ac:dyDescent="0.2">
      <c r="A462" s="1"/>
      <c r="B462" s="1"/>
      <c r="C462" s="1"/>
      <c r="D462" s="8"/>
      <c r="E462" s="8"/>
      <c r="F462" s="8"/>
      <c r="G462" s="5"/>
      <c r="H462" s="5"/>
      <c r="I462" s="5"/>
    </row>
    <row r="463" spans="1:9" x14ac:dyDescent="0.2">
      <c r="A463" s="1"/>
      <c r="B463" s="1"/>
      <c r="C463" s="1"/>
      <c r="D463" s="8"/>
      <c r="E463" s="8"/>
      <c r="F463" s="8"/>
      <c r="G463" s="5"/>
      <c r="H463" s="5"/>
      <c r="I463" s="5"/>
    </row>
    <row r="464" spans="1:9" x14ac:dyDescent="0.2">
      <c r="A464" s="1"/>
      <c r="B464" s="1"/>
      <c r="C464" s="1"/>
      <c r="D464" s="8"/>
      <c r="E464" s="8"/>
      <c r="F464" s="8"/>
      <c r="G464" s="5"/>
      <c r="H464" s="5"/>
      <c r="I464" s="5"/>
    </row>
    <row r="465" spans="1:9" x14ac:dyDescent="0.2">
      <c r="A465" s="1"/>
      <c r="B465" s="1"/>
      <c r="C465" s="1"/>
      <c r="D465" s="8"/>
      <c r="E465" s="8"/>
      <c r="F465" s="8"/>
      <c r="G465" s="5"/>
      <c r="H465" s="5"/>
      <c r="I465" s="5"/>
    </row>
    <row r="466" spans="1:9" x14ac:dyDescent="0.2">
      <c r="A466" s="1"/>
      <c r="B466" s="1"/>
      <c r="C466" s="1"/>
      <c r="D466" s="8"/>
      <c r="E466" s="8"/>
      <c r="F466" s="8"/>
      <c r="G466" s="5"/>
      <c r="H466" s="5"/>
      <c r="I466" s="5"/>
    </row>
    <row r="467" spans="1:9" x14ac:dyDescent="0.2">
      <c r="A467" s="1"/>
      <c r="B467" s="1"/>
      <c r="C467" s="1"/>
      <c r="D467" s="8"/>
      <c r="E467" s="8"/>
      <c r="F467" s="8"/>
      <c r="G467" s="5"/>
      <c r="H467" s="5"/>
      <c r="I467" s="5"/>
    </row>
    <row r="468" spans="1:9" x14ac:dyDescent="0.2">
      <c r="A468" s="1"/>
      <c r="B468" s="1"/>
      <c r="C468" s="1"/>
      <c r="D468" s="8"/>
      <c r="E468" s="8"/>
      <c r="F468" s="8"/>
      <c r="G468" s="5"/>
      <c r="H468" s="5"/>
      <c r="I468" s="5"/>
    </row>
    <row r="469" spans="1:9" x14ac:dyDescent="0.2">
      <c r="A469" s="1"/>
      <c r="B469" s="1"/>
      <c r="C469" s="1"/>
      <c r="D469" s="8"/>
      <c r="E469" s="8"/>
      <c r="F469" s="8"/>
      <c r="G469" s="5"/>
      <c r="H469" s="5"/>
      <c r="I469" s="5"/>
    </row>
    <row r="470" spans="1:9" x14ac:dyDescent="0.2">
      <c r="A470" s="1"/>
      <c r="B470" s="1"/>
      <c r="C470" s="1"/>
      <c r="D470" s="8"/>
      <c r="E470" s="8"/>
      <c r="F470" s="8"/>
      <c r="G470" s="5"/>
      <c r="H470" s="5"/>
      <c r="I470" s="5"/>
    </row>
    <row r="471" spans="1:9" x14ac:dyDescent="0.2">
      <c r="A471" s="1"/>
      <c r="B471" s="1"/>
      <c r="C471" s="1"/>
      <c r="D471" s="8"/>
      <c r="E471" s="8"/>
      <c r="F471" s="8"/>
      <c r="G471" s="5"/>
      <c r="H471" s="5"/>
      <c r="I471" s="5"/>
    </row>
    <row r="472" spans="1:9" x14ac:dyDescent="0.2">
      <c r="A472" s="1"/>
      <c r="B472" s="1"/>
      <c r="C472" s="1"/>
      <c r="D472" s="8"/>
      <c r="E472" s="8"/>
      <c r="F472" s="8"/>
      <c r="G472" s="5"/>
      <c r="H472" s="5"/>
      <c r="I472" s="5"/>
    </row>
    <row r="473" spans="1:9" x14ac:dyDescent="0.2">
      <c r="A473" s="1"/>
      <c r="B473" s="1"/>
      <c r="C473" s="1"/>
      <c r="D473" s="8"/>
      <c r="E473" s="8"/>
      <c r="F473" s="8"/>
      <c r="G473" s="5"/>
      <c r="H473" s="5"/>
      <c r="I473" s="5"/>
    </row>
    <row r="474" spans="1:9" x14ac:dyDescent="0.2">
      <c r="A474" s="1"/>
      <c r="B474" s="1"/>
      <c r="C474" s="1"/>
      <c r="D474" s="8"/>
      <c r="E474" s="8"/>
      <c r="F474" s="8"/>
      <c r="G474" s="5"/>
      <c r="H474" s="5"/>
      <c r="I474" s="5"/>
    </row>
    <row r="475" spans="1:9" x14ac:dyDescent="0.2">
      <c r="A475" s="1"/>
      <c r="B475" s="1"/>
      <c r="C475" s="1"/>
      <c r="D475" s="8"/>
      <c r="E475" s="8"/>
      <c r="F475" s="8"/>
      <c r="G475" s="5"/>
      <c r="H475" s="5"/>
      <c r="I475" s="5"/>
    </row>
    <row r="476" spans="1:9" x14ac:dyDescent="0.2">
      <c r="A476" s="1"/>
      <c r="B476" s="1"/>
      <c r="C476" s="1"/>
      <c r="D476" s="8"/>
      <c r="E476" s="8"/>
      <c r="F476" s="8"/>
      <c r="G476" s="5"/>
      <c r="H476" s="5"/>
      <c r="I476" s="5"/>
    </row>
    <row r="477" spans="1:9" x14ac:dyDescent="0.2">
      <c r="A477" s="1"/>
      <c r="B477" s="1"/>
      <c r="C477" s="1"/>
      <c r="D477" s="8"/>
      <c r="E477" s="8"/>
      <c r="F477" s="8"/>
      <c r="G477" s="5"/>
      <c r="H477" s="5"/>
      <c r="I477" s="5"/>
    </row>
    <row r="478" spans="1:9" x14ac:dyDescent="0.2">
      <c r="A478" s="1"/>
      <c r="B478" s="1"/>
      <c r="C478" s="1"/>
      <c r="D478" s="8"/>
      <c r="E478" s="8"/>
      <c r="F478" s="8"/>
      <c r="G478" s="5"/>
      <c r="H478" s="5"/>
      <c r="I478" s="5"/>
    </row>
    <row r="479" spans="1:9" x14ac:dyDescent="0.2">
      <c r="A479" s="1"/>
      <c r="B479" s="1"/>
      <c r="C479" s="1"/>
      <c r="D479" s="8"/>
      <c r="E479" s="8"/>
      <c r="F479" s="8"/>
      <c r="G479" s="5"/>
      <c r="H479" s="5"/>
      <c r="I479" s="5"/>
    </row>
    <row r="480" spans="1:9" x14ac:dyDescent="0.2">
      <c r="A480" s="1"/>
      <c r="B480" s="1"/>
      <c r="C480" s="1"/>
      <c r="D480" s="8"/>
      <c r="E480" s="8"/>
      <c r="F480" s="8"/>
      <c r="G480" s="5"/>
      <c r="H480" s="5"/>
      <c r="I480" s="5"/>
    </row>
    <row r="481" spans="1:9" x14ac:dyDescent="0.2">
      <c r="A481" s="1"/>
      <c r="B481" s="1"/>
      <c r="C481" s="1"/>
      <c r="D481" s="8"/>
      <c r="E481" s="8"/>
      <c r="F481" s="8"/>
      <c r="G481" s="5"/>
      <c r="H481" s="5"/>
      <c r="I481" s="5"/>
    </row>
    <row r="482" spans="1:9" x14ac:dyDescent="0.2">
      <c r="A482" s="1"/>
      <c r="B482" s="1"/>
      <c r="C482" s="1"/>
      <c r="D482" s="8"/>
      <c r="E482" s="8"/>
      <c r="F482" s="8"/>
      <c r="G482" s="5"/>
      <c r="H482" s="5"/>
      <c r="I482" s="5"/>
    </row>
    <row r="483" spans="1:9" x14ac:dyDescent="0.2">
      <c r="A483" s="1"/>
      <c r="B483" s="1"/>
      <c r="C483" s="1"/>
      <c r="D483" s="8"/>
      <c r="E483" s="8"/>
      <c r="F483" s="8"/>
      <c r="G483" s="5"/>
      <c r="H483" s="5"/>
      <c r="I483" s="5"/>
    </row>
    <row r="484" spans="1:9" x14ac:dyDescent="0.2">
      <c r="A484" s="1"/>
      <c r="B484" s="1"/>
      <c r="C484" s="1"/>
      <c r="D484" s="8"/>
      <c r="E484" s="8"/>
      <c r="F484" s="8"/>
      <c r="G484" s="5"/>
      <c r="H484" s="5"/>
      <c r="I484" s="5"/>
    </row>
    <row r="485" spans="1:9" x14ac:dyDescent="0.2">
      <c r="A485" s="1"/>
      <c r="B485" s="1"/>
      <c r="C485" s="1"/>
      <c r="D485" s="8"/>
      <c r="E485" s="8"/>
      <c r="F485" s="8"/>
      <c r="G485" s="5"/>
      <c r="H485" s="5"/>
      <c r="I485" s="5"/>
    </row>
    <row r="486" spans="1:9" x14ac:dyDescent="0.2">
      <c r="A486" s="1"/>
      <c r="B486" s="1"/>
      <c r="C486" s="1"/>
      <c r="D486" s="8"/>
      <c r="E486" s="8"/>
      <c r="F486" s="8"/>
      <c r="G486" s="5"/>
      <c r="H486" s="5"/>
      <c r="I486" s="5"/>
    </row>
    <row r="487" spans="1:9" x14ac:dyDescent="0.2">
      <c r="A487" s="1"/>
      <c r="B487" s="1"/>
      <c r="C487" s="1"/>
      <c r="D487" s="8"/>
      <c r="E487" s="8"/>
      <c r="F487" s="8"/>
      <c r="G487" s="5"/>
      <c r="H487" s="5"/>
      <c r="I487" s="5"/>
    </row>
    <row r="488" spans="1:9" x14ac:dyDescent="0.2">
      <c r="A488" s="1"/>
      <c r="B488" s="1"/>
      <c r="C488" s="1"/>
      <c r="D488" s="8"/>
      <c r="E488" s="8"/>
      <c r="F488" s="8"/>
      <c r="G488" s="5"/>
      <c r="H488" s="5"/>
      <c r="I488" s="5"/>
    </row>
    <row r="489" spans="1:9" x14ac:dyDescent="0.2">
      <c r="A489" s="1"/>
      <c r="B489" s="1"/>
      <c r="C489" s="1"/>
      <c r="D489" s="8"/>
      <c r="E489" s="8"/>
      <c r="F489" s="8"/>
      <c r="G489" s="5"/>
      <c r="H489" s="5"/>
      <c r="I489" s="5"/>
    </row>
    <row r="490" spans="1:9" x14ac:dyDescent="0.2">
      <c r="A490" s="1"/>
      <c r="B490" s="1"/>
      <c r="C490" s="1"/>
      <c r="D490" s="8"/>
      <c r="E490" s="8"/>
      <c r="F490" s="8"/>
      <c r="G490" s="5"/>
      <c r="H490" s="5"/>
      <c r="I490" s="5"/>
    </row>
    <row r="491" spans="1:9" x14ac:dyDescent="0.2">
      <c r="A491" s="1"/>
      <c r="B491" s="1"/>
      <c r="C491" s="1"/>
      <c r="D491" s="8"/>
      <c r="E491" s="8"/>
      <c r="F491" s="8"/>
      <c r="G491" s="5"/>
      <c r="H491" s="5"/>
      <c r="I491" s="5"/>
    </row>
    <row r="492" spans="1:9" x14ac:dyDescent="0.2">
      <c r="A492" s="1"/>
      <c r="B492" s="1"/>
      <c r="C492" s="1"/>
      <c r="D492" s="8"/>
      <c r="E492" s="8"/>
      <c r="F492" s="8"/>
      <c r="G492" s="5"/>
      <c r="H492" s="5"/>
      <c r="I492" s="5"/>
    </row>
    <row r="493" spans="1:9" x14ac:dyDescent="0.2">
      <c r="A493" s="1"/>
      <c r="B493" s="1"/>
      <c r="C493" s="1"/>
      <c r="D493" s="8"/>
      <c r="E493" s="8"/>
      <c r="F493" s="8"/>
      <c r="G493" s="5"/>
      <c r="H493" s="5"/>
      <c r="I493" s="5"/>
    </row>
    <row r="494" spans="1:9" x14ac:dyDescent="0.2">
      <c r="A494" s="1"/>
      <c r="B494" s="1"/>
      <c r="C494" s="1"/>
      <c r="D494" s="8"/>
      <c r="E494" s="8"/>
      <c r="F494" s="8"/>
      <c r="G494" s="5"/>
      <c r="H494" s="5"/>
      <c r="I494" s="5"/>
    </row>
    <row r="495" spans="1:9" x14ac:dyDescent="0.2">
      <c r="A495" s="1"/>
      <c r="B495" s="1"/>
      <c r="C495" s="1"/>
      <c r="D495" s="8"/>
      <c r="E495" s="8"/>
      <c r="F495" s="8"/>
      <c r="G495" s="5"/>
      <c r="H495" s="5"/>
      <c r="I495" s="5"/>
    </row>
    <row r="496" spans="1:9" x14ac:dyDescent="0.2">
      <c r="A496" s="1"/>
      <c r="B496" s="1"/>
      <c r="C496" s="1"/>
      <c r="D496" s="8"/>
      <c r="E496" s="8"/>
      <c r="F496" s="8"/>
      <c r="G496" s="5"/>
      <c r="H496" s="5"/>
      <c r="I496" s="5"/>
    </row>
    <row r="497" spans="1:9" x14ac:dyDescent="0.2">
      <c r="A497" s="1"/>
      <c r="B497" s="1"/>
      <c r="C497" s="1"/>
      <c r="D497" s="8"/>
      <c r="E497" s="8"/>
      <c r="F497" s="8"/>
      <c r="G497" s="5"/>
      <c r="H497" s="5"/>
      <c r="I497" s="5"/>
    </row>
    <row r="498" spans="1:9" x14ac:dyDescent="0.2">
      <c r="A498" s="1"/>
      <c r="B498" s="1"/>
      <c r="C498" s="1"/>
      <c r="D498" s="8"/>
      <c r="E498" s="8"/>
      <c r="F498" s="8"/>
      <c r="G498" s="5"/>
      <c r="H498" s="5"/>
      <c r="I498" s="5"/>
    </row>
    <row r="499" spans="1:9" x14ac:dyDescent="0.2">
      <c r="A499" s="1"/>
      <c r="B499" s="1"/>
      <c r="C499" s="1"/>
      <c r="D499" s="8"/>
      <c r="E499" s="8"/>
      <c r="F499" s="8"/>
      <c r="G499" s="5"/>
      <c r="H499" s="5"/>
      <c r="I499" s="5"/>
    </row>
    <row r="500" spans="1:9" x14ac:dyDescent="0.2">
      <c r="A500" s="1"/>
      <c r="B500" s="1"/>
      <c r="C500" s="1"/>
      <c r="D500" s="8"/>
      <c r="E500" s="8"/>
      <c r="F500" s="8"/>
      <c r="G500" s="5"/>
      <c r="H500" s="5"/>
      <c r="I500" s="5"/>
    </row>
    <row r="501" spans="1:9" x14ac:dyDescent="0.2">
      <c r="A501" s="1"/>
      <c r="B501" s="1"/>
      <c r="C501" s="1"/>
      <c r="D501" s="8"/>
      <c r="E501" s="8"/>
      <c r="F501" s="8"/>
      <c r="G501" s="5"/>
      <c r="H501" s="5"/>
      <c r="I501" s="5"/>
    </row>
    <row r="502" spans="1:9" x14ac:dyDescent="0.2">
      <c r="A502" s="1"/>
      <c r="B502" s="1"/>
      <c r="C502" s="1"/>
      <c r="D502" s="8"/>
      <c r="E502" s="8"/>
      <c r="F502" s="8"/>
      <c r="G502" s="5"/>
      <c r="H502" s="5"/>
      <c r="I502" s="5"/>
    </row>
    <row r="503" spans="1:9" x14ac:dyDescent="0.2">
      <c r="A503" s="1"/>
      <c r="B503" s="1"/>
      <c r="C503" s="1"/>
      <c r="D503" s="8"/>
      <c r="E503" s="8"/>
      <c r="F503" s="8"/>
      <c r="G503" s="5"/>
      <c r="H503" s="5"/>
      <c r="I503" s="5"/>
    </row>
    <row r="504" spans="1:9" x14ac:dyDescent="0.2">
      <c r="A504" s="1"/>
      <c r="B504" s="1"/>
      <c r="C504" s="1"/>
      <c r="D504" s="8"/>
      <c r="E504" s="8"/>
      <c r="F504" s="8"/>
      <c r="G504" s="5"/>
      <c r="H504" s="5"/>
      <c r="I504" s="5"/>
    </row>
    <row r="505" spans="1:9" x14ac:dyDescent="0.2">
      <c r="A505" s="1"/>
      <c r="B505" s="1"/>
      <c r="C505" s="1"/>
      <c r="D505" s="8"/>
      <c r="E505" s="8"/>
      <c r="F505" s="8"/>
      <c r="G505" s="5"/>
      <c r="H505" s="5"/>
      <c r="I505" s="5"/>
    </row>
    <row r="506" spans="1:9" x14ac:dyDescent="0.2">
      <c r="A506" s="1"/>
      <c r="B506" s="1"/>
      <c r="C506" s="1"/>
      <c r="D506" s="8"/>
      <c r="E506" s="8"/>
      <c r="F506" s="8"/>
      <c r="G506" s="5"/>
      <c r="H506" s="5"/>
      <c r="I506" s="5"/>
    </row>
    <row r="507" spans="1:9" x14ac:dyDescent="0.2">
      <c r="A507" s="1"/>
      <c r="B507" s="1"/>
      <c r="C507" s="1"/>
      <c r="D507" s="8"/>
      <c r="E507" s="8"/>
      <c r="F507" s="8"/>
      <c r="G507" s="5"/>
      <c r="H507" s="5"/>
      <c r="I507" s="5"/>
    </row>
    <row r="508" spans="1:9" x14ac:dyDescent="0.2">
      <c r="A508" s="1"/>
      <c r="B508" s="1"/>
      <c r="C508" s="1"/>
      <c r="D508" s="8"/>
      <c r="E508" s="8"/>
      <c r="F508" s="8"/>
      <c r="G508" s="5"/>
      <c r="H508" s="5"/>
      <c r="I508" s="5"/>
    </row>
    <row r="509" spans="1:9" x14ac:dyDescent="0.2">
      <c r="A509" s="1"/>
      <c r="B509" s="1"/>
      <c r="C509" s="1"/>
      <c r="D509" s="8"/>
      <c r="E509" s="8"/>
      <c r="F509" s="8"/>
      <c r="G509" s="5"/>
      <c r="H509" s="5"/>
      <c r="I509" s="5"/>
    </row>
    <row r="510" spans="1:9" x14ac:dyDescent="0.2">
      <c r="A510" s="1"/>
      <c r="B510" s="1"/>
      <c r="C510" s="1"/>
      <c r="D510" s="8"/>
      <c r="E510" s="8"/>
      <c r="F510" s="8"/>
      <c r="G510" s="5"/>
      <c r="H510" s="5"/>
      <c r="I510" s="5"/>
    </row>
    <row r="511" spans="1:9" x14ac:dyDescent="0.2">
      <c r="A511" s="1"/>
      <c r="B511" s="1"/>
      <c r="C511" s="1"/>
      <c r="D511" s="8"/>
      <c r="E511" s="8"/>
      <c r="F511" s="8"/>
      <c r="G511" s="5"/>
      <c r="H511" s="5"/>
      <c r="I511" s="5"/>
    </row>
    <row r="512" spans="1:9" x14ac:dyDescent="0.2">
      <c r="A512" s="1"/>
      <c r="B512" s="1"/>
      <c r="C512" s="1"/>
      <c r="D512" s="8"/>
      <c r="E512" s="8"/>
      <c r="F512" s="8"/>
      <c r="G512" s="5"/>
      <c r="H512" s="5"/>
      <c r="I512" s="5"/>
    </row>
    <row r="513" spans="1:9" x14ac:dyDescent="0.2">
      <c r="A513" s="1"/>
      <c r="B513" s="1"/>
      <c r="C513" s="1"/>
      <c r="D513" s="8"/>
      <c r="E513" s="8"/>
      <c r="F513" s="8"/>
      <c r="G513" s="5"/>
      <c r="H513" s="5"/>
      <c r="I513" s="5"/>
    </row>
    <row r="514" spans="1:9" x14ac:dyDescent="0.2">
      <c r="A514" s="1"/>
      <c r="B514" s="1"/>
      <c r="C514" s="1"/>
      <c r="D514" s="8"/>
      <c r="E514" s="8"/>
      <c r="F514" s="8"/>
      <c r="G514" s="5"/>
      <c r="H514" s="5"/>
      <c r="I514" s="5"/>
    </row>
    <row r="515" spans="1:9" x14ac:dyDescent="0.2">
      <c r="A515" s="1"/>
      <c r="B515" s="1"/>
      <c r="C515" s="1"/>
      <c r="D515" s="8"/>
      <c r="E515" s="8"/>
      <c r="F515" s="8"/>
      <c r="G515" s="5"/>
      <c r="H515" s="5"/>
      <c r="I515" s="5"/>
    </row>
    <row r="516" spans="1:9" x14ac:dyDescent="0.2">
      <c r="A516" s="1"/>
      <c r="B516" s="1"/>
      <c r="C516" s="1"/>
      <c r="D516" s="8"/>
      <c r="E516" s="8"/>
      <c r="F516" s="8"/>
      <c r="G516" s="5"/>
      <c r="H516" s="5"/>
      <c r="I516" s="5"/>
    </row>
    <row r="517" spans="1:9" x14ac:dyDescent="0.2">
      <c r="A517" s="1"/>
      <c r="B517" s="1"/>
      <c r="C517" s="1"/>
      <c r="D517" s="8"/>
      <c r="E517" s="8"/>
      <c r="F517" s="8"/>
      <c r="G517" s="5"/>
      <c r="H517" s="5"/>
      <c r="I517" s="5"/>
    </row>
    <row r="518" spans="1:9" x14ac:dyDescent="0.2">
      <c r="A518" s="1"/>
      <c r="B518" s="1"/>
      <c r="C518" s="1"/>
      <c r="D518" s="8"/>
      <c r="E518" s="8"/>
      <c r="F518" s="8"/>
      <c r="G518" s="5"/>
      <c r="H518" s="5"/>
      <c r="I518" s="5"/>
    </row>
    <row r="519" spans="1:9" x14ac:dyDescent="0.2">
      <c r="A519" s="1"/>
      <c r="B519" s="1"/>
      <c r="C519" s="1"/>
      <c r="D519" s="8"/>
      <c r="E519" s="8"/>
      <c r="F519" s="8"/>
      <c r="G519" s="5"/>
      <c r="H519" s="5"/>
      <c r="I519" s="5"/>
    </row>
    <row r="520" spans="1:9" x14ac:dyDescent="0.2">
      <c r="A520" s="1"/>
      <c r="B520" s="1"/>
      <c r="C520" s="1"/>
      <c r="D520" s="8"/>
      <c r="E520" s="8"/>
      <c r="F520" s="8"/>
      <c r="G520" s="5"/>
      <c r="H520" s="5"/>
      <c r="I520" s="5"/>
    </row>
    <row r="521" spans="1:9" x14ac:dyDescent="0.2">
      <c r="A521" s="1"/>
      <c r="B521" s="1"/>
      <c r="C521" s="1"/>
      <c r="D521" s="8"/>
      <c r="E521" s="8"/>
      <c r="F521" s="8"/>
      <c r="G521" s="5"/>
      <c r="H521" s="5"/>
      <c r="I521" s="5"/>
    </row>
    <row r="522" spans="1:9" x14ac:dyDescent="0.2">
      <c r="A522" s="1"/>
      <c r="B522" s="1"/>
      <c r="C522" s="1"/>
      <c r="D522" s="8"/>
      <c r="E522" s="8"/>
      <c r="F522" s="8"/>
      <c r="G522" s="5"/>
      <c r="H522" s="5"/>
      <c r="I522" s="5"/>
    </row>
    <row r="523" spans="1:9" x14ac:dyDescent="0.2">
      <c r="A523" s="1"/>
      <c r="B523" s="1"/>
      <c r="C523" s="1"/>
      <c r="D523" s="8"/>
      <c r="E523" s="8"/>
      <c r="F523" s="8"/>
      <c r="G523" s="5"/>
      <c r="H523" s="5"/>
      <c r="I523" s="5"/>
    </row>
    <row r="524" spans="1:9" x14ac:dyDescent="0.2">
      <c r="A524" s="1"/>
      <c r="B524" s="1"/>
      <c r="C524" s="1"/>
      <c r="D524" s="8"/>
      <c r="E524" s="8"/>
      <c r="F524" s="8"/>
      <c r="G524" s="5"/>
      <c r="H524" s="5"/>
      <c r="I524" s="5"/>
    </row>
    <row r="525" spans="1:9" x14ac:dyDescent="0.2">
      <c r="A525" s="1"/>
      <c r="B525" s="1"/>
      <c r="C525" s="1"/>
      <c r="D525" s="8"/>
      <c r="E525" s="8"/>
      <c r="F525" s="8"/>
      <c r="G525" s="5"/>
      <c r="H525" s="5"/>
      <c r="I525" s="5"/>
    </row>
    <row r="526" spans="1:9" x14ac:dyDescent="0.2">
      <c r="A526" s="1"/>
      <c r="B526" s="1"/>
      <c r="C526" s="1"/>
      <c r="D526" s="8"/>
      <c r="E526" s="8"/>
      <c r="F526" s="8"/>
      <c r="G526" s="5"/>
      <c r="H526" s="5"/>
      <c r="I526" s="5"/>
    </row>
    <row r="527" spans="1:9" x14ac:dyDescent="0.2">
      <c r="A527" s="1"/>
      <c r="B527" s="1"/>
      <c r="C527" s="1"/>
      <c r="D527" s="8"/>
      <c r="E527" s="8"/>
      <c r="F527" s="8"/>
      <c r="G527" s="5"/>
      <c r="H527" s="5"/>
      <c r="I527" s="5"/>
    </row>
    <row r="528" spans="1:9" x14ac:dyDescent="0.2">
      <c r="A528" s="1"/>
      <c r="B528" s="1"/>
      <c r="C528" s="1"/>
      <c r="D528" s="8"/>
      <c r="E528" s="8"/>
      <c r="F528" s="8"/>
      <c r="G528" s="5"/>
      <c r="H528" s="5"/>
      <c r="I528" s="5"/>
    </row>
    <row r="529" spans="1:9" x14ac:dyDescent="0.2">
      <c r="A529" s="1"/>
      <c r="B529" s="1"/>
      <c r="C529" s="1"/>
      <c r="D529" s="8"/>
      <c r="E529" s="8"/>
      <c r="F529" s="8"/>
      <c r="G529" s="5"/>
      <c r="H529" s="5"/>
      <c r="I529" s="5"/>
    </row>
    <row r="530" spans="1:9" x14ac:dyDescent="0.2">
      <c r="A530" s="1"/>
      <c r="B530" s="1"/>
      <c r="C530" s="1"/>
      <c r="D530" s="8"/>
      <c r="E530" s="8"/>
      <c r="F530" s="8"/>
      <c r="G530" s="5"/>
      <c r="H530" s="5"/>
      <c r="I530" s="5"/>
    </row>
    <row r="531" spans="1:9" x14ac:dyDescent="0.2">
      <c r="A531" s="1"/>
      <c r="B531" s="1"/>
      <c r="C531" s="1"/>
      <c r="D531" s="8"/>
      <c r="E531" s="8"/>
      <c r="F531" s="8"/>
      <c r="G531" s="5"/>
      <c r="H531" s="5"/>
      <c r="I531" s="5"/>
    </row>
    <row r="532" spans="1:9" x14ac:dyDescent="0.2">
      <c r="A532" s="1"/>
      <c r="B532" s="1"/>
      <c r="C532" s="1"/>
      <c r="D532" s="8"/>
      <c r="E532" s="8"/>
      <c r="F532" s="8"/>
      <c r="G532" s="5"/>
      <c r="H532" s="5"/>
      <c r="I532" s="5"/>
    </row>
    <row r="533" spans="1:9" x14ac:dyDescent="0.2">
      <c r="A533" s="1"/>
      <c r="B533" s="1"/>
      <c r="C533" s="1"/>
      <c r="D533" s="8"/>
      <c r="E533" s="8"/>
      <c r="F533" s="8"/>
      <c r="G533" s="5"/>
      <c r="H533" s="5"/>
      <c r="I533" s="5"/>
    </row>
    <row r="534" spans="1:9" x14ac:dyDescent="0.2">
      <c r="A534" s="1"/>
      <c r="B534" s="1"/>
      <c r="C534" s="1"/>
      <c r="D534" s="8"/>
      <c r="E534" s="8"/>
      <c r="F534" s="8"/>
      <c r="G534" s="5"/>
      <c r="H534" s="5"/>
      <c r="I534" s="5"/>
    </row>
    <row r="535" spans="1:9" x14ac:dyDescent="0.2">
      <c r="A535" s="1"/>
      <c r="B535" s="1"/>
      <c r="C535" s="1"/>
      <c r="D535" s="8"/>
      <c r="E535" s="8"/>
      <c r="F535" s="8"/>
      <c r="G535" s="5"/>
      <c r="H535" s="5"/>
      <c r="I535" s="5"/>
    </row>
    <row r="536" spans="1:9" x14ac:dyDescent="0.2">
      <c r="A536" s="1"/>
      <c r="B536" s="1"/>
      <c r="C536" s="1"/>
      <c r="D536" s="8"/>
      <c r="E536" s="8"/>
      <c r="F536" s="8"/>
      <c r="G536" s="5"/>
      <c r="H536" s="5"/>
      <c r="I536" s="5"/>
    </row>
    <row r="537" spans="1:9" x14ac:dyDescent="0.2">
      <c r="A537" s="1"/>
      <c r="B537" s="1"/>
      <c r="C537" s="1"/>
      <c r="D537" s="8"/>
      <c r="E537" s="8"/>
      <c r="F537" s="8"/>
      <c r="G537" s="5"/>
      <c r="H537" s="5"/>
      <c r="I537" s="5"/>
    </row>
    <row r="538" spans="1:9" x14ac:dyDescent="0.2">
      <c r="A538" s="1"/>
      <c r="B538" s="1"/>
      <c r="C538" s="1"/>
      <c r="D538" s="8"/>
      <c r="E538" s="8"/>
      <c r="F538" s="8"/>
      <c r="G538" s="5"/>
      <c r="H538" s="5"/>
      <c r="I538" s="5"/>
    </row>
    <row r="539" spans="1:9" x14ac:dyDescent="0.2">
      <c r="A539" s="1"/>
      <c r="B539" s="1"/>
      <c r="C539" s="1"/>
      <c r="D539" s="8"/>
      <c r="E539" s="8"/>
      <c r="F539" s="8"/>
      <c r="G539" s="5"/>
      <c r="H539" s="5"/>
      <c r="I539" s="5"/>
    </row>
    <row r="540" spans="1:9" x14ac:dyDescent="0.2">
      <c r="A540" s="1"/>
      <c r="B540" s="1"/>
      <c r="C540" s="1"/>
      <c r="D540" s="8"/>
      <c r="E540" s="8"/>
      <c r="F540" s="8"/>
      <c r="G540" s="5"/>
      <c r="H540" s="5"/>
      <c r="I540" s="5"/>
    </row>
    <row r="541" spans="1:9" x14ac:dyDescent="0.2">
      <c r="A541" s="1"/>
      <c r="B541" s="1"/>
      <c r="C541" s="1"/>
      <c r="D541" s="8"/>
      <c r="E541" s="8"/>
      <c r="F541" s="8"/>
      <c r="G541" s="5"/>
      <c r="H541" s="5"/>
      <c r="I541" s="5"/>
    </row>
    <row r="542" spans="1:9" x14ac:dyDescent="0.2">
      <c r="A542" s="1"/>
      <c r="B542" s="1"/>
      <c r="C542" s="1"/>
      <c r="D542" s="8"/>
      <c r="E542" s="8"/>
      <c r="F542" s="8"/>
      <c r="G542" s="5"/>
      <c r="H542" s="5"/>
      <c r="I542" s="5"/>
    </row>
    <row r="543" spans="1:9" x14ac:dyDescent="0.2">
      <c r="A543" s="1"/>
      <c r="B543" s="1"/>
      <c r="C543" s="1"/>
      <c r="D543" s="8"/>
      <c r="E543" s="8"/>
      <c r="F543" s="8"/>
      <c r="G543" s="5"/>
      <c r="H543" s="5"/>
      <c r="I543" s="5"/>
    </row>
    <row r="544" spans="1:9" x14ac:dyDescent="0.2">
      <c r="A544" s="1"/>
      <c r="B544" s="1"/>
      <c r="C544" s="1"/>
      <c r="D544" s="8"/>
      <c r="E544" s="8"/>
      <c r="F544" s="8"/>
      <c r="G544" s="5"/>
      <c r="H544" s="5"/>
      <c r="I544" s="5"/>
    </row>
    <row r="545" spans="1:9" x14ac:dyDescent="0.2">
      <c r="A545" s="1"/>
      <c r="B545" s="1"/>
      <c r="C545" s="1"/>
      <c r="D545" s="8"/>
      <c r="E545" s="8"/>
      <c r="F545" s="8"/>
      <c r="G545" s="5"/>
      <c r="H545" s="5"/>
      <c r="I545" s="5"/>
    </row>
    <row r="546" spans="1:9" x14ac:dyDescent="0.2">
      <c r="A546" s="1"/>
      <c r="B546" s="1"/>
      <c r="C546" s="1"/>
      <c r="D546" s="8"/>
      <c r="E546" s="8"/>
      <c r="F546" s="8"/>
      <c r="G546" s="5"/>
      <c r="H546" s="5"/>
      <c r="I546" s="5"/>
    </row>
    <row r="547" spans="1:9" x14ac:dyDescent="0.2">
      <c r="A547" s="1"/>
      <c r="B547" s="1"/>
      <c r="C547" s="1"/>
      <c r="D547" s="8"/>
      <c r="E547" s="8"/>
      <c r="F547" s="8"/>
      <c r="G547" s="5"/>
      <c r="H547" s="5"/>
      <c r="I547" s="5"/>
    </row>
    <row r="548" spans="1:9" x14ac:dyDescent="0.2">
      <c r="A548" s="1"/>
      <c r="B548" s="1"/>
      <c r="C548" s="1"/>
      <c r="D548" s="8"/>
      <c r="E548" s="8"/>
      <c r="F548" s="8"/>
      <c r="G548" s="5"/>
      <c r="H548" s="5"/>
      <c r="I548" s="5"/>
    </row>
    <row r="549" spans="1:9" x14ac:dyDescent="0.2">
      <c r="A549" s="1"/>
      <c r="B549" s="1"/>
      <c r="C549" s="1"/>
      <c r="D549" s="8"/>
      <c r="E549" s="8"/>
      <c r="F549" s="8"/>
      <c r="G549" s="5"/>
      <c r="H549" s="5"/>
      <c r="I549" s="5"/>
    </row>
    <row r="550" spans="1:9" x14ac:dyDescent="0.2">
      <c r="A550" s="1"/>
      <c r="B550" s="1"/>
      <c r="C550" s="1"/>
      <c r="D550" s="8"/>
      <c r="E550" s="8"/>
      <c r="F550" s="8"/>
      <c r="G550" s="5"/>
      <c r="H550" s="5"/>
      <c r="I550" s="5"/>
    </row>
    <row r="551" spans="1:9" x14ac:dyDescent="0.2">
      <c r="A551" s="1"/>
      <c r="B551" s="1"/>
      <c r="C551" s="1"/>
      <c r="D551" s="8"/>
      <c r="E551" s="8"/>
      <c r="F551" s="8"/>
      <c r="G551" s="5"/>
      <c r="H551" s="5"/>
      <c r="I551" s="5"/>
    </row>
    <row r="552" spans="1:9" x14ac:dyDescent="0.2">
      <c r="A552" s="1"/>
      <c r="B552" s="1"/>
      <c r="C552" s="1"/>
      <c r="D552" s="8"/>
      <c r="E552" s="8"/>
      <c r="F552" s="8"/>
      <c r="G552" s="5"/>
      <c r="H552" s="5"/>
      <c r="I552" s="5"/>
    </row>
    <row r="553" spans="1:9" x14ac:dyDescent="0.2">
      <c r="A553" s="1"/>
      <c r="B553" s="1"/>
      <c r="C553" s="1"/>
      <c r="D553" s="8"/>
      <c r="E553" s="8"/>
      <c r="F553" s="8"/>
      <c r="G553" s="5"/>
      <c r="H553" s="5"/>
      <c r="I553" s="5"/>
    </row>
    <row r="554" spans="1:9" x14ac:dyDescent="0.2">
      <c r="A554" s="1"/>
      <c r="B554" s="1"/>
      <c r="C554" s="1"/>
      <c r="D554" s="8"/>
      <c r="E554" s="8"/>
      <c r="F554" s="8"/>
      <c r="G554" s="5"/>
      <c r="H554" s="5"/>
      <c r="I554" s="5"/>
    </row>
    <row r="555" spans="1:9" x14ac:dyDescent="0.2">
      <c r="A555" s="1"/>
      <c r="B555" s="1"/>
      <c r="C555" s="1"/>
      <c r="D555" s="8"/>
      <c r="E555" s="8"/>
      <c r="F555" s="8"/>
      <c r="G555" s="5"/>
      <c r="H555" s="5"/>
      <c r="I555" s="5"/>
    </row>
    <row r="556" spans="1:9" x14ac:dyDescent="0.2">
      <c r="A556" s="1"/>
      <c r="B556" s="1"/>
      <c r="C556" s="1"/>
      <c r="D556" s="8"/>
      <c r="E556" s="8"/>
      <c r="F556" s="8"/>
      <c r="G556" s="5"/>
      <c r="H556" s="5"/>
      <c r="I556" s="5"/>
    </row>
    <row r="557" spans="1:9" x14ac:dyDescent="0.2">
      <c r="A557" s="1"/>
      <c r="B557" s="1"/>
      <c r="C557" s="1"/>
      <c r="D557" s="8"/>
      <c r="E557" s="8"/>
      <c r="F557" s="8"/>
      <c r="G557" s="5"/>
      <c r="H557" s="5"/>
      <c r="I557" s="5"/>
    </row>
    <row r="558" spans="1:9" x14ac:dyDescent="0.2">
      <c r="A558" s="1"/>
      <c r="B558" s="1"/>
      <c r="C558" s="1"/>
      <c r="D558" s="8"/>
      <c r="E558" s="8"/>
      <c r="F558" s="8"/>
      <c r="G558" s="5"/>
      <c r="H558" s="5"/>
      <c r="I558" s="5"/>
    </row>
    <row r="559" spans="1:9" x14ac:dyDescent="0.2">
      <c r="A559" s="1"/>
      <c r="B559" s="1"/>
      <c r="C559" s="1"/>
      <c r="D559" s="8"/>
      <c r="E559" s="8"/>
      <c r="F559" s="8"/>
      <c r="G559" s="5"/>
      <c r="H559" s="5"/>
      <c r="I559" s="5"/>
    </row>
    <row r="560" spans="1:9" x14ac:dyDescent="0.2">
      <c r="A560" s="1"/>
      <c r="B560" s="1"/>
      <c r="C560" s="1"/>
      <c r="D560" s="8"/>
      <c r="E560" s="8"/>
      <c r="F560" s="8"/>
      <c r="G560" s="5"/>
      <c r="H560" s="5"/>
      <c r="I560" s="5"/>
    </row>
    <row r="561" spans="1:9" x14ac:dyDescent="0.2">
      <c r="A561" s="1"/>
      <c r="B561" s="1"/>
      <c r="C561" s="1"/>
      <c r="D561" s="8"/>
      <c r="E561" s="8"/>
      <c r="F561" s="8"/>
      <c r="G561" s="5"/>
      <c r="H561" s="5"/>
      <c r="I561" s="5"/>
    </row>
    <row r="562" spans="1:9" x14ac:dyDescent="0.2">
      <c r="A562" s="1"/>
      <c r="B562" s="1"/>
      <c r="C562" s="1"/>
      <c r="D562" s="8"/>
      <c r="E562" s="8"/>
      <c r="F562" s="8"/>
      <c r="G562" s="5"/>
      <c r="H562" s="5"/>
      <c r="I562" s="5"/>
    </row>
    <row r="563" spans="1:9" x14ac:dyDescent="0.2">
      <c r="A563" s="1"/>
      <c r="B563" s="1"/>
      <c r="C563" s="1"/>
      <c r="D563" s="8"/>
      <c r="E563" s="8"/>
      <c r="F563" s="8"/>
      <c r="G563" s="5"/>
      <c r="H563" s="5"/>
      <c r="I563" s="5"/>
    </row>
    <row r="564" spans="1:9" x14ac:dyDescent="0.2">
      <c r="A564" s="1"/>
      <c r="B564" s="1"/>
      <c r="C564" s="1"/>
      <c r="D564" s="8"/>
      <c r="E564" s="8"/>
      <c r="F564" s="8"/>
      <c r="G564" s="5"/>
      <c r="H564" s="5"/>
      <c r="I564" s="5"/>
    </row>
    <row r="565" spans="1:9" x14ac:dyDescent="0.2">
      <c r="A565" s="1"/>
      <c r="B565" s="1"/>
      <c r="C565" s="1"/>
      <c r="D565" s="8"/>
      <c r="E565" s="8"/>
      <c r="F565" s="8"/>
      <c r="G565" s="5"/>
      <c r="H565" s="5"/>
      <c r="I565" s="5"/>
    </row>
    <row r="566" spans="1:9" x14ac:dyDescent="0.2">
      <c r="A566" s="1"/>
      <c r="B566" s="1"/>
      <c r="C566" s="1"/>
      <c r="D566" s="8"/>
      <c r="E566" s="8"/>
      <c r="F566" s="8"/>
      <c r="G566" s="5"/>
      <c r="H566" s="5"/>
      <c r="I566" s="5"/>
    </row>
    <row r="567" spans="1:9" x14ac:dyDescent="0.2">
      <c r="A567" s="1"/>
      <c r="B567" s="1"/>
      <c r="C567" s="1"/>
      <c r="D567" s="8"/>
      <c r="E567" s="8"/>
      <c r="F567" s="8"/>
      <c r="G567" s="5"/>
      <c r="H567" s="5"/>
      <c r="I567" s="5"/>
    </row>
    <row r="568" spans="1:9" x14ac:dyDescent="0.2">
      <c r="A568" s="1"/>
      <c r="B568" s="1"/>
      <c r="C568" s="1"/>
      <c r="D568" s="8"/>
      <c r="E568" s="8"/>
      <c r="F568" s="8"/>
      <c r="G568" s="5"/>
      <c r="H568" s="5"/>
      <c r="I568" s="5"/>
    </row>
    <row r="569" spans="1:9" x14ac:dyDescent="0.2">
      <c r="A569" s="1"/>
      <c r="B569" s="1"/>
      <c r="C569" s="1"/>
      <c r="D569" s="8"/>
      <c r="E569" s="8"/>
      <c r="F569" s="8"/>
      <c r="G569" s="5"/>
      <c r="H569" s="5"/>
      <c r="I569" s="5"/>
    </row>
    <row r="570" spans="1:9" x14ac:dyDescent="0.2">
      <c r="A570" s="1"/>
      <c r="B570" s="1"/>
      <c r="C570" s="1"/>
      <c r="D570" s="8"/>
      <c r="E570" s="8"/>
      <c r="F570" s="8"/>
      <c r="G570" s="5"/>
      <c r="H570" s="5"/>
      <c r="I570" s="5"/>
    </row>
    <row r="571" spans="1:9" x14ac:dyDescent="0.2">
      <c r="A571" s="1"/>
      <c r="B571" s="1"/>
      <c r="C571" s="1"/>
      <c r="D571" s="8"/>
      <c r="E571" s="8"/>
      <c r="F571" s="8"/>
      <c r="G571" s="5"/>
      <c r="H571" s="5"/>
      <c r="I571" s="5"/>
    </row>
    <row r="572" spans="1:9" x14ac:dyDescent="0.2">
      <c r="A572" s="1"/>
      <c r="B572" s="1"/>
      <c r="C572" s="1"/>
      <c r="D572" s="8"/>
      <c r="E572" s="8"/>
      <c r="F572" s="8"/>
      <c r="G572" s="5"/>
      <c r="H572" s="5"/>
      <c r="I572" s="5"/>
    </row>
    <row r="573" spans="1:9" x14ac:dyDescent="0.2">
      <c r="A573" s="1"/>
      <c r="B573" s="1"/>
      <c r="C573" s="1"/>
      <c r="D573" s="8"/>
      <c r="E573" s="8"/>
      <c r="F573" s="8"/>
      <c r="G573" s="5"/>
      <c r="H573" s="5"/>
      <c r="I573" s="5"/>
    </row>
    <row r="574" spans="1:9" x14ac:dyDescent="0.2">
      <c r="A574" s="1"/>
      <c r="B574" s="1"/>
      <c r="C574" s="1"/>
      <c r="D574" s="8"/>
      <c r="E574" s="8"/>
      <c r="F574" s="8"/>
      <c r="G574" s="5"/>
      <c r="H574" s="5"/>
      <c r="I574" s="5"/>
    </row>
    <row r="575" spans="1:9" x14ac:dyDescent="0.2">
      <c r="A575" s="1"/>
      <c r="B575" s="1"/>
      <c r="C575" s="1"/>
      <c r="D575" s="8"/>
      <c r="E575" s="8"/>
      <c r="F575" s="8"/>
      <c r="G575" s="5"/>
      <c r="H575" s="5"/>
      <c r="I575" s="5"/>
    </row>
    <row r="576" spans="1:9" x14ac:dyDescent="0.2">
      <c r="A576" s="1"/>
      <c r="B576" s="1"/>
      <c r="C576" s="1"/>
      <c r="D576" s="8"/>
      <c r="E576" s="8"/>
      <c r="F576" s="8"/>
      <c r="G576" s="5"/>
      <c r="H576" s="5"/>
      <c r="I576" s="5"/>
    </row>
    <row r="577" spans="1:9" x14ac:dyDescent="0.2">
      <c r="A577" s="1"/>
      <c r="B577" s="1"/>
      <c r="C577" s="1"/>
      <c r="D577" s="8"/>
      <c r="E577" s="8"/>
      <c r="F577" s="8"/>
      <c r="G577" s="5"/>
      <c r="H577" s="5"/>
      <c r="I577" s="5"/>
    </row>
    <row r="578" spans="1:9" x14ac:dyDescent="0.2">
      <c r="A578" s="1"/>
      <c r="B578" s="1"/>
      <c r="C578" s="1"/>
      <c r="D578" s="8"/>
      <c r="E578" s="8"/>
      <c r="F578" s="8"/>
      <c r="G578" s="5"/>
      <c r="H578" s="5"/>
      <c r="I578" s="5"/>
    </row>
    <row r="579" spans="1:9" x14ac:dyDescent="0.2">
      <c r="A579" s="1"/>
      <c r="B579" s="1"/>
      <c r="C579" s="1"/>
      <c r="D579" s="8"/>
      <c r="E579" s="8"/>
      <c r="F579" s="8"/>
      <c r="G579" s="5"/>
      <c r="H579" s="5"/>
      <c r="I579" s="5"/>
    </row>
    <row r="580" spans="1:9" x14ac:dyDescent="0.2">
      <c r="A580" s="1"/>
      <c r="B580" s="1"/>
      <c r="C580" s="1"/>
      <c r="D580" s="8"/>
      <c r="E580" s="8"/>
      <c r="F580" s="8"/>
      <c r="G580" s="5"/>
      <c r="H580" s="5"/>
      <c r="I580" s="5"/>
    </row>
    <row r="581" spans="1:9" x14ac:dyDescent="0.2">
      <c r="A581" s="1"/>
      <c r="B581" s="1"/>
      <c r="C581" s="1"/>
      <c r="D581" s="8"/>
      <c r="E581" s="8"/>
      <c r="F581" s="8"/>
      <c r="G581" s="5"/>
      <c r="H581" s="5"/>
      <c r="I581" s="5"/>
    </row>
    <row r="582" spans="1:9" x14ac:dyDescent="0.2">
      <c r="A582" s="1"/>
      <c r="B582" s="1"/>
      <c r="C582" s="1"/>
      <c r="D582" s="8"/>
      <c r="E582" s="8"/>
      <c r="F582" s="8"/>
      <c r="G582" s="5"/>
      <c r="H582" s="5"/>
      <c r="I582" s="5"/>
    </row>
    <row r="583" spans="1:9" x14ac:dyDescent="0.2">
      <c r="A583" s="1"/>
      <c r="B583" s="1"/>
      <c r="C583" s="1"/>
      <c r="D583" s="8"/>
      <c r="E583" s="8"/>
      <c r="F583" s="8"/>
      <c r="G583" s="5"/>
      <c r="H583" s="5"/>
      <c r="I583" s="5"/>
    </row>
    <row r="584" spans="1:9" x14ac:dyDescent="0.2">
      <c r="A584" s="1"/>
      <c r="B584" s="1"/>
      <c r="C584" s="1"/>
      <c r="D584" s="8"/>
      <c r="E584" s="8"/>
      <c r="F584" s="8"/>
      <c r="G584" s="5"/>
      <c r="H584" s="5"/>
      <c r="I584" s="5"/>
    </row>
    <row r="585" spans="1:9" x14ac:dyDescent="0.2">
      <c r="A585" s="1"/>
      <c r="B585" s="1"/>
      <c r="C585" s="1"/>
      <c r="D585" s="8"/>
      <c r="E585" s="8"/>
      <c r="F585" s="8"/>
      <c r="G585" s="5"/>
      <c r="H585" s="5"/>
      <c r="I585" s="5"/>
    </row>
    <row r="586" spans="1:9" x14ac:dyDescent="0.2">
      <c r="A586" s="1"/>
      <c r="B586" s="1"/>
      <c r="C586" s="1"/>
      <c r="D586" s="8"/>
      <c r="E586" s="8"/>
      <c r="F586" s="8"/>
      <c r="G586" s="5"/>
      <c r="H586" s="5"/>
      <c r="I586" s="5"/>
    </row>
    <row r="587" spans="1:9" x14ac:dyDescent="0.2">
      <c r="A587" s="1"/>
      <c r="B587" s="1"/>
      <c r="C587" s="1"/>
      <c r="D587" s="8"/>
      <c r="E587" s="8"/>
      <c r="F587" s="8"/>
      <c r="G587" s="5"/>
      <c r="H587" s="5"/>
      <c r="I587" s="5"/>
    </row>
    <row r="588" spans="1:9" x14ac:dyDescent="0.2">
      <c r="A588" s="1"/>
      <c r="B588" s="1"/>
      <c r="C588" s="1"/>
      <c r="D588" s="8"/>
      <c r="E588" s="8"/>
      <c r="F588" s="8"/>
      <c r="G588" s="5"/>
      <c r="H588" s="5"/>
      <c r="I588" s="5"/>
    </row>
    <row r="589" spans="1:9" x14ac:dyDescent="0.2">
      <c r="A589" s="1"/>
      <c r="B589" s="1"/>
      <c r="C589" s="1"/>
      <c r="D589" s="8"/>
      <c r="E589" s="8"/>
      <c r="F589" s="8"/>
      <c r="G589" s="5"/>
      <c r="H589" s="5"/>
      <c r="I589" s="5"/>
    </row>
    <row r="590" spans="1:9" x14ac:dyDescent="0.2">
      <c r="A590" s="1"/>
      <c r="B590" s="1"/>
      <c r="C590" s="1"/>
      <c r="D590" s="8"/>
      <c r="E590" s="8"/>
      <c r="F590" s="8"/>
      <c r="G590" s="5"/>
      <c r="H590" s="5"/>
      <c r="I590" s="5"/>
    </row>
    <row r="591" spans="1:9" x14ac:dyDescent="0.2">
      <c r="A591" s="1"/>
      <c r="B591" s="1"/>
      <c r="C591" s="1"/>
      <c r="D591" s="8"/>
      <c r="E591" s="8"/>
      <c r="F591" s="8"/>
      <c r="G591" s="5"/>
      <c r="H591" s="5"/>
      <c r="I591" s="5"/>
    </row>
    <row r="592" spans="1:9" x14ac:dyDescent="0.2">
      <c r="A592" s="1"/>
      <c r="B592" s="1"/>
      <c r="C592" s="1"/>
      <c r="D592" s="8"/>
      <c r="E592" s="8"/>
      <c r="F592" s="8"/>
      <c r="G592" s="5"/>
      <c r="H592" s="5"/>
      <c r="I592" s="5"/>
    </row>
    <row r="593" spans="1:9" x14ac:dyDescent="0.2">
      <c r="A593" s="1"/>
      <c r="B593" s="1"/>
      <c r="C593" s="1"/>
      <c r="D593" s="8"/>
      <c r="E593" s="8"/>
      <c r="F593" s="8"/>
      <c r="G593" s="5"/>
      <c r="H593" s="5"/>
      <c r="I593" s="5"/>
    </row>
    <row r="594" spans="1:9" x14ac:dyDescent="0.2">
      <c r="A594" s="1"/>
      <c r="B594" s="1"/>
      <c r="C594" s="1"/>
      <c r="D594" s="8"/>
      <c r="E594" s="8"/>
      <c r="F594" s="8"/>
      <c r="G594" s="5"/>
      <c r="H594" s="5"/>
      <c r="I594" s="5"/>
    </row>
    <row r="595" spans="1:9" x14ac:dyDescent="0.2">
      <c r="A595" s="1"/>
      <c r="B595" s="1"/>
      <c r="C595" s="1"/>
      <c r="D595" s="8"/>
      <c r="E595" s="8"/>
      <c r="F595" s="8"/>
      <c r="G595" s="5"/>
      <c r="H595" s="5"/>
      <c r="I595" s="5"/>
    </row>
    <row r="596" spans="1:9" x14ac:dyDescent="0.2">
      <c r="A596" s="1"/>
      <c r="B596" s="1"/>
      <c r="C596" s="1"/>
      <c r="D596" s="8"/>
      <c r="E596" s="8"/>
      <c r="F596" s="8"/>
      <c r="G596" s="5"/>
      <c r="H596" s="5"/>
      <c r="I596" s="5"/>
    </row>
    <row r="597" spans="1:9" x14ac:dyDescent="0.2">
      <c r="A597" s="1"/>
      <c r="B597" s="1"/>
      <c r="C597" s="1"/>
      <c r="D597" s="8"/>
      <c r="E597" s="8"/>
      <c r="F597" s="8"/>
      <c r="G597" s="5"/>
      <c r="H597" s="5"/>
      <c r="I597" s="5"/>
    </row>
    <row r="598" spans="1:9" x14ac:dyDescent="0.2">
      <c r="A598" s="1"/>
      <c r="B598" s="1"/>
      <c r="C598" s="1"/>
      <c r="D598" s="8"/>
      <c r="E598" s="8"/>
      <c r="F598" s="8"/>
      <c r="G598" s="5"/>
      <c r="H598" s="5"/>
      <c r="I598" s="5"/>
    </row>
    <row r="599" spans="1:9" x14ac:dyDescent="0.2">
      <c r="A599" s="1"/>
      <c r="B599" s="1"/>
      <c r="C599" s="1"/>
      <c r="D599" s="8"/>
      <c r="E599" s="8"/>
      <c r="F599" s="8"/>
      <c r="G599" s="5"/>
      <c r="H599" s="5"/>
      <c r="I599" s="5"/>
    </row>
    <row r="600" spans="1:9" x14ac:dyDescent="0.2">
      <c r="A600" s="1"/>
      <c r="B600" s="1"/>
      <c r="C600" s="1"/>
      <c r="D600" s="8"/>
      <c r="E600" s="8"/>
      <c r="F600" s="8"/>
      <c r="G600" s="5"/>
      <c r="H600" s="5"/>
      <c r="I600" s="5"/>
    </row>
    <row r="601" spans="1:9" x14ac:dyDescent="0.2">
      <c r="A601" s="1"/>
      <c r="B601" s="1"/>
      <c r="C601" s="1"/>
      <c r="D601" s="8"/>
      <c r="E601" s="8"/>
      <c r="F601" s="8"/>
      <c r="G601" s="5"/>
      <c r="H601" s="5"/>
      <c r="I601" s="5"/>
    </row>
    <row r="602" spans="1:9" x14ac:dyDescent="0.2">
      <c r="A602" s="1"/>
      <c r="B602" s="1"/>
      <c r="C602" s="1"/>
      <c r="D602" s="8"/>
      <c r="E602" s="8"/>
      <c r="F602" s="8"/>
      <c r="G602" s="5"/>
      <c r="H602" s="5"/>
      <c r="I602" s="5"/>
    </row>
    <row r="603" spans="1:9" x14ac:dyDescent="0.2">
      <c r="A603" s="1"/>
      <c r="B603" s="1"/>
      <c r="C603" s="1"/>
      <c r="D603" s="8"/>
      <c r="E603" s="8"/>
      <c r="F603" s="8"/>
      <c r="G603" s="5"/>
      <c r="H603" s="5"/>
      <c r="I603" s="5"/>
    </row>
    <row r="604" spans="1:9" x14ac:dyDescent="0.2">
      <c r="A604" s="1"/>
      <c r="B604" s="1"/>
      <c r="C604" s="1"/>
      <c r="D604" s="8"/>
      <c r="E604" s="8"/>
      <c r="F604" s="8"/>
      <c r="G604" s="5"/>
      <c r="H604" s="5"/>
      <c r="I604" s="5"/>
    </row>
    <row r="605" spans="1:9" x14ac:dyDescent="0.2">
      <c r="A605" s="1"/>
      <c r="B605" s="1"/>
      <c r="C605" s="1"/>
      <c r="D605" s="8"/>
      <c r="E605" s="8"/>
      <c r="F605" s="8"/>
      <c r="G605" s="5"/>
      <c r="H605" s="5"/>
      <c r="I605" s="5"/>
    </row>
    <row r="606" spans="1:9" x14ac:dyDescent="0.2">
      <c r="A606" s="1"/>
      <c r="B606" s="1"/>
      <c r="C606" s="1"/>
      <c r="D606" s="8"/>
      <c r="E606" s="8"/>
      <c r="F606" s="8"/>
      <c r="G606" s="5"/>
      <c r="H606" s="5"/>
      <c r="I606" s="5"/>
    </row>
    <row r="607" spans="1:9" x14ac:dyDescent="0.2">
      <c r="A607" s="1"/>
      <c r="B607" s="1"/>
      <c r="C607" s="1"/>
      <c r="D607" s="8"/>
      <c r="E607" s="8"/>
      <c r="F607" s="8"/>
      <c r="G607" s="5"/>
      <c r="H607" s="5"/>
      <c r="I607" s="5"/>
    </row>
    <row r="608" spans="1:9" x14ac:dyDescent="0.2">
      <c r="A608" s="1"/>
      <c r="B608" s="1"/>
      <c r="C608" s="1"/>
      <c r="D608" s="8"/>
      <c r="E608" s="8"/>
      <c r="F608" s="8"/>
      <c r="G608" s="5"/>
      <c r="H608" s="5"/>
      <c r="I608" s="5"/>
    </row>
    <row r="609" spans="1:9" x14ac:dyDescent="0.2">
      <c r="A609" s="1"/>
      <c r="B609" s="1"/>
      <c r="C609" s="1"/>
      <c r="D609" s="8"/>
      <c r="E609" s="8"/>
      <c r="F609" s="8"/>
      <c r="G609" s="5"/>
      <c r="H609" s="5"/>
      <c r="I609" s="5"/>
    </row>
    <row r="610" spans="1:9" x14ac:dyDescent="0.2">
      <c r="A610" s="1"/>
      <c r="B610" s="1"/>
      <c r="C610" s="1"/>
      <c r="D610" s="8"/>
      <c r="E610" s="8"/>
      <c r="F610" s="8"/>
      <c r="G610" s="5"/>
      <c r="H610" s="5"/>
      <c r="I610" s="5"/>
    </row>
    <row r="611" spans="1:9" x14ac:dyDescent="0.2">
      <c r="A611" s="1"/>
      <c r="B611" s="1"/>
      <c r="C611" s="1"/>
      <c r="D611" s="8"/>
      <c r="E611" s="8"/>
      <c r="F611" s="8"/>
      <c r="G611" s="5"/>
      <c r="H611" s="5"/>
      <c r="I611" s="5"/>
    </row>
    <row r="612" spans="1:9" x14ac:dyDescent="0.2">
      <c r="A612" s="1"/>
      <c r="B612" s="1"/>
      <c r="C612" s="1"/>
      <c r="D612" s="8"/>
      <c r="E612" s="8"/>
      <c r="F612" s="8"/>
      <c r="G612" s="5"/>
      <c r="H612" s="5"/>
      <c r="I612" s="5"/>
    </row>
    <row r="613" spans="1:9" x14ac:dyDescent="0.2">
      <c r="A613" s="1"/>
      <c r="B613" s="1"/>
      <c r="C613" s="1"/>
      <c r="D613" s="8"/>
      <c r="E613" s="8"/>
      <c r="F613" s="8"/>
      <c r="G613" s="5"/>
      <c r="H613" s="5"/>
      <c r="I613" s="5"/>
    </row>
    <row r="614" spans="1:9" x14ac:dyDescent="0.2">
      <c r="A614" s="1"/>
      <c r="B614" s="1"/>
      <c r="C614" s="1"/>
      <c r="D614" s="8"/>
      <c r="E614" s="8"/>
      <c r="F614" s="8"/>
      <c r="G614" s="5"/>
      <c r="H614" s="5"/>
      <c r="I614" s="5"/>
    </row>
    <row r="615" spans="1:9" x14ac:dyDescent="0.2">
      <c r="A615" s="1"/>
      <c r="B615" s="1"/>
      <c r="C615" s="1"/>
      <c r="D615" s="8"/>
      <c r="E615" s="8"/>
      <c r="F615" s="8"/>
      <c r="G615" s="5"/>
      <c r="H615" s="5"/>
      <c r="I615" s="5"/>
    </row>
    <row r="616" spans="1:9" x14ac:dyDescent="0.2">
      <c r="A616" s="1"/>
      <c r="B616" s="1"/>
      <c r="C616" s="1"/>
      <c r="D616" s="8"/>
      <c r="E616" s="8"/>
      <c r="F616" s="8"/>
      <c r="G616" s="5"/>
      <c r="H616" s="5"/>
      <c r="I616" s="5"/>
    </row>
    <row r="617" spans="1:9" x14ac:dyDescent="0.2">
      <c r="A617" s="1"/>
      <c r="B617" s="1"/>
      <c r="C617" s="1"/>
      <c r="D617" s="8"/>
      <c r="E617" s="8"/>
      <c r="F617" s="8"/>
      <c r="G617" s="5"/>
      <c r="H617" s="5"/>
      <c r="I617" s="5"/>
    </row>
    <row r="618" spans="1:9" x14ac:dyDescent="0.2">
      <c r="A618" s="1"/>
      <c r="B618" s="1"/>
      <c r="C618" s="1"/>
      <c r="D618" s="8"/>
      <c r="E618" s="8"/>
      <c r="F618" s="8"/>
      <c r="G618" s="5"/>
      <c r="H618" s="5"/>
      <c r="I618" s="5"/>
    </row>
    <row r="619" spans="1:9" x14ac:dyDescent="0.2">
      <c r="A619" s="1"/>
      <c r="B619" s="1"/>
      <c r="C619" s="1"/>
      <c r="D619" s="8"/>
      <c r="E619" s="8"/>
      <c r="F619" s="8"/>
      <c r="G619" s="5"/>
      <c r="H619" s="5"/>
      <c r="I619" s="5"/>
    </row>
    <row r="620" spans="1:9" x14ac:dyDescent="0.2">
      <c r="A620" s="1"/>
      <c r="B620" s="1"/>
      <c r="C620" s="1"/>
      <c r="D620" s="8"/>
      <c r="E620" s="8"/>
      <c r="F620" s="8"/>
      <c r="G620" s="5"/>
      <c r="H620" s="5"/>
      <c r="I620" s="5"/>
    </row>
    <row r="621" spans="1:9" x14ac:dyDescent="0.2">
      <c r="A621" s="1"/>
      <c r="B621" s="1"/>
      <c r="C621" s="1"/>
      <c r="D621" s="8"/>
      <c r="E621" s="8"/>
      <c r="F621" s="8"/>
      <c r="G621" s="5"/>
      <c r="H621" s="5"/>
      <c r="I621" s="5"/>
    </row>
    <row r="622" spans="1:9" x14ac:dyDescent="0.2">
      <c r="A622" s="1"/>
      <c r="B622" s="1"/>
      <c r="C622" s="1"/>
      <c r="D622" s="8"/>
      <c r="E622" s="8"/>
      <c r="F622" s="8"/>
      <c r="G622" s="5"/>
      <c r="H622" s="5"/>
      <c r="I622" s="5"/>
    </row>
    <row r="623" spans="1:9" x14ac:dyDescent="0.2">
      <c r="A623" s="1"/>
      <c r="B623" s="1"/>
      <c r="C623" s="1"/>
      <c r="D623" s="8"/>
      <c r="E623" s="8"/>
      <c r="F623" s="8"/>
      <c r="G623" s="5"/>
      <c r="H623" s="5"/>
      <c r="I623" s="5"/>
    </row>
    <row r="624" spans="1:9" x14ac:dyDescent="0.2">
      <c r="A624" s="1"/>
      <c r="B624" s="1"/>
      <c r="C624" s="1"/>
      <c r="D624" s="8"/>
      <c r="E624" s="8"/>
      <c r="F624" s="8"/>
      <c r="G624" s="5"/>
      <c r="H624" s="5"/>
      <c r="I624" s="5"/>
    </row>
    <row r="625" spans="1:9" x14ac:dyDescent="0.2">
      <c r="A625" s="1"/>
      <c r="B625" s="1"/>
      <c r="C625" s="1"/>
      <c r="D625" s="8"/>
      <c r="E625" s="8"/>
      <c r="F625" s="8"/>
      <c r="G625" s="5"/>
      <c r="H625" s="5"/>
      <c r="I625" s="5"/>
    </row>
    <row r="626" spans="1:9" x14ac:dyDescent="0.2">
      <c r="A626" s="1"/>
      <c r="B626" s="1"/>
      <c r="C626" s="1"/>
      <c r="D626" s="8"/>
      <c r="E626" s="8"/>
      <c r="F626" s="8"/>
      <c r="G626" s="5"/>
      <c r="H626" s="5"/>
      <c r="I626" s="5"/>
    </row>
    <row r="627" spans="1:9" x14ac:dyDescent="0.2">
      <c r="A627" s="1"/>
      <c r="B627" s="1"/>
      <c r="C627" s="1"/>
      <c r="D627" s="8"/>
      <c r="E627" s="8"/>
      <c r="F627" s="8"/>
      <c r="G627" s="5"/>
      <c r="H627" s="5"/>
      <c r="I627" s="5"/>
    </row>
    <row r="628" spans="1:9" x14ac:dyDescent="0.2">
      <c r="A628" s="1"/>
      <c r="B628" s="1"/>
      <c r="C628" s="1"/>
      <c r="D628" s="8"/>
      <c r="E628" s="8"/>
      <c r="F628" s="8"/>
      <c r="G628" s="5"/>
      <c r="H628" s="5"/>
      <c r="I628" s="5"/>
    </row>
    <row r="629" spans="1:9" x14ac:dyDescent="0.2">
      <c r="A629" s="1"/>
      <c r="B629" s="1"/>
      <c r="C629" s="1"/>
      <c r="D629" s="8"/>
      <c r="E629" s="8"/>
      <c r="F629" s="8"/>
      <c r="G629" s="5"/>
      <c r="H629" s="5"/>
      <c r="I629" s="5"/>
    </row>
    <row r="630" spans="1:9" x14ac:dyDescent="0.2">
      <c r="A630" s="1"/>
      <c r="B630" s="1"/>
      <c r="C630" s="1"/>
      <c r="D630" s="8"/>
      <c r="E630" s="8"/>
      <c r="F630" s="8"/>
      <c r="G630" s="5"/>
      <c r="H630" s="5"/>
      <c r="I630" s="5"/>
    </row>
    <row r="631" spans="1:9" x14ac:dyDescent="0.2">
      <c r="A631" s="1"/>
      <c r="B631" s="1"/>
      <c r="C631" s="1"/>
      <c r="D631" s="8"/>
      <c r="E631" s="8"/>
      <c r="F631" s="8"/>
      <c r="G631" s="5"/>
      <c r="H631" s="5"/>
      <c r="I631" s="5"/>
    </row>
    <row r="632" spans="1:9" x14ac:dyDescent="0.2">
      <c r="A632" s="1"/>
      <c r="B632" s="1"/>
      <c r="C632" s="1"/>
      <c r="D632" s="8"/>
      <c r="E632" s="8"/>
      <c r="F632" s="8"/>
      <c r="G632" s="5"/>
      <c r="H632" s="5"/>
      <c r="I632" s="5"/>
    </row>
    <row r="633" spans="1:9" x14ac:dyDescent="0.2">
      <c r="A633" s="1"/>
      <c r="B633" s="1"/>
      <c r="C633" s="1"/>
      <c r="D633" s="8"/>
      <c r="E633" s="8"/>
      <c r="F633" s="8"/>
      <c r="G633" s="5"/>
      <c r="H633" s="5"/>
      <c r="I633" s="5"/>
    </row>
    <row r="634" spans="1:9" x14ac:dyDescent="0.2">
      <c r="A634" s="1"/>
      <c r="B634" s="1"/>
      <c r="C634" s="1"/>
      <c r="D634" s="8"/>
      <c r="E634" s="8"/>
      <c r="F634" s="8"/>
      <c r="G634" s="5"/>
      <c r="H634" s="5"/>
      <c r="I634" s="5"/>
    </row>
    <row r="635" spans="1:9" x14ac:dyDescent="0.2">
      <c r="A635" s="1"/>
      <c r="B635" s="1"/>
      <c r="C635" s="1"/>
      <c r="D635" s="8"/>
      <c r="E635" s="8"/>
      <c r="F635" s="8"/>
      <c r="G635" s="5"/>
      <c r="H635" s="5"/>
      <c r="I635" s="5"/>
    </row>
    <row r="636" spans="1:9" x14ac:dyDescent="0.2">
      <c r="A636" s="1"/>
      <c r="B636" s="1"/>
      <c r="C636" s="1"/>
      <c r="D636" s="8"/>
      <c r="E636" s="8"/>
      <c r="F636" s="8"/>
      <c r="G636" s="5"/>
      <c r="H636" s="5"/>
      <c r="I636" s="5"/>
    </row>
    <row r="637" spans="1:9" x14ac:dyDescent="0.2">
      <c r="A637" s="1"/>
      <c r="B637" s="1"/>
      <c r="C637" s="1"/>
      <c r="D637" s="8"/>
      <c r="E637" s="8"/>
      <c r="F637" s="8"/>
      <c r="G637" s="5"/>
      <c r="H637" s="5"/>
      <c r="I637" s="5"/>
    </row>
    <row r="638" spans="1:9" x14ac:dyDescent="0.2">
      <c r="A638" s="1"/>
      <c r="B638" s="1"/>
      <c r="C638" s="1"/>
      <c r="D638" s="8"/>
      <c r="E638" s="8"/>
      <c r="F638" s="8"/>
      <c r="G638" s="5"/>
      <c r="H638" s="5"/>
      <c r="I638" s="5"/>
    </row>
    <row r="639" spans="1:9" x14ac:dyDescent="0.2">
      <c r="A639" s="1"/>
      <c r="B639" s="1"/>
      <c r="C639" s="1"/>
      <c r="D639" s="8"/>
      <c r="E639" s="8"/>
      <c r="F639" s="8"/>
      <c r="G639" s="5"/>
      <c r="H639" s="5"/>
      <c r="I639" s="5"/>
    </row>
    <row r="640" spans="1:9" x14ac:dyDescent="0.2">
      <c r="A640" s="1"/>
      <c r="B640" s="1"/>
      <c r="C640" s="1"/>
      <c r="D640" s="8"/>
      <c r="E640" s="8"/>
      <c r="F640" s="8"/>
      <c r="G640" s="5"/>
      <c r="H640" s="5"/>
      <c r="I640" s="5"/>
    </row>
    <row r="641" spans="1:9" x14ac:dyDescent="0.2">
      <c r="A641" s="1"/>
      <c r="B641" s="1"/>
      <c r="C641" s="1"/>
      <c r="D641" s="8"/>
      <c r="E641" s="8"/>
      <c r="F641" s="8"/>
      <c r="G641" s="5"/>
      <c r="H641" s="5"/>
      <c r="I641" s="5"/>
    </row>
    <row r="642" spans="1:9" x14ac:dyDescent="0.2">
      <c r="A642" s="1"/>
      <c r="B642" s="1"/>
      <c r="C642" s="1"/>
      <c r="D642" s="8"/>
      <c r="E642" s="8"/>
      <c r="F642" s="8"/>
      <c r="G642" s="5"/>
      <c r="H642" s="5"/>
      <c r="I642" s="5"/>
    </row>
    <row r="643" spans="1:9" x14ac:dyDescent="0.2">
      <c r="A643" s="1"/>
      <c r="B643" s="1"/>
      <c r="C643" s="1"/>
      <c r="D643" s="8"/>
      <c r="E643" s="8"/>
      <c r="F643" s="8"/>
      <c r="G643" s="5"/>
      <c r="H643" s="5"/>
      <c r="I643" s="5"/>
    </row>
    <row r="644" spans="1:9" x14ac:dyDescent="0.2">
      <c r="A644" s="1"/>
      <c r="B644" s="1"/>
      <c r="C644" s="1"/>
      <c r="D644" s="8"/>
      <c r="E644" s="8"/>
      <c r="F644" s="8"/>
      <c r="G644" s="5"/>
      <c r="H644" s="5"/>
      <c r="I644" s="5"/>
    </row>
    <row r="645" spans="1:9" x14ac:dyDescent="0.2">
      <c r="A645" s="1"/>
      <c r="B645" s="1"/>
      <c r="C645" s="1"/>
      <c r="D645" s="8"/>
      <c r="E645" s="8"/>
      <c r="F645" s="8"/>
      <c r="G645" s="5"/>
      <c r="H645" s="5"/>
      <c r="I645" s="5"/>
    </row>
    <row r="646" spans="1:9" x14ac:dyDescent="0.2">
      <c r="A646" s="1"/>
      <c r="B646" s="1"/>
      <c r="C646" s="1"/>
      <c r="D646" s="8"/>
      <c r="E646" s="8"/>
      <c r="F646" s="8"/>
      <c r="G646" s="5"/>
      <c r="H646" s="5"/>
      <c r="I646" s="5"/>
    </row>
    <row r="647" spans="1:9" x14ac:dyDescent="0.2">
      <c r="A647" s="1"/>
      <c r="B647" s="1"/>
      <c r="C647" s="1"/>
      <c r="D647" s="8"/>
      <c r="E647" s="8"/>
      <c r="F647" s="8"/>
      <c r="G647" s="5"/>
      <c r="H647" s="5"/>
      <c r="I647" s="5"/>
    </row>
    <row r="648" spans="1:9" x14ac:dyDescent="0.2">
      <c r="A648" s="1"/>
      <c r="B648" s="1"/>
      <c r="C648" s="1"/>
      <c r="D648" s="8"/>
      <c r="E648" s="8"/>
      <c r="F648" s="8"/>
      <c r="G648" s="5"/>
      <c r="H648" s="5"/>
      <c r="I648" s="5"/>
    </row>
    <row r="649" spans="1:9" x14ac:dyDescent="0.2">
      <c r="A649" s="1"/>
      <c r="B649" s="1"/>
      <c r="C649" s="1"/>
      <c r="D649" s="8"/>
      <c r="E649" s="8"/>
      <c r="F649" s="8"/>
      <c r="G649" s="5"/>
      <c r="H649" s="5"/>
      <c r="I649" s="5"/>
    </row>
    <row r="650" spans="1:9" x14ac:dyDescent="0.2">
      <c r="A650" s="1"/>
      <c r="B650" s="1"/>
      <c r="C650" s="1"/>
      <c r="D650" s="8"/>
      <c r="E650" s="8"/>
      <c r="F650" s="8"/>
      <c r="G650" s="5"/>
      <c r="H650" s="5"/>
      <c r="I650" s="5"/>
    </row>
    <row r="651" spans="1:9" x14ac:dyDescent="0.2">
      <c r="A651" s="1"/>
      <c r="B651" s="1"/>
      <c r="C651" s="1"/>
      <c r="D651" s="8"/>
      <c r="E651" s="8"/>
      <c r="F651" s="8"/>
      <c r="G651" s="5"/>
      <c r="H651" s="5"/>
      <c r="I651" s="5"/>
    </row>
    <row r="652" spans="1:9" x14ac:dyDescent="0.2">
      <c r="A652" s="1"/>
      <c r="B652" s="1"/>
      <c r="C652" s="1"/>
      <c r="D652" s="8"/>
      <c r="E652" s="8"/>
      <c r="F652" s="8"/>
      <c r="G652" s="5"/>
      <c r="H652" s="5"/>
      <c r="I652" s="5"/>
    </row>
    <row r="653" spans="1:9" x14ac:dyDescent="0.2">
      <c r="A653" s="1"/>
      <c r="B653" s="1"/>
      <c r="C653" s="1"/>
      <c r="D653" s="8"/>
      <c r="E653" s="8"/>
      <c r="F653" s="8"/>
      <c r="G653" s="5"/>
      <c r="H653" s="5"/>
      <c r="I653" s="5"/>
    </row>
    <row r="654" spans="1:9" x14ac:dyDescent="0.2">
      <c r="A654" s="1"/>
      <c r="B654" s="1"/>
      <c r="C654" s="1"/>
      <c r="D654" s="8"/>
      <c r="E654" s="8"/>
      <c r="F654" s="8"/>
      <c r="G654" s="5"/>
      <c r="H654" s="5"/>
      <c r="I654" s="5"/>
    </row>
    <row r="655" spans="1:9" x14ac:dyDescent="0.2">
      <c r="A655" s="1"/>
      <c r="B655" s="1"/>
      <c r="C655" s="1"/>
      <c r="D655" s="8"/>
      <c r="E655" s="8"/>
      <c r="F655" s="8"/>
      <c r="G655" s="5"/>
      <c r="H655" s="5"/>
      <c r="I655" s="5"/>
    </row>
    <row r="656" spans="1:9" x14ac:dyDescent="0.2">
      <c r="A656" s="1"/>
      <c r="B656" s="1"/>
      <c r="C656" s="1"/>
      <c r="D656" s="8"/>
      <c r="E656" s="8"/>
      <c r="F656" s="8"/>
      <c r="G656" s="5"/>
      <c r="H656" s="5"/>
      <c r="I656" s="5"/>
    </row>
    <row r="657" spans="1:9" x14ac:dyDescent="0.2">
      <c r="A657" s="1"/>
      <c r="B657" s="1"/>
      <c r="C657" s="1"/>
      <c r="D657" s="8"/>
      <c r="E657" s="8"/>
      <c r="F657" s="8"/>
      <c r="G657" s="5"/>
      <c r="H657" s="5"/>
      <c r="I657" s="5"/>
    </row>
    <row r="658" spans="1:9" x14ac:dyDescent="0.2">
      <c r="A658" s="1"/>
      <c r="B658" s="1"/>
      <c r="C658" s="1"/>
      <c r="D658" s="8"/>
      <c r="E658" s="8"/>
      <c r="F658" s="8"/>
      <c r="G658" s="5"/>
      <c r="H658" s="5"/>
      <c r="I658" s="5"/>
    </row>
    <row r="659" spans="1:9" x14ac:dyDescent="0.2">
      <c r="A659" s="1"/>
      <c r="B659" s="1"/>
      <c r="C659" s="1"/>
      <c r="D659" s="8"/>
      <c r="E659" s="8"/>
      <c r="F659" s="8"/>
      <c r="G659" s="5"/>
      <c r="H659" s="5"/>
      <c r="I659" s="5"/>
    </row>
    <row r="660" spans="1:9" x14ac:dyDescent="0.2">
      <c r="A660" s="1"/>
      <c r="B660" s="1"/>
      <c r="C660" s="1"/>
      <c r="D660" s="8"/>
      <c r="E660" s="8"/>
      <c r="F660" s="8"/>
      <c r="G660" s="5"/>
      <c r="H660" s="5"/>
      <c r="I660" s="5"/>
    </row>
    <row r="661" spans="1:9" x14ac:dyDescent="0.2">
      <c r="A661" s="1"/>
      <c r="B661" s="1"/>
      <c r="C661" s="1"/>
      <c r="D661" s="8"/>
      <c r="E661" s="8"/>
      <c r="F661" s="8"/>
      <c r="G661" s="5"/>
      <c r="H661" s="5"/>
      <c r="I661" s="5"/>
    </row>
    <row r="662" spans="1:9" x14ac:dyDescent="0.2">
      <c r="A662" s="1"/>
      <c r="B662" s="1"/>
      <c r="C662" s="1"/>
      <c r="D662" s="8"/>
      <c r="E662" s="8"/>
      <c r="F662" s="8"/>
      <c r="G662" s="5"/>
      <c r="H662" s="5"/>
      <c r="I662" s="5"/>
    </row>
    <row r="663" spans="1:9" x14ac:dyDescent="0.2">
      <c r="A663" s="1"/>
      <c r="B663" s="1"/>
      <c r="C663" s="1"/>
      <c r="D663" s="8"/>
      <c r="E663" s="8"/>
      <c r="F663" s="8"/>
      <c r="G663" s="5"/>
      <c r="H663" s="5"/>
      <c r="I663" s="5"/>
    </row>
    <row r="664" spans="1:9" x14ac:dyDescent="0.2">
      <c r="A664" s="1"/>
      <c r="B664" s="1"/>
      <c r="C664" s="1"/>
      <c r="D664" s="8"/>
      <c r="E664" s="8"/>
      <c r="F664" s="8"/>
      <c r="G664" s="5"/>
      <c r="H664" s="5"/>
      <c r="I664" s="5"/>
    </row>
    <row r="665" spans="1:9" x14ac:dyDescent="0.2">
      <c r="A665" s="1"/>
      <c r="B665" s="1"/>
      <c r="C665" s="1"/>
      <c r="D665" s="8"/>
      <c r="E665" s="8"/>
      <c r="F665" s="8"/>
      <c r="G665" s="5"/>
      <c r="H665" s="5"/>
      <c r="I665" s="5"/>
    </row>
    <row r="666" spans="1:9" x14ac:dyDescent="0.2">
      <c r="A666" s="1"/>
      <c r="B666" s="1"/>
      <c r="C666" s="1"/>
      <c r="D666" s="8"/>
      <c r="E666" s="8"/>
      <c r="F666" s="8"/>
      <c r="G666" s="5"/>
      <c r="H666" s="5"/>
      <c r="I666" s="5"/>
    </row>
    <row r="667" spans="1:9" x14ac:dyDescent="0.2">
      <c r="A667" s="1"/>
      <c r="B667" s="1"/>
      <c r="C667" s="1"/>
      <c r="D667" s="8"/>
      <c r="E667" s="8"/>
      <c r="F667" s="8"/>
      <c r="G667" s="5"/>
      <c r="H667" s="5"/>
      <c r="I667" s="5"/>
    </row>
    <row r="668" spans="1:9" x14ac:dyDescent="0.2">
      <c r="A668" s="1"/>
      <c r="B668" s="1"/>
      <c r="C668" s="1"/>
      <c r="D668" s="8"/>
      <c r="E668" s="8"/>
      <c r="F668" s="8"/>
      <c r="G668" s="5"/>
      <c r="H668" s="5"/>
      <c r="I668" s="5"/>
    </row>
    <row r="669" spans="1:9" x14ac:dyDescent="0.2">
      <c r="A669" s="1"/>
      <c r="B669" s="1"/>
      <c r="C669" s="1"/>
      <c r="D669" s="8"/>
      <c r="E669" s="8"/>
      <c r="F669" s="8"/>
      <c r="G669" s="5"/>
      <c r="H669" s="5"/>
      <c r="I669" s="5"/>
    </row>
    <row r="670" spans="1:9" x14ac:dyDescent="0.2">
      <c r="A670" s="1"/>
      <c r="B670" s="1"/>
      <c r="C670" s="1"/>
      <c r="D670" s="8"/>
      <c r="E670" s="8"/>
      <c r="F670" s="8"/>
      <c r="G670" s="5"/>
      <c r="H670" s="5"/>
      <c r="I670" s="5"/>
    </row>
    <row r="671" spans="1:9" x14ac:dyDescent="0.2">
      <c r="A671" s="1"/>
      <c r="B671" s="1"/>
      <c r="C671" s="1"/>
      <c r="D671" s="8"/>
      <c r="E671" s="8"/>
      <c r="F671" s="8"/>
      <c r="G671" s="5"/>
      <c r="H671" s="5"/>
      <c r="I671" s="5"/>
    </row>
    <row r="672" spans="1:9" x14ac:dyDescent="0.2">
      <c r="A672" s="1"/>
      <c r="B672" s="1"/>
      <c r="C672" s="1"/>
      <c r="D672" s="8"/>
      <c r="E672" s="8"/>
      <c r="F672" s="8"/>
      <c r="G672" s="5"/>
      <c r="H672" s="5"/>
      <c r="I672" s="5"/>
    </row>
    <row r="673" spans="1:9" x14ac:dyDescent="0.2">
      <c r="A673" s="1"/>
      <c r="B673" s="1"/>
      <c r="C673" s="1"/>
      <c r="D673" s="8"/>
      <c r="E673" s="8"/>
      <c r="F673" s="8"/>
      <c r="G673" s="5"/>
      <c r="H673" s="5"/>
      <c r="I673" s="5"/>
    </row>
    <row r="674" spans="1:9" x14ac:dyDescent="0.2">
      <c r="A674" s="1"/>
      <c r="B674" s="1"/>
      <c r="C674" s="1"/>
      <c r="D674" s="8"/>
      <c r="E674" s="8"/>
      <c r="F674" s="8"/>
      <c r="G674" s="5"/>
      <c r="H674" s="5"/>
      <c r="I674" s="5"/>
    </row>
    <row r="675" spans="1:9" x14ac:dyDescent="0.2">
      <c r="A675" s="1"/>
      <c r="B675" s="1"/>
      <c r="C675" s="1"/>
      <c r="D675" s="8"/>
      <c r="E675" s="8"/>
      <c r="F675" s="8"/>
      <c r="G675" s="5"/>
      <c r="H675" s="5"/>
      <c r="I675" s="5"/>
    </row>
    <row r="676" spans="1:9" x14ac:dyDescent="0.2">
      <c r="A676" s="1"/>
      <c r="B676" s="1"/>
      <c r="C676" s="1"/>
      <c r="D676" s="8"/>
      <c r="E676" s="8"/>
      <c r="F676" s="8"/>
      <c r="G676" s="5"/>
      <c r="H676" s="5"/>
      <c r="I676" s="5"/>
    </row>
    <row r="677" spans="1:9" x14ac:dyDescent="0.2">
      <c r="A677" s="1"/>
      <c r="B677" s="1"/>
      <c r="C677" s="1"/>
      <c r="D677" s="8"/>
      <c r="E677" s="8"/>
      <c r="F677" s="8"/>
      <c r="G677" s="5"/>
      <c r="H677" s="5"/>
      <c r="I677" s="5"/>
    </row>
    <row r="678" spans="1:9" x14ac:dyDescent="0.2">
      <c r="A678" s="1"/>
      <c r="B678" s="1"/>
      <c r="C678" s="1"/>
      <c r="D678" s="8"/>
      <c r="E678" s="8"/>
      <c r="F678" s="8"/>
      <c r="G678" s="5"/>
      <c r="H678" s="5"/>
      <c r="I678" s="5"/>
    </row>
    <row r="679" spans="1:9" x14ac:dyDescent="0.2">
      <c r="A679" s="1"/>
      <c r="B679" s="1"/>
      <c r="C679" s="1"/>
      <c r="D679" s="8"/>
      <c r="E679" s="8"/>
      <c r="F679" s="8"/>
      <c r="G679" s="5"/>
      <c r="H679" s="5"/>
      <c r="I679" s="5"/>
    </row>
    <row r="680" spans="1:9" x14ac:dyDescent="0.2">
      <c r="A680" s="1"/>
      <c r="B680" s="1"/>
      <c r="C680" s="1"/>
      <c r="D680" s="8"/>
      <c r="E680" s="8"/>
      <c r="F680" s="8"/>
      <c r="G680" s="5"/>
      <c r="H680" s="5"/>
      <c r="I680" s="5"/>
    </row>
    <row r="681" spans="1:9" x14ac:dyDescent="0.2">
      <c r="A681" s="1"/>
      <c r="B681" s="1"/>
      <c r="C681" s="1"/>
      <c r="D681" s="8"/>
      <c r="E681" s="8"/>
      <c r="F681" s="8"/>
      <c r="G681" s="5"/>
      <c r="H681" s="5"/>
      <c r="I681" s="5"/>
    </row>
    <row r="682" spans="1:9" x14ac:dyDescent="0.2">
      <c r="A682" s="1"/>
      <c r="B682" s="1"/>
      <c r="C682" s="1"/>
      <c r="D682" s="8"/>
      <c r="E682" s="8"/>
      <c r="F682" s="8"/>
      <c r="G682" s="5"/>
      <c r="H682" s="5"/>
      <c r="I682" s="5"/>
    </row>
    <row r="683" spans="1:9" x14ac:dyDescent="0.2">
      <c r="A683" s="1"/>
      <c r="B683" s="1"/>
      <c r="C683" s="1"/>
      <c r="D683" s="8"/>
      <c r="E683" s="8"/>
      <c r="F683" s="8"/>
      <c r="G683" s="5"/>
      <c r="H683" s="5"/>
      <c r="I683" s="5"/>
    </row>
    <row r="684" spans="1:9" x14ac:dyDescent="0.2">
      <c r="A684" s="1"/>
      <c r="B684" s="1"/>
      <c r="C684" s="1"/>
      <c r="D684" s="8"/>
      <c r="E684" s="8"/>
      <c r="F684" s="8"/>
      <c r="G684" s="5"/>
      <c r="H684" s="5"/>
      <c r="I684" s="5"/>
    </row>
    <row r="685" spans="1:9" x14ac:dyDescent="0.2">
      <c r="A685" s="1"/>
      <c r="B685" s="1"/>
      <c r="C685" s="1"/>
      <c r="D685" s="8"/>
      <c r="E685" s="8"/>
      <c r="F685" s="8"/>
      <c r="G685" s="5"/>
      <c r="H685" s="5"/>
      <c r="I685" s="5"/>
    </row>
    <row r="686" spans="1:9" x14ac:dyDescent="0.2">
      <c r="A686" s="1"/>
      <c r="B686" s="1"/>
      <c r="C686" s="1"/>
      <c r="D686" s="8"/>
      <c r="E686" s="8"/>
      <c r="F686" s="8"/>
      <c r="G686" s="5"/>
      <c r="H686" s="5"/>
      <c r="I686" s="5"/>
    </row>
    <row r="687" spans="1:9" x14ac:dyDescent="0.2">
      <c r="A687" s="1"/>
      <c r="B687" s="1"/>
      <c r="C687" s="1"/>
      <c r="D687" s="8"/>
      <c r="E687" s="8"/>
      <c r="F687" s="8"/>
      <c r="G687" s="5"/>
      <c r="H687" s="5"/>
      <c r="I687" s="5"/>
    </row>
    <row r="688" spans="1:9" x14ac:dyDescent="0.2">
      <c r="A688" s="1"/>
      <c r="B688" s="1"/>
      <c r="C688" s="1"/>
      <c r="D688" s="8"/>
      <c r="E688" s="8"/>
      <c r="F688" s="8"/>
      <c r="G688" s="5"/>
      <c r="H688" s="5"/>
      <c r="I688" s="5"/>
    </row>
    <row r="689" spans="1:9" x14ac:dyDescent="0.2">
      <c r="A689" s="1"/>
      <c r="B689" s="1"/>
      <c r="C689" s="1"/>
      <c r="D689" s="8"/>
      <c r="E689" s="8"/>
      <c r="F689" s="8"/>
      <c r="G689" s="5"/>
      <c r="H689" s="5"/>
      <c r="I689" s="5"/>
    </row>
    <row r="690" spans="1:9" x14ac:dyDescent="0.2">
      <c r="A690" s="1"/>
      <c r="B690" s="1"/>
      <c r="C690" s="1"/>
      <c r="D690" s="8"/>
      <c r="E690" s="8"/>
      <c r="F690" s="8"/>
      <c r="G690" s="5"/>
      <c r="H690" s="5"/>
      <c r="I690" s="5"/>
    </row>
    <row r="691" spans="1:9" x14ac:dyDescent="0.2">
      <c r="A691" s="1"/>
      <c r="B691" s="1"/>
      <c r="C691" s="1"/>
      <c r="D691" s="8"/>
      <c r="E691" s="8"/>
      <c r="F691" s="8"/>
      <c r="G691" s="5"/>
      <c r="H691" s="5"/>
      <c r="I691" s="5"/>
    </row>
    <row r="692" spans="1:9" x14ac:dyDescent="0.2">
      <c r="A692" s="1"/>
      <c r="B692" s="1"/>
      <c r="C692" s="1"/>
      <c r="D692" s="8"/>
      <c r="E692" s="8"/>
      <c r="F692" s="8"/>
      <c r="G692" s="5"/>
      <c r="H692" s="5"/>
      <c r="I692" s="5"/>
    </row>
    <row r="693" spans="1:9" x14ac:dyDescent="0.2">
      <c r="A693" s="1"/>
      <c r="B693" s="1"/>
      <c r="C693" s="1"/>
      <c r="D693" s="8"/>
      <c r="E693" s="8"/>
      <c r="F693" s="8"/>
      <c r="G693" s="5"/>
      <c r="H693" s="5"/>
      <c r="I693" s="5"/>
    </row>
    <row r="694" spans="1:9" x14ac:dyDescent="0.2">
      <c r="A694" s="1"/>
      <c r="B694" s="1"/>
      <c r="C694" s="1"/>
      <c r="D694" s="8"/>
      <c r="E694" s="8"/>
      <c r="F694" s="8"/>
      <c r="G694" s="5"/>
      <c r="H694" s="5"/>
      <c r="I694" s="5"/>
    </row>
    <row r="695" spans="1:9" x14ac:dyDescent="0.2">
      <c r="A695" s="1"/>
      <c r="B695" s="1"/>
      <c r="C695" s="1"/>
      <c r="D695" s="8"/>
      <c r="E695" s="8"/>
      <c r="F695" s="8"/>
      <c r="G695" s="5"/>
      <c r="H695" s="5"/>
      <c r="I695" s="5"/>
    </row>
    <row r="696" spans="1:9" x14ac:dyDescent="0.2">
      <c r="A696" s="1"/>
      <c r="B696" s="1"/>
      <c r="C696" s="1"/>
      <c r="D696" s="8"/>
      <c r="E696" s="8"/>
      <c r="F696" s="8"/>
      <c r="G696" s="5"/>
      <c r="H696" s="5"/>
      <c r="I696" s="5"/>
    </row>
    <row r="697" spans="1:9" x14ac:dyDescent="0.2">
      <c r="A697" s="1"/>
      <c r="B697" s="1"/>
      <c r="C697" s="1"/>
      <c r="D697" s="8"/>
      <c r="E697" s="8"/>
      <c r="F697" s="8"/>
      <c r="G697" s="5"/>
      <c r="H697" s="5"/>
      <c r="I697" s="5"/>
    </row>
    <row r="698" spans="1:9" x14ac:dyDescent="0.2">
      <c r="A698" s="1"/>
      <c r="B698" s="1"/>
      <c r="C698" s="1"/>
      <c r="D698" s="8"/>
      <c r="E698" s="8"/>
      <c r="F698" s="8"/>
      <c r="G698" s="5"/>
      <c r="H698" s="5"/>
      <c r="I698" s="5"/>
    </row>
    <row r="699" spans="1:9" x14ac:dyDescent="0.2">
      <c r="A699" s="1"/>
      <c r="B699" s="1"/>
      <c r="C699" s="1"/>
      <c r="D699" s="8"/>
      <c r="E699" s="8"/>
      <c r="F699" s="8"/>
      <c r="G699" s="5"/>
      <c r="H699" s="5"/>
      <c r="I699" s="5"/>
    </row>
    <row r="700" spans="1:9" x14ac:dyDescent="0.2">
      <c r="A700" s="1"/>
      <c r="B700" s="1"/>
      <c r="C700" s="1"/>
      <c r="D700" s="8"/>
      <c r="E700" s="8"/>
      <c r="F700" s="8"/>
      <c r="G700" s="5"/>
      <c r="H700" s="5"/>
      <c r="I700" s="5"/>
    </row>
    <row r="701" spans="1:9" x14ac:dyDescent="0.2">
      <c r="A701" s="1"/>
      <c r="B701" s="1"/>
      <c r="C701" s="1"/>
      <c r="D701" s="8"/>
      <c r="E701" s="8"/>
      <c r="F701" s="8"/>
      <c r="G701" s="5"/>
      <c r="H701" s="5"/>
      <c r="I701" s="5"/>
    </row>
    <row r="702" spans="1:9" x14ac:dyDescent="0.2">
      <c r="A702" s="1"/>
      <c r="B702" s="1"/>
      <c r="C702" s="1"/>
      <c r="D702" s="8"/>
      <c r="E702" s="8"/>
      <c r="F702" s="8"/>
      <c r="G702" s="5"/>
      <c r="H702" s="5"/>
      <c r="I702" s="5"/>
    </row>
    <row r="703" spans="1:9" x14ac:dyDescent="0.2">
      <c r="A703" s="1"/>
      <c r="B703" s="1"/>
      <c r="C703" s="1"/>
      <c r="D703" s="8"/>
      <c r="E703" s="8"/>
      <c r="F703" s="8"/>
      <c r="G703" s="5"/>
      <c r="H703" s="5"/>
      <c r="I703" s="5"/>
    </row>
    <row r="704" spans="1:9" x14ac:dyDescent="0.2">
      <c r="A704" s="1"/>
      <c r="B704" s="1"/>
      <c r="C704" s="1"/>
      <c r="D704" s="8"/>
      <c r="E704" s="8"/>
      <c r="F704" s="8"/>
      <c r="G704" s="5"/>
      <c r="H704" s="5"/>
      <c r="I704" s="5"/>
    </row>
    <row r="705" spans="1:9" x14ac:dyDescent="0.2">
      <c r="A705" s="1"/>
      <c r="B705" s="1"/>
      <c r="C705" s="1"/>
      <c r="D705" s="8"/>
      <c r="E705" s="8"/>
      <c r="F705" s="8"/>
      <c r="G705" s="5"/>
      <c r="H705" s="5"/>
      <c r="I705" s="5"/>
    </row>
    <row r="706" spans="1:9" x14ac:dyDescent="0.2">
      <c r="A706" s="1"/>
      <c r="B706" s="1"/>
      <c r="C706" s="1"/>
      <c r="D706" s="8"/>
      <c r="E706" s="8"/>
      <c r="F706" s="8"/>
      <c r="G706" s="5"/>
      <c r="H706" s="5"/>
      <c r="I706" s="5"/>
    </row>
    <row r="707" spans="1:9" x14ac:dyDescent="0.2">
      <c r="A707" s="1"/>
      <c r="B707" s="1"/>
      <c r="C707" s="1"/>
      <c r="D707" s="8"/>
      <c r="E707" s="8"/>
      <c r="F707" s="8"/>
      <c r="G707" s="5"/>
      <c r="H707" s="5"/>
      <c r="I707" s="5"/>
    </row>
    <row r="708" spans="1:9" x14ac:dyDescent="0.2">
      <c r="A708" s="1"/>
      <c r="B708" s="1"/>
      <c r="C708" s="1"/>
      <c r="D708" s="8"/>
      <c r="E708" s="8"/>
      <c r="F708" s="8"/>
      <c r="G708" s="5"/>
      <c r="H708" s="5"/>
      <c r="I708" s="5"/>
    </row>
    <row r="709" spans="1:9" x14ac:dyDescent="0.2">
      <c r="A709" s="1"/>
      <c r="B709" s="1"/>
      <c r="C709" s="1"/>
      <c r="D709" s="8"/>
      <c r="E709" s="8"/>
      <c r="F709" s="8"/>
      <c r="G709" s="5"/>
      <c r="H709" s="5"/>
      <c r="I709" s="5"/>
    </row>
    <row r="710" spans="1:9" x14ac:dyDescent="0.2">
      <c r="A710" s="1"/>
      <c r="B710" s="1"/>
      <c r="C710" s="1"/>
      <c r="D710" s="8"/>
      <c r="E710" s="8"/>
      <c r="F710" s="8"/>
      <c r="G710" s="5"/>
      <c r="H710" s="5"/>
      <c r="I710" s="5"/>
    </row>
    <row r="711" spans="1:9" x14ac:dyDescent="0.2">
      <c r="A711" s="1"/>
      <c r="B711" s="1"/>
      <c r="C711" s="1"/>
      <c r="D711" s="8"/>
      <c r="E711" s="8"/>
      <c r="F711" s="8"/>
      <c r="G711" s="5"/>
      <c r="H711" s="5"/>
      <c r="I711" s="5"/>
    </row>
    <row r="712" spans="1:9" x14ac:dyDescent="0.2">
      <c r="A712" s="1"/>
      <c r="B712" s="1"/>
      <c r="C712" s="1"/>
      <c r="D712" s="8"/>
      <c r="E712" s="8"/>
      <c r="F712" s="8"/>
      <c r="G712" s="5"/>
      <c r="H712" s="5"/>
      <c r="I712" s="5"/>
    </row>
    <row r="713" spans="1:9" x14ac:dyDescent="0.2">
      <c r="A713" s="1"/>
      <c r="B713" s="1"/>
      <c r="C713" s="1"/>
      <c r="D713" s="8"/>
      <c r="E713" s="8"/>
      <c r="F713" s="8"/>
      <c r="G713" s="5"/>
      <c r="H713" s="5"/>
      <c r="I713" s="5"/>
    </row>
    <row r="714" spans="1:9" x14ac:dyDescent="0.2">
      <c r="A714" s="1"/>
      <c r="B714" s="1"/>
      <c r="C714" s="1"/>
      <c r="D714" s="8"/>
      <c r="E714" s="8"/>
      <c r="F714" s="8"/>
      <c r="G714" s="5"/>
      <c r="H714" s="5"/>
      <c r="I714" s="5"/>
    </row>
    <row r="715" spans="1:9" x14ac:dyDescent="0.2">
      <c r="A715" s="1"/>
      <c r="B715" s="1"/>
      <c r="C715" s="1"/>
      <c r="D715" s="8"/>
      <c r="E715" s="8"/>
      <c r="F715" s="8"/>
      <c r="G715" s="5"/>
      <c r="H715" s="5"/>
      <c r="I715" s="5"/>
    </row>
    <row r="716" spans="1:9" x14ac:dyDescent="0.2">
      <c r="A716" s="1"/>
      <c r="B716" s="1"/>
      <c r="C716" s="1"/>
      <c r="D716" s="8"/>
      <c r="E716" s="8"/>
      <c r="F716" s="8"/>
      <c r="G716" s="5"/>
      <c r="H716" s="5"/>
      <c r="I716" s="5"/>
    </row>
    <row r="717" spans="1:9" x14ac:dyDescent="0.2">
      <c r="A717" s="1"/>
      <c r="B717" s="1"/>
      <c r="C717" s="1"/>
      <c r="D717" s="8"/>
      <c r="E717" s="8"/>
      <c r="F717" s="8"/>
      <c r="G717" s="5"/>
      <c r="H717" s="5"/>
      <c r="I717" s="5"/>
    </row>
    <row r="718" spans="1:9" x14ac:dyDescent="0.2">
      <c r="A718" s="1"/>
      <c r="B718" s="1"/>
      <c r="C718" s="1"/>
      <c r="D718" s="8"/>
      <c r="E718" s="8"/>
      <c r="F718" s="8"/>
      <c r="G718" s="5"/>
      <c r="H718" s="5"/>
      <c r="I718" s="5"/>
    </row>
    <row r="719" spans="1:9" x14ac:dyDescent="0.2">
      <c r="A719" s="1"/>
      <c r="B719" s="1"/>
      <c r="C719" s="1"/>
      <c r="D719" s="8"/>
      <c r="E719" s="8"/>
      <c r="F719" s="8"/>
      <c r="G719" s="5"/>
      <c r="H719" s="5"/>
      <c r="I719" s="5"/>
    </row>
    <row r="720" spans="1:9" x14ac:dyDescent="0.2">
      <c r="A720" s="1"/>
      <c r="B720" s="1"/>
      <c r="C720" s="1"/>
      <c r="D720" s="8"/>
      <c r="E720" s="8"/>
      <c r="F720" s="8"/>
      <c r="G720" s="5"/>
      <c r="H720" s="5"/>
      <c r="I720" s="5"/>
    </row>
    <row r="721" spans="1:9" x14ac:dyDescent="0.2">
      <c r="A721" s="1"/>
      <c r="B721" s="1"/>
      <c r="C721" s="1"/>
      <c r="D721" s="8"/>
      <c r="E721" s="8"/>
      <c r="F721" s="8"/>
      <c r="G721" s="5"/>
      <c r="H721" s="5"/>
      <c r="I721" s="5"/>
    </row>
    <row r="722" spans="1:9" x14ac:dyDescent="0.2">
      <c r="A722" s="1"/>
      <c r="B722" s="1"/>
      <c r="C722" s="1"/>
      <c r="D722" s="8"/>
      <c r="E722" s="8"/>
      <c r="F722" s="8"/>
      <c r="G722" s="5"/>
      <c r="H722" s="5"/>
      <c r="I722" s="5"/>
    </row>
    <row r="723" spans="1:9" x14ac:dyDescent="0.2">
      <c r="A723" s="1"/>
      <c r="B723" s="1"/>
      <c r="C723" s="1"/>
      <c r="D723" s="8"/>
      <c r="E723" s="8"/>
      <c r="F723" s="8"/>
      <c r="G723" s="5"/>
      <c r="H723" s="5"/>
      <c r="I723" s="5"/>
    </row>
    <row r="724" spans="1:9" x14ac:dyDescent="0.2">
      <c r="A724" s="1"/>
      <c r="B724" s="1"/>
      <c r="C724" s="1"/>
      <c r="D724" s="8"/>
      <c r="E724" s="8"/>
      <c r="F724" s="8"/>
      <c r="G724" s="5"/>
      <c r="H724" s="5"/>
      <c r="I724" s="5"/>
    </row>
    <row r="725" spans="1:9" x14ac:dyDescent="0.2">
      <c r="A725" s="1"/>
      <c r="B725" s="1"/>
      <c r="C725" s="1"/>
      <c r="D725" s="8"/>
      <c r="E725" s="8"/>
      <c r="F725" s="8"/>
      <c r="G725" s="5"/>
      <c r="H725" s="5"/>
      <c r="I725" s="5"/>
    </row>
    <row r="726" spans="1:9" x14ac:dyDescent="0.2">
      <c r="A726" s="1"/>
      <c r="B726" s="1"/>
      <c r="C726" s="1"/>
      <c r="D726" s="8"/>
      <c r="E726" s="8"/>
      <c r="F726" s="8"/>
      <c r="G726" s="5"/>
      <c r="H726" s="5"/>
      <c r="I726" s="5"/>
    </row>
    <row r="727" spans="1:9" x14ac:dyDescent="0.2">
      <c r="A727" s="1"/>
      <c r="B727" s="1"/>
      <c r="C727" s="1"/>
      <c r="D727" s="8"/>
      <c r="E727" s="8"/>
      <c r="F727" s="8"/>
      <c r="G727" s="5"/>
      <c r="H727" s="5"/>
      <c r="I727" s="5"/>
    </row>
    <row r="728" spans="1:9" x14ac:dyDescent="0.2">
      <c r="A728" s="1"/>
      <c r="B728" s="1"/>
      <c r="C728" s="1"/>
      <c r="D728" s="8"/>
      <c r="E728" s="8"/>
      <c r="F728" s="8"/>
      <c r="G728" s="5"/>
      <c r="H728" s="5"/>
      <c r="I728" s="5"/>
    </row>
    <row r="729" spans="1:9" x14ac:dyDescent="0.2">
      <c r="A729" s="1"/>
      <c r="B729" s="1"/>
      <c r="C729" s="1"/>
      <c r="D729" s="8"/>
      <c r="E729" s="8"/>
      <c r="F729" s="8"/>
      <c r="G729" s="5"/>
      <c r="H729" s="5"/>
      <c r="I729" s="5"/>
    </row>
    <row r="730" spans="1:9" x14ac:dyDescent="0.2">
      <c r="A730" s="1"/>
      <c r="B730" s="1"/>
      <c r="C730" s="1"/>
      <c r="D730" s="8"/>
      <c r="E730" s="8"/>
      <c r="F730" s="8"/>
      <c r="G730" s="5"/>
      <c r="H730" s="5"/>
      <c r="I730" s="5"/>
    </row>
    <row r="731" spans="1:9" x14ac:dyDescent="0.2">
      <c r="A731" s="1"/>
      <c r="B731" s="1"/>
      <c r="C731" s="1"/>
      <c r="D731" s="8"/>
      <c r="E731" s="8"/>
      <c r="F731" s="8"/>
      <c r="G731" s="5"/>
      <c r="H731" s="5"/>
      <c r="I731" s="5"/>
    </row>
    <row r="732" spans="1:9" x14ac:dyDescent="0.2">
      <c r="A732" s="1"/>
      <c r="B732" s="1"/>
      <c r="C732" s="1"/>
      <c r="D732" s="8"/>
      <c r="E732" s="8"/>
      <c r="F732" s="8"/>
      <c r="G732" s="5"/>
      <c r="H732" s="5"/>
      <c r="I732" s="5"/>
    </row>
    <row r="733" spans="1:9" x14ac:dyDescent="0.2">
      <c r="A733" s="1"/>
      <c r="B733" s="1"/>
      <c r="C733" s="1"/>
      <c r="D733" s="8"/>
      <c r="E733" s="8"/>
      <c r="F733" s="8"/>
      <c r="G733" s="5"/>
      <c r="H733" s="5"/>
      <c r="I733" s="5"/>
    </row>
    <row r="734" spans="1:9" x14ac:dyDescent="0.2">
      <c r="A734" s="1"/>
      <c r="B734" s="1"/>
      <c r="C734" s="1"/>
      <c r="D734" s="8"/>
      <c r="E734" s="8"/>
      <c r="F734" s="8"/>
      <c r="G734" s="5"/>
      <c r="H734" s="5"/>
      <c r="I734" s="5"/>
    </row>
    <row r="735" spans="1:9" x14ac:dyDescent="0.2">
      <c r="A735" s="1"/>
      <c r="B735" s="1"/>
      <c r="C735" s="1"/>
      <c r="D735" s="8"/>
      <c r="E735" s="8"/>
      <c r="F735" s="8"/>
      <c r="G735" s="5"/>
      <c r="H735" s="5"/>
      <c r="I735" s="5"/>
    </row>
    <row r="736" spans="1:9" x14ac:dyDescent="0.2">
      <c r="A736" s="1"/>
      <c r="B736" s="1"/>
      <c r="C736" s="1"/>
      <c r="D736" s="8"/>
      <c r="E736" s="8"/>
      <c r="F736" s="8"/>
      <c r="G736" s="5"/>
      <c r="H736" s="5"/>
      <c r="I736" s="5"/>
    </row>
    <row r="737" spans="1:9" x14ac:dyDescent="0.2">
      <c r="A737" s="1"/>
      <c r="B737" s="1"/>
      <c r="C737" s="1"/>
      <c r="D737" s="8"/>
      <c r="E737" s="8"/>
      <c r="F737" s="8"/>
      <c r="G737" s="5"/>
      <c r="H737" s="5"/>
      <c r="I737" s="5"/>
    </row>
    <row r="738" spans="1:9" x14ac:dyDescent="0.2">
      <c r="A738" s="1"/>
      <c r="B738" s="1"/>
      <c r="C738" s="1"/>
      <c r="D738" s="8"/>
      <c r="E738" s="8"/>
      <c r="F738" s="8"/>
      <c r="G738" s="5"/>
      <c r="H738" s="5"/>
      <c r="I738" s="5"/>
    </row>
    <row r="739" spans="1:9" x14ac:dyDescent="0.2">
      <c r="A739" s="1"/>
      <c r="B739" s="1"/>
      <c r="C739" s="1"/>
      <c r="D739" s="8"/>
      <c r="E739" s="8"/>
      <c r="F739" s="8"/>
      <c r="G739" s="5"/>
      <c r="H739" s="5"/>
      <c r="I739" s="5"/>
    </row>
    <row r="740" spans="1:9" x14ac:dyDescent="0.2">
      <c r="A740" s="1"/>
      <c r="B740" s="1"/>
      <c r="C740" s="1"/>
      <c r="D740" s="8"/>
      <c r="E740" s="8"/>
      <c r="F740" s="8"/>
      <c r="G740" s="5"/>
      <c r="H740" s="5"/>
      <c r="I740" s="5"/>
    </row>
    <row r="741" spans="1:9" x14ac:dyDescent="0.2">
      <c r="A741" s="1"/>
      <c r="B741" s="1"/>
      <c r="C741" s="1"/>
      <c r="D741" s="8"/>
      <c r="E741" s="8"/>
      <c r="F741" s="8"/>
      <c r="G741" s="5"/>
      <c r="H741" s="5"/>
      <c r="I741" s="5"/>
    </row>
    <row r="742" spans="1:9" x14ac:dyDescent="0.2">
      <c r="A742" s="1"/>
      <c r="B742" s="1"/>
      <c r="C742" s="1"/>
      <c r="D742" s="8"/>
      <c r="E742" s="8"/>
      <c r="F742" s="8"/>
      <c r="G742" s="5"/>
      <c r="H742" s="5"/>
      <c r="I742" s="5"/>
    </row>
    <row r="743" spans="1:9" x14ac:dyDescent="0.2">
      <c r="A743" s="1"/>
      <c r="B743" s="1"/>
      <c r="C743" s="1"/>
      <c r="D743" s="8"/>
      <c r="E743" s="8"/>
      <c r="F743" s="8"/>
      <c r="G743" s="5"/>
      <c r="H743" s="5"/>
      <c r="I743" s="5"/>
    </row>
    <row r="744" spans="1:9" x14ac:dyDescent="0.2">
      <c r="A744" s="1"/>
      <c r="B744" s="1"/>
      <c r="C744" s="1"/>
      <c r="D744" s="8"/>
      <c r="E744" s="8"/>
      <c r="F744" s="8"/>
      <c r="G744" s="5"/>
      <c r="H744" s="5"/>
      <c r="I744" s="5"/>
    </row>
    <row r="745" spans="1:9" x14ac:dyDescent="0.2">
      <c r="A745" s="1"/>
      <c r="B745" s="1"/>
      <c r="C745" s="1"/>
      <c r="D745" s="8"/>
      <c r="E745" s="8"/>
      <c r="F745" s="8"/>
      <c r="G745" s="5"/>
      <c r="H745" s="5"/>
      <c r="I745" s="5"/>
    </row>
    <row r="746" spans="1:9" x14ac:dyDescent="0.2">
      <c r="A746" s="1"/>
      <c r="B746" s="1"/>
      <c r="C746" s="1"/>
      <c r="D746" s="8"/>
      <c r="E746" s="8"/>
      <c r="F746" s="8"/>
      <c r="G746" s="5"/>
      <c r="H746" s="5"/>
      <c r="I746" s="5"/>
    </row>
    <row r="747" spans="1:9" x14ac:dyDescent="0.2">
      <c r="A747" s="1"/>
      <c r="B747" s="1"/>
      <c r="C747" s="1"/>
      <c r="D747" s="8"/>
      <c r="E747" s="8"/>
      <c r="F747" s="8"/>
      <c r="G747" s="5"/>
      <c r="H747" s="5"/>
      <c r="I747" s="5"/>
    </row>
    <row r="748" spans="1:9" x14ac:dyDescent="0.2">
      <c r="A748" s="1"/>
      <c r="B748" s="1"/>
      <c r="C748" s="1"/>
      <c r="D748" s="8"/>
      <c r="E748" s="8"/>
      <c r="F748" s="8"/>
      <c r="G748" s="5"/>
      <c r="H748" s="5"/>
      <c r="I748" s="5"/>
    </row>
    <row r="749" spans="1:9" x14ac:dyDescent="0.2">
      <c r="A749" s="1"/>
      <c r="B749" s="1"/>
      <c r="C749" s="1"/>
      <c r="D749" s="8"/>
      <c r="E749" s="8"/>
      <c r="F749" s="8"/>
      <c r="G749" s="5"/>
      <c r="H749" s="5"/>
      <c r="I749" s="5"/>
    </row>
    <row r="750" spans="1:9" x14ac:dyDescent="0.2">
      <c r="A750" s="1"/>
      <c r="B750" s="1"/>
      <c r="C750" s="1"/>
      <c r="D750" s="8"/>
      <c r="E750" s="8"/>
      <c r="F750" s="8"/>
      <c r="G750" s="5"/>
      <c r="H750" s="5"/>
      <c r="I750" s="5"/>
    </row>
    <row r="751" spans="1:9" x14ac:dyDescent="0.2">
      <c r="A751" s="1"/>
      <c r="B751" s="1"/>
      <c r="C751" s="1"/>
      <c r="D751" s="8"/>
      <c r="E751" s="8"/>
      <c r="F751" s="8"/>
      <c r="G751" s="5"/>
      <c r="H751" s="5"/>
      <c r="I751" s="5"/>
    </row>
    <row r="752" spans="1:9" x14ac:dyDescent="0.2">
      <c r="A752" s="1"/>
      <c r="B752" s="1"/>
      <c r="C752" s="1"/>
      <c r="D752" s="8"/>
      <c r="E752" s="8"/>
      <c r="F752" s="8"/>
      <c r="G752" s="5"/>
      <c r="H752" s="5"/>
      <c r="I752" s="5"/>
    </row>
    <row r="753" spans="1:9" x14ac:dyDescent="0.2">
      <c r="A753" s="1"/>
      <c r="B753" s="1"/>
      <c r="C753" s="1"/>
      <c r="D753" s="8"/>
      <c r="E753" s="8"/>
      <c r="F753" s="8"/>
      <c r="G753" s="5"/>
      <c r="H753" s="5"/>
      <c r="I753" s="5"/>
    </row>
    <row r="754" spans="1:9" x14ac:dyDescent="0.2">
      <c r="A754" s="1"/>
      <c r="B754" s="1"/>
      <c r="C754" s="1"/>
      <c r="D754" s="8"/>
      <c r="E754" s="8"/>
      <c r="F754" s="8"/>
      <c r="G754" s="5"/>
      <c r="H754" s="5"/>
      <c r="I754" s="5"/>
    </row>
    <row r="755" spans="1:9" x14ac:dyDescent="0.2">
      <c r="A755" s="1"/>
      <c r="B755" s="1"/>
      <c r="C755" s="1"/>
      <c r="D755" s="8"/>
      <c r="E755" s="8"/>
      <c r="F755" s="8"/>
      <c r="G755" s="5"/>
      <c r="H755" s="5"/>
      <c r="I755" s="5"/>
    </row>
    <row r="756" spans="1:9" x14ac:dyDescent="0.2">
      <c r="A756" s="1"/>
      <c r="B756" s="1"/>
      <c r="C756" s="1"/>
      <c r="D756" s="8"/>
      <c r="E756" s="8"/>
      <c r="F756" s="8"/>
      <c r="G756" s="5"/>
      <c r="H756" s="5"/>
      <c r="I756" s="5"/>
    </row>
    <row r="757" spans="1:9" x14ac:dyDescent="0.2">
      <c r="A757" s="1"/>
      <c r="B757" s="1"/>
      <c r="C757" s="1"/>
      <c r="D757" s="8"/>
      <c r="E757" s="8"/>
      <c r="F757" s="8"/>
      <c r="G757" s="5"/>
      <c r="H757" s="5"/>
      <c r="I757" s="5"/>
    </row>
    <row r="758" spans="1:9" x14ac:dyDescent="0.2">
      <c r="A758" s="1"/>
      <c r="B758" s="1"/>
      <c r="C758" s="1"/>
      <c r="D758" s="8"/>
      <c r="E758" s="8"/>
      <c r="F758" s="8"/>
      <c r="G758" s="5"/>
      <c r="H758" s="5"/>
      <c r="I758" s="5"/>
    </row>
    <row r="759" spans="1:9" x14ac:dyDescent="0.2">
      <c r="A759" s="1"/>
      <c r="B759" s="1"/>
      <c r="C759" s="1"/>
      <c r="D759" s="8"/>
      <c r="E759" s="8"/>
      <c r="F759" s="8"/>
      <c r="G759" s="5"/>
      <c r="H759" s="5"/>
      <c r="I759" s="5"/>
    </row>
    <row r="760" spans="1:9" x14ac:dyDescent="0.2">
      <c r="A760" s="1"/>
      <c r="B760" s="1"/>
      <c r="C760" s="1"/>
      <c r="D760" s="8"/>
      <c r="E760" s="8"/>
      <c r="F760" s="8"/>
      <c r="G760" s="5"/>
      <c r="H760" s="5"/>
      <c r="I760" s="5"/>
    </row>
    <row r="761" spans="1:9" x14ac:dyDescent="0.2">
      <c r="A761" s="1"/>
      <c r="B761" s="1"/>
      <c r="C761" s="1"/>
      <c r="D761" s="8"/>
      <c r="E761" s="8"/>
      <c r="F761" s="8"/>
      <c r="G761" s="5"/>
      <c r="H761" s="5"/>
      <c r="I761" s="5"/>
    </row>
    <row r="762" spans="1:9" x14ac:dyDescent="0.2">
      <c r="A762" s="1"/>
      <c r="B762" s="1"/>
      <c r="C762" s="1"/>
      <c r="D762" s="8"/>
      <c r="E762" s="8"/>
      <c r="F762" s="8"/>
      <c r="G762" s="5"/>
      <c r="H762" s="5"/>
      <c r="I762" s="5"/>
    </row>
    <row r="763" spans="1:9" x14ac:dyDescent="0.2">
      <c r="A763" s="1"/>
      <c r="B763" s="1"/>
      <c r="C763" s="1"/>
      <c r="D763" s="8"/>
      <c r="E763" s="8"/>
      <c r="F763" s="8"/>
      <c r="G763" s="5"/>
      <c r="H763" s="5"/>
      <c r="I763" s="5"/>
    </row>
    <row r="764" spans="1:9" x14ac:dyDescent="0.2">
      <c r="A764" s="1"/>
      <c r="B764" s="1"/>
      <c r="C764" s="1"/>
      <c r="D764" s="8"/>
      <c r="E764" s="8"/>
      <c r="F764" s="8"/>
      <c r="G764" s="5"/>
      <c r="H764" s="5"/>
      <c r="I764" s="5"/>
    </row>
    <row r="765" spans="1:9" x14ac:dyDescent="0.2">
      <c r="A765" s="1"/>
      <c r="B765" s="1"/>
      <c r="C765" s="1"/>
      <c r="D765" s="8"/>
      <c r="E765" s="8"/>
      <c r="F765" s="8"/>
      <c r="G765" s="5"/>
      <c r="H765" s="5"/>
      <c r="I765" s="5"/>
    </row>
    <row r="766" spans="1:9" x14ac:dyDescent="0.2">
      <c r="A766" s="1"/>
      <c r="B766" s="1"/>
      <c r="C766" s="1"/>
      <c r="D766" s="8"/>
      <c r="E766" s="8"/>
      <c r="F766" s="8"/>
      <c r="G766" s="5"/>
      <c r="H766" s="5"/>
      <c r="I766" s="5"/>
    </row>
    <row r="767" spans="1:9" x14ac:dyDescent="0.2">
      <c r="A767" s="1"/>
      <c r="B767" s="1"/>
      <c r="C767" s="1"/>
      <c r="D767" s="8"/>
      <c r="E767" s="8"/>
      <c r="F767" s="8"/>
      <c r="G767" s="5"/>
      <c r="H767" s="5"/>
      <c r="I767" s="5"/>
    </row>
    <row r="768" spans="1:9" x14ac:dyDescent="0.2">
      <c r="A768" s="1"/>
      <c r="B768" s="1"/>
      <c r="C768" s="1"/>
      <c r="D768" s="8"/>
      <c r="E768" s="8"/>
      <c r="F768" s="8"/>
      <c r="G768" s="5"/>
      <c r="H768" s="5"/>
      <c r="I768" s="5"/>
    </row>
    <row r="769" spans="1:9" x14ac:dyDescent="0.2">
      <c r="A769" s="1"/>
      <c r="B769" s="1"/>
      <c r="C769" s="1"/>
      <c r="D769" s="8"/>
      <c r="E769" s="8"/>
      <c r="F769" s="8"/>
      <c r="G769" s="5"/>
      <c r="H769" s="5"/>
      <c r="I769" s="5"/>
    </row>
    <row r="770" spans="1:9" x14ac:dyDescent="0.2">
      <c r="A770" s="1"/>
      <c r="B770" s="1"/>
      <c r="C770" s="1"/>
      <c r="D770" s="8"/>
      <c r="E770" s="8"/>
      <c r="F770" s="8"/>
      <c r="G770" s="5"/>
      <c r="H770" s="5"/>
      <c r="I770" s="5"/>
    </row>
    <row r="771" spans="1:9" x14ac:dyDescent="0.2">
      <c r="A771" s="1"/>
      <c r="B771" s="1"/>
      <c r="C771" s="1"/>
      <c r="D771" s="8"/>
      <c r="E771" s="8"/>
      <c r="F771" s="8"/>
      <c r="G771" s="5"/>
      <c r="H771" s="5"/>
      <c r="I771" s="5"/>
    </row>
    <row r="772" spans="1:9" x14ac:dyDescent="0.2">
      <c r="A772" s="1"/>
      <c r="B772" s="1"/>
      <c r="C772" s="1"/>
      <c r="D772" s="8"/>
      <c r="E772" s="8"/>
      <c r="F772" s="8"/>
      <c r="G772" s="5"/>
      <c r="H772" s="5"/>
      <c r="I772" s="5"/>
    </row>
    <row r="773" spans="1:9" x14ac:dyDescent="0.2">
      <c r="A773" s="1"/>
      <c r="B773" s="1"/>
      <c r="C773" s="1"/>
      <c r="D773" s="8"/>
      <c r="E773" s="8"/>
      <c r="F773" s="8"/>
      <c r="G773" s="5"/>
      <c r="H773" s="5"/>
      <c r="I773" s="5"/>
    </row>
    <row r="774" spans="1:9" x14ac:dyDescent="0.2">
      <c r="A774" s="1"/>
      <c r="B774" s="1"/>
      <c r="C774" s="1"/>
      <c r="D774" s="8"/>
      <c r="E774" s="8"/>
      <c r="F774" s="8"/>
      <c r="G774" s="5"/>
      <c r="H774" s="5"/>
      <c r="I774" s="5"/>
    </row>
    <row r="775" spans="1:9" x14ac:dyDescent="0.2">
      <c r="A775" s="1"/>
      <c r="B775" s="1"/>
      <c r="C775" s="1"/>
      <c r="D775" s="8"/>
      <c r="E775" s="8"/>
      <c r="F775" s="8"/>
      <c r="G775" s="5"/>
      <c r="H775" s="5"/>
      <c r="I775" s="5"/>
    </row>
    <row r="776" spans="1:9" x14ac:dyDescent="0.2">
      <c r="A776" s="1"/>
      <c r="B776" s="1"/>
      <c r="C776" s="1"/>
      <c r="D776" s="8"/>
      <c r="E776" s="8"/>
      <c r="F776" s="8"/>
      <c r="G776" s="5"/>
      <c r="H776" s="5"/>
      <c r="I776" s="5"/>
    </row>
    <row r="777" spans="1:9" x14ac:dyDescent="0.2">
      <c r="A777" s="1"/>
      <c r="B777" s="1"/>
      <c r="C777" s="1"/>
      <c r="D777" s="8"/>
      <c r="E777" s="8"/>
      <c r="F777" s="8"/>
      <c r="G777" s="5"/>
      <c r="H777" s="5"/>
      <c r="I777" s="5"/>
    </row>
    <row r="778" spans="1:9" x14ac:dyDescent="0.2">
      <c r="A778" s="1"/>
      <c r="B778" s="1"/>
      <c r="C778" s="1"/>
      <c r="D778" s="8"/>
      <c r="E778" s="8"/>
      <c r="F778" s="8"/>
      <c r="G778" s="5"/>
      <c r="H778" s="5"/>
      <c r="I778" s="5"/>
    </row>
    <row r="779" spans="1:9" x14ac:dyDescent="0.2">
      <c r="A779" s="1"/>
      <c r="B779" s="1"/>
      <c r="C779" s="1"/>
      <c r="D779" s="8"/>
      <c r="E779" s="8"/>
      <c r="F779" s="8"/>
      <c r="G779" s="5"/>
      <c r="H779" s="5"/>
      <c r="I779" s="5"/>
    </row>
    <row r="780" spans="1:9" x14ac:dyDescent="0.2">
      <c r="A780" s="1"/>
      <c r="B780" s="1"/>
      <c r="C780" s="1"/>
      <c r="D780" s="8"/>
      <c r="E780" s="8"/>
      <c r="F780" s="8"/>
      <c r="G780" s="5"/>
      <c r="H780" s="5"/>
      <c r="I780" s="5"/>
    </row>
    <row r="781" spans="1:9" x14ac:dyDescent="0.2">
      <c r="A781" s="1"/>
      <c r="B781" s="1"/>
      <c r="C781" s="1"/>
      <c r="D781" s="8"/>
      <c r="E781" s="8"/>
      <c r="F781" s="8"/>
      <c r="G781" s="5"/>
      <c r="H781" s="5"/>
      <c r="I781" s="5"/>
    </row>
    <row r="782" spans="1:9" x14ac:dyDescent="0.2">
      <c r="A782" s="1"/>
      <c r="B782" s="1"/>
      <c r="C782" s="1"/>
      <c r="D782" s="8"/>
      <c r="E782" s="8"/>
      <c r="F782" s="8"/>
      <c r="G782" s="5"/>
      <c r="H782" s="5"/>
      <c r="I782" s="5"/>
    </row>
    <row r="783" spans="1:9" x14ac:dyDescent="0.2">
      <c r="A783" s="1"/>
      <c r="B783" s="1"/>
      <c r="C783" s="1"/>
      <c r="D783" s="8"/>
      <c r="E783" s="8"/>
      <c r="F783" s="8"/>
      <c r="G783" s="5"/>
      <c r="H783" s="5"/>
      <c r="I783" s="5"/>
    </row>
    <row r="784" spans="1:9" x14ac:dyDescent="0.2">
      <c r="A784" s="1"/>
      <c r="B784" s="1"/>
      <c r="C784" s="1"/>
      <c r="D784" s="8"/>
      <c r="E784" s="8"/>
      <c r="F784" s="8"/>
      <c r="G784" s="5"/>
      <c r="H784" s="5"/>
      <c r="I784" s="5"/>
    </row>
    <row r="785" spans="1:9" x14ac:dyDescent="0.2">
      <c r="A785" s="1"/>
      <c r="B785" s="1"/>
      <c r="C785" s="1"/>
      <c r="D785" s="8"/>
      <c r="E785" s="8"/>
      <c r="F785" s="8"/>
      <c r="G785" s="5"/>
      <c r="H785" s="5"/>
      <c r="I785" s="5"/>
    </row>
    <row r="786" spans="1:9" x14ac:dyDescent="0.2">
      <c r="A786" s="1"/>
      <c r="B786" s="1"/>
      <c r="C786" s="1"/>
      <c r="D786" s="8"/>
      <c r="E786" s="8"/>
      <c r="F786" s="8"/>
      <c r="G786" s="5"/>
      <c r="H786" s="5"/>
      <c r="I786" s="5"/>
    </row>
    <row r="787" spans="1:9" x14ac:dyDescent="0.2">
      <c r="A787" s="1"/>
      <c r="B787" s="1"/>
      <c r="C787" s="1"/>
      <c r="D787" s="8"/>
      <c r="E787" s="8"/>
      <c r="F787" s="8"/>
      <c r="G787" s="5"/>
      <c r="H787" s="5"/>
      <c r="I787" s="5"/>
    </row>
    <row r="788" spans="1:9" x14ac:dyDescent="0.2">
      <c r="A788" s="1"/>
      <c r="B788" s="1"/>
      <c r="C788" s="1"/>
      <c r="D788" s="8"/>
      <c r="E788" s="8"/>
      <c r="F788" s="8"/>
      <c r="G788" s="5"/>
      <c r="H788" s="5"/>
      <c r="I788" s="5"/>
    </row>
    <row r="789" spans="1:9" x14ac:dyDescent="0.2">
      <c r="A789" s="1"/>
      <c r="B789" s="1"/>
      <c r="C789" s="1"/>
      <c r="D789" s="8"/>
      <c r="E789" s="8"/>
      <c r="F789" s="8"/>
      <c r="G789" s="5"/>
      <c r="H789" s="5"/>
      <c r="I789" s="5"/>
    </row>
    <row r="790" spans="1:9" x14ac:dyDescent="0.2">
      <c r="A790" s="1"/>
      <c r="B790" s="1"/>
      <c r="C790" s="1"/>
      <c r="D790" s="8"/>
      <c r="E790" s="8"/>
      <c r="F790" s="8"/>
      <c r="G790" s="5"/>
      <c r="H790" s="5"/>
      <c r="I790" s="5"/>
    </row>
    <row r="791" spans="1:9" x14ac:dyDescent="0.2">
      <c r="A791" s="1"/>
      <c r="B791" s="1"/>
      <c r="C791" s="1"/>
      <c r="D791" s="8"/>
      <c r="E791" s="8"/>
      <c r="F791" s="8"/>
      <c r="G791" s="5"/>
      <c r="H791" s="5"/>
      <c r="I791" s="5"/>
    </row>
    <row r="792" spans="1:9" x14ac:dyDescent="0.2">
      <c r="A792" s="1"/>
      <c r="B792" s="1"/>
      <c r="C792" s="1"/>
      <c r="D792" s="8"/>
      <c r="E792" s="8"/>
      <c r="F792" s="8"/>
      <c r="G792" s="5"/>
      <c r="H792" s="5"/>
      <c r="I792" s="5"/>
    </row>
    <row r="793" spans="1:9" x14ac:dyDescent="0.2">
      <c r="A793" s="1"/>
      <c r="B793" s="1"/>
      <c r="C793" s="1"/>
      <c r="D793" s="8"/>
      <c r="E793" s="8"/>
      <c r="F793" s="8"/>
      <c r="G793" s="5"/>
      <c r="H793" s="5"/>
      <c r="I793" s="5"/>
    </row>
    <row r="794" spans="1:9" x14ac:dyDescent="0.2">
      <c r="A794" s="1"/>
      <c r="B794" s="1"/>
      <c r="C794" s="1"/>
      <c r="D794" s="8"/>
      <c r="E794" s="8"/>
      <c r="F794" s="8"/>
      <c r="G794" s="5"/>
      <c r="H794" s="5"/>
      <c r="I794" s="5"/>
    </row>
    <row r="795" spans="1:9" x14ac:dyDescent="0.2">
      <c r="A795" s="1"/>
      <c r="B795" s="1"/>
      <c r="C795" s="1"/>
      <c r="D795" s="8"/>
      <c r="E795" s="8"/>
      <c r="F795" s="8"/>
      <c r="G795" s="5"/>
      <c r="H795" s="5"/>
      <c r="I795" s="5"/>
    </row>
    <row r="796" spans="1:9" x14ac:dyDescent="0.2">
      <c r="A796" s="1"/>
      <c r="B796" s="1"/>
      <c r="C796" s="1"/>
      <c r="D796" s="8"/>
      <c r="E796" s="8"/>
      <c r="F796" s="8"/>
      <c r="G796" s="5"/>
      <c r="H796" s="5"/>
      <c r="I796" s="5"/>
    </row>
    <row r="797" spans="1:9" x14ac:dyDescent="0.2">
      <c r="A797" s="1"/>
      <c r="B797" s="1"/>
      <c r="C797" s="1"/>
      <c r="D797" s="8"/>
      <c r="E797" s="8"/>
      <c r="F797" s="8"/>
      <c r="G797" s="5"/>
      <c r="H797" s="5"/>
      <c r="I797" s="5"/>
    </row>
    <row r="798" spans="1:9" x14ac:dyDescent="0.2">
      <c r="A798" s="1"/>
      <c r="B798" s="1"/>
      <c r="C798" s="1"/>
      <c r="D798" s="8"/>
      <c r="E798" s="8"/>
      <c r="F798" s="8"/>
      <c r="G798" s="5"/>
      <c r="H798" s="5"/>
      <c r="I798" s="5"/>
    </row>
    <row r="799" spans="1:9" x14ac:dyDescent="0.2">
      <c r="A799" s="1"/>
      <c r="B799" s="1"/>
      <c r="C799" s="1"/>
      <c r="D799" s="8"/>
      <c r="E799" s="8"/>
      <c r="F799" s="8"/>
      <c r="G799" s="5"/>
      <c r="H799" s="5"/>
      <c r="I799" s="5"/>
    </row>
    <row r="800" spans="1:9" x14ac:dyDescent="0.2">
      <c r="A800" s="1"/>
      <c r="B800" s="1"/>
      <c r="C800" s="1"/>
      <c r="D800" s="8"/>
      <c r="E800" s="8"/>
      <c r="F800" s="8"/>
      <c r="G800" s="5"/>
      <c r="H800" s="5"/>
      <c r="I800" s="5"/>
    </row>
    <row r="801" spans="1:9" x14ac:dyDescent="0.2">
      <c r="A801" s="1"/>
      <c r="B801" s="1"/>
      <c r="C801" s="1"/>
      <c r="D801" s="8"/>
      <c r="E801" s="8"/>
      <c r="F801" s="8"/>
      <c r="G801" s="5"/>
      <c r="H801" s="5"/>
      <c r="I801" s="5"/>
    </row>
    <row r="802" spans="1:9" x14ac:dyDescent="0.2">
      <c r="A802" s="1"/>
      <c r="B802" s="1"/>
      <c r="C802" s="1"/>
      <c r="D802" s="8"/>
      <c r="E802" s="8"/>
      <c r="F802" s="8"/>
      <c r="G802" s="5"/>
      <c r="H802" s="5"/>
      <c r="I802" s="5"/>
    </row>
    <row r="803" spans="1:9" x14ac:dyDescent="0.2">
      <c r="A803" s="1"/>
      <c r="B803" s="1"/>
      <c r="C803" s="1"/>
      <c r="D803" s="8"/>
      <c r="E803" s="8"/>
      <c r="F803" s="8"/>
      <c r="G803" s="5"/>
      <c r="H803" s="5"/>
      <c r="I803" s="5"/>
    </row>
    <row r="804" spans="1:9" x14ac:dyDescent="0.2">
      <c r="A804" s="1"/>
      <c r="B804" s="1"/>
      <c r="C804" s="1"/>
      <c r="D804" s="8"/>
      <c r="E804" s="8"/>
      <c r="F804" s="8"/>
      <c r="G804" s="5"/>
      <c r="H804" s="5"/>
      <c r="I804" s="5"/>
    </row>
    <row r="805" spans="1:9" x14ac:dyDescent="0.2">
      <c r="A805" s="1"/>
      <c r="B805" s="1"/>
      <c r="C805" s="1"/>
      <c r="D805" s="8"/>
      <c r="E805" s="8"/>
      <c r="F805" s="8"/>
      <c r="G805" s="5"/>
      <c r="H805" s="5"/>
      <c r="I805" s="5"/>
    </row>
    <row r="806" spans="1:9" x14ac:dyDescent="0.2">
      <c r="A806" s="1"/>
      <c r="B806" s="1"/>
      <c r="C806" s="1"/>
      <c r="D806" s="8"/>
      <c r="E806" s="8"/>
      <c r="F806" s="8"/>
      <c r="G806" s="5"/>
      <c r="H806" s="5"/>
      <c r="I806" s="5"/>
    </row>
    <row r="807" spans="1:9" x14ac:dyDescent="0.2">
      <c r="A807" s="1"/>
      <c r="B807" s="1"/>
      <c r="C807" s="1"/>
      <c r="D807" s="8"/>
      <c r="E807" s="8"/>
      <c r="F807" s="8"/>
      <c r="G807" s="5"/>
      <c r="H807" s="5"/>
      <c r="I807" s="5"/>
    </row>
    <row r="808" spans="1:9" x14ac:dyDescent="0.2">
      <c r="A808" s="1"/>
      <c r="B808" s="1"/>
      <c r="C808" s="1"/>
      <c r="D808" s="8"/>
      <c r="E808" s="8"/>
      <c r="F808" s="8"/>
      <c r="G808" s="5"/>
      <c r="H808" s="5"/>
      <c r="I808" s="5"/>
    </row>
    <row r="809" spans="1:9" x14ac:dyDescent="0.2">
      <c r="A809" s="1"/>
      <c r="B809" s="1"/>
      <c r="C809" s="1"/>
      <c r="D809" s="8"/>
      <c r="E809" s="8"/>
      <c r="F809" s="8"/>
      <c r="G809" s="5"/>
      <c r="H809" s="5"/>
      <c r="I809" s="5"/>
    </row>
    <row r="810" spans="1:9" x14ac:dyDescent="0.2">
      <c r="A810" s="1"/>
      <c r="B810" s="1"/>
      <c r="C810" s="1"/>
      <c r="D810" s="8"/>
      <c r="E810" s="8"/>
      <c r="F810" s="8"/>
      <c r="G810" s="5"/>
      <c r="H810" s="5"/>
      <c r="I810" s="5"/>
    </row>
    <row r="811" spans="1:9" x14ac:dyDescent="0.2">
      <c r="A811" s="1"/>
      <c r="B811" s="1"/>
      <c r="C811" s="1"/>
      <c r="D811" s="8"/>
      <c r="E811" s="8"/>
      <c r="F811" s="8"/>
      <c r="G811" s="5"/>
      <c r="H811" s="5"/>
      <c r="I811" s="5"/>
    </row>
    <row r="812" spans="1:9" x14ac:dyDescent="0.2">
      <c r="A812" s="1"/>
      <c r="B812" s="1"/>
      <c r="C812" s="1"/>
      <c r="D812" s="8"/>
      <c r="E812" s="8"/>
      <c r="F812" s="8"/>
      <c r="G812" s="5"/>
      <c r="H812" s="5"/>
      <c r="I812" s="5"/>
    </row>
    <row r="813" spans="1:9" x14ac:dyDescent="0.2">
      <c r="A813" s="1"/>
      <c r="B813" s="1"/>
      <c r="C813" s="1"/>
      <c r="D813" s="8"/>
      <c r="E813" s="8"/>
      <c r="F813" s="8"/>
      <c r="G813" s="5"/>
      <c r="H813" s="5"/>
      <c r="I813" s="5"/>
    </row>
    <row r="814" spans="1:9" x14ac:dyDescent="0.2">
      <c r="A814" s="1"/>
      <c r="B814" s="1"/>
      <c r="C814" s="1"/>
      <c r="D814" s="8"/>
      <c r="E814" s="8"/>
      <c r="F814" s="8"/>
      <c r="G814" s="5"/>
      <c r="H814" s="5"/>
      <c r="I814" s="5"/>
    </row>
    <row r="815" spans="1:9" x14ac:dyDescent="0.2">
      <c r="A815" s="1"/>
      <c r="B815" s="1"/>
      <c r="C815" s="1"/>
      <c r="D815" s="8"/>
      <c r="E815" s="8"/>
      <c r="F815" s="8"/>
      <c r="G815" s="5"/>
      <c r="H815" s="5"/>
      <c r="I815" s="5"/>
    </row>
    <row r="816" spans="1:9" x14ac:dyDescent="0.2">
      <c r="A816" s="1"/>
      <c r="B816" s="1"/>
      <c r="C816" s="1"/>
      <c r="D816" s="8"/>
      <c r="E816" s="8"/>
      <c r="F816" s="8"/>
      <c r="G816" s="5"/>
      <c r="H816" s="5"/>
      <c r="I816" s="5"/>
    </row>
    <row r="817" spans="1:9" x14ac:dyDescent="0.2">
      <c r="A817" s="1"/>
      <c r="B817" s="1"/>
      <c r="C817" s="1"/>
      <c r="D817" s="8"/>
      <c r="E817" s="8"/>
      <c r="F817" s="8"/>
      <c r="G817" s="5"/>
      <c r="H817" s="5"/>
      <c r="I817" s="5"/>
    </row>
    <row r="818" spans="1:9" x14ac:dyDescent="0.2">
      <c r="A818" s="1"/>
      <c r="B818" s="1"/>
      <c r="C818" s="1"/>
      <c r="D818" s="8"/>
      <c r="E818" s="8"/>
      <c r="F818" s="8"/>
      <c r="G818" s="5"/>
      <c r="H818" s="5"/>
      <c r="I818" s="5"/>
    </row>
    <row r="819" spans="1:9" x14ac:dyDescent="0.2">
      <c r="A819" s="1"/>
      <c r="B819" s="1"/>
      <c r="C819" s="1"/>
      <c r="D819" s="8"/>
      <c r="E819" s="8"/>
      <c r="F819" s="8"/>
      <c r="G819" s="5"/>
      <c r="H819" s="5"/>
      <c r="I819" s="5"/>
    </row>
    <row r="820" spans="1:9" x14ac:dyDescent="0.2">
      <c r="A820" s="1"/>
      <c r="B820" s="1"/>
      <c r="C820" s="1"/>
      <c r="D820" s="8"/>
      <c r="E820" s="8"/>
      <c r="F820" s="8"/>
      <c r="G820" s="5"/>
      <c r="H820" s="5"/>
      <c r="I820" s="5"/>
    </row>
    <row r="821" spans="1:9" x14ac:dyDescent="0.2">
      <c r="A821" s="1"/>
      <c r="B821" s="1"/>
      <c r="C821" s="1"/>
      <c r="D821" s="8"/>
      <c r="E821" s="8"/>
      <c r="F821" s="8"/>
      <c r="G821" s="5"/>
      <c r="H821" s="5"/>
      <c r="I821" s="5"/>
    </row>
    <row r="822" spans="1:9" x14ac:dyDescent="0.2">
      <c r="A822" s="1"/>
      <c r="B822" s="1"/>
      <c r="C822" s="1"/>
      <c r="D822" s="8"/>
      <c r="E822" s="8"/>
      <c r="F822" s="8"/>
      <c r="G822" s="5"/>
      <c r="H822" s="5"/>
      <c r="I822" s="5"/>
    </row>
    <row r="823" spans="1:9" x14ac:dyDescent="0.2">
      <c r="A823" s="1"/>
      <c r="B823" s="1"/>
      <c r="C823" s="1"/>
      <c r="D823" s="8"/>
      <c r="E823" s="8"/>
      <c r="F823" s="8"/>
      <c r="G823" s="5"/>
      <c r="H823" s="5"/>
      <c r="I823" s="5"/>
    </row>
    <row r="824" spans="1:9" x14ac:dyDescent="0.2">
      <c r="A824" s="1"/>
      <c r="B824" s="1"/>
      <c r="C824" s="1"/>
      <c r="D824" s="8"/>
      <c r="E824" s="8"/>
      <c r="F824" s="8"/>
      <c r="G824" s="5"/>
      <c r="H824" s="5"/>
      <c r="I824" s="5"/>
    </row>
    <row r="825" spans="1:9" x14ac:dyDescent="0.2">
      <c r="A825" s="1"/>
      <c r="B825" s="1"/>
      <c r="C825" s="1"/>
      <c r="D825" s="8"/>
      <c r="E825" s="8"/>
      <c r="F825" s="8"/>
      <c r="G825" s="5"/>
      <c r="H825" s="5"/>
      <c r="I825" s="5"/>
    </row>
    <row r="826" spans="1:9" x14ac:dyDescent="0.2">
      <c r="A826" s="1"/>
      <c r="B826" s="1"/>
      <c r="C826" s="1"/>
      <c r="D826" s="8"/>
      <c r="E826" s="8"/>
      <c r="F826" s="8"/>
      <c r="G826" s="5"/>
      <c r="H826" s="5"/>
      <c r="I826" s="5"/>
    </row>
    <row r="827" spans="1:9" x14ac:dyDescent="0.2">
      <c r="A827" s="1"/>
      <c r="B827" s="1"/>
      <c r="C827" s="1"/>
      <c r="D827" s="8"/>
      <c r="E827" s="8"/>
      <c r="F827" s="8"/>
      <c r="G827" s="5"/>
      <c r="H827" s="5"/>
      <c r="I827" s="5"/>
    </row>
    <row r="828" spans="1:9" x14ac:dyDescent="0.2">
      <c r="A828" s="1"/>
      <c r="B828" s="1"/>
      <c r="C828" s="1"/>
      <c r="D828" s="8"/>
      <c r="E828" s="8"/>
      <c r="F828" s="8"/>
      <c r="G828" s="5"/>
      <c r="H828" s="5"/>
      <c r="I828" s="5"/>
    </row>
    <row r="829" spans="1:9" x14ac:dyDescent="0.2">
      <c r="A829" s="1"/>
      <c r="B829" s="1"/>
      <c r="C829" s="1"/>
      <c r="D829" s="8"/>
      <c r="E829" s="8"/>
      <c r="F829" s="8"/>
      <c r="G829" s="5"/>
      <c r="H829" s="5"/>
      <c r="I829" s="5"/>
    </row>
    <row r="830" spans="1:9" x14ac:dyDescent="0.2">
      <c r="A830" s="1"/>
      <c r="B830" s="1"/>
      <c r="C830" s="1"/>
      <c r="D830" s="8"/>
      <c r="E830" s="8"/>
      <c r="F830" s="8"/>
      <c r="G830" s="5"/>
      <c r="H830" s="5"/>
      <c r="I830" s="5"/>
    </row>
    <row r="831" spans="1:9" x14ac:dyDescent="0.2">
      <c r="A831" s="1"/>
      <c r="B831" s="1"/>
      <c r="C831" s="1"/>
      <c r="D831" s="8"/>
      <c r="E831" s="8"/>
      <c r="F831" s="8"/>
      <c r="G831" s="5"/>
      <c r="H831" s="5"/>
      <c r="I831" s="5"/>
    </row>
    <row r="832" spans="1:9" x14ac:dyDescent="0.2">
      <c r="A832" s="1"/>
      <c r="B832" s="1"/>
      <c r="C832" s="1"/>
      <c r="D832" s="8"/>
      <c r="E832" s="8"/>
      <c r="F832" s="8"/>
      <c r="G832" s="5"/>
      <c r="H832" s="5"/>
      <c r="I832" s="5"/>
    </row>
    <row r="833" spans="1:9" x14ac:dyDescent="0.2">
      <c r="A833" s="1"/>
      <c r="B833" s="1"/>
      <c r="C833" s="1"/>
      <c r="D833" s="8"/>
      <c r="E833" s="8"/>
      <c r="F833" s="8"/>
      <c r="G833" s="5"/>
      <c r="H833" s="5"/>
      <c r="I833" s="5"/>
    </row>
    <row r="834" spans="1:9" x14ac:dyDescent="0.2">
      <c r="A834" s="1"/>
      <c r="B834" s="1"/>
      <c r="C834" s="1"/>
      <c r="D834" s="8"/>
      <c r="E834" s="8"/>
      <c r="F834" s="8"/>
      <c r="G834" s="5"/>
      <c r="H834" s="5"/>
      <c r="I834" s="5"/>
    </row>
    <row r="835" spans="1:9" x14ac:dyDescent="0.2">
      <c r="A835" s="1"/>
      <c r="B835" s="1"/>
      <c r="C835" s="1"/>
      <c r="D835" s="8"/>
      <c r="E835" s="8"/>
      <c r="F835" s="8"/>
      <c r="G835" s="5"/>
      <c r="H835" s="5"/>
      <c r="I835" s="5"/>
    </row>
    <row r="836" spans="1:9" x14ac:dyDescent="0.2">
      <c r="A836" s="1"/>
      <c r="B836" s="1"/>
      <c r="C836" s="1"/>
      <c r="D836" s="8"/>
      <c r="E836" s="8"/>
      <c r="F836" s="8"/>
      <c r="G836" s="5"/>
      <c r="H836" s="5"/>
      <c r="I836" s="5"/>
    </row>
    <row r="837" spans="1:9" x14ac:dyDescent="0.2">
      <c r="A837" s="1"/>
      <c r="B837" s="1"/>
      <c r="C837" s="1"/>
      <c r="D837" s="8"/>
      <c r="E837" s="8"/>
      <c r="F837" s="8"/>
      <c r="G837" s="5"/>
      <c r="H837" s="5"/>
      <c r="I837" s="5"/>
    </row>
    <row r="838" spans="1:9" x14ac:dyDescent="0.2">
      <c r="A838" s="1"/>
      <c r="B838" s="1"/>
      <c r="C838" s="1"/>
      <c r="D838" s="8"/>
      <c r="E838" s="8"/>
      <c r="F838" s="8"/>
      <c r="G838" s="5"/>
      <c r="H838" s="5"/>
      <c r="I838" s="5"/>
    </row>
    <row r="839" spans="1:9" x14ac:dyDescent="0.2">
      <c r="A839" s="1"/>
      <c r="B839" s="1"/>
      <c r="C839" s="1"/>
      <c r="D839" s="8"/>
      <c r="E839" s="8"/>
      <c r="F839" s="8"/>
      <c r="G839" s="5"/>
      <c r="H839" s="5"/>
      <c r="I839" s="5"/>
    </row>
    <row r="840" spans="1:9" x14ac:dyDescent="0.2">
      <c r="A840" s="1"/>
      <c r="B840" s="1"/>
      <c r="C840" s="1"/>
      <c r="D840" s="8"/>
      <c r="E840" s="8"/>
      <c r="F840" s="8"/>
      <c r="G840" s="5"/>
      <c r="H840" s="5"/>
      <c r="I840" s="5"/>
    </row>
    <row r="841" spans="1:9" x14ac:dyDescent="0.2">
      <c r="A841" s="1"/>
      <c r="B841" s="1"/>
      <c r="C841" s="1"/>
      <c r="D841" s="8"/>
      <c r="E841" s="8"/>
      <c r="F841" s="8"/>
      <c r="G841" s="5"/>
      <c r="H841" s="5"/>
      <c r="I841" s="5"/>
    </row>
    <row r="842" spans="1:9" x14ac:dyDescent="0.2">
      <c r="A842" s="1"/>
      <c r="B842" s="1"/>
      <c r="C842" s="1"/>
      <c r="D842" s="8"/>
      <c r="E842" s="8"/>
      <c r="F842" s="8"/>
      <c r="G842" s="5"/>
      <c r="H842" s="5"/>
      <c r="I842" s="5"/>
    </row>
    <row r="843" spans="1:9" x14ac:dyDescent="0.2">
      <c r="A843" s="1"/>
      <c r="B843" s="1"/>
      <c r="C843" s="1"/>
      <c r="D843" s="8"/>
      <c r="E843" s="8"/>
      <c r="F843" s="8"/>
      <c r="G843" s="5"/>
      <c r="H843" s="5"/>
      <c r="I843" s="5"/>
    </row>
    <row r="844" spans="1:9" x14ac:dyDescent="0.2">
      <c r="A844" s="1"/>
      <c r="B844" s="1"/>
      <c r="C844" s="1"/>
      <c r="D844" s="8"/>
      <c r="E844" s="8"/>
      <c r="F844" s="8"/>
      <c r="G844" s="5"/>
      <c r="H844" s="5"/>
      <c r="I844" s="5"/>
    </row>
    <row r="845" spans="1:9" x14ac:dyDescent="0.2">
      <c r="A845" s="1"/>
      <c r="B845" s="1"/>
      <c r="C845" s="1"/>
      <c r="D845" s="8"/>
      <c r="E845" s="8"/>
      <c r="F845" s="8"/>
      <c r="G845" s="5"/>
      <c r="H845" s="5"/>
      <c r="I845" s="5"/>
    </row>
    <row r="846" spans="1:9" x14ac:dyDescent="0.2">
      <c r="A846" s="1"/>
      <c r="B846" s="1"/>
      <c r="C846" s="1"/>
      <c r="D846" s="8"/>
      <c r="E846" s="8"/>
      <c r="F846" s="8"/>
      <c r="G846" s="5"/>
      <c r="H846" s="5"/>
      <c r="I846" s="5"/>
    </row>
    <row r="847" spans="1:9" x14ac:dyDescent="0.2">
      <c r="A847" s="1"/>
      <c r="B847" s="1"/>
      <c r="C847" s="1"/>
      <c r="D847" s="8"/>
      <c r="E847" s="8"/>
      <c r="F847" s="8"/>
      <c r="G847" s="5"/>
      <c r="H847" s="5"/>
      <c r="I847" s="5"/>
    </row>
    <row r="848" spans="1:9" x14ac:dyDescent="0.2">
      <c r="A848" s="1"/>
      <c r="B848" s="1"/>
      <c r="C848" s="1"/>
      <c r="D848" s="8"/>
      <c r="E848" s="8"/>
      <c r="F848" s="8"/>
      <c r="G848" s="5"/>
      <c r="H848" s="5"/>
      <c r="I848" s="5"/>
    </row>
    <row r="849" spans="1:9" x14ac:dyDescent="0.2">
      <c r="A849" s="1"/>
      <c r="B849" s="1"/>
      <c r="C849" s="1"/>
      <c r="D849" s="8"/>
      <c r="E849" s="8"/>
      <c r="F849" s="8"/>
      <c r="G849" s="5"/>
      <c r="H849" s="5"/>
      <c r="I849" s="5"/>
    </row>
    <row r="850" spans="1:9" x14ac:dyDescent="0.2">
      <c r="A850" s="1"/>
      <c r="B850" s="1"/>
      <c r="C850" s="1"/>
      <c r="D850" s="8"/>
      <c r="E850" s="8"/>
      <c r="F850" s="8"/>
      <c r="G850" s="5"/>
      <c r="H850" s="5"/>
      <c r="I850" s="5"/>
    </row>
    <row r="851" spans="1:9" x14ac:dyDescent="0.2">
      <c r="A851" s="1"/>
      <c r="B851" s="1"/>
      <c r="C851" s="1"/>
      <c r="D851" s="8"/>
      <c r="E851" s="8"/>
      <c r="F851" s="8"/>
      <c r="G851" s="5"/>
      <c r="H851" s="5"/>
      <c r="I851" s="5"/>
    </row>
    <row r="852" spans="1:9" x14ac:dyDescent="0.2">
      <c r="A852" s="1"/>
      <c r="B852" s="1"/>
      <c r="C852" s="1"/>
      <c r="D852" s="8"/>
      <c r="E852" s="8"/>
      <c r="F852" s="8"/>
      <c r="G852" s="5"/>
      <c r="H852" s="5"/>
      <c r="I852" s="5"/>
    </row>
    <row r="853" spans="1:9" x14ac:dyDescent="0.2">
      <c r="A853" s="1"/>
      <c r="B853" s="1"/>
      <c r="C853" s="1"/>
      <c r="D853" s="8"/>
      <c r="E853" s="8"/>
      <c r="F853" s="8"/>
      <c r="G853" s="5"/>
      <c r="H853" s="5"/>
      <c r="I853" s="5"/>
    </row>
    <row r="854" spans="1:9" x14ac:dyDescent="0.2">
      <c r="A854" s="1"/>
      <c r="B854" s="1"/>
      <c r="C854" s="1"/>
      <c r="D854" s="8"/>
      <c r="E854" s="8"/>
      <c r="F854" s="8"/>
      <c r="G854" s="5"/>
      <c r="H854" s="5"/>
      <c r="I854" s="5"/>
    </row>
    <row r="855" spans="1:9" x14ac:dyDescent="0.2">
      <c r="A855" s="1"/>
      <c r="B855" s="1"/>
      <c r="C855" s="1"/>
      <c r="D855" s="8"/>
      <c r="E855" s="8"/>
      <c r="F855" s="8"/>
      <c r="G855" s="5"/>
      <c r="H855" s="5"/>
      <c r="I855" s="5"/>
    </row>
    <row r="856" spans="1:9" x14ac:dyDescent="0.2">
      <c r="A856" s="1"/>
      <c r="B856" s="1"/>
      <c r="C856" s="1"/>
      <c r="D856" s="8"/>
      <c r="E856" s="8"/>
      <c r="F856" s="8"/>
      <c r="G856" s="5"/>
      <c r="H856" s="5"/>
      <c r="I856" s="5"/>
    </row>
    <row r="857" spans="1:9" x14ac:dyDescent="0.2">
      <c r="A857" s="1"/>
      <c r="B857" s="1"/>
      <c r="C857" s="1"/>
      <c r="D857" s="8"/>
      <c r="E857" s="8"/>
      <c r="F857" s="8"/>
      <c r="G857" s="5"/>
      <c r="H857" s="5"/>
      <c r="I857" s="5"/>
    </row>
    <row r="858" spans="1:9" x14ac:dyDescent="0.2">
      <c r="A858" s="1"/>
      <c r="B858" s="1"/>
      <c r="C858" s="1"/>
      <c r="D858" s="8"/>
      <c r="E858" s="8"/>
      <c r="F858" s="8"/>
      <c r="G858" s="5"/>
      <c r="H858" s="5"/>
      <c r="I858" s="5"/>
    </row>
    <row r="859" spans="1:9" x14ac:dyDescent="0.2">
      <c r="A859" s="1"/>
      <c r="B859" s="1"/>
      <c r="C859" s="1"/>
      <c r="D859" s="8"/>
      <c r="E859" s="8"/>
      <c r="F859" s="8"/>
      <c r="G859" s="5"/>
      <c r="H859" s="5"/>
      <c r="I859" s="5"/>
    </row>
    <row r="860" spans="1:9" x14ac:dyDescent="0.2">
      <c r="A860" s="1"/>
      <c r="B860" s="1"/>
      <c r="C860" s="1"/>
      <c r="D860" s="8"/>
      <c r="E860" s="8"/>
      <c r="F860" s="8"/>
      <c r="G860" s="5"/>
      <c r="H860" s="5"/>
      <c r="I860" s="5"/>
    </row>
    <row r="861" spans="1:9" x14ac:dyDescent="0.2">
      <c r="A861" s="1"/>
      <c r="B861" s="1"/>
      <c r="C861" s="1"/>
      <c r="D861" s="8"/>
      <c r="E861" s="8"/>
      <c r="F861" s="8"/>
      <c r="G861" s="5"/>
      <c r="H861" s="5"/>
      <c r="I861" s="5"/>
    </row>
    <row r="862" spans="1:9" x14ac:dyDescent="0.2">
      <c r="A862" s="1"/>
      <c r="B862" s="1"/>
      <c r="C862" s="1"/>
      <c r="D862" s="8"/>
      <c r="E862" s="8"/>
      <c r="F862" s="8"/>
      <c r="G862" s="5"/>
      <c r="H862" s="5"/>
      <c r="I862" s="5"/>
    </row>
    <row r="863" spans="1:9" x14ac:dyDescent="0.2">
      <c r="A863" s="1"/>
      <c r="B863" s="1"/>
      <c r="C863" s="1"/>
      <c r="D863" s="8"/>
      <c r="E863" s="8"/>
      <c r="F863" s="8"/>
      <c r="G863" s="5"/>
      <c r="H863" s="5"/>
      <c r="I863" s="5"/>
    </row>
    <row r="864" spans="1:9" x14ac:dyDescent="0.2">
      <c r="A864" s="1"/>
      <c r="B864" s="1"/>
      <c r="C864" s="1"/>
      <c r="D864" s="8"/>
      <c r="E864" s="8"/>
      <c r="F864" s="8"/>
      <c r="G864" s="5"/>
      <c r="H864" s="5"/>
      <c r="I864" s="5"/>
    </row>
    <row r="865" spans="1:9" x14ac:dyDescent="0.2">
      <c r="A865" s="1"/>
      <c r="B865" s="1"/>
      <c r="C865" s="1"/>
      <c r="D865" s="8"/>
      <c r="E865" s="8"/>
      <c r="F865" s="8"/>
      <c r="G865" s="5"/>
      <c r="H865" s="5"/>
      <c r="I865" s="5"/>
    </row>
    <row r="866" spans="1:9" x14ac:dyDescent="0.2">
      <c r="A866" s="1"/>
      <c r="B866" s="1"/>
      <c r="C866" s="1"/>
      <c r="D866" s="8"/>
      <c r="E866" s="8"/>
      <c r="F866" s="8"/>
      <c r="G866" s="5"/>
      <c r="H866" s="5"/>
      <c r="I866" s="5"/>
    </row>
    <row r="867" spans="1:9" x14ac:dyDescent="0.2">
      <c r="A867" s="1"/>
      <c r="B867" s="1"/>
      <c r="C867" s="1"/>
      <c r="D867" s="8"/>
      <c r="E867" s="8"/>
      <c r="F867" s="8"/>
      <c r="G867" s="5"/>
      <c r="H867" s="5"/>
      <c r="I867" s="5"/>
    </row>
    <row r="868" spans="1:9" x14ac:dyDescent="0.2">
      <c r="A868" s="1"/>
      <c r="B868" s="1"/>
      <c r="C868" s="1"/>
      <c r="D868" s="8"/>
      <c r="E868" s="8"/>
      <c r="F868" s="8"/>
      <c r="G868" s="5"/>
      <c r="H868" s="5"/>
      <c r="I868" s="5"/>
    </row>
    <row r="869" spans="1:9" x14ac:dyDescent="0.2">
      <c r="A869" s="1"/>
      <c r="B869" s="1"/>
      <c r="C869" s="1"/>
      <c r="D869" s="8"/>
      <c r="E869" s="8"/>
      <c r="F869" s="8"/>
      <c r="G869" s="5"/>
      <c r="H869" s="5"/>
      <c r="I869" s="5"/>
    </row>
    <row r="870" spans="1:9" x14ac:dyDescent="0.2">
      <c r="A870" s="1"/>
      <c r="B870" s="1"/>
      <c r="C870" s="1"/>
      <c r="D870" s="8"/>
      <c r="E870" s="8"/>
      <c r="F870" s="8"/>
      <c r="G870" s="5"/>
      <c r="H870" s="5"/>
      <c r="I870" s="5"/>
    </row>
    <row r="871" spans="1:9" x14ac:dyDescent="0.2">
      <c r="A871" s="1"/>
      <c r="B871" s="1"/>
      <c r="C871" s="1"/>
      <c r="D871" s="8"/>
      <c r="E871" s="8"/>
      <c r="F871" s="8"/>
      <c r="G871" s="5"/>
      <c r="H871" s="5"/>
      <c r="I871" s="5"/>
    </row>
    <row r="872" spans="1:9" x14ac:dyDescent="0.2">
      <c r="A872" s="1"/>
      <c r="B872" s="1"/>
      <c r="C872" s="1"/>
      <c r="D872" s="8"/>
      <c r="E872" s="8"/>
      <c r="F872" s="8"/>
      <c r="G872" s="5"/>
      <c r="H872" s="5"/>
      <c r="I872" s="5"/>
    </row>
    <row r="873" spans="1:9" x14ac:dyDescent="0.2">
      <c r="A873" s="1"/>
      <c r="B873" s="1"/>
      <c r="C873" s="1"/>
      <c r="D873" s="8"/>
      <c r="E873" s="8"/>
      <c r="F873" s="8"/>
      <c r="G873" s="5"/>
      <c r="H873" s="5"/>
      <c r="I873" s="5"/>
    </row>
    <row r="874" spans="1:9" x14ac:dyDescent="0.2">
      <c r="A874" s="1"/>
      <c r="B874" s="1"/>
      <c r="C874" s="1"/>
      <c r="D874" s="8"/>
      <c r="E874" s="8"/>
      <c r="F874" s="8"/>
      <c r="G874" s="5"/>
      <c r="H874" s="5"/>
      <c r="I874" s="5"/>
    </row>
    <row r="875" spans="1:9" x14ac:dyDescent="0.2">
      <c r="A875" s="1"/>
      <c r="B875" s="1"/>
      <c r="C875" s="1"/>
      <c r="D875" s="8"/>
      <c r="E875" s="8"/>
      <c r="F875" s="8"/>
      <c r="G875" s="5"/>
      <c r="H875" s="5"/>
      <c r="I875" s="5"/>
    </row>
    <row r="876" spans="1:9" x14ac:dyDescent="0.2">
      <c r="A876" s="1"/>
      <c r="B876" s="1"/>
      <c r="C876" s="1"/>
      <c r="D876" s="8"/>
      <c r="E876" s="8"/>
      <c r="F876" s="8"/>
      <c r="G876" s="5"/>
      <c r="H876" s="5"/>
      <c r="I876" s="5"/>
    </row>
    <row r="877" spans="1:9" x14ac:dyDescent="0.2">
      <c r="A877" s="1"/>
      <c r="B877" s="1"/>
      <c r="C877" s="1"/>
      <c r="D877" s="8"/>
      <c r="E877" s="8"/>
      <c r="F877" s="8"/>
      <c r="G877" s="5"/>
      <c r="H877" s="5"/>
      <c r="I877" s="5"/>
    </row>
    <row r="878" spans="1:9" x14ac:dyDescent="0.2">
      <c r="A878" s="1"/>
      <c r="B878" s="1"/>
      <c r="C878" s="1"/>
      <c r="D878" s="8"/>
      <c r="E878" s="8"/>
      <c r="F878" s="8"/>
      <c r="G878" s="5"/>
      <c r="H878" s="5"/>
      <c r="I878" s="5"/>
    </row>
    <row r="879" spans="1:9" x14ac:dyDescent="0.2">
      <c r="A879" s="1"/>
      <c r="B879" s="1"/>
      <c r="C879" s="1"/>
      <c r="D879" s="8"/>
      <c r="E879" s="8"/>
      <c r="F879" s="8"/>
      <c r="G879" s="5"/>
      <c r="H879" s="5"/>
      <c r="I879" s="5"/>
    </row>
    <row r="880" spans="1:9" x14ac:dyDescent="0.2">
      <c r="A880" s="1"/>
      <c r="B880" s="1"/>
      <c r="C880" s="1"/>
      <c r="D880" s="8"/>
      <c r="E880" s="8"/>
      <c r="F880" s="8"/>
      <c r="G880" s="5"/>
      <c r="H880" s="5"/>
      <c r="I880" s="5"/>
    </row>
    <row r="881" spans="1:9" x14ac:dyDescent="0.2">
      <c r="A881" s="1"/>
      <c r="B881" s="1"/>
      <c r="C881" s="1"/>
      <c r="D881" s="8"/>
      <c r="E881" s="8"/>
      <c r="F881" s="8"/>
      <c r="G881" s="5"/>
      <c r="H881" s="5"/>
      <c r="I881" s="5"/>
    </row>
    <row r="882" spans="1:9" x14ac:dyDescent="0.2">
      <c r="A882" s="1"/>
      <c r="B882" s="1"/>
      <c r="C882" s="1"/>
      <c r="D882" s="8"/>
      <c r="E882" s="8"/>
      <c r="F882" s="8"/>
      <c r="G882" s="5"/>
      <c r="H882" s="5"/>
      <c r="I882" s="5"/>
    </row>
    <row r="883" spans="1:9" x14ac:dyDescent="0.2">
      <c r="A883" s="1"/>
      <c r="B883" s="1"/>
      <c r="C883" s="1"/>
      <c r="D883" s="8"/>
      <c r="E883" s="8"/>
      <c r="F883" s="8"/>
      <c r="G883" s="5"/>
      <c r="H883" s="5"/>
      <c r="I883" s="5"/>
    </row>
    <row r="884" spans="1:9" x14ac:dyDescent="0.2">
      <c r="A884" s="1"/>
      <c r="B884" s="1"/>
      <c r="C884" s="1"/>
      <c r="D884" s="8"/>
      <c r="E884" s="8"/>
      <c r="F884" s="8"/>
      <c r="G884" s="5"/>
      <c r="H884" s="5"/>
      <c r="I884" s="5"/>
    </row>
    <row r="885" spans="1:9" x14ac:dyDescent="0.2">
      <c r="A885" s="1"/>
      <c r="B885" s="1"/>
      <c r="C885" s="1"/>
      <c r="D885" s="8"/>
      <c r="E885" s="8"/>
      <c r="F885" s="8"/>
      <c r="G885" s="5"/>
      <c r="H885" s="5"/>
      <c r="I885" s="5"/>
    </row>
    <row r="886" spans="1:9" x14ac:dyDescent="0.2">
      <c r="A886" s="1"/>
      <c r="B886" s="1"/>
      <c r="C886" s="1"/>
      <c r="D886" s="8"/>
      <c r="E886" s="8"/>
      <c r="F886" s="8"/>
      <c r="G886" s="5"/>
      <c r="H886" s="5"/>
      <c r="I886" s="5"/>
    </row>
    <row r="887" spans="1:9" x14ac:dyDescent="0.2">
      <c r="A887" s="1"/>
      <c r="B887" s="1"/>
      <c r="C887" s="1"/>
      <c r="D887" s="8"/>
      <c r="E887" s="8"/>
      <c r="F887" s="8"/>
      <c r="G887" s="5"/>
      <c r="H887" s="5"/>
      <c r="I887" s="5"/>
    </row>
    <row r="888" spans="1:9" x14ac:dyDescent="0.2">
      <c r="A888" s="1"/>
      <c r="B888" s="1"/>
      <c r="C888" s="1"/>
      <c r="D888" s="8"/>
      <c r="E888" s="8"/>
      <c r="F888" s="8"/>
      <c r="G888" s="5"/>
      <c r="H888" s="5"/>
      <c r="I888" s="5"/>
    </row>
    <row r="889" spans="1:9" x14ac:dyDescent="0.2">
      <c r="A889" s="1"/>
      <c r="B889" s="1"/>
      <c r="C889" s="1"/>
      <c r="D889" s="8"/>
      <c r="E889" s="8"/>
      <c r="F889" s="8"/>
      <c r="G889" s="5"/>
      <c r="H889" s="5"/>
      <c r="I889" s="5"/>
    </row>
    <row r="890" spans="1:9" x14ac:dyDescent="0.2">
      <c r="A890" s="1"/>
      <c r="B890" s="1"/>
      <c r="C890" s="1"/>
      <c r="D890" s="8"/>
      <c r="E890" s="8"/>
      <c r="F890" s="8"/>
      <c r="G890" s="5"/>
      <c r="H890" s="5"/>
      <c r="I890" s="5"/>
    </row>
    <row r="891" spans="1:9" x14ac:dyDescent="0.2">
      <c r="A891" s="1"/>
      <c r="B891" s="1"/>
      <c r="C891" s="1"/>
      <c r="D891" s="8"/>
      <c r="E891" s="8"/>
      <c r="F891" s="8"/>
      <c r="G891" s="5"/>
      <c r="H891" s="5"/>
      <c r="I891" s="5"/>
    </row>
    <row r="892" spans="1:9" x14ac:dyDescent="0.2">
      <c r="A892" s="1"/>
      <c r="B892" s="1"/>
      <c r="C892" s="1"/>
      <c r="D892" s="8"/>
      <c r="E892" s="8"/>
      <c r="F892" s="8"/>
      <c r="G892" s="5"/>
      <c r="H892" s="5"/>
      <c r="I892" s="5"/>
    </row>
    <row r="893" spans="1:9" x14ac:dyDescent="0.2">
      <c r="A893" s="1"/>
      <c r="B893" s="1"/>
      <c r="C893" s="1"/>
      <c r="D893" s="8"/>
      <c r="E893" s="8"/>
      <c r="F893" s="8"/>
      <c r="G893" s="5"/>
      <c r="H893" s="5"/>
      <c r="I893" s="5"/>
    </row>
    <row r="894" spans="1:9" x14ac:dyDescent="0.2">
      <c r="A894" s="1"/>
      <c r="B894" s="1"/>
      <c r="C894" s="1"/>
      <c r="D894" s="8"/>
      <c r="E894" s="8"/>
      <c r="F894" s="8"/>
      <c r="G894" s="5"/>
      <c r="H894" s="5"/>
      <c r="I894" s="5"/>
    </row>
    <row r="895" spans="1:9" x14ac:dyDescent="0.2">
      <c r="A895" s="1"/>
      <c r="B895" s="1"/>
      <c r="C895" s="1"/>
      <c r="D895" s="8"/>
      <c r="E895" s="8"/>
      <c r="F895" s="8"/>
      <c r="G895" s="5"/>
      <c r="H895" s="5"/>
      <c r="I895" s="5"/>
    </row>
    <row r="896" spans="1:9" x14ac:dyDescent="0.2">
      <c r="A896" s="1"/>
      <c r="B896" s="1"/>
      <c r="C896" s="1"/>
      <c r="D896" s="8"/>
      <c r="E896" s="8"/>
      <c r="F896" s="8"/>
      <c r="G896" s="5"/>
      <c r="H896" s="5"/>
      <c r="I896" s="5"/>
    </row>
    <row r="897" spans="1:9" x14ac:dyDescent="0.2">
      <c r="A897" s="1"/>
      <c r="B897" s="1"/>
      <c r="C897" s="1"/>
      <c r="D897" s="8"/>
      <c r="E897" s="8"/>
      <c r="F897" s="8"/>
      <c r="G897" s="5"/>
      <c r="H897" s="5"/>
      <c r="I897" s="5"/>
    </row>
    <row r="898" spans="1:9" x14ac:dyDescent="0.2">
      <c r="A898" s="1"/>
      <c r="B898" s="1"/>
      <c r="C898" s="1"/>
      <c r="D898" s="8"/>
      <c r="E898" s="8"/>
      <c r="F898" s="8"/>
      <c r="G898" s="5"/>
      <c r="H898" s="5"/>
      <c r="I898" s="5"/>
    </row>
    <row r="899" spans="1:9" x14ac:dyDescent="0.2">
      <c r="A899" s="1"/>
      <c r="B899" s="1"/>
      <c r="C899" s="1"/>
      <c r="D899" s="8"/>
      <c r="E899" s="8"/>
      <c r="F899" s="8"/>
      <c r="G899" s="5"/>
      <c r="H899" s="5"/>
      <c r="I899" s="5"/>
    </row>
    <row r="900" spans="1:9" x14ac:dyDescent="0.2">
      <c r="A900" s="1"/>
      <c r="B900" s="1"/>
      <c r="C900" s="1"/>
      <c r="D900" s="8"/>
      <c r="E900" s="8"/>
      <c r="F900" s="8"/>
      <c r="G900" s="5"/>
      <c r="H900" s="5"/>
      <c r="I900" s="5"/>
    </row>
    <row r="901" spans="1:9" x14ac:dyDescent="0.2">
      <c r="A901" s="1"/>
      <c r="B901" s="1"/>
      <c r="C901" s="1"/>
      <c r="D901" s="8"/>
      <c r="E901" s="8"/>
      <c r="F901" s="8"/>
      <c r="G901" s="5"/>
      <c r="H901" s="5"/>
      <c r="I901" s="5"/>
    </row>
    <row r="902" spans="1:9" x14ac:dyDescent="0.2">
      <c r="A902" s="1"/>
      <c r="B902" s="1"/>
      <c r="C902" s="1"/>
      <c r="D902" s="8"/>
      <c r="E902" s="8"/>
      <c r="F902" s="8"/>
      <c r="G902" s="5"/>
      <c r="H902" s="5"/>
      <c r="I902" s="5"/>
    </row>
    <row r="903" spans="1:9" x14ac:dyDescent="0.2">
      <c r="A903" s="1"/>
      <c r="B903" s="1"/>
      <c r="C903" s="1"/>
      <c r="D903" s="8"/>
      <c r="E903" s="8"/>
      <c r="F903" s="8"/>
      <c r="G903" s="5"/>
      <c r="H903" s="5"/>
      <c r="I903" s="5"/>
    </row>
    <row r="904" spans="1:9" x14ac:dyDescent="0.2">
      <c r="A904" s="1"/>
      <c r="B904" s="1"/>
      <c r="C904" s="1"/>
      <c r="D904" s="8"/>
      <c r="E904" s="8"/>
      <c r="F904" s="8"/>
      <c r="G904" s="5"/>
      <c r="H904" s="5"/>
      <c r="I904" s="5"/>
    </row>
    <row r="905" spans="1:9" x14ac:dyDescent="0.2">
      <c r="A905" s="1"/>
      <c r="B905" s="1"/>
      <c r="C905" s="1"/>
      <c r="D905" s="8"/>
      <c r="E905" s="8"/>
      <c r="F905" s="8"/>
      <c r="G905" s="5"/>
      <c r="H905" s="5"/>
      <c r="I905" s="5"/>
    </row>
    <row r="906" spans="1:9" x14ac:dyDescent="0.2">
      <c r="A906" s="1"/>
      <c r="B906" s="1"/>
      <c r="C906" s="1"/>
      <c r="D906" s="8"/>
      <c r="E906" s="8"/>
      <c r="F906" s="8"/>
      <c r="G906" s="5"/>
      <c r="H906" s="5"/>
      <c r="I906" s="5"/>
    </row>
    <row r="907" spans="1:9" x14ac:dyDescent="0.2">
      <c r="A907" s="1"/>
      <c r="B907" s="1"/>
      <c r="C907" s="1"/>
      <c r="D907" s="8"/>
      <c r="E907" s="8"/>
      <c r="F907" s="8"/>
      <c r="G907" s="5"/>
      <c r="H907" s="5"/>
      <c r="I907" s="5"/>
    </row>
    <row r="908" spans="1:9" x14ac:dyDescent="0.2">
      <c r="A908" s="1"/>
      <c r="B908" s="1"/>
      <c r="C908" s="1"/>
      <c r="D908" s="8"/>
      <c r="E908" s="8"/>
      <c r="F908" s="8"/>
      <c r="G908" s="5"/>
      <c r="H908" s="5"/>
      <c r="I908" s="5"/>
    </row>
    <row r="909" spans="1:9" x14ac:dyDescent="0.2">
      <c r="A909" s="1"/>
      <c r="B909" s="1"/>
      <c r="C909" s="1"/>
      <c r="D909" s="8"/>
      <c r="E909" s="8"/>
      <c r="F909" s="8"/>
      <c r="G909" s="5"/>
      <c r="H909" s="5"/>
      <c r="I909" s="5"/>
    </row>
    <row r="910" spans="1:9" x14ac:dyDescent="0.2">
      <c r="A910" s="1"/>
      <c r="B910" s="1"/>
      <c r="C910" s="1"/>
      <c r="D910" s="8"/>
      <c r="E910" s="8"/>
      <c r="F910" s="8"/>
      <c r="G910" s="5"/>
      <c r="H910" s="5"/>
      <c r="I910" s="5"/>
    </row>
    <row r="911" spans="1:9" x14ac:dyDescent="0.2">
      <c r="A911" s="1"/>
      <c r="B911" s="1"/>
      <c r="C911" s="1"/>
      <c r="D911" s="8"/>
      <c r="E911" s="8"/>
      <c r="F911" s="8"/>
      <c r="G911" s="5"/>
      <c r="H911" s="5"/>
      <c r="I911" s="5"/>
    </row>
    <row r="912" spans="1:9" x14ac:dyDescent="0.2">
      <c r="A912" s="1"/>
      <c r="B912" s="1"/>
      <c r="C912" s="1"/>
      <c r="D912" s="8"/>
      <c r="E912" s="8"/>
      <c r="F912" s="8"/>
      <c r="G912" s="5"/>
      <c r="H912" s="5"/>
      <c r="I912" s="5"/>
    </row>
    <row r="913" spans="1:9" x14ac:dyDescent="0.2">
      <c r="A913" s="1"/>
      <c r="B913" s="1"/>
      <c r="C913" s="1"/>
      <c r="D913" s="8"/>
      <c r="E913" s="8"/>
      <c r="F913" s="8"/>
      <c r="G913" s="5"/>
      <c r="H913" s="5"/>
      <c r="I913" s="5"/>
    </row>
    <row r="914" spans="1:9" x14ac:dyDescent="0.2">
      <c r="A914" s="1"/>
      <c r="B914" s="1"/>
      <c r="C914" s="1"/>
      <c r="D914" s="8"/>
      <c r="E914" s="8"/>
      <c r="F914" s="8"/>
      <c r="G914" s="5"/>
      <c r="H914" s="5"/>
      <c r="I914" s="5"/>
    </row>
    <row r="915" spans="1:9" x14ac:dyDescent="0.2">
      <c r="A915" s="1"/>
      <c r="B915" s="1"/>
      <c r="C915" s="1"/>
      <c r="D915" s="8"/>
      <c r="E915" s="8"/>
      <c r="F915" s="8"/>
      <c r="G915" s="5"/>
      <c r="H915" s="5"/>
      <c r="I915" s="5"/>
    </row>
    <row r="916" spans="1:9" x14ac:dyDescent="0.2">
      <c r="A916" s="1"/>
      <c r="B916" s="1"/>
      <c r="C916" s="1"/>
      <c r="D916" s="8"/>
      <c r="E916" s="8"/>
      <c r="F916" s="8"/>
      <c r="G916" s="5"/>
      <c r="H916" s="5"/>
      <c r="I916" s="5"/>
    </row>
    <row r="917" spans="1:9" x14ac:dyDescent="0.2">
      <c r="A917" s="1"/>
      <c r="B917" s="1"/>
      <c r="C917" s="1"/>
      <c r="D917" s="8"/>
      <c r="E917" s="8"/>
      <c r="F917" s="8"/>
      <c r="G917" s="5"/>
      <c r="H917" s="5"/>
      <c r="I917" s="5"/>
    </row>
    <row r="918" spans="1:9" x14ac:dyDescent="0.2">
      <c r="A918" s="1"/>
      <c r="B918" s="1"/>
      <c r="C918" s="1"/>
      <c r="D918" s="8"/>
      <c r="E918" s="8"/>
      <c r="F918" s="8"/>
      <c r="G918" s="5"/>
      <c r="H918" s="5"/>
      <c r="I918" s="5"/>
    </row>
    <row r="919" spans="1:9" x14ac:dyDescent="0.2">
      <c r="A919" s="1"/>
      <c r="B919" s="1"/>
      <c r="C919" s="1"/>
      <c r="D919" s="8"/>
      <c r="E919" s="8"/>
      <c r="F919" s="8"/>
      <c r="G919" s="5"/>
      <c r="H919" s="5"/>
      <c r="I919" s="5"/>
    </row>
    <row r="920" spans="1:9" x14ac:dyDescent="0.2">
      <c r="A920" s="1"/>
      <c r="B920" s="1"/>
      <c r="C920" s="1"/>
      <c r="D920" s="8"/>
      <c r="E920" s="8"/>
      <c r="F920" s="8"/>
      <c r="G920" s="5"/>
      <c r="H920" s="5"/>
      <c r="I920" s="5"/>
    </row>
    <row r="921" spans="1:9" x14ac:dyDescent="0.2">
      <c r="A921" s="1"/>
      <c r="B921" s="1"/>
      <c r="C921" s="1"/>
      <c r="D921" s="8"/>
      <c r="E921" s="8"/>
      <c r="F921" s="8"/>
      <c r="G921" s="5"/>
      <c r="H921" s="5"/>
      <c r="I921" s="5"/>
    </row>
    <row r="922" spans="1:9" x14ac:dyDescent="0.2">
      <c r="A922" s="1"/>
      <c r="B922" s="1"/>
      <c r="C922" s="1"/>
      <c r="D922" s="8"/>
      <c r="E922" s="8"/>
      <c r="F922" s="8"/>
      <c r="G922" s="5"/>
      <c r="H922" s="5"/>
      <c r="I922" s="5"/>
    </row>
    <row r="923" spans="1:9" x14ac:dyDescent="0.2">
      <c r="A923" s="1"/>
      <c r="B923" s="1"/>
      <c r="C923" s="1"/>
      <c r="D923" s="8"/>
      <c r="E923" s="8"/>
      <c r="F923" s="8"/>
      <c r="G923" s="5"/>
      <c r="H923" s="5"/>
      <c r="I923" s="5"/>
    </row>
    <row r="924" spans="1:9" x14ac:dyDescent="0.2">
      <c r="A924" s="1"/>
      <c r="B924" s="1"/>
      <c r="C924" s="1"/>
      <c r="D924" s="8"/>
      <c r="E924" s="8"/>
      <c r="F924" s="8"/>
      <c r="G924" s="5"/>
      <c r="H924" s="5"/>
      <c r="I924" s="5"/>
    </row>
    <row r="925" spans="1:9" x14ac:dyDescent="0.2">
      <c r="A925" s="1"/>
      <c r="B925" s="1"/>
      <c r="C925" s="1"/>
      <c r="D925" s="8"/>
      <c r="E925" s="8"/>
      <c r="F925" s="8"/>
      <c r="G925" s="5"/>
      <c r="H925" s="5"/>
      <c r="I925" s="5"/>
    </row>
    <row r="926" spans="1:9" x14ac:dyDescent="0.2">
      <c r="A926" s="1"/>
      <c r="B926" s="1"/>
      <c r="C926" s="1"/>
      <c r="D926" s="8"/>
      <c r="E926" s="8"/>
      <c r="F926" s="8"/>
      <c r="G926" s="5"/>
      <c r="H926" s="5"/>
      <c r="I926" s="5"/>
    </row>
    <row r="927" spans="1:9" x14ac:dyDescent="0.2">
      <c r="A927" s="1"/>
      <c r="B927" s="1"/>
      <c r="C927" s="1"/>
      <c r="D927" s="8"/>
      <c r="E927" s="8"/>
      <c r="F927" s="8"/>
      <c r="G927" s="5"/>
      <c r="H927" s="5"/>
      <c r="I927" s="5"/>
    </row>
    <row r="928" spans="1:9" x14ac:dyDescent="0.2">
      <c r="A928" s="1"/>
      <c r="B928" s="1"/>
      <c r="C928" s="1"/>
      <c r="D928" s="8"/>
      <c r="E928" s="8"/>
      <c r="F928" s="8"/>
      <c r="G928" s="5"/>
      <c r="H928" s="5"/>
      <c r="I928" s="5"/>
    </row>
    <row r="929" spans="1:9" x14ac:dyDescent="0.2">
      <c r="A929" s="1"/>
      <c r="B929" s="1"/>
      <c r="C929" s="1"/>
      <c r="D929" s="8"/>
      <c r="E929" s="8"/>
      <c r="F929" s="8"/>
      <c r="G929" s="5"/>
      <c r="H929" s="5"/>
      <c r="I929" s="5"/>
    </row>
    <row r="930" spans="1:9" x14ac:dyDescent="0.2">
      <c r="A930" s="1"/>
      <c r="B930" s="1"/>
      <c r="C930" s="1"/>
      <c r="D930" s="8"/>
      <c r="E930" s="8"/>
      <c r="F930" s="8"/>
      <c r="G930" s="5"/>
      <c r="H930" s="5"/>
      <c r="I930" s="5"/>
    </row>
    <row r="931" spans="1:9" x14ac:dyDescent="0.2">
      <c r="A931" s="1"/>
      <c r="B931" s="1"/>
      <c r="C931" s="1"/>
      <c r="D931" s="8"/>
      <c r="E931" s="8"/>
      <c r="F931" s="8"/>
      <c r="G931" s="5"/>
      <c r="H931" s="5"/>
      <c r="I931" s="5"/>
    </row>
    <row r="932" spans="1:9" x14ac:dyDescent="0.2">
      <c r="A932" s="1"/>
      <c r="B932" s="1"/>
      <c r="C932" s="1"/>
      <c r="D932" s="8"/>
      <c r="E932" s="8"/>
      <c r="F932" s="8"/>
      <c r="G932" s="5"/>
      <c r="H932" s="5"/>
      <c r="I932" s="5"/>
    </row>
    <row r="933" spans="1:9" x14ac:dyDescent="0.2">
      <c r="A933" s="1"/>
      <c r="B933" s="1"/>
      <c r="C933" s="1"/>
      <c r="D933" s="8"/>
      <c r="E933" s="8"/>
      <c r="F933" s="8"/>
      <c r="G933" s="5"/>
      <c r="H933" s="5"/>
      <c r="I933" s="5"/>
    </row>
    <row r="934" spans="1:9" x14ac:dyDescent="0.2">
      <c r="A934" s="1"/>
      <c r="B934" s="1"/>
      <c r="C934" s="1"/>
      <c r="D934" s="8"/>
      <c r="E934" s="8"/>
      <c r="F934" s="8"/>
      <c r="G934" s="5"/>
      <c r="H934" s="5"/>
      <c r="I934" s="5"/>
    </row>
    <row r="935" spans="1:9" x14ac:dyDescent="0.2">
      <c r="A935" s="1"/>
      <c r="B935" s="1"/>
      <c r="C935" s="1"/>
      <c r="D935" s="8"/>
      <c r="E935" s="8"/>
      <c r="F935" s="8"/>
      <c r="G935" s="5"/>
      <c r="H935" s="5"/>
      <c r="I935" s="5"/>
    </row>
    <row r="936" spans="1:9" x14ac:dyDescent="0.2">
      <c r="A936" s="1"/>
      <c r="B936" s="1"/>
      <c r="C936" s="1"/>
      <c r="D936" s="8"/>
      <c r="E936" s="8"/>
      <c r="F936" s="8"/>
      <c r="G936" s="5"/>
      <c r="H936" s="5"/>
      <c r="I936" s="5"/>
    </row>
    <row r="937" spans="1:9" x14ac:dyDescent="0.2">
      <c r="A937" s="1"/>
      <c r="B937" s="1"/>
      <c r="C937" s="1"/>
      <c r="D937" s="8"/>
      <c r="E937" s="8"/>
      <c r="F937" s="8"/>
      <c r="G937" s="5"/>
      <c r="H937" s="5"/>
      <c r="I937" s="5"/>
    </row>
    <row r="938" spans="1:9" x14ac:dyDescent="0.2">
      <c r="A938" s="1"/>
      <c r="B938" s="1"/>
      <c r="C938" s="1"/>
      <c r="D938" s="8"/>
      <c r="E938" s="8"/>
      <c r="F938" s="8"/>
      <c r="G938" s="5"/>
      <c r="H938" s="5"/>
      <c r="I938" s="5"/>
    </row>
    <row r="939" spans="1:9" x14ac:dyDescent="0.2">
      <c r="A939" s="1"/>
      <c r="B939" s="1"/>
      <c r="C939" s="1"/>
      <c r="D939" s="8"/>
      <c r="E939" s="8"/>
      <c r="F939" s="8"/>
      <c r="G939" s="5"/>
      <c r="H939" s="5"/>
      <c r="I939" s="5"/>
    </row>
    <row r="940" spans="1:9" x14ac:dyDescent="0.2">
      <c r="A940" s="1"/>
      <c r="B940" s="1"/>
      <c r="C940" s="1"/>
      <c r="D940" s="8"/>
      <c r="E940" s="8"/>
      <c r="F940" s="8"/>
      <c r="G940" s="5"/>
      <c r="H940" s="5"/>
      <c r="I940" s="5"/>
    </row>
    <row r="941" spans="1:9" x14ac:dyDescent="0.2">
      <c r="A941" s="1"/>
      <c r="B941" s="1"/>
      <c r="C941" s="1"/>
      <c r="D941" s="8"/>
      <c r="E941" s="8"/>
      <c r="F941" s="8"/>
      <c r="G941" s="5"/>
      <c r="H941" s="5"/>
      <c r="I941" s="5"/>
    </row>
    <row r="942" spans="1:9" x14ac:dyDescent="0.2">
      <c r="A942" s="1"/>
      <c r="B942" s="1"/>
      <c r="C942" s="1"/>
      <c r="D942" s="8"/>
      <c r="E942" s="8"/>
      <c r="F942" s="8"/>
      <c r="G942" s="5"/>
      <c r="H942" s="5"/>
      <c r="I942" s="5"/>
    </row>
    <row r="943" spans="1:9" x14ac:dyDescent="0.2">
      <c r="A943" s="1"/>
      <c r="B943" s="1"/>
      <c r="C943" s="1"/>
      <c r="D943" s="8"/>
      <c r="E943" s="8"/>
      <c r="F943" s="8"/>
      <c r="G943" s="5"/>
      <c r="H943" s="5"/>
      <c r="I943" s="5"/>
    </row>
    <row r="944" spans="1:9" x14ac:dyDescent="0.2">
      <c r="A944" s="1"/>
      <c r="B944" s="1"/>
      <c r="C944" s="1"/>
      <c r="D944" s="8"/>
      <c r="E944" s="8"/>
      <c r="F944" s="8"/>
      <c r="G944" s="5"/>
      <c r="H944" s="5"/>
      <c r="I944" s="5"/>
    </row>
    <row r="945" spans="1:9" x14ac:dyDescent="0.2">
      <c r="A945" s="1"/>
      <c r="B945" s="1"/>
      <c r="C945" s="1"/>
      <c r="D945" s="8"/>
      <c r="E945" s="8"/>
      <c r="F945" s="8"/>
      <c r="G945" s="5"/>
      <c r="H945" s="5"/>
      <c r="I945" s="5"/>
    </row>
    <row r="946" spans="1:9" x14ac:dyDescent="0.2">
      <c r="A946" s="1"/>
      <c r="B946" s="1"/>
      <c r="C946" s="1"/>
      <c r="D946" s="8"/>
      <c r="E946" s="8"/>
      <c r="F946" s="8"/>
      <c r="G946" s="5"/>
      <c r="H946" s="5"/>
      <c r="I946" s="5"/>
    </row>
    <row r="947" spans="1:9" x14ac:dyDescent="0.2">
      <c r="A947" s="1"/>
      <c r="B947" s="1"/>
      <c r="C947" s="1"/>
      <c r="D947" s="8"/>
      <c r="E947" s="8"/>
      <c r="F947" s="8"/>
      <c r="G947" s="5"/>
      <c r="H947" s="5"/>
      <c r="I947" s="5"/>
    </row>
    <row r="948" spans="1:9" x14ac:dyDescent="0.2">
      <c r="A948" s="1"/>
      <c r="B948" s="1"/>
      <c r="C948" s="1"/>
      <c r="D948" s="8"/>
      <c r="E948" s="8"/>
      <c r="F948" s="8"/>
      <c r="G948" s="5"/>
      <c r="H948" s="5"/>
      <c r="I948" s="5"/>
    </row>
    <row r="949" spans="1:9" x14ac:dyDescent="0.2">
      <c r="A949" s="1"/>
      <c r="B949" s="1"/>
      <c r="C949" s="1"/>
      <c r="D949" s="8"/>
      <c r="E949" s="8"/>
      <c r="F949" s="8"/>
      <c r="G949" s="5"/>
      <c r="H949" s="5"/>
      <c r="I949" s="5"/>
    </row>
    <row r="950" spans="1:9" x14ac:dyDescent="0.2">
      <c r="A950" s="1"/>
      <c r="B950" s="1"/>
      <c r="C950" s="1"/>
      <c r="D950" s="8"/>
      <c r="E950" s="8"/>
      <c r="F950" s="8"/>
      <c r="G950" s="5"/>
      <c r="H950" s="5"/>
      <c r="I950" s="5"/>
    </row>
    <row r="951" spans="1:9" x14ac:dyDescent="0.2">
      <c r="A951" s="1"/>
      <c r="B951" s="1"/>
      <c r="C951" s="1"/>
      <c r="D951" s="8"/>
      <c r="E951" s="8"/>
      <c r="F951" s="8"/>
      <c r="G951" s="5"/>
      <c r="H951" s="5"/>
      <c r="I951" s="5"/>
    </row>
    <row r="952" spans="1:9" x14ac:dyDescent="0.2">
      <c r="A952" s="1"/>
      <c r="B952" s="1"/>
      <c r="C952" s="1"/>
      <c r="D952" s="8"/>
      <c r="E952" s="8"/>
      <c r="F952" s="8"/>
      <c r="G952" s="5"/>
      <c r="H952" s="5"/>
      <c r="I952" s="5"/>
    </row>
    <row r="953" spans="1:9" x14ac:dyDescent="0.2">
      <c r="A953" s="1"/>
      <c r="B953" s="1"/>
      <c r="C953" s="1"/>
      <c r="D953" s="8"/>
      <c r="E953" s="8"/>
      <c r="F953" s="8"/>
      <c r="G953" s="5"/>
      <c r="H953" s="5"/>
      <c r="I953" s="5"/>
    </row>
    <row r="954" spans="1:9" x14ac:dyDescent="0.2">
      <c r="A954" s="1"/>
      <c r="B954" s="1"/>
      <c r="C954" s="1"/>
      <c r="D954" s="8"/>
      <c r="E954" s="8"/>
      <c r="F954" s="8"/>
      <c r="G954" s="5"/>
      <c r="H954" s="5"/>
      <c r="I954" s="5"/>
    </row>
    <row r="955" spans="1:9" x14ac:dyDescent="0.2">
      <c r="A955" s="1"/>
      <c r="B955" s="1"/>
      <c r="C955" s="1"/>
      <c r="D955" s="8"/>
      <c r="E955" s="8"/>
      <c r="F955" s="8"/>
      <c r="G955" s="5"/>
      <c r="H955" s="5"/>
      <c r="I955" s="5"/>
    </row>
    <row r="956" spans="1:9" x14ac:dyDescent="0.2">
      <c r="A956" s="1"/>
      <c r="B956" s="1"/>
      <c r="C956" s="1"/>
      <c r="D956" s="8"/>
      <c r="E956" s="8"/>
      <c r="F956" s="8"/>
      <c r="G956" s="5"/>
      <c r="H956" s="5"/>
      <c r="I956" s="5"/>
    </row>
    <row r="957" spans="1:9" x14ac:dyDescent="0.2">
      <c r="A957" s="1"/>
      <c r="B957" s="1"/>
      <c r="C957" s="1"/>
      <c r="D957" s="8"/>
      <c r="E957" s="8"/>
      <c r="F957" s="8"/>
      <c r="G957" s="5"/>
      <c r="H957" s="5"/>
      <c r="I957" s="5"/>
    </row>
    <row r="958" spans="1:9" x14ac:dyDescent="0.2">
      <c r="A958" s="1"/>
      <c r="B958" s="1"/>
      <c r="C958" s="1"/>
      <c r="D958" s="8"/>
      <c r="E958" s="8"/>
      <c r="F958" s="8"/>
      <c r="G958" s="5"/>
      <c r="H958" s="5"/>
      <c r="I958" s="5"/>
    </row>
    <row r="959" spans="1:9" x14ac:dyDescent="0.2">
      <c r="A959" s="1"/>
      <c r="B959" s="1"/>
      <c r="C959" s="1"/>
      <c r="D959" s="8"/>
      <c r="E959" s="8"/>
      <c r="F959" s="8"/>
      <c r="G959" s="5"/>
      <c r="H959" s="5"/>
      <c r="I959" s="5"/>
    </row>
    <row r="960" spans="1:9" x14ac:dyDescent="0.2">
      <c r="A960" s="1"/>
      <c r="B960" s="1"/>
      <c r="C960" s="1"/>
      <c r="D960" s="8"/>
      <c r="E960" s="8"/>
      <c r="F960" s="8"/>
      <c r="G960" s="5"/>
      <c r="H960" s="5"/>
      <c r="I960" s="5"/>
    </row>
    <row r="961" spans="1:9" x14ac:dyDescent="0.2">
      <c r="A961" s="1"/>
      <c r="B961" s="1"/>
      <c r="C961" s="1"/>
      <c r="D961" s="8"/>
      <c r="E961" s="8"/>
      <c r="F961" s="8"/>
      <c r="G961" s="5"/>
      <c r="H961" s="5"/>
      <c r="I961" s="5"/>
    </row>
    <row r="962" spans="1:9" x14ac:dyDescent="0.2">
      <c r="A962" s="1"/>
      <c r="B962" s="1"/>
      <c r="C962" s="1"/>
      <c r="D962" s="8"/>
      <c r="E962" s="8"/>
      <c r="F962" s="8"/>
      <c r="G962" s="5"/>
      <c r="H962" s="5"/>
      <c r="I962" s="5"/>
    </row>
    <row r="963" spans="1:9" x14ac:dyDescent="0.2">
      <c r="A963" s="1"/>
      <c r="B963" s="1"/>
      <c r="C963" s="1"/>
      <c r="D963" s="8"/>
      <c r="E963" s="8"/>
      <c r="F963" s="8"/>
      <c r="G963" s="5"/>
      <c r="H963" s="5"/>
      <c r="I963" s="5"/>
    </row>
    <row r="964" spans="1:9" x14ac:dyDescent="0.2">
      <c r="A964" s="1"/>
      <c r="B964" s="1"/>
      <c r="C964" s="1"/>
      <c r="D964" s="8"/>
      <c r="E964" s="8"/>
      <c r="F964" s="8"/>
      <c r="G964" s="5"/>
      <c r="H964" s="5"/>
      <c r="I964" s="5"/>
    </row>
    <row r="965" spans="1:9" x14ac:dyDescent="0.2">
      <c r="A965" s="1"/>
      <c r="B965" s="1"/>
      <c r="C965" s="1"/>
      <c r="D965" s="8"/>
      <c r="E965" s="8"/>
      <c r="F965" s="8"/>
      <c r="G965" s="5"/>
      <c r="H965" s="5"/>
      <c r="I965" s="5"/>
    </row>
    <row r="966" spans="1:9" x14ac:dyDescent="0.2">
      <c r="A966" s="1"/>
      <c r="B966" s="1"/>
      <c r="C966" s="1"/>
      <c r="D966" s="8"/>
      <c r="E966" s="8"/>
      <c r="F966" s="8"/>
      <c r="G966" s="5"/>
      <c r="H966" s="5"/>
      <c r="I966" s="5"/>
    </row>
    <row r="967" spans="1:9" x14ac:dyDescent="0.2">
      <c r="A967" s="1"/>
      <c r="B967" s="1"/>
      <c r="C967" s="1"/>
      <c r="D967" s="8"/>
      <c r="E967" s="8"/>
      <c r="F967" s="8"/>
      <c r="G967" s="5"/>
      <c r="H967" s="5"/>
      <c r="I967" s="5"/>
    </row>
    <row r="968" spans="1:9" x14ac:dyDescent="0.2">
      <c r="A968" s="1"/>
      <c r="B968" s="1"/>
      <c r="C968" s="1"/>
      <c r="D968" s="8"/>
      <c r="E968" s="8"/>
      <c r="F968" s="8"/>
      <c r="G968" s="5"/>
      <c r="H968" s="5"/>
      <c r="I968" s="5"/>
    </row>
    <row r="969" spans="1:9" x14ac:dyDescent="0.2">
      <c r="A969" s="1"/>
      <c r="B969" s="1"/>
      <c r="C969" s="1"/>
      <c r="D969" s="8"/>
      <c r="E969" s="8"/>
      <c r="F969" s="8"/>
      <c r="G969" s="5"/>
      <c r="H969" s="5"/>
      <c r="I969" s="5"/>
    </row>
    <row r="970" spans="1:9" x14ac:dyDescent="0.2">
      <c r="A970" s="1"/>
      <c r="B970" s="1"/>
      <c r="C970" s="1"/>
      <c r="D970" s="8"/>
      <c r="E970" s="8"/>
      <c r="F970" s="8"/>
      <c r="G970" s="5"/>
      <c r="H970" s="5"/>
      <c r="I970" s="5"/>
    </row>
    <row r="971" spans="1:9" x14ac:dyDescent="0.2">
      <c r="A971" s="1"/>
      <c r="B971" s="1"/>
      <c r="C971" s="1"/>
      <c r="D971" s="8"/>
      <c r="E971" s="8"/>
      <c r="F971" s="8"/>
      <c r="G971" s="5"/>
      <c r="H971" s="5"/>
      <c r="I971" s="5"/>
    </row>
    <row r="972" spans="1:9" x14ac:dyDescent="0.2">
      <c r="A972" s="1"/>
      <c r="B972" s="1"/>
      <c r="C972" s="1"/>
      <c r="D972" s="8"/>
      <c r="E972" s="8"/>
      <c r="F972" s="8"/>
      <c r="G972" s="5"/>
      <c r="H972" s="5"/>
      <c r="I972" s="5"/>
    </row>
    <row r="973" spans="1:9" x14ac:dyDescent="0.2">
      <c r="A973" s="1"/>
      <c r="B973" s="1"/>
      <c r="C973" s="1"/>
      <c r="D973" s="8"/>
      <c r="E973" s="8"/>
      <c r="F973" s="8"/>
      <c r="G973" s="5"/>
      <c r="H973" s="5"/>
      <c r="I973" s="5"/>
    </row>
    <row r="974" spans="1:9" x14ac:dyDescent="0.2">
      <c r="A974" s="1"/>
      <c r="B974" s="1"/>
      <c r="C974" s="1"/>
      <c r="D974" s="8"/>
      <c r="E974" s="8"/>
      <c r="F974" s="8"/>
      <c r="G974" s="5"/>
      <c r="H974" s="5"/>
      <c r="I974" s="5"/>
    </row>
    <row r="975" spans="1:9" x14ac:dyDescent="0.2">
      <c r="A975" s="1"/>
      <c r="B975" s="1"/>
      <c r="C975" s="1"/>
      <c r="D975" s="8"/>
      <c r="E975" s="8"/>
      <c r="F975" s="8"/>
      <c r="G975" s="5"/>
      <c r="H975" s="5"/>
      <c r="I975" s="5"/>
    </row>
    <row r="976" spans="1:9" x14ac:dyDescent="0.2">
      <c r="A976" s="1"/>
      <c r="B976" s="1"/>
      <c r="C976" s="1"/>
      <c r="D976" s="8"/>
      <c r="E976" s="8"/>
      <c r="F976" s="8"/>
      <c r="G976" s="5"/>
      <c r="H976" s="5"/>
      <c r="I976" s="5"/>
    </row>
    <row r="977" spans="1:9" x14ac:dyDescent="0.2">
      <c r="A977" s="1"/>
      <c r="B977" s="1"/>
      <c r="C977" s="1"/>
      <c r="D977" s="8"/>
      <c r="E977" s="8"/>
      <c r="F977" s="8"/>
      <c r="G977" s="5"/>
      <c r="H977" s="5"/>
      <c r="I977" s="5"/>
    </row>
    <row r="978" spans="1:9" x14ac:dyDescent="0.2">
      <c r="A978" s="1"/>
      <c r="B978" s="1"/>
      <c r="C978" s="1"/>
      <c r="D978" s="8"/>
      <c r="E978" s="8"/>
      <c r="F978" s="8"/>
      <c r="G978" s="5"/>
      <c r="H978" s="5"/>
      <c r="I978" s="5"/>
    </row>
    <row r="979" spans="1:9" x14ac:dyDescent="0.2">
      <c r="A979" s="1"/>
      <c r="B979" s="1"/>
      <c r="C979" s="1"/>
      <c r="D979" s="8"/>
      <c r="E979" s="8"/>
      <c r="F979" s="8"/>
      <c r="G979" s="5"/>
      <c r="H979" s="5"/>
      <c r="I979" s="5"/>
    </row>
    <row r="980" spans="1:9" x14ac:dyDescent="0.2">
      <c r="A980" s="1"/>
      <c r="B980" s="1"/>
      <c r="C980" s="1"/>
      <c r="D980" s="8"/>
      <c r="E980" s="8"/>
      <c r="F980" s="8"/>
      <c r="G980" s="5"/>
      <c r="H980" s="5"/>
      <c r="I980" s="5"/>
    </row>
    <row r="981" spans="1:9" x14ac:dyDescent="0.2">
      <c r="A981" s="1"/>
      <c r="B981" s="1"/>
      <c r="C981" s="1"/>
      <c r="D981" s="8"/>
      <c r="E981" s="8"/>
      <c r="F981" s="8"/>
      <c r="G981" s="5"/>
      <c r="H981" s="5"/>
      <c r="I981" s="5"/>
    </row>
    <row r="982" spans="1:9" x14ac:dyDescent="0.2">
      <c r="A982" s="1"/>
      <c r="B982" s="1"/>
      <c r="C982" s="1"/>
      <c r="D982" s="8"/>
      <c r="E982" s="8"/>
      <c r="F982" s="8"/>
      <c r="G982" s="5"/>
      <c r="H982" s="5"/>
      <c r="I982" s="5"/>
    </row>
    <row r="983" spans="1:9" x14ac:dyDescent="0.2">
      <c r="A983" s="1"/>
      <c r="B983" s="1"/>
      <c r="C983" s="1"/>
      <c r="D983" s="8"/>
      <c r="E983" s="8"/>
      <c r="F983" s="8"/>
      <c r="G983" s="5"/>
      <c r="H983" s="5"/>
      <c r="I983" s="5"/>
    </row>
    <row r="984" spans="1:9" x14ac:dyDescent="0.2">
      <c r="A984" s="1"/>
      <c r="B984" s="1"/>
      <c r="C984" s="1"/>
      <c r="D984" s="8"/>
      <c r="E984" s="8"/>
      <c r="F984" s="8"/>
      <c r="G984" s="5"/>
      <c r="H984" s="5"/>
      <c r="I984" s="5"/>
    </row>
    <row r="985" spans="1:9" x14ac:dyDescent="0.2">
      <c r="A985" s="1"/>
      <c r="B985" s="1"/>
      <c r="C985" s="1"/>
      <c r="D985" s="8"/>
      <c r="E985" s="8"/>
      <c r="F985" s="8"/>
      <c r="G985" s="5"/>
      <c r="H985" s="5"/>
      <c r="I985" s="5"/>
    </row>
    <row r="986" spans="1:9" x14ac:dyDescent="0.2">
      <c r="A986" s="1"/>
      <c r="B986" s="1"/>
      <c r="C986" s="1"/>
      <c r="D986" s="8"/>
      <c r="E986" s="8"/>
      <c r="F986" s="8"/>
      <c r="G986" s="5"/>
      <c r="H986" s="5"/>
      <c r="I986" s="5"/>
    </row>
    <row r="987" spans="1:9" x14ac:dyDescent="0.2">
      <c r="A987" s="1"/>
      <c r="B987" s="1"/>
      <c r="C987" s="1"/>
      <c r="D987" s="8"/>
      <c r="E987" s="8"/>
      <c r="F987" s="8"/>
      <c r="G987" s="5"/>
      <c r="H987" s="5"/>
      <c r="I987" s="5"/>
    </row>
    <row r="988" spans="1:9" x14ac:dyDescent="0.2">
      <c r="A988" s="1"/>
      <c r="B988" s="1"/>
      <c r="C988" s="1"/>
      <c r="D988" s="8"/>
      <c r="E988" s="8"/>
      <c r="F988" s="8"/>
      <c r="G988" s="5"/>
      <c r="H988" s="5"/>
      <c r="I988" s="5"/>
    </row>
    <row r="989" spans="1:9" x14ac:dyDescent="0.2">
      <c r="A989" s="1"/>
      <c r="B989" s="1"/>
      <c r="C989" s="1"/>
      <c r="D989" s="8"/>
      <c r="E989" s="8"/>
      <c r="F989" s="8"/>
      <c r="G989" s="5"/>
      <c r="H989" s="5"/>
      <c r="I989" s="5"/>
    </row>
    <row r="990" spans="1:9" x14ac:dyDescent="0.2">
      <c r="A990" s="1"/>
      <c r="B990" s="1"/>
      <c r="C990" s="1"/>
      <c r="D990" s="8"/>
      <c r="E990" s="8"/>
      <c r="F990" s="8"/>
      <c r="G990" s="5"/>
      <c r="H990" s="5"/>
      <c r="I990" s="5"/>
    </row>
    <row r="991" spans="1:9" x14ac:dyDescent="0.2">
      <c r="A991" s="1"/>
      <c r="B991" s="1"/>
      <c r="C991" s="1"/>
      <c r="D991" s="8"/>
      <c r="E991" s="8"/>
      <c r="F991" s="8"/>
      <c r="G991" s="5"/>
      <c r="H991" s="5"/>
      <c r="I991" s="5"/>
    </row>
    <row r="992" spans="1:9" x14ac:dyDescent="0.2">
      <c r="A992" s="1"/>
      <c r="B992" s="1"/>
      <c r="C992" s="1"/>
      <c r="D992" s="8"/>
      <c r="E992" s="8"/>
      <c r="F992" s="8"/>
      <c r="G992" s="5"/>
      <c r="H992" s="5"/>
      <c r="I992" s="5"/>
    </row>
    <row r="993" spans="1:9" x14ac:dyDescent="0.2">
      <c r="A993" s="1"/>
      <c r="B993" s="1"/>
      <c r="C993" s="1"/>
      <c r="D993" s="8"/>
      <c r="E993" s="8"/>
      <c r="F993" s="8"/>
      <c r="G993" s="5"/>
      <c r="H993" s="5"/>
      <c r="I993" s="5"/>
    </row>
    <row r="994" spans="1:9" x14ac:dyDescent="0.2">
      <c r="A994" s="1"/>
      <c r="B994" s="1"/>
      <c r="C994" s="1"/>
      <c r="D994" s="8"/>
      <c r="E994" s="8"/>
      <c r="F994" s="8"/>
      <c r="G994" s="5"/>
      <c r="H994" s="5"/>
      <c r="I994" s="5"/>
    </row>
    <row r="995" spans="1:9" x14ac:dyDescent="0.2">
      <c r="A995" s="1"/>
      <c r="B995" s="1"/>
      <c r="C995" s="1"/>
      <c r="D995" s="8"/>
      <c r="E995" s="8"/>
      <c r="F995" s="8"/>
      <c r="G995" s="5"/>
      <c r="H995" s="5"/>
      <c r="I995" s="5"/>
    </row>
    <row r="996" spans="1:9" x14ac:dyDescent="0.2">
      <c r="A996" s="1"/>
      <c r="B996" s="1"/>
      <c r="C996" s="1"/>
      <c r="D996" s="8"/>
      <c r="E996" s="8"/>
      <c r="F996" s="8"/>
      <c r="G996" s="5"/>
      <c r="H996" s="5"/>
      <c r="I996" s="5"/>
    </row>
    <row r="997" spans="1:9" x14ac:dyDescent="0.2">
      <c r="A997" s="1"/>
      <c r="B997" s="1"/>
      <c r="C997" s="1"/>
      <c r="D997" s="8"/>
      <c r="E997" s="8"/>
      <c r="F997" s="8"/>
      <c r="G997" s="5"/>
      <c r="H997" s="5"/>
      <c r="I997" s="5"/>
    </row>
    <row r="998" spans="1:9" x14ac:dyDescent="0.2">
      <c r="A998" s="1"/>
      <c r="B998" s="1"/>
      <c r="C998" s="1"/>
      <c r="D998" s="8"/>
      <c r="E998" s="8"/>
      <c r="F998" s="8"/>
      <c r="G998" s="5"/>
      <c r="H998" s="5"/>
      <c r="I998" s="5"/>
    </row>
    <row r="999" spans="1:9" x14ac:dyDescent="0.2">
      <c r="A999" s="1"/>
      <c r="B999" s="1"/>
      <c r="C999" s="1"/>
      <c r="D999" s="8"/>
      <c r="E999" s="8"/>
      <c r="F999" s="8"/>
      <c r="G999" s="5"/>
      <c r="H999" s="5"/>
      <c r="I999" s="5"/>
    </row>
    <row r="1000" spans="1:9" x14ac:dyDescent="0.2">
      <c r="A1000" s="1"/>
      <c r="B1000" s="1"/>
      <c r="C1000" s="1"/>
      <c r="D1000" s="8"/>
      <c r="E1000" s="8"/>
      <c r="F1000" s="8"/>
      <c r="G1000" s="5"/>
      <c r="H1000" s="5"/>
      <c r="I1000" s="5"/>
    </row>
    <row r="1001" spans="1:9" x14ac:dyDescent="0.2">
      <c r="A1001" s="1"/>
      <c r="B1001" s="1"/>
      <c r="C1001" s="1"/>
      <c r="D1001" s="8"/>
      <c r="E1001" s="8"/>
      <c r="F1001" s="8"/>
      <c r="G1001" s="5"/>
      <c r="H1001" s="5"/>
      <c r="I1001" s="5"/>
    </row>
    <row r="1002" spans="1:9" x14ac:dyDescent="0.2">
      <c r="A1002" s="1"/>
      <c r="B1002" s="1"/>
      <c r="C1002" s="1"/>
      <c r="D1002" s="8"/>
      <c r="E1002" s="8"/>
      <c r="F1002" s="8"/>
      <c r="G1002" s="5"/>
      <c r="H1002" s="5"/>
      <c r="I1002" s="5"/>
    </row>
    <row r="1003" spans="1:9" x14ac:dyDescent="0.2">
      <c r="A1003" s="1"/>
      <c r="B1003" s="1"/>
      <c r="C1003" s="1"/>
      <c r="D1003" s="8"/>
      <c r="E1003" s="8"/>
      <c r="F1003" s="8"/>
      <c r="G1003" s="5"/>
      <c r="H1003" s="5"/>
      <c r="I1003" s="5"/>
    </row>
    <row r="1004" spans="1:9" x14ac:dyDescent="0.2">
      <c r="A1004" s="1"/>
      <c r="B1004" s="1"/>
      <c r="C1004" s="1"/>
      <c r="D1004" s="8"/>
      <c r="E1004" s="8"/>
      <c r="F1004" s="8"/>
      <c r="G1004" s="5"/>
      <c r="H1004" s="5"/>
      <c r="I1004" s="5"/>
    </row>
    <row r="1005" spans="1:9" x14ac:dyDescent="0.2">
      <c r="A1005" s="1"/>
      <c r="B1005" s="1"/>
      <c r="C1005" s="1"/>
      <c r="D1005" s="8"/>
      <c r="E1005" s="8"/>
      <c r="F1005" s="8"/>
      <c r="G1005" s="5"/>
      <c r="H1005" s="5"/>
      <c r="I1005" s="5"/>
    </row>
    <row r="1006" spans="1:9" x14ac:dyDescent="0.2">
      <c r="A1006" s="1"/>
      <c r="B1006" s="1"/>
      <c r="C1006" s="1"/>
      <c r="D1006" s="8"/>
      <c r="E1006" s="8"/>
      <c r="F1006" s="8"/>
      <c r="G1006" s="5"/>
      <c r="H1006" s="5"/>
      <c r="I1006" s="5"/>
    </row>
    <row r="1007" spans="1:9" x14ac:dyDescent="0.2">
      <c r="A1007" s="1"/>
      <c r="B1007" s="1"/>
      <c r="C1007" s="1"/>
      <c r="D1007" s="8"/>
      <c r="E1007" s="8"/>
      <c r="F1007" s="8"/>
      <c r="G1007" s="5"/>
      <c r="H1007" s="5"/>
      <c r="I1007" s="5"/>
    </row>
    <row r="1008" spans="1:9" x14ac:dyDescent="0.2">
      <c r="A1008" s="1"/>
      <c r="B1008" s="1"/>
      <c r="C1008" s="1"/>
      <c r="D1008" s="8"/>
      <c r="E1008" s="8"/>
      <c r="F1008" s="8"/>
      <c r="G1008" s="5"/>
      <c r="H1008" s="5"/>
      <c r="I1008" s="5"/>
    </row>
    <row r="1009" spans="1:9" x14ac:dyDescent="0.2">
      <c r="A1009" s="1"/>
      <c r="B1009" s="1"/>
      <c r="C1009" s="1"/>
      <c r="D1009" s="8"/>
      <c r="E1009" s="8"/>
      <c r="F1009" s="8"/>
      <c r="G1009" s="5"/>
      <c r="H1009" s="5"/>
      <c r="I1009" s="5"/>
    </row>
    <row r="1010" spans="1:9" x14ac:dyDescent="0.2">
      <c r="A1010" s="1"/>
      <c r="B1010" s="1"/>
      <c r="C1010" s="1"/>
      <c r="D1010" s="8"/>
      <c r="E1010" s="8"/>
      <c r="F1010" s="8"/>
      <c r="G1010" s="5"/>
      <c r="H1010" s="5"/>
      <c r="I1010" s="5"/>
    </row>
    <row r="1011" spans="1:9" x14ac:dyDescent="0.2">
      <c r="A1011" s="1"/>
      <c r="B1011" s="1"/>
      <c r="C1011" s="1"/>
      <c r="D1011" s="8"/>
      <c r="E1011" s="8"/>
      <c r="F1011" s="8"/>
      <c r="G1011" s="5"/>
      <c r="H1011" s="5"/>
      <c r="I1011" s="5"/>
    </row>
    <row r="1012" spans="1:9" x14ac:dyDescent="0.2">
      <c r="A1012" s="1"/>
      <c r="B1012" s="1"/>
      <c r="C1012" s="1"/>
      <c r="D1012" s="8"/>
      <c r="E1012" s="8"/>
      <c r="F1012" s="8"/>
      <c r="G1012" s="5"/>
      <c r="H1012" s="5"/>
      <c r="I1012" s="5"/>
    </row>
    <row r="1013" spans="1:9" x14ac:dyDescent="0.2">
      <c r="A1013" s="1"/>
      <c r="B1013" s="1"/>
      <c r="C1013" s="1"/>
      <c r="D1013" s="8"/>
      <c r="E1013" s="8"/>
      <c r="F1013" s="8"/>
      <c r="G1013" s="5"/>
      <c r="H1013" s="5"/>
      <c r="I1013" s="5"/>
    </row>
    <row r="1014" spans="1:9" x14ac:dyDescent="0.2">
      <c r="A1014" s="1"/>
      <c r="B1014" s="1"/>
      <c r="C1014" s="1"/>
      <c r="D1014" s="8"/>
      <c r="E1014" s="8"/>
      <c r="F1014" s="8"/>
      <c r="G1014" s="5"/>
      <c r="H1014" s="5"/>
      <c r="I1014" s="5"/>
    </row>
    <row r="1015" spans="1:9" x14ac:dyDescent="0.2">
      <c r="A1015" s="1"/>
      <c r="B1015" s="1"/>
      <c r="C1015" s="1"/>
      <c r="D1015" s="8"/>
      <c r="E1015" s="8"/>
      <c r="F1015" s="8"/>
      <c r="G1015" s="5"/>
      <c r="H1015" s="5"/>
      <c r="I1015" s="5"/>
    </row>
    <row r="1016" spans="1:9" x14ac:dyDescent="0.2">
      <c r="A1016" s="1"/>
      <c r="B1016" s="1"/>
      <c r="C1016" s="1"/>
      <c r="D1016" s="8"/>
      <c r="E1016" s="8"/>
      <c r="F1016" s="8"/>
      <c r="G1016" s="5"/>
      <c r="H1016" s="5"/>
      <c r="I1016" s="5"/>
    </row>
    <row r="1017" spans="1:9" x14ac:dyDescent="0.2">
      <c r="A1017" s="1"/>
      <c r="B1017" s="1"/>
      <c r="C1017" s="1"/>
      <c r="D1017" s="8"/>
      <c r="E1017" s="8"/>
      <c r="F1017" s="8"/>
      <c r="G1017" s="5"/>
      <c r="H1017" s="5"/>
      <c r="I1017" s="5"/>
    </row>
    <row r="1018" spans="1:9" x14ac:dyDescent="0.2">
      <c r="A1018" s="1"/>
      <c r="B1018" s="1"/>
      <c r="C1018" s="1"/>
      <c r="D1018" s="8"/>
      <c r="E1018" s="8"/>
      <c r="F1018" s="8"/>
      <c r="G1018" s="5"/>
      <c r="H1018" s="5"/>
      <c r="I1018" s="5"/>
    </row>
    <row r="1019" spans="1:9" x14ac:dyDescent="0.2">
      <c r="A1019" s="1"/>
      <c r="B1019" s="1"/>
      <c r="C1019" s="1"/>
      <c r="D1019" s="8"/>
      <c r="E1019" s="8"/>
      <c r="F1019" s="8"/>
      <c r="G1019" s="5"/>
      <c r="H1019" s="5"/>
      <c r="I1019" s="5"/>
    </row>
    <row r="1020" spans="1:9" x14ac:dyDescent="0.2">
      <c r="A1020" s="1"/>
      <c r="B1020" s="1"/>
      <c r="C1020" s="1"/>
      <c r="D1020" s="8"/>
      <c r="E1020" s="8"/>
      <c r="F1020" s="8"/>
      <c r="G1020" s="5"/>
      <c r="H1020" s="5"/>
      <c r="I1020" s="5"/>
    </row>
    <row r="1021" spans="1:9" x14ac:dyDescent="0.2">
      <c r="A1021" s="1"/>
      <c r="B1021" s="1"/>
      <c r="C1021" s="1"/>
      <c r="D1021" s="8"/>
      <c r="E1021" s="8"/>
      <c r="F1021" s="8"/>
      <c r="G1021" s="5"/>
      <c r="H1021" s="5"/>
      <c r="I1021" s="5"/>
    </row>
    <row r="1022" spans="1:9" x14ac:dyDescent="0.2">
      <c r="A1022" s="1"/>
      <c r="B1022" s="1"/>
      <c r="C1022" s="1"/>
      <c r="D1022" s="8"/>
      <c r="E1022" s="8"/>
      <c r="F1022" s="8"/>
      <c r="G1022" s="5"/>
      <c r="H1022" s="5"/>
      <c r="I1022" s="5"/>
    </row>
    <row r="1023" spans="1:9" x14ac:dyDescent="0.2">
      <c r="A1023" s="1"/>
      <c r="B1023" s="1"/>
      <c r="C1023" s="1"/>
      <c r="D1023" s="8"/>
      <c r="E1023" s="8"/>
      <c r="F1023" s="8"/>
      <c r="G1023" s="5"/>
      <c r="H1023" s="5"/>
      <c r="I1023" s="5"/>
    </row>
    <row r="1024" spans="1:9" x14ac:dyDescent="0.2">
      <c r="A1024" s="1"/>
      <c r="B1024" s="1"/>
      <c r="C1024" s="1"/>
      <c r="D1024" s="8"/>
      <c r="E1024" s="8"/>
      <c r="F1024" s="8"/>
      <c r="G1024" s="5"/>
      <c r="H1024" s="5"/>
      <c r="I1024" s="5"/>
    </row>
    <row r="1025" spans="1:9" x14ac:dyDescent="0.2">
      <c r="A1025" s="1"/>
      <c r="B1025" s="1"/>
      <c r="C1025" s="1"/>
      <c r="D1025" s="8"/>
      <c r="E1025" s="8"/>
      <c r="F1025" s="8"/>
      <c r="G1025" s="5"/>
      <c r="H1025" s="5"/>
      <c r="I1025" s="5"/>
    </row>
    <row r="1026" spans="1:9" x14ac:dyDescent="0.2">
      <c r="A1026" s="1"/>
      <c r="B1026" s="1"/>
      <c r="C1026" s="1"/>
      <c r="D1026" s="8"/>
      <c r="E1026" s="8"/>
      <c r="F1026" s="8"/>
      <c r="G1026" s="5"/>
      <c r="H1026" s="5"/>
      <c r="I1026" s="5"/>
    </row>
    <row r="1027" spans="1:9" x14ac:dyDescent="0.2">
      <c r="A1027" s="1"/>
      <c r="B1027" s="1"/>
      <c r="C1027" s="1"/>
      <c r="D1027" s="8"/>
      <c r="E1027" s="8"/>
      <c r="F1027" s="8"/>
      <c r="G1027" s="5"/>
      <c r="H1027" s="5"/>
      <c r="I1027" s="5"/>
    </row>
    <row r="1028" spans="1:9" x14ac:dyDescent="0.2">
      <c r="A1028" s="1"/>
      <c r="B1028" s="1"/>
      <c r="C1028" s="1"/>
      <c r="D1028" s="8"/>
      <c r="E1028" s="8"/>
      <c r="F1028" s="8"/>
      <c r="G1028" s="5"/>
      <c r="H1028" s="5"/>
      <c r="I1028" s="5"/>
    </row>
    <row r="1029" spans="1:9" x14ac:dyDescent="0.2">
      <c r="A1029" s="1"/>
      <c r="B1029" s="1"/>
      <c r="C1029" s="1"/>
      <c r="D1029" s="8"/>
      <c r="E1029" s="8"/>
      <c r="F1029" s="8"/>
      <c r="G1029" s="5"/>
      <c r="H1029" s="5"/>
      <c r="I1029" s="5"/>
    </row>
    <row r="1030" spans="1:9" x14ac:dyDescent="0.2">
      <c r="A1030" s="1"/>
      <c r="B1030" s="1"/>
      <c r="C1030" s="1"/>
      <c r="D1030" s="8"/>
      <c r="E1030" s="8"/>
      <c r="F1030" s="8"/>
      <c r="G1030" s="5"/>
      <c r="H1030" s="5"/>
      <c r="I1030" s="5"/>
    </row>
    <row r="1031" spans="1:9" x14ac:dyDescent="0.2">
      <c r="A1031" s="1"/>
      <c r="B1031" s="1"/>
      <c r="C1031" s="1"/>
      <c r="D1031" s="8"/>
      <c r="E1031" s="8"/>
      <c r="F1031" s="8"/>
      <c r="G1031" s="5"/>
      <c r="H1031" s="5"/>
      <c r="I1031" s="5"/>
    </row>
    <row r="1032" spans="1:9" x14ac:dyDescent="0.2">
      <c r="A1032" s="1"/>
      <c r="B1032" s="1"/>
      <c r="C1032" s="1"/>
      <c r="D1032" s="8"/>
      <c r="E1032" s="8"/>
      <c r="F1032" s="8"/>
      <c r="G1032" s="5"/>
      <c r="H1032" s="5"/>
      <c r="I1032" s="5"/>
    </row>
    <row r="1033" spans="1:9" x14ac:dyDescent="0.2">
      <c r="A1033" s="1"/>
      <c r="B1033" s="1"/>
      <c r="C1033" s="1"/>
      <c r="D1033" s="8"/>
      <c r="E1033" s="8"/>
      <c r="F1033" s="8"/>
      <c r="G1033" s="5"/>
      <c r="H1033" s="5"/>
      <c r="I1033" s="5"/>
    </row>
    <row r="1034" spans="1:9" x14ac:dyDescent="0.2">
      <c r="A1034" s="1"/>
      <c r="B1034" s="1"/>
      <c r="C1034" s="1"/>
      <c r="D1034" s="8"/>
      <c r="E1034" s="8"/>
      <c r="F1034" s="8"/>
      <c r="G1034" s="5"/>
      <c r="H1034" s="5"/>
      <c r="I1034" s="5"/>
    </row>
    <row r="1035" spans="1:9" x14ac:dyDescent="0.2">
      <c r="A1035" s="1"/>
      <c r="B1035" s="1"/>
      <c r="C1035" s="1"/>
      <c r="D1035" s="8"/>
      <c r="E1035" s="8"/>
      <c r="F1035" s="8"/>
      <c r="G1035" s="5"/>
      <c r="H1035" s="5"/>
      <c r="I1035" s="5"/>
    </row>
    <row r="1036" spans="1:9" x14ac:dyDescent="0.2">
      <c r="A1036" s="1"/>
      <c r="B1036" s="1"/>
      <c r="C1036" s="1"/>
      <c r="D1036" s="8"/>
      <c r="E1036" s="8"/>
      <c r="F1036" s="8"/>
      <c r="G1036" s="5"/>
      <c r="H1036" s="5"/>
      <c r="I1036" s="5"/>
    </row>
    <row r="1037" spans="1:9" x14ac:dyDescent="0.2">
      <c r="A1037" s="1"/>
      <c r="B1037" s="1"/>
      <c r="C1037" s="1"/>
      <c r="D1037" s="8"/>
      <c r="E1037" s="8"/>
      <c r="F1037" s="8"/>
      <c r="G1037" s="5"/>
      <c r="H1037" s="5"/>
      <c r="I1037" s="5"/>
    </row>
    <row r="1038" spans="1:9" x14ac:dyDescent="0.2">
      <c r="A1038" s="1"/>
      <c r="B1038" s="1"/>
      <c r="C1038" s="1"/>
      <c r="D1038" s="8"/>
      <c r="E1038" s="8"/>
      <c r="F1038" s="8"/>
      <c r="G1038" s="5"/>
      <c r="H1038" s="5"/>
      <c r="I1038" s="5"/>
    </row>
    <row r="1039" spans="1:9" x14ac:dyDescent="0.2">
      <c r="A1039" s="1"/>
      <c r="B1039" s="1"/>
      <c r="C1039" s="1"/>
      <c r="D1039" s="8"/>
      <c r="E1039" s="8"/>
      <c r="F1039" s="8"/>
      <c r="G1039" s="5"/>
      <c r="H1039" s="5"/>
      <c r="I1039" s="5"/>
    </row>
    <row r="1040" spans="1:9" x14ac:dyDescent="0.2">
      <c r="A1040" s="1"/>
      <c r="B1040" s="1"/>
      <c r="C1040" s="1"/>
      <c r="D1040" s="8"/>
      <c r="E1040" s="8"/>
      <c r="F1040" s="8"/>
      <c r="G1040" s="5"/>
      <c r="H1040" s="5"/>
      <c r="I1040" s="5"/>
    </row>
    <row r="1041" spans="1:9" x14ac:dyDescent="0.2">
      <c r="A1041" s="1"/>
      <c r="B1041" s="1"/>
      <c r="C1041" s="1"/>
      <c r="D1041" s="8"/>
      <c r="E1041" s="8"/>
      <c r="F1041" s="8"/>
      <c r="G1041" s="5"/>
      <c r="H1041" s="5"/>
      <c r="I1041" s="5"/>
    </row>
    <row r="1042" spans="1:9" x14ac:dyDescent="0.2">
      <c r="A1042" s="1"/>
      <c r="B1042" s="1"/>
      <c r="C1042" s="1"/>
      <c r="D1042" s="8"/>
      <c r="E1042" s="8"/>
      <c r="F1042" s="8"/>
      <c r="G1042" s="5"/>
      <c r="H1042" s="5"/>
      <c r="I1042" s="5"/>
    </row>
    <row r="1043" spans="1:9" x14ac:dyDescent="0.2">
      <c r="A1043" s="1"/>
      <c r="B1043" s="1"/>
      <c r="C1043" s="1"/>
      <c r="D1043" s="8"/>
      <c r="E1043" s="8"/>
      <c r="F1043" s="8"/>
      <c r="G1043" s="5"/>
      <c r="H1043" s="5"/>
      <c r="I1043" s="5"/>
    </row>
    <row r="1044" spans="1:9" x14ac:dyDescent="0.2">
      <c r="A1044" s="1"/>
      <c r="B1044" s="1"/>
      <c r="C1044" s="1"/>
      <c r="D1044" s="8"/>
      <c r="E1044" s="8"/>
      <c r="F1044" s="8"/>
      <c r="G1044" s="5"/>
      <c r="H1044" s="5"/>
      <c r="I1044" s="5"/>
    </row>
    <row r="1045" spans="1:9" x14ac:dyDescent="0.2">
      <c r="A1045" s="1"/>
      <c r="B1045" s="1"/>
      <c r="C1045" s="1"/>
      <c r="D1045" s="8"/>
      <c r="E1045" s="8"/>
      <c r="F1045" s="8"/>
      <c r="G1045" s="5"/>
      <c r="H1045" s="5"/>
      <c r="I1045" s="5"/>
    </row>
    <row r="1046" spans="1:9" x14ac:dyDescent="0.2">
      <c r="A1046" s="1"/>
      <c r="B1046" s="1"/>
      <c r="C1046" s="1"/>
      <c r="D1046" s="8"/>
      <c r="E1046" s="8"/>
      <c r="F1046" s="8"/>
      <c r="G1046" s="5"/>
      <c r="H1046" s="5"/>
      <c r="I1046" s="5"/>
    </row>
    <row r="1047" spans="1:9" x14ac:dyDescent="0.2">
      <c r="A1047" s="1"/>
      <c r="B1047" s="1"/>
      <c r="C1047" s="1"/>
      <c r="D1047" s="8"/>
      <c r="E1047" s="8"/>
      <c r="F1047" s="8"/>
      <c r="G1047" s="5"/>
      <c r="H1047" s="5"/>
      <c r="I1047" s="5"/>
    </row>
    <row r="1048" spans="1:9" x14ac:dyDescent="0.2">
      <c r="A1048" s="1"/>
      <c r="B1048" s="1"/>
      <c r="C1048" s="1"/>
      <c r="D1048" s="8"/>
      <c r="E1048" s="8"/>
      <c r="F1048" s="8"/>
      <c r="G1048" s="5"/>
      <c r="H1048" s="5"/>
      <c r="I1048" s="5"/>
    </row>
    <row r="1049" spans="1:9" x14ac:dyDescent="0.2">
      <c r="A1049" s="1"/>
      <c r="B1049" s="1"/>
      <c r="C1049" s="1"/>
      <c r="D1049" s="8"/>
      <c r="E1049" s="8"/>
      <c r="F1049" s="8"/>
      <c r="G1049" s="5"/>
      <c r="H1049" s="5"/>
      <c r="I1049" s="5"/>
    </row>
    <row r="1050" spans="1:9" x14ac:dyDescent="0.2">
      <c r="A1050" s="1"/>
      <c r="B1050" s="1"/>
      <c r="C1050" s="1"/>
      <c r="D1050" s="8"/>
      <c r="E1050" s="8"/>
      <c r="F1050" s="8"/>
      <c r="G1050" s="5"/>
      <c r="H1050" s="5"/>
      <c r="I1050" s="5"/>
    </row>
    <row r="1051" spans="1:9" x14ac:dyDescent="0.2">
      <c r="A1051" s="1"/>
      <c r="B1051" s="1"/>
      <c r="C1051" s="1"/>
      <c r="D1051" s="8"/>
      <c r="E1051" s="8"/>
      <c r="F1051" s="8"/>
      <c r="G1051" s="5"/>
      <c r="H1051" s="5"/>
      <c r="I1051" s="5"/>
    </row>
    <row r="1052" spans="1:9" x14ac:dyDescent="0.2">
      <c r="A1052" s="1"/>
      <c r="B1052" s="1"/>
      <c r="C1052" s="1"/>
      <c r="D1052" s="8"/>
      <c r="E1052" s="8"/>
      <c r="F1052" s="8"/>
      <c r="G1052" s="5"/>
      <c r="H1052" s="5"/>
      <c r="I1052" s="5"/>
    </row>
    <row r="1053" spans="1:9" x14ac:dyDescent="0.2">
      <c r="A1053" s="1"/>
      <c r="B1053" s="1"/>
      <c r="C1053" s="1"/>
      <c r="D1053" s="8"/>
      <c r="E1053" s="8"/>
      <c r="F1053" s="8"/>
      <c r="G1053" s="5"/>
      <c r="H1053" s="5"/>
      <c r="I1053" s="5"/>
    </row>
    <row r="1054" spans="1:9" x14ac:dyDescent="0.2">
      <c r="A1054" s="1"/>
      <c r="B1054" s="1"/>
      <c r="C1054" s="1"/>
      <c r="D1054" s="8"/>
      <c r="E1054" s="8"/>
      <c r="F1054" s="8"/>
      <c r="G1054" s="5"/>
      <c r="H1054" s="5"/>
      <c r="I1054" s="5"/>
    </row>
    <row r="1055" spans="1:9" x14ac:dyDescent="0.2">
      <c r="A1055" s="1"/>
      <c r="B1055" s="1"/>
      <c r="C1055" s="1"/>
      <c r="D1055" s="8"/>
      <c r="E1055" s="8"/>
      <c r="F1055" s="8"/>
      <c r="G1055" s="5"/>
      <c r="H1055" s="5"/>
      <c r="I1055" s="5"/>
    </row>
    <row r="1056" spans="1:9" x14ac:dyDescent="0.2">
      <c r="A1056" s="1"/>
      <c r="B1056" s="1"/>
      <c r="C1056" s="1"/>
      <c r="D1056" s="8"/>
      <c r="E1056" s="8"/>
      <c r="F1056" s="8"/>
      <c r="G1056" s="5"/>
      <c r="H1056" s="5"/>
      <c r="I1056" s="5"/>
    </row>
    <row r="1057" spans="1:9" x14ac:dyDescent="0.2">
      <c r="A1057" s="1"/>
      <c r="B1057" s="1"/>
      <c r="C1057" s="1"/>
      <c r="D1057" s="8"/>
      <c r="E1057" s="8"/>
      <c r="F1057" s="8"/>
      <c r="G1057" s="5"/>
      <c r="H1057" s="5"/>
      <c r="I1057" s="5"/>
    </row>
    <row r="1058" spans="1:9" x14ac:dyDescent="0.2">
      <c r="A1058" s="1"/>
      <c r="B1058" s="1"/>
      <c r="C1058" s="1"/>
      <c r="D1058" s="8"/>
      <c r="E1058" s="8"/>
      <c r="F1058" s="8"/>
      <c r="G1058" s="5"/>
      <c r="H1058" s="5"/>
      <c r="I1058" s="5"/>
    </row>
    <row r="1059" spans="1:9" x14ac:dyDescent="0.2">
      <c r="A1059" s="1"/>
      <c r="B1059" s="1"/>
      <c r="C1059" s="1"/>
      <c r="D1059" s="8"/>
      <c r="E1059" s="8"/>
      <c r="F1059" s="8"/>
      <c r="G1059" s="5"/>
      <c r="H1059" s="5"/>
      <c r="I1059" s="5"/>
    </row>
    <row r="1060" spans="1:9" x14ac:dyDescent="0.2">
      <c r="A1060" s="1"/>
      <c r="B1060" s="1"/>
      <c r="C1060" s="1"/>
      <c r="D1060" s="8"/>
      <c r="E1060" s="8"/>
      <c r="F1060" s="8"/>
      <c r="G1060" s="5"/>
      <c r="H1060" s="5"/>
      <c r="I1060" s="5"/>
    </row>
    <row r="1061" spans="1:9" x14ac:dyDescent="0.2">
      <c r="A1061" s="1"/>
      <c r="B1061" s="1"/>
      <c r="C1061" s="1"/>
      <c r="D1061" s="8"/>
      <c r="E1061" s="8"/>
      <c r="F1061" s="8"/>
      <c r="G1061" s="5"/>
      <c r="H1061" s="5"/>
      <c r="I1061" s="5"/>
    </row>
    <row r="1062" spans="1:9" x14ac:dyDescent="0.2">
      <c r="A1062" s="1"/>
      <c r="B1062" s="1"/>
      <c r="C1062" s="1"/>
      <c r="D1062" s="8"/>
      <c r="E1062" s="8"/>
      <c r="F1062" s="8"/>
      <c r="G1062" s="5"/>
      <c r="H1062" s="5"/>
      <c r="I1062" s="5"/>
    </row>
    <row r="1063" spans="1:9" x14ac:dyDescent="0.2">
      <c r="A1063" s="1"/>
      <c r="B1063" s="1"/>
      <c r="C1063" s="1"/>
      <c r="D1063" s="8"/>
      <c r="E1063" s="8"/>
      <c r="F1063" s="8"/>
      <c r="G1063" s="5"/>
      <c r="H1063" s="5"/>
      <c r="I1063" s="5"/>
    </row>
    <row r="1064" spans="1:9" x14ac:dyDescent="0.2">
      <c r="A1064" s="1"/>
      <c r="B1064" s="1"/>
      <c r="C1064" s="1"/>
      <c r="D1064" s="8"/>
      <c r="E1064" s="8"/>
      <c r="F1064" s="8"/>
      <c r="G1064" s="5"/>
      <c r="H1064" s="5"/>
      <c r="I1064" s="5"/>
    </row>
    <row r="1065" spans="1:9" x14ac:dyDescent="0.2">
      <c r="A1065" s="1"/>
      <c r="B1065" s="1"/>
      <c r="C1065" s="1"/>
      <c r="D1065" s="8"/>
      <c r="E1065" s="8"/>
      <c r="F1065" s="8"/>
      <c r="G1065" s="5"/>
      <c r="H1065" s="5"/>
      <c r="I1065" s="5"/>
    </row>
    <row r="1066" spans="1:9" x14ac:dyDescent="0.2">
      <c r="A1066" s="1"/>
      <c r="B1066" s="1"/>
      <c r="C1066" s="1"/>
      <c r="D1066" s="8"/>
      <c r="E1066" s="8"/>
      <c r="F1066" s="8"/>
      <c r="G1066" s="5"/>
      <c r="H1066" s="5"/>
      <c r="I1066" s="5"/>
    </row>
    <row r="1067" spans="1:9" x14ac:dyDescent="0.2">
      <c r="A1067" s="1"/>
      <c r="B1067" s="1"/>
      <c r="C1067" s="1"/>
      <c r="D1067" s="8"/>
      <c r="E1067" s="8"/>
      <c r="F1067" s="8"/>
      <c r="G1067" s="5"/>
      <c r="H1067" s="5"/>
      <c r="I1067" s="5"/>
    </row>
    <row r="1068" spans="1:9" x14ac:dyDescent="0.2">
      <c r="A1068" s="1"/>
      <c r="B1068" s="1"/>
      <c r="C1068" s="1"/>
      <c r="D1068" s="8"/>
      <c r="E1068" s="8"/>
      <c r="F1068" s="8"/>
      <c r="G1068" s="5"/>
      <c r="H1068" s="5"/>
      <c r="I1068" s="5"/>
    </row>
    <row r="1069" spans="1:9" x14ac:dyDescent="0.2">
      <c r="A1069" s="1"/>
      <c r="B1069" s="1"/>
      <c r="C1069" s="1"/>
      <c r="D1069" s="8"/>
      <c r="E1069" s="8"/>
      <c r="F1069" s="8"/>
      <c r="G1069" s="5"/>
      <c r="H1069" s="5"/>
      <c r="I1069" s="5"/>
    </row>
    <row r="1070" spans="1:9" x14ac:dyDescent="0.2">
      <c r="A1070" s="1"/>
      <c r="B1070" s="1"/>
      <c r="C1070" s="1"/>
      <c r="D1070" s="8"/>
      <c r="E1070" s="8"/>
      <c r="F1070" s="8"/>
      <c r="G1070" s="5"/>
      <c r="H1070" s="5"/>
      <c r="I1070" s="5"/>
    </row>
    <row r="1071" spans="1:9" x14ac:dyDescent="0.2">
      <c r="A1071" s="1"/>
      <c r="B1071" s="1"/>
      <c r="C1071" s="1"/>
      <c r="D1071" s="8"/>
      <c r="E1071" s="8"/>
      <c r="F1071" s="8"/>
      <c r="G1071" s="5"/>
      <c r="H1071" s="5"/>
      <c r="I1071" s="5"/>
    </row>
    <row r="1072" spans="1:9" x14ac:dyDescent="0.2">
      <c r="A1072" s="1"/>
      <c r="B1072" s="1"/>
      <c r="C1072" s="1"/>
      <c r="D1072" s="8"/>
      <c r="E1072" s="8"/>
      <c r="F1072" s="8"/>
      <c r="G1072" s="5"/>
      <c r="H1072" s="5"/>
      <c r="I1072" s="5"/>
    </row>
    <row r="1073" spans="1:9" x14ac:dyDescent="0.2">
      <c r="A1073" s="1"/>
      <c r="B1073" s="1"/>
      <c r="C1073" s="1"/>
      <c r="D1073" s="8"/>
      <c r="E1073" s="8"/>
      <c r="F1073" s="8"/>
      <c r="G1073" s="5"/>
      <c r="H1073" s="5"/>
      <c r="I1073" s="5"/>
    </row>
    <row r="1074" spans="1:9" x14ac:dyDescent="0.2">
      <c r="A1074" s="1"/>
      <c r="B1074" s="1"/>
      <c r="C1074" s="1"/>
      <c r="D1074" s="8"/>
      <c r="E1074" s="8"/>
      <c r="F1074" s="8"/>
      <c r="G1074" s="5"/>
      <c r="H1074" s="5"/>
      <c r="I1074" s="5"/>
    </row>
    <row r="1075" spans="1:9" x14ac:dyDescent="0.2">
      <c r="A1075" s="1"/>
      <c r="B1075" s="1"/>
      <c r="C1075" s="1"/>
      <c r="D1075" s="8"/>
      <c r="E1075" s="8"/>
      <c r="F1075" s="8"/>
      <c r="G1075" s="5"/>
      <c r="H1075" s="5"/>
      <c r="I1075" s="5"/>
    </row>
    <row r="1076" spans="1:9" x14ac:dyDescent="0.2">
      <c r="A1076" s="1"/>
      <c r="B1076" s="1"/>
      <c r="C1076" s="1"/>
      <c r="D1076" s="8"/>
      <c r="E1076" s="8"/>
      <c r="F1076" s="8"/>
      <c r="G1076" s="5"/>
      <c r="H1076" s="5"/>
      <c r="I1076" s="5"/>
    </row>
    <row r="1077" spans="1:9" x14ac:dyDescent="0.2">
      <c r="A1077" s="1"/>
      <c r="B1077" s="1"/>
      <c r="C1077" s="1"/>
      <c r="D1077" s="8"/>
      <c r="E1077" s="8"/>
      <c r="F1077" s="8"/>
      <c r="G1077" s="5"/>
      <c r="H1077" s="5"/>
      <c r="I1077" s="5"/>
    </row>
    <row r="1078" spans="1:9" x14ac:dyDescent="0.2">
      <c r="A1078" s="1"/>
      <c r="B1078" s="1"/>
      <c r="C1078" s="1"/>
      <c r="D1078" s="8"/>
      <c r="E1078" s="8"/>
      <c r="F1078" s="8"/>
      <c r="G1078" s="5"/>
      <c r="H1078" s="5"/>
      <c r="I1078" s="5"/>
    </row>
    <row r="1079" spans="1:9" x14ac:dyDescent="0.2">
      <c r="A1079" s="1"/>
      <c r="B1079" s="1"/>
      <c r="C1079" s="1"/>
      <c r="D1079" s="8"/>
      <c r="E1079" s="8"/>
      <c r="F1079" s="8"/>
      <c r="G1079" s="5"/>
      <c r="H1079" s="5"/>
      <c r="I1079" s="5"/>
    </row>
    <row r="1080" spans="1:9" x14ac:dyDescent="0.2">
      <c r="A1080" s="1"/>
      <c r="B1080" s="1"/>
      <c r="C1080" s="1"/>
      <c r="D1080" s="8"/>
      <c r="E1080" s="8"/>
      <c r="F1080" s="8"/>
      <c r="G1080" s="5"/>
      <c r="H1080" s="5"/>
      <c r="I1080" s="5"/>
    </row>
    <row r="1081" spans="1:9" x14ac:dyDescent="0.2">
      <c r="A1081" s="1"/>
      <c r="B1081" s="1"/>
      <c r="C1081" s="1"/>
      <c r="D1081" s="8"/>
      <c r="E1081" s="8"/>
      <c r="F1081" s="8"/>
      <c r="G1081" s="5"/>
      <c r="H1081" s="5"/>
      <c r="I1081" s="5"/>
    </row>
    <row r="1082" spans="1:9" x14ac:dyDescent="0.2">
      <c r="A1082" s="1"/>
      <c r="B1082" s="1"/>
      <c r="C1082" s="1"/>
      <c r="D1082" s="8"/>
      <c r="E1082" s="8"/>
      <c r="F1082" s="8"/>
      <c r="G1082" s="5"/>
      <c r="H1082" s="5"/>
      <c r="I1082" s="5"/>
    </row>
    <row r="1083" spans="1:9" x14ac:dyDescent="0.2">
      <c r="A1083" s="1"/>
      <c r="B1083" s="1"/>
      <c r="C1083" s="1"/>
      <c r="D1083" s="8"/>
      <c r="E1083" s="8"/>
      <c r="F1083" s="8"/>
      <c r="G1083" s="5"/>
      <c r="H1083" s="5"/>
      <c r="I1083" s="5"/>
    </row>
    <row r="1084" spans="1:9" x14ac:dyDescent="0.2">
      <c r="A1084" s="1"/>
      <c r="B1084" s="1"/>
      <c r="C1084" s="1"/>
      <c r="D1084" s="8"/>
      <c r="E1084" s="8"/>
      <c r="F1084" s="8"/>
      <c r="G1084" s="5"/>
      <c r="H1084" s="5"/>
      <c r="I1084" s="5"/>
    </row>
    <row r="1085" spans="1:9" x14ac:dyDescent="0.2">
      <c r="A1085" s="1"/>
      <c r="B1085" s="1"/>
      <c r="C1085" s="1"/>
      <c r="D1085" s="8"/>
      <c r="E1085" s="8"/>
      <c r="F1085" s="8"/>
      <c r="G1085" s="5"/>
      <c r="H1085" s="5"/>
      <c r="I1085" s="5"/>
    </row>
    <row r="1086" spans="1:9" x14ac:dyDescent="0.2">
      <c r="A1086" s="1"/>
      <c r="B1086" s="1"/>
      <c r="C1086" s="1"/>
      <c r="D1086" s="8"/>
      <c r="E1086" s="8"/>
      <c r="F1086" s="8"/>
      <c r="G1086" s="5"/>
      <c r="H1086" s="5"/>
      <c r="I1086" s="5"/>
    </row>
    <row r="1087" spans="1:9" x14ac:dyDescent="0.2">
      <c r="A1087" s="1"/>
      <c r="B1087" s="1"/>
      <c r="C1087" s="1"/>
      <c r="D1087" s="8"/>
      <c r="E1087" s="8"/>
      <c r="F1087" s="8"/>
      <c r="G1087" s="5"/>
      <c r="H1087" s="5"/>
      <c r="I1087" s="5"/>
    </row>
    <row r="1088" spans="1:9" x14ac:dyDescent="0.2">
      <c r="A1088" s="1"/>
      <c r="B1088" s="1"/>
      <c r="C1088" s="1"/>
      <c r="D1088" s="8"/>
      <c r="E1088" s="8"/>
      <c r="F1088" s="8"/>
      <c r="G1088" s="5"/>
      <c r="H1088" s="5"/>
      <c r="I1088" s="5"/>
    </row>
    <row r="1089" spans="1:9" x14ac:dyDescent="0.2">
      <c r="A1089" s="1"/>
      <c r="B1089" s="1"/>
      <c r="C1089" s="1"/>
      <c r="D1089" s="8"/>
      <c r="E1089" s="8"/>
      <c r="F1089" s="8"/>
      <c r="G1089" s="5"/>
      <c r="H1089" s="5"/>
      <c r="I1089" s="5"/>
    </row>
    <row r="1090" spans="1:9" x14ac:dyDescent="0.2">
      <c r="A1090" s="1"/>
      <c r="B1090" s="1"/>
      <c r="C1090" s="1"/>
      <c r="D1090" s="8"/>
      <c r="E1090" s="8"/>
      <c r="F1090" s="8"/>
      <c r="G1090" s="5"/>
      <c r="H1090" s="5"/>
      <c r="I1090" s="5"/>
    </row>
    <row r="1091" spans="1:9" x14ac:dyDescent="0.2">
      <c r="A1091" s="1"/>
      <c r="B1091" s="1"/>
      <c r="C1091" s="1"/>
      <c r="D1091" s="8"/>
      <c r="E1091" s="8"/>
      <c r="F1091" s="8"/>
      <c r="G1091" s="5"/>
      <c r="H1091" s="5"/>
      <c r="I1091" s="5"/>
    </row>
    <row r="1092" spans="1:9" x14ac:dyDescent="0.2">
      <c r="A1092" s="1"/>
      <c r="B1092" s="1"/>
      <c r="C1092" s="1"/>
      <c r="D1092" s="8"/>
      <c r="E1092" s="8"/>
      <c r="F1092" s="8"/>
      <c r="G1092" s="5"/>
      <c r="H1092" s="5"/>
      <c r="I1092" s="5"/>
    </row>
    <row r="1093" spans="1:9" x14ac:dyDescent="0.2">
      <c r="A1093" s="1"/>
      <c r="B1093" s="1"/>
      <c r="C1093" s="1"/>
      <c r="D1093" s="8"/>
      <c r="E1093" s="8"/>
      <c r="F1093" s="8"/>
      <c r="G1093" s="5"/>
      <c r="H1093" s="5"/>
      <c r="I1093" s="5"/>
    </row>
    <row r="1094" spans="1:9" x14ac:dyDescent="0.2">
      <c r="A1094" s="1"/>
      <c r="B1094" s="1"/>
      <c r="C1094" s="1"/>
      <c r="D1094" s="8"/>
      <c r="E1094" s="8"/>
      <c r="F1094" s="8"/>
      <c r="G1094" s="5"/>
      <c r="H1094" s="5"/>
      <c r="I1094" s="5"/>
    </row>
    <row r="1095" spans="1:9" x14ac:dyDescent="0.2">
      <c r="A1095" s="1"/>
      <c r="B1095" s="1"/>
      <c r="C1095" s="1"/>
      <c r="D1095" s="8"/>
      <c r="E1095" s="8"/>
      <c r="F1095" s="8"/>
      <c r="G1095" s="5"/>
      <c r="H1095" s="5"/>
      <c r="I1095" s="5"/>
    </row>
    <row r="1096" spans="1:9" x14ac:dyDescent="0.2">
      <c r="A1096" s="1"/>
      <c r="B1096" s="1"/>
      <c r="C1096" s="1"/>
      <c r="D1096" s="8"/>
      <c r="E1096" s="8"/>
      <c r="F1096" s="8"/>
      <c r="G1096" s="5"/>
      <c r="H1096" s="5"/>
      <c r="I1096" s="5"/>
    </row>
    <row r="1097" spans="1:9" x14ac:dyDescent="0.2">
      <c r="A1097" s="1"/>
      <c r="B1097" s="1"/>
      <c r="C1097" s="1"/>
      <c r="D1097" s="8"/>
      <c r="E1097" s="8"/>
      <c r="F1097" s="8"/>
      <c r="G1097" s="5"/>
      <c r="H1097" s="5"/>
      <c r="I1097" s="5"/>
    </row>
    <row r="1098" spans="1:9" x14ac:dyDescent="0.2">
      <c r="A1098" s="1"/>
      <c r="B1098" s="1"/>
      <c r="C1098" s="1"/>
      <c r="D1098" s="8"/>
      <c r="E1098" s="8"/>
      <c r="F1098" s="8"/>
      <c r="G1098" s="5"/>
      <c r="H1098" s="5"/>
      <c r="I1098" s="5"/>
    </row>
    <row r="1099" spans="1:9" x14ac:dyDescent="0.2">
      <c r="A1099" s="1"/>
      <c r="B1099" s="1"/>
      <c r="C1099" s="1"/>
      <c r="D1099" s="8"/>
      <c r="E1099" s="8"/>
      <c r="F1099" s="8"/>
      <c r="G1099" s="5"/>
      <c r="H1099" s="5"/>
      <c r="I1099" s="5"/>
    </row>
    <row r="1100" spans="1:9" x14ac:dyDescent="0.2">
      <c r="A1100" s="1"/>
      <c r="B1100" s="1"/>
      <c r="C1100" s="1"/>
      <c r="D1100" s="8"/>
      <c r="E1100" s="8"/>
      <c r="F1100" s="8"/>
      <c r="G1100" s="5"/>
      <c r="H1100" s="5"/>
      <c r="I1100" s="5"/>
    </row>
    <row r="1101" spans="1:9" x14ac:dyDescent="0.2">
      <c r="A1101" s="1"/>
      <c r="B1101" s="1"/>
      <c r="C1101" s="1"/>
      <c r="D1101" s="8"/>
      <c r="E1101" s="8"/>
      <c r="F1101" s="8"/>
      <c r="G1101" s="5"/>
      <c r="H1101" s="5"/>
      <c r="I1101" s="5"/>
    </row>
    <row r="1102" spans="1:9" x14ac:dyDescent="0.2">
      <c r="A1102" s="1"/>
      <c r="B1102" s="1"/>
      <c r="C1102" s="1"/>
      <c r="D1102" s="8"/>
      <c r="E1102" s="8"/>
      <c r="F1102" s="8"/>
      <c r="G1102" s="5"/>
      <c r="H1102" s="5"/>
      <c r="I1102" s="5"/>
    </row>
    <row r="1103" spans="1:9" x14ac:dyDescent="0.2">
      <c r="A1103" s="1"/>
      <c r="B1103" s="1"/>
      <c r="C1103" s="1"/>
      <c r="D1103" s="8"/>
      <c r="E1103" s="8"/>
      <c r="F1103" s="8"/>
      <c r="G1103" s="5"/>
      <c r="H1103" s="5"/>
      <c r="I1103" s="5"/>
    </row>
    <row r="1104" spans="1:9" x14ac:dyDescent="0.2">
      <c r="A1104" s="1"/>
      <c r="B1104" s="1"/>
      <c r="C1104" s="1"/>
      <c r="D1104" s="8"/>
      <c r="E1104" s="8"/>
      <c r="F1104" s="8"/>
      <c r="G1104" s="5"/>
      <c r="H1104" s="5"/>
      <c r="I1104" s="5"/>
    </row>
    <row r="1105" spans="1:9" x14ac:dyDescent="0.2">
      <c r="A1105" s="1"/>
      <c r="B1105" s="1"/>
      <c r="C1105" s="1"/>
      <c r="D1105" s="8"/>
      <c r="E1105" s="8"/>
      <c r="F1105" s="8"/>
      <c r="G1105" s="5"/>
      <c r="H1105" s="5"/>
      <c r="I1105" s="5"/>
    </row>
    <row r="1106" spans="1:9" x14ac:dyDescent="0.2">
      <c r="A1106" s="1"/>
      <c r="B1106" s="1"/>
      <c r="C1106" s="1"/>
      <c r="D1106" s="8"/>
      <c r="E1106" s="8"/>
      <c r="F1106" s="8"/>
      <c r="G1106" s="5"/>
      <c r="H1106" s="5"/>
      <c r="I1106" s="5"/>
    </row>
    <row r="1107" spans="1:9" x14ac:dyDescent="0.2">
      <c r="A1107" s="1"/>
      <c r="B1107" s="1"/>
      <c r="C1107" s="1"/>
      <c r="D1107" s="8"/>
      <c r="E1107" s="8"/>
      <c r="F1107" s="8"/>
      <c r="G1107" s="5"/>
      <c r="H1107" s="5"/>
      <c r="I1107" s="5"/>
    </row>
    <row r="1108" spans="1:9" x14ac:dyDescent="0.2">
      <c r="A1108" s="1"/>
      <c r="B1108" s="1"/>
      <c r="C1108" s="1"/>
      <c r="D1108" s="8"/>
      <c r="E1108" s="8"/>
      <c r="F1108" s="8"/>
      <c r="G1108" s="5"/>
      <c r="H1108" s="5"/>
      <c r="I1108" s="5"/>
    </row>
    <row r="1109" spans="1:9" x14ac:dyDescent="0.2">
      <c r="A1109" s="1"/>
      <c r="B1109" s="1"/>
      <c r="C1109" s="1"/>
      <c r="D1109" s="8"/>
      <c r="E1109" s="8"/>
      <c r="F1109" s="8"/>
      <c r="G1109" s="5"/>
      <c r="H1109" s="5"/>
      <c r="I1109" s="5"/>
    </row>
    <row r="1110" spans="1:9" x14ac:dyDescent="0.2">
      <c r="A1110" s="1"/>
      <c r="B1110" s="1"/>
      <c r="C1110" s="1"/>
      <c r="D1110" s="8"/>
      <c r="E1110" s="8"/>
      <c r="F1110" s="8"/>
      <c r="G1110" s="5"/>
      <c r="H1110" s="5"/>
      <c r="I1110" s="5"/>
    </row>
    <row r="1111" spans="1:9" x14ac:dyDescent="0.2">
      <c r="A1111" s="1"/>
      <c r="B1111" s="1"/>
      <c r="C1111" s="1"/>
      <c r="D1111" s="8"/>
      <c r="E1111" s="8"/>
      <c r="F1111" s="8"/>
      <c r="G1111" s="5"/>
      <c r="H1111" s="5"/>
      <c r="I1111" s="5"/>
    </row>
    <row r="1112" spans="1:9" x14ac:dyDescent="0.2">
      <c r="A1112" s="1"/>
      <c r="B1112" s="1"/>
      <c r="C1112" s="1"/>
      <c r="D1112" s="8"/>
      <c r="E1112" s="8"/>
      <c r="F1112" s="8"/>
      <c r="G1112" s="5"/>
      <c r="H1112" s="5"/>
      <c r="I1112" s="5"/>
    </row>
    <row r="1113" spans="1:9" x14ac:dyDescent="0.2">
      <c r="A1113" s="1"/>
      <c r="B1113" s="1"/>
      <c r="C1113" s="1"/>
      <c r="D1113" s="8"/>
      <c r="E1113" s="8"/>
      <c r="F1113" s="8"/>
      <c r="G1113" s="5"/>
      <c r="H1113" s="5"/>
      <c r="I1113" s="5"/>
    </row>
    <row r="1114" spans="1:9" x14ac:dyDescent="0.2">
      <c r="A1114" s="1"/>
      <c r="B1114" s="1"/>
      <c r="C1114" s="1"/>
      <c r="D1114" s="8"/>
      <c r="E1114" s="8"/>
      <c r="F1114" s="8"/>
      <c r="G1114" s="5"/>
      <c r="H1114" s="5"/>
      <c r="I1114" s="5"/>
    </row>
    <row r="1115" spans="1:9" x14ac:dyDescent="0.2">
      <c r="A1115" s="1"/>
      <c r="B1115" s="1"/>
      <c r="C1115" s="1"/>
      <c r="D1115" s="8"/>
      <c r="E1115" s="8"/>
      <c r="F1115" s="8"/>
      <c r="G1115" s="5"/>
      <c r="H1115" s="5"/>
      <c r="I1115" s="5"/>
    </row>
    <row r="1116" spans="1:9" x14ac:dyDescent="0.2">
      <c r="A1116" s="1"/>
      <c r="B1116" s="1"/>
      <c r="C1116" s="1"/>
      <c r="D1116" s="8"/>
      <c r="E1116" s="8"/>
      <c r="F1116" s="8"/>
      <c r="G1116" s="5"/>
      <c r="H1116" s="5"/>
      <c r="I1116" s="5"/>
    </row>
    <row r="1117" spans="1:9" x14ac:dyDescent="0.2">
      <c r="A1117" s="1"/>
      <c r="B1117" s="1"/>
      <c r="C1117" s="1"/>
      <c r="D1117" s="8"/>
      <c r="E1117" s="8"/>
      <c r="F1117" s="8"/>
      <c r="G1117" s="5"/>
      <c r="H1117" s="5"/>
      <c r="I1117" s="5"/>
    </row>
    <row r="1118" spans="1:9" x14ac:dyDescent="0.2">
      <c r="A1118" s="1"/>
      <c r="B1118" s="1"/>
      <c r="C1118" s="1"/>
      <c r="D1118" s="8"/>
      <c r="E1118" s="8"/>
      <c r="F1118" s="8"/>
      <c r="G1118" s="5"/>
      <c r="H1118" s="5"/>
      <c r="I1118" s="5"/>
    </row>
    <row r="1119" spans="1:9" x14ac:dyDescent="0.2">
      <c r="A1119" s="1"/>
      <c r="B1119" s="1"/>
      <c r="C1119" s="1"/>
      <c r="D1119" s="8"/>
      <c r="E1119" s="8"/>
      <c r="F1119" s="8"/>
      <c r="G1119" s="5"/>
      <c r="H1119" s="5"/>
      <c r="I1119" s="5"/>
    </row>
    <row r="1120" spans="1:9" x14ac:dyDescent="0.2">
      <c r="A1120" s="1"/>
      <c r="B1120" s="1"/>
      <c r="C1120" s="1"/>
      <c r="D1120" s="8"/>
      <c r="E1120" s="8"/>
      <c r="F1120" s="8"/>
      <c r="G1120" s="5"/>
      <c r="H1120" s="5"/>
      <c r="I1120" s="5"/>
    </row>
    <row r="1121" spans="1:9" x14ac:dyDescent="0.2">
      <c r="A1121" s="1"/>
      <c r="B1121" s="1"/>
      <c r="C1121" s="1"/>
      <c r="D1121" s="8"/>
      <c r="E1121" s="8"/>
      <c r="F1121" s="8"/>
      <c r="G1121" s="5"/>
      <c r="H1121" s="5"/>
      <c r="I1121" s="5"/>
    </row>
    <row r="1122" spans="1:9" x14ac:dyDescent="0.2">
      <c r="A1122" s="1"/>
      <c r="B1122" s="1"/>
      <c r="C1122" s="1"/>
      <c r="D1122" s="8"/>
      <c r="E1122" s="8"/>
      <c r="F1122" s="8"/>
      <c r="G1122" s="5"/>
      <c r="H1122" s="5"/>
      <c r="I1122" s="5"/>
    </row>
    <row r="1123" spans="1:9" x14ac:dyDescent="0.2">
      <c r="A1123" s="1"/>
      <c r="B1123" s="1"/>
      <c r="C1123" s="1"/>
      <c r="D1123" s="8"/>
      <c r="E1123" s="8"/>
      <c r="F1123" s="8"/>
      <c r="G1123" s="5"/>
      <c r="H1123" s="5"/>
      <c r="I1123" s="5"/>
    </row>
    <row r="1124" spans="1:9" x14ac:dyDescent="0.2">
      <c r="A1124" s="1"/>
      <c r="B1124" s="1"/>
      <c r="C1124" s="1"/>
      <c r="D1124" s="8"/>
      <c r="E1124" s="8"/>
      <c r="F1124" s="8"/>
      <c r="G1124" s="5"/>
      <c r="H1124" s="5"/>
      <c r="I1124" s="5"/>
    </row>
    <row r="1125" spans="1:9" x14ac:dyDescent="0.2">
      <c r="A1125" s="1"/>
      <c r="B1125" s="1"/>
      <c r="C1125" s="1"/>
      <c r="D1125" s="8"/>
      <c r="E1125" s="8"/>
      <c r="F1125" s="8"/>
      <c r="G1125" s="5"/>
      <c r="H1125" s="5"/>
      <c r="I1125" s="5"/>
    </row>
    <row r="1126" spans="1:9" x14ac:dyDescent="0.2">
      <c r="A1126" s="1"/>
      <c r="B1126" s="1"/>
      <c r="C1126" s="1"/>
      <c r="D1126" s="8"/>
      <c r="E1126" s="8"/>
      <c r="F1126" s="8"/>
      <c r="G1126" s="5"/>
      <c r="H1126" s="5"/>
      <c r="I1126" s="5"/>
    </row>
    <row r="1127" spans="1:9" x14ac:dyDescent="0.2">
      <c r="A1127" s="1"/>
      <c r="B1127" s="1"/>
      <c r="C1127" s="1"/>
      <c r="D1127" s="8"/>
      <c r="E1127" s="8"/>
      <c r="F1127" s="8"/>
      <c r="G1127" s="5"/>
      <c r="H1127" s="5"/>
      <c r="I1127" s="5"/>
    </row>
    <row r="1128" spans="1:9" x14ac:dyDescent="0.2">
      <c r="A1128" s="1"/>
      <c r="B1128" s="1"/>
      <c r="C1128" s="1"/>
      <c r="D1128" s="8"/>
      <c r="E1128" s="8"/>
      <c r="F1128" s="8"/>
      <c r="G1128" s="5"/>
      <c r="H1128" s="5"/>
      <c r="I1128" s="5"/>
    </row>
    <row r="1129" spans="1:9" x14ac:dyDescent="0.2">
      <c r="A1129" s="1"/>
      <c r="B1129" s="1"/>
      <c r="C1129" s="1"/>
      <c r="D1129" s="8"/>
      <c r="E1129" s="8"/>
      <c r="F1129" s="8"/>
      <c r="G1129" s="5"/>
      <c r="H1129" s="5"/>
      <c r="I1129" s="5"/>
    </row>
    <row r="1130" spans="1:9" x14ac:dyDescent="0.2">
      <c r="A1130" s="1"/>
      <c r="B1130" s="1"/>
      <c r="C1130" s="1"/>
      <c r="D1130" s="8"/>
      <c r="E1130" s="8"/>
      <c r="F1130" s="8"/>
      <c r="G1130" s="5"/>
      <c r="H1130" s="5"/>
      <c r="I1130" s="5"/>
    </row>
    <row r="1131" spans="1:9" x14ac:dyDescent="0.2">
      <c r="A1131" s="1"/>
      <c r="B1131" s="1"/>
      <c r="C1131" s="1"/>
      <c r="D1131" s="8"/>
      <c r="E1131" s="8"/>
      <c r="F1131" s="8"/>
      <c r="G1131" s="5"/>
      <c r="H1131" s="5"/>
      <c r="I1131" s="5"/>
    </row>
    <row r="1132" spans="1:9" x14ac:dyDescent="0.2">
      <c r="A1132" s="1"/>
      <c r="B1132" s="1"/>
      <c r="C1132" s="1"/>
      <c r="D1132" s="8"/>
      <c r="E1132" s="8"/>
      <c r="F1132" s="8"/>
      <c r="G1132" s="5"/>
      <c r="H1132" s="5"/>
      <c r="I1132" s="5"/>
    </row>
    <row r="1133" spans="1:9" x14ac:dyDescent="0.2">
      <c r="A1133" s="1"/>
      <c r="B1133" s="1"/>
      <c r="C1133" s="1"/>
      <c r="D1133" s="8"/>
      <c r="E1133" s="8"/>
      <c r="F1133" s="8"/>
      <c r="G1133" s="5"/>
      <c r="H1133" s="5"/>
      <c r="I1133" s="5"/>
    </row>
    <row r="1134" spans="1:9" x14ac:dyDescent="0.2">
      <c r="A1134" s="1"/>
      <c r="B1134" s="1"/>
      <c r="C1134" s="1"/>
      <c r="D1134" s="8"/>
      <c r="E1134" s="8"/>
      <c r="F1134" s="8"/>
      <c r="G1134" s="5"/>
      <c r="H1134" s="5"/>
      <c r="I1134" s="5"/>
    </row>
    <row r="1135" spans="1:9" x14ac:dyDescent="0.2">
      <c r="A1135" s="1"/>
      <c r="B1135" s="1"/>
      <c r="C1135" s="1"/>
      <c r="D1135" s="8"/>
      <c r="E1135" s="8"/>
      <c r="F1135" s="8"/>
      <c r="G1135" s="5"/>
      <c r="H1135" s="5"/>
      <c r="I1135" s="5"/>
    </row>
    <row r="1136" spans="1:9" x14ac:dyDescent="0.2">
      <c r="A1136" s="1"/>
      <c r="B1136" s="1"/>
      <c r="C1136" s="1"/>
      <c r="D1136" s="8"/>
      <c r="E1136" s="8"/>
      <c r="F1136" s="8"/>
      <c r="G1136" s="5"/>
      <c r="H1136" s="5"/>
      <c r="I1136" s="5"/>
    </row>
    <row r="1137" spans="1:9" x14ac:dyDescent="0.2">
      <c r="A1137" s="1"/>
      <c r="B1137" s="1"/>
      <c r="C1137" s="1"/>
      <c r="D1137" s="8"/>
      <c r="E1137" s="8"/>
      <c r="F1137" s="8"/>
      <c r="G1137" s="5"/>
      <c r="H1137" s="5"/>
      <c r="I1137" s="5"/>
    </row>
    <row r="1138" spans="1:9" x14ac:dyDescent="0.2">
      <c r="A1138" s="1"/>
      <c r="B1138" s="1"/>
      <c r="C1138" s="1"/>
      <c r="D1138" s="8"/>
      <c r="E1138" s="8"/>
      <c r="F1138" s="8"/>
      <c r="G1138" s="5"/>
      <c r="H1138" s="5"/>
      <c r="I1138" s="5"/>
    </row>
    <row r="1139" spans="1:9" x14ac:dyDescent="0.2">
      <c r="A1139" s="1"/>
      <c r="B1139" s="1"/>
      <c r="C1139" s="1"/>
      <c r="D1139" s="8"/>
      <c r="E1139" s="8"/>
      <c r="F1139" s="8"/>
      <c r="G1139" s="5"/>
      <c r="H1139" s="5"/>
      <c r="I1139" s="5"/>
    </row>
    <row r="1140" spans="1:9" x14ac:dyDescent="0.2">
      <c r="A1140" s="1"/>
      <c r="B1140" s="1"/>
      <c r="C1140" s="1"/>
      <c r="D1140" s="8"/>
      <c r="E1140" s="8"/>
      <c r="F1140" s="8"/>
      <c r="G1140" s="5"/>
      <c r="H1140" s="5"/>
      <c r="I1140" s="5"/>
    </row>
    <row r="1141" spans="1:9" x14ac:dyDescent="0.2">
      <c r="A1141" s="1"/>
      <c r="B1141" s="1"/>
      <c r="C1141" s="1"/>
      <c r="D1141" s="8"/>
      <c r="E1141" s="8"/>
      <c r="F1141" s="8"/>
      <c r="G1141" s="5"/>
      <c r="H1141" s="5"/>
      <c r="I1141" s="5"/>
    </row>
    <row r="1142" spans="1:9" x14ac:dyDescent="0.2">
      <c r="A1142" s="1"/>
      <c r="B1142" s="1"/>
      <c r="C1142" s="1"/>
      <c r="D1142" s="8"/>
      <c r="E1142" s="8"/>
      <c r="F1142" s="8"/>
      <c r="G1142" s="5"/>
      <c r="H1142" s="5"/>
      <c r="I1142" s="5"/>
    </row>
    <row r="1143" spans="1:9" x14ac:dyDescent="0.2">
      <c r="A1143" s="1"/>
      <c r="B1143" s="1"/>
      <c r="C1143" s="1"/>
      <c r="D1143" s="8"/>
      <c r="E1143" s="8"/>
      <c r="F1143" s="8"/>
      <c r="G1143" s="5"/>
      <c r="H1143" s="5"/>
      <c r="I1143" s="5"/>
    </row>
    <row r="1144" spans="1:9" x14ac:dyDescent="0.2">
      <c r="A1144" s="1"/>
      <c r="B1144" s="1"/>
      <c r="C1144" s="1"/>
      <c r="D1144" s="8"/>
      <c r="E1144" s="8"/>
      <c r="F1144" s="8"/>
      <c r="G1144" s="5"/>
      <c r="H1144" s="5"/>
      <c r="I1144" s="5"/>
    </row>
    <row r="1145" spans="1:9" x14ac:dyDescent="0.2">
      <c r="A1145" s="1"/>
      <c r="B1145" s="1"/>
      <c r="C1145" s="1"/>
      <c r="D1145" s="8"/>
      <c r="E1145" s="8"/>
      <c r="F1145" s="8"/>
      <c r="G1145" s="5"/>
      <c r="H1145" s="5"/>
      <c r="I1145" s="5"/>
    </row>
    <row r="1146" spans="1:9" x14ac:dyDescent="0.2">
      <c r="A1146" s="1"/>
      <c r="B1146" s="1"/>
      <c r="C1146" s="1"/>
      <c r="D1146" s="8"/>
      <c r="E1146" s="8"/>
      <c r="F1146" s="8"/>
      <c r="G1146" s="5"/>
      <c r="H1146" s="5"/>
      <c r="I1146" s="5"/>
    </row>
    <row r="1147" spans="1:9" x14ac:dyDescent="0.2">
      <c r="A1147" s="1"/>
      <c r="B1147" s="1"/>
      <c r="C1147" s="1"/>
      <c r="D1147" s="8"/>
      <c r="E1147" s="8"/>
      <c r="F1147" s="8"/>
      <c r="G1147" s="5"/>
      <c r="H1147" s="5"/>
      <c r="I1147" s="5"/>
    </row>
    <row r="1148" spans="1:9" x14ac:dyDescent="0.2">
      <c r="A1148" s="1"/>
      <c r="B1148" s="1"/>
      <c r="C1148" s="1"/>
      <c r="D1148" s="8"/>
      <c r="E1148" s="8"/>
      <c r="F1148" s="8"/>
      <c r="G1148" s="5"/>
      <c r="H1148" s="5"/>
      <c r="I1148" s="5"/>
    </row>
    <row r="1149" spans="1:9" x14ac:dyDescent="0.2">
      <c r="A1149" s="1"/>
      <c r="B1149" s="1"/>
      <c r="C1149" s="1"/>
      <c r="D1149" s="8"/>
      <c r="E1149" s="8"/>
      <c r="F1149" s="8"/>
      <c r="G1149" s="5"/>
      <c r="H1149" s="5"/>
      <c r="I1149" s="5"/>
    </row>
    <row r="1150" spans="1:9" x14ac:dyDescent="0.2">
      <c r="A1150" s="1"/>
      <c r="B1150" s="1"/>
      <c r="C1150" s="1"/>
      <c r="D1150" s="8"/>
      <c r="E1150" s="8"/>
      <c r="F1150" s="8"/>
      <c r="G1150" s="5"/>
      <c r="H1150" s="5"/>
      <c r="I1150" s="5"/>
    </row>
    <row r="1151" spans="1:9" x14ac:dyDescent="0.2">
      <c r="A1151" s="1"/>
      <c r="B1151" s="1"/>
      <c r="C1151" s="1"/>
      <c r="D1151" s="8"/>
      <c r="E1151" s="8"/>
      <c r="F1151" s="8"/>
      <c r="G1151" s="5"/>
      <c r="H1151" s="5"/>
      <c r="I1151" s="5"/>
    </row>
    <row r="1152" spans="1:9" x14ac:dyDescent="0.2">
      <c r="A1152" s="1"/>
      <c r="B1152" s="1"/>
      <c r="C1152" s="1"/>
      <c r="D1152" s="8"/>
      <c r="E1152" s="8"/>
      <c r="F1152" s="8"/>
      <c r="G1152" s="5"/>
      <c r="H1152" s="5"/>
      <c r="I1152" s="5"/>
    </row>
    <row r="1153" spans="1:9" x14ac:dyDescent="0.2">
      <c r="A1153" s="1"/>
      <c r="B1153" s="1"/>
      <c r="C1153" s="1"/>
      <c r="D1153" s="8"/>
      <c r="E1153" s="8"/>
      <c r="F1153" s="8"/>
      <c r="G1153" s="5"/>
      <c r="H1153" s="5"/>
      <c r="I1153" s="5"/>
    </row>
    <row r="1154" spans="1:9" x14ac:dyDescent="0.2">
      <c r="A1154" s="1"/>
      <c r="B1154" s="1"/>
      <c r="C1154" s="1"/>
      <c r="D1154" s="8"/>
      <c r="E1154" s="8"/>
      <c r="F1154" s="8"/>
      <c r="G1154" s="5"/>
      <c r="H1154" s="5"/>
      <c r="I1154" s="5"/>
    </row>
    <row r="1155" spans="1:9" x14ac:dyDescent="0.2">
      <c r="A1155" s="1"/>
      <c r="B1155" s="1"/>
      <c r="C1155" s="1"/>
      <c r="D1155" s="8"/>
      <c r="E1155" s="8"/>
      <c r="F1155" s="8"/>
      <c r="G1155" s="5"/>
      <c r="H1155" s="5"/>
      <c r="I1155" s="5"/>
    </row>
    <row r="1156" spans="1:9" x14ac:dyDescent="0.2">
      <c r="A1156" s="1"/>
      <c r="B1156" s="1"/>
      <c r="C1156" s="1"/>
      <c r="D1156" s="8"/>
      <c r="E1156" s="8"/>
      <c r="F1156" s="8"/>
      <c r="G1156" s="5"/>
      <c r="H1156" s="5"/>
      <c r="I1156" s="5"/>
    </row>
    <row r="1157" spans="1:9" x14ac:dyDescent="0.2">
      <c r="A1157" s="1"/>
      <c r="B1157" s="1"/>
      <c r="C1157" s="1"/>
      <c r="D1157" s="8"/>
      <c r="E1157" s="8"/>
      <c r="F1157" s="8"/>
      <c r="G1157" s="5"/>
      <c r="H1157" s="5"/>
      <c r="I1157" s="5"/>
    </row>
    <row r="1158" spans="1:9" x14ac:dyDescent="0.2">
      <c r="A1158" s="1"/>
      <c r="B1158" s="1"/>
      <c r="C1158" s="1"/>
      <c r="D1158" s="8"/>
      <c r="E1158" s="8"/>
      <c r="F1158" s="8"/>
      <c r="G1158" s="5"/>
      <c r="H1158" s="5"/>
      <c r="I1158" s="5"/>
    </row>
    <row r="1159" spans="1:9" x14ac:dyDescent="0.2">
      <c r="A1159" s="1"/>
      <c r="B1159" s="1"/>
      <c r="C1159" s="1"/>
      <c r="D1159" s="8"/>
      <c r="E1159" s="8"/>
      <c r="F1159" s="8"/>
      <c r="G1159" s="5"/>
      <c r="H1159" s="5"/>
      <c r="I1159" s="5"/>
    </row>
    <row r="1160" spans="1:9" x14ac:dyDescent="0.2">
      <c r="A1160" s="1"/>
      <c r="B1160" s="1"/>
      <c r="C1160" s="1"/>
      <c r="D1160" s="8"/>
      <c r="E1160" s="8"/>
      <c r="F1160" s="8"/>
      <c r="G1160" s="5"/>
      <c r="H1160" s="5"/>
      <c r="I1160" s="5"/>
    </row>
    <row r="1161" spans="1:9" x14ac:dyDescent="0.2">
      <c r="A1161" s="1"/>
      <c r="B1161" s="1"/>
      <c r="C1161" s="1"/>
      <c r="D1161" s="8"/>
      <c r="E1161" s="8"/>
      <c r="F1161" s="8"/>
      <c r="G1161" s="5"/>
      <c r="H1161" s="5"/>
      <c r="I1161" s="5"/>
    </row>
    <row r="1162" spans="1:9" x14ac:dyDescent="0.2">
      <c r="A1162" s="1"/>
      <c r="B1162" s="1"/>
      <c r="C1162" s="1"/>
      <c r="D1162" s="8"/>
      <c r="E1162" s="8"/>
      <c r="F1162" s="8"/>
      <c r="G1162" s="5"/>
      <c r="H1162" s="5"/>
      <c r="I1162" s="5"/>
    </row>
    <row r="1163" spans="1:9" x14ac:dyDescent="0.2">
      <c r="A1163" s="1"/>
      <c r="B1163" s="1"/>
      <c r="C1163" s="1"/>
      <c r="D1163" s="8"/>
      <c r="E1163" s="8"/>
      <c r="F1163" s="8"/>
      <c r="G1163" s="5"/>
      <c r="H1163" s="5"/>
      <c r="I1163" s="5"/>
    </row>
    <row r="1164" spans="1:9" x14ac:dyDescent="0.2">
      <c r="A1164" s="1"/>
      <c r="B1164" s="1"/>
      <c r="C1164" s="1"/>
      <c r="D1164" s="8"/>
      <c r="E1164" s="8"/>
      <c r="F1164" s="8"/>
      <c r="G1164" s="5"/>
      <c r="H1164" s="5"/>
      <c r="I1164" s="5"/>
    </row>
    <row r="1165" spans="1:9" x14ac:dyDescent="0.2">
      <c r="A1165" s="1"/>
      <c r="B1165" s="1"/>
      <c r="C1165" s="1"/>
      <c r="D1165" s="8"/>
      <c r="E1165" s="8"/>
      <c r="F1165" s="8"/>
      <c r="G1165" s="5"/>
      <c r="H1165" s="5"/>
      <c r="I1165" s="5"/>
    </row>
    <row r="1166" spans="1:9" x14ac:dyDescent="0.2">
      <c r="A1166" s="1"/>
      <c r="B1166" s="1"/>
      <c r="C1166" s="1"/>
      <c r="D1166" s="8"/>
      <c r="E1166" s="8"/>
      <c r="F1166" s="8"/>
      <c r="G1166" s="5"/>
      <c r="H1166" s="5"/>
      <c r="I1166" s="5"/>
    </row>
    <row r="1167" spans="1:9" x14ac:dyDescent="0.2">
      <c r="A1167" s="1"/>
      <c r="B1167" s="1"/>
      <c r="C1167" s="1"/>
      <c r="D1167" s="8"/>
      <c r="E1167" s="8"/>
      <c r="F1167" s="8"/>
      <c r="G1167" s="5"/>
      <c r="H1167" s="5"/>
      <c r="I1167" s="5"/>
    </row>
    <row r="1168" spans="1:9" x14ac:dyDescent="0.2">
      <c r="A1168" s="1"/>
      <c r="B1168" s="1"/>
      <c r="C1168" s="1"/>
      <c r="D1168" s="8"/>
      <c r="E1168" s="8"/>
      <c r="F1168" s="8"/>
      <c r="G1168" s="5"/>
      <c r="H1168" s="5"/>
      <c r="I1168" s="5"/>
    </row>
    <row r="1169" spans="1:9" x14ac:dyDescent="0.2">
      <c r="A1169" s="1"/>
      <c r="B1169" s="1"/>
      <c r="C1169" s="1"/>
      <c r="D1169" s="8"/>
      <c r="E1169" s="8"/>
      <c r="F1169" s="8"/>
      <c r="G1169" s="5"/>
      <c r="H1169" s="5"/>
      <c r="I1169" s="5"/>
    </row>
    <row r="1170" spans="1:9" x14ac:dyDescent="0.2">
      <c r="A1170" s="1"/>
      <c r="B1170" s="1"/>
      <c r="C1170" s="1"/>
      <c r="D1170" s="8"/>
      <c r="E1170" s="8"/>
      <c r="F1170" s="8"/>
      <c r="G1170" s="5"/>
      <c r="H1170" s="5"/>
      <c r="I1170" s="5"/>
    </row>
    <row r="1171" spans="1:9" x14ac:dyDescent="0.2">
      <c r="A1171" s="1"/>
      <c r="B1171" s="1"/>
      <c r="C1171" s="1"/>
      <c r="D1171" s="8"/>
      <c r="E1171" s="8"/>
      <c r="F1171" s="8"/>
      <c r="G1171" s="5"/>
      <c r="H1171" s="5"/>
      <c r="I1171" s="5"/>
    </row>
    <row r="1172" spans="1:9" x14ac:dyDescent="0.2">
      <c r="A1172" s="1"/>
      <c r="B1172" s="1"/>
      <c r="C1172" s="1"/>
      <c r="D1172" s="8"/>
      <c r="E1172" s="8"/>
      <c r="F1172" s="8"/>
      <c r="G1172" s="5"/>
      <c r="H1172" s="5"/>
      <c r="I1172" s="5"/>
    </row>
    <row r="1173" spans="1:9" x14ac:dyDescent="0.2">
      <c r="A1173" s="1"/>
      <c r="B1173" s="1"/>
      <c r="C1173" s="1"/>
      <c r="D1173" s="8"/>
      <c r="E1173" s="8"/>
      <c r="F1173" s="8"/>
      <c r="G1173" s="5"/>
      <c r="H1173" s="5"/>
      <c r="I1173" s="5"/>
    </row>
    <row r="1174" spans="1:9" x14ac:dyDescent="0.2">
      <c r="A1174" s="1"/>
      <c r="B1174" s="1"/>
      <c r="C1174" s="1"/>
      <c r="D1174" s="8"/>
      <c r="E1174" s="8"/>
      <c r="F1174" s="8"/>
      <c r="G1174" s="5"/>
      <c r="H1174" s="5"/>
      <c r="I1174" s="5"/>
    </row>
    <row r="1175" spans="1:9" x14ac:dyDescent="0.2">
      <c r="A1175" s="1"/>
      <c r="B1175" s="1"/>
      <c r="C1175" s="1"/>
      <c r="D1175" s="8"/>
      <c r="E1175" s="8"/>
      <c r="F1175" s="8"/>
      <c r="G1175" s="5"/>
      <c r="H1175" s="5"/>
      <c r="I1175" s="5"/>
    </row>
    <row r="1176" spans="1:9" x14ac:dyDescent="0.2">
      <c r="A1176" s="1"/>
      <c r="B1176" s="1"/>
      <c r="C1176" s="1"/>
      <c r="D1176" s="8"/>
      <c r="E1176" s="8"/>
      <c r="F1176" s="8"/>
      <c r="G1176" s="5"/>
      <c r="H1176" s="5"/>
      <c r="I1176" s="5"/>
    </row>
    <row r="1177" spans="1:9" x14ac:dyDescent="0.2">
      <c r="A1177" s="1"/>
      <c r="B1177" s="1"/>
      <c r="C1177" s="1"/>
      <c r="D1177" s="8"/>
      <c r="E1177" s="8"/>
      <c r="F1177" s="8"/>
      <c r="G1177" s="5"/>
      <c r="H1177" s="5"/>
      <c r="I1177" s="5"/>
    </row>
    <row r="1178" spans="1:9" x14ac:dyDescent="0.2">
      <c r="A1178" s="1"/>
      <c r="B1178" s="1"/>
      <c r="C1178" s="1"/>
      <c r="D1178" s="8"/>
      <c r="E1178" s="8"/>
      <c r="F1178" s="8"/>
      <c r="G1178" s="5"/>
      <c r="H1178" s="5"/>
      <c r="I1178" s="5"/>
    </row>
    <row r="1179" spans="1:9" x14ac:dyDescent="0.2">
      <c r="A1179" s="1"/>
      <c r="B1179" s="1"/>
      <c r="C1179" s="1"/>
      <c r="D1179" s="8"/>
      <c r="E1179" s="8"/>
      <c r="F1179" s="8"/>
      <c r="G1179" s="5"/>
      <c r="H1179" s="5"/>
      <c r="I1179" s="5"/>
    </row>
    <row r="1180" spans="1:9" x14ac:dyDescent="0.2">
      <c r="A1180" s="1"/>
      <c r="B1180" s="1"/>
      <c r="C1180" s="1"/>
      <c r="D1180" s="8"/>
      <c r="E1180" s="8"/>
      <c r="F1180" s="8"/>
      <c r="G1180" s="5"/>
      <c r="H1180" s="5"/>
      <c r="I1180" s="5"/>
    </row>
    <row r="1181" spans="1:9" x14ac:dyDescent="0.2">
      <c r="A1181" s="1"/>
      <c r="B1181" s="1"/>
      <c r="C1181" s="1"/>
      <c r="D1181" s="8"/>
      <c r="E1181" s="8"/>
      <c r="F1181" s="8"/>
      <c r="G1181" s="5"/>
      <c r="H1181" s="5"/>
      <c r="I1181" s="5"/>
    </row>
    <row r="1182" spans="1:9" x14ac:dyDescent="0.2">
      <c r="A1182" s="1"/>
      <c r="B1182" s="1"/>
      <c r="C1182" s="1"/>
      <c r="D1182" s="8"/>
      <c r="E1182" s="8"/>
      <c r="F1182" s="8"/>
      <c r="G1182" s="5"/>
      <c r="H1182" s="5"/>
      <c r="I1182" s="5"/>
    </row>
    <row r="1183" spans="1:9" x14ac:dyDescent="0.2">
      <c r="A1183" s="1"/>
      <c r="B1183" s="1"/>
      <c r="C1183" s="1"/>
      <c r="D1183" s="8"/>
      <c r="E1183" s="8"/>
      <c r="F1183" s="8"/>
      <c r="G1183" s="5"/>
      <c r="H1183" s="5"/>
      <c r="I1183" s="5"/>
    </row>
    <row r="1184" spans="1:9" x14ac:dyDescent="0.2">
      <c r="A1184" s="1"/>
      <c r="B1184" s="1"/>
      <c r="C1184" s="1"/>
      <c r="D1184" s="8"/>
      <c r="E1184" s="8"/>
      <c r="F1184" s="8"/>
      <c r="G1184" s="5"/>
      <c r="H1184" s="5"/>
      <c r="I1184" s="5"/>
    </row>
    <row r="1185" spans="1:9" x14ac:dyDescent="0.2">
      <c r="A1185" s="1"/>
      <c r="B1185" s="1"/>
      <c r="C1185" s="1"/>
      <c r="D1185" s="8"/>
      <c r="E1185" s="8"/>
      <c r="F1185" s="8"/>
      <c r="G1185" s="5"/>
      <c r="H1185" s="5"/>
      <c r="I1185" s="5"/>
    </row>
    <row r="1186" spans="1:9" x14ac:dyDescent="0.2">
      <c r="A1186" s="1"/>
      <c r="B1186" s="1"/>
      <c r="C1186" s="1"/>
      <c r="D1186" s="8"/>
      <c r="E1186" s="8"/>
      <c r="F1186" s="8"/>
      <c r="G1186" s="5"/>
      <c r="H1186" s="5"/>
      <c r="I1186" s="5"/>
    </row>
    <row r="1187" spans="1:9" x14ac:dyDescent="0.2">
      <c r="A1187" s="1"/>
      <c r="B1187" s="1"/>
      <c r="C1187" s="1"/>
      <c r="D1187" s="8"/>
      <c r="E1187" s="8"/>
      <c r="F1187" s="8"/>
      <c r="G1187" s="5"/>
      <c r="H1187" s="5"/>
      <c r="I1187" s="5"/>
    </row>
    <row r="1188" spans="1:9" x14ac:dyDescent="0.2">
      <c r="A1188" s="1"/>
      <c r="B1188" s="1"/>
      <c r="C1188" s="1"/>
      <c r="D1188" s="8"/>
      <c r="E1188" s="8"/>
      <c r="F1188" s="8"/>
      <c r="G1188" s="5"/>
      <c r="H1188" s="5"/>
      <c r="I1188" s="5"/>
    </row>
    <row r="1189" spans="1:9" x14ac:dyDescent="0.2">
      <c r="A1189" s="1"/>
      <c r="B1189" s="1"/>
      <c r="C1189" s="1"/>
      <c r="D1189" s="8"/>
      <c r="E1189" s="8"/>
      <c r="F1189" s="8"/>
      <c r="G1189" s="5"/>
      <c r="H1189" s="5"/>
      <c r="I1189" s="5"/>
    </row>
    <row r="1190" spans="1:9" x14ac:dyDescent="0.2">
      <c r="A1190" s="1"/>
      <c r="B1190" s="1"/>
      <c r="C1190" s="1"/>
      <c r="D1190" s="8"/>
      <c r="E1190" s="8"/>
      <c r="F1190" s="8"/>
      <c r="G1190" s="5"/>
      <c r="H1190" s="5"/>
      <c r="I1190" s="5"/>
    </row>
    <row r="1191" spans="1:9" x14ac:dyDescent="0.2">
      <c r="A1191" s="1"/>
      <c r="B1191" s="1"/>
      <c r="C1191" s="1"/>
      <c r="D1191" s="8"/>
      <c r="E1191" s="8"/>
      <c r="F1191" s="8"/>
      <c r="G1191" s="5"/>
      <c r="H1191" s="5"/>
      <c r="I1191" s="5"/>
    </row>
    <row r="1192" spans="1:9" x14ac:dyDescent="0.2">
      <c r="A1192" s="1"/>
      <c r="B1192" s="1"/>
      <c r="C1192" s="1"/>
      <c r="D1192" s="8"/>
      <c r="E1192" s="8"/>
      <c r="F1192" s="8"/>
      <c r="G1192" s="5"/>
      <c r="H1192" s="5"/>
      <c r="I1192" s="5"/>
    </row>
    <row r="1193" spans="1:9" x14ac:dyDescent="0.2">
      <c r="A1193" s="1"/>
      <c r="B1193" s="1"/>
      <c r="C1193" s="1"/>
      <c r="D1193" s="8"/>
      <c r="E1193" s="8"/>
      <c r="F1193" s="8"/>
      <c r="G1193" s="5"/>
      <c r="H1193" s="5"/>
      <c r="I1193" s="5"/>
    </row>
    <row r="1194" spans="1:9" x14ac:dyDescent="0.2">
      <c r="A1194" s="1"/>
      <c r="B1194" s="1"/>
      <c r="C1194" s="1"/>
      <c r="D1194" s="8"/>
      <c r="E1194" s="8"/>
      <c r="F1194" s="8"/>
      <c r="G1194" s="5"/>
      <c r="H1194" s="5"/>
      <c r="I1194" s="5"/>
    </row>
    <row r="1195" spans="1:9" x14ac:dyDescent="0.2">
      <c r="A1195" s="1"/>
      <c r="B1195" s="1"/>
      <c r="C1195" s="1"/>
      <c r="D1195" s="8"/>
      <c r="E1195" s="8"/>
      <c r="F1195" s="8"/>
      <c r="G1195" s="5"/>
      <c r="H1195" s="5"/>
      <c r="I1195" s="5"/>
    </row>
    <row r="1196" spans="1:9" x14ac:dyDescent="0.2">
      <c r="A1196" s="1"/>
      <c r="B1196" s="1"/>
      <c r="C1196" s="1"/>
      <c r="D1196" s="8"/>
      <c r="E1196" s="8"/>
      <c r="F1196" s="8"/>
      <c r="G1196" s="5"/>
      <c r="H1196" s="5"/>
      <c r="I1196" s="5"/>
    </row>
    <row r="1197" spans="1:9" x14ac:dyDescent="0.2">
      <c r="A1197" s="1"/>
      <c r="B1197" s="1"/>
      <c r="C1197" s="1"/>
      <c r="D1197" s="8"/>
      <c r="E1197" s="8"/>
      <c r="F1197" s="8"/>
      <c r="G1197" s="5"/>
      <c r="H1197" s="5"/>
      <c r="I1197" s="5"/>
    </row>
    <row r="1198" spans="1:9" x14ac:dyDescent="0.2">
      <c r="A1198" s="1"/>
      <c r="B1198" s="1"/>
      <c r="C1198" s="1"/>
      <c r="D1198" s="8"/>
      <c r="E1198" s="8"/>
      <c r="F1198" s="8"/>
      <c r="G1198" s="5"/>
      <c r="H1198" s="5"/>
      <c r="I1198" s="5"/>
    </row>
    <row r="1199" spans="1:9" x14ac:dyDescent="0.2">
      <c r="A1199" s="1"/>
      <c r="B1199" s="1"/>
      <c r="C1199" s="1"/>
      <c r="D1199" s="8"/>
      <c r="E1199" s="8"/>
      <c r="F1199" s="8"/>
      <c r="G1199" s="5"/>
      <c r="H1199" s="5"/>
      <c r="I1199" s="5"/>
    </row>
    <row r="1200" spans="1:9" x14ac:dyDescent="0.2">
      <c r="A1200" s="1"/>
      <c r="B1200" s="1"/>
      <c r="C1200" s="1"/>
      <c r="D1200" s="8"/>
      <c r="E1200" s="8"/>
      <c r="F1200" s="8"/>
      <c r="G1200" s="5"/>
      <c r="H1200" s="5"/>
      <c r="I1200" s="5"/>
    </row>
    <row r="1201" spans="1:9" x14ac:dyDescent="0.2">
      <c r="A1201" s="1"/>
      <c r="B1201" s="1"/>
      <c r="C1201" s="1"/>
      <c r="D1201" s="8"/>
      <c r="E1201" s="8"/>
      <c r="F1201" s="8"/>
      <c r="G1201" s="5"/>
      <c r="H1201" s="5"/>
      <c r="I1201" s="5"/>
    </row>
    <row r="1202" spans="1:9" x14ac:dyDescent="0.2">
      <c r="A1202" s="1"/>
      <c r="B1202" s="1"/>
      <c r="C1202" s="1"/>
      <c r="D1202" s="8"/>
      <c r="E1202" s="8"/>
      <c r="F1202" s="8"/>
      <c r="G1202" s="5"/>
      <c r="H1202" s="5"/>
      <c r="I1202" s="5"/>
    </row>
    <row r="1203" spans="1:9" x14ac:dyDescent="0.2">
      <c r="A1203" s="1"/>
      <c r="B1203" s="1"/>
      <c r="C1203" s="1"/>
      <c r="D1203" s="8"/>
      <c r="E1203" s="8"/>
      <c r="F1203" s="8"/>
      <c r="G1203" s="5"/>
      <c r="H1203" s="5"/>
      <c r="I1203" s="5"/>
    </row>
    <row r="1204" spans="1:9" x14ac:dyDescent="0.2">
      <c r="A1204" s="1"/>
      <c r="B1204" s="1"/>
      <c r="C1204" s="1"/>
      <c r="D1204" s="8"/>
      <c r="E1204" s="8"/>
      <c r="F1204" s="8"/>
      <c r="G1204" s="5"/>
      <c r="H1204" s="5"/>
      <c r="I1204" s="5"/>
    </row>
    <row r="1205" spans="1:9" x14ac:dyDescent="0.2">
      <c r="A1205" s="1"/>
      <c r="B1205" s="1"/>
      <c r="C1205" s="1"/>
      <c r="D1205" s="8"/>
      <c r="E1205" s="8"/>
      <c r="F1205" s="8"/>
      <c r="G1205" s="5"/>
      <c r="H1205" s="5"/>
      <c r="I1205" s="5"/>
    </row>
    <row r="1206" spans="1:9" x14ac:dyDescent="0.2">
      <c r="A1206" s="1"/>
      <c r="B1206" s="1"/>
      <c r="C1206" s="1"/>
      <c r="D1206" s="8"/>
      <c r="E1206" s="8"/>
      <c r="F1206" s="8"/>
      <c r="G1206" s="5"/>
      <c r="H1206" s="5"/>
      <c r="I1206" s="5"/>
    </row>
    <row r="1207" spans="1:9" x14ac:dyDescent="0.2">
      <c r="A1207" s="1"/>
      <c r="B1207" s="1"/>
      <c r="C1207" s="1"/>
      <c r="D1207" s="8"/>
      <c r="E1207" s="8"/>
      <c r="F1207" s="8"/>
      <c r="G1207" s="5"/>
      <c r="H1207" s="5"/>
      <c r="I1207" s="5"/>
    </row>
    <row r="1208" spans="1:9" x14ac:dyDescent="0.2">
      <c r="A1208" s="1"/>
      <c r="B1208" s="1"/>
      <c r="C1208" s="1"/>
      <c r="D1208" s="8"/>
      <c r="E1208" s="8"/>
      <c r="F1208" s="8"/>
      <c r="G1208" s="5"/>
      <c r="H1208" s="5"/>
      <c r="I1208" s="5"/>
    </row>
    <row r="1209" spans="1:9" x14ac:dyDescent="0.2">
      <c r="A1209" s="1"/>
      <c r="B1209" s="1"/>
      <c r="C1209" s="1"/>
      <c r="D1209" s="8"/>
      <c r="E1209" s="8"/>
      <c r="F1209" s="8"/>
      <c r="G1209" s="5"/>
      <c r="H1209" s="5"/>
      <c r="I1209" s="5"/>
    </row>
    <row r="1210" spans="1:9" x14ac:dyDescent="0.2">
      <c r="A1210" s="1"/>
      <c r="B1210" s="1"/>
      <c r="C1210" s="1"/>
      <c r="D1210" s="8"/>
      <c r="E1210" s="8"/>
      <c r="F1210" s="8"/>
      <c r="G1210" s="5"/>
      <c r="H1210" s="5"/>
      <c r="I1210" s="5"/>
    </row>
    <row r="1211" spans="1:9" x14ac:dyDescent="0.2">
      <c r="A1211" s="1"/>
      <c r="B1211" s="1"/>
      <c r="C1211" s="1"/>
      <c r="D1211" s="8"/>
      <c r="E1211" s="8"/>
      <c r="F1211" s="8"/>
      <c r="G1211" s="5"/>
      <c r="H1211" s="5"/>
      <c r="I1211" s="5"/>
    </row>
    <row r="1212" spans="1:9" x14ac:dyDescent="0.2">
      <c r="A1212" s="1"/>
      <c r="B1212" s="1"/>
      <c r="C1212" s="1"/>
      <c r="D1212" s="8"/>
      <c r="E1212" s="8"/>
      <c r="F1212" s="8"/>
      <c r="G1212" s="5"/>
      <c r="H1212" s="5"/>
      <c r="I1212" s="5"/>
    </row>
    <row r="1213" spans="1:9" x14ac:dyDescent="0.2">
      <c r="A1213" s="1"/>
      <c r="B1213" s="1"/>
      <c r="C1213" s="1"/>
      <c r="D1213" s="8"/>
      <c r="E1213" s="8"/>
      <c r="F1213" s="8"/>
      <c r="G1213" s="5"/>
      <c r="H1213" s="5"/>
      <c r="I1213" s="5"/>
    </row>
    <row r="1214" spans="1:9" x14ac:dyDescent="0.2">
      <c r="A1214" s="1"/>
      <c r="B1214" s="1"/>
      <c r="C1214" s="1"/>
      <c r="D1214" s="8"/>
      <c r="E1214" s="8"/>
      <c r="F1214" s="8"/>
      <c r="G1214" s="5"/>
      <c r="H1214" s="5"/>
      <c r="I1214" s="5"/>
    </row>
    <row r="1215" spans="1:9" x14ac:dyDescent="0.2">
      <c r="A1215" s="1"/>
      <c r="B1215" s="1"/>
      <c r="C1215" s="1"/>
      <c r="D1215" s="8"/>
      <c r="E1215" s="8"/>
      <c r="F1215" s="8"/>
      <c r="G1215" s="5"/>
      <c r="H1215" s="5"/>
      <c r="I1215" s="5"/>
    </row>
    <row r="1216" spans="1:9" x14ac:dyDescent="0.2">
      <c r="A1216" s="1"/>
      <c r="B1216" s="1"/>
      <c r="C1216" s="1"/>
      <c r="D1216" s="8"/>
      <c r="E1216" s="8"/>
      <c r="F1216" s="8"/>
      <c r="G1216" s="5"/>
      <c r="H1216" s="5"/>
      <c r="I1216" s="5"/>
    </row>
    <row r="1217" spans="1:9" x14ac:dyDescent="0.2">
      <c r="A1217" s="1"/>
      <c r="B1217" s="1"/>
      <c r="C1217" s="1"/>
      <c r="D1217" s="8"/>
      <c r="E1217" s="8"/>
      <c r="F1217" s="8"/>
      <c r="G1217" s="5"/>
      <c r="H1217" s="5"/>
      <c r="I1217" s="5"/>
    </row>
    <row r="1218" spans="1:9" x14ac:dyDescent="0.2">
      <c r="A1218" s="1"/>
      <c r="B1218" s="1"/>
      <c r="C1218" s="1"/>
      <c r="D1218" s="8"/>
      <c r="E1218" s="8"/>
      <c r="F1218" s="8"/>
      <c r="G1218" s="5"/>
      <c r="H1218" s="5"/>
      <c r="I1218" s="5"/>
    </row>
    <row r="1219" spans="1:9" x14ac:dyDescent="0.2">
      <c r="A1219" s="1"/>
      <c r="B1219" s="1"/>
      <c r="C1219" s="1"/>
      <c r="D1219" s="8"/>
      <c r="E1219" s="8"/>
      <c r="F1219" s="8"/>
      <c r="G1219" s="5"/>
      <c r="H1219" s="5"/>
      <c r="I1219" s="5"/>
    </row>
    <row r="1220" spans="1:9" x14ac:dyDescent="0.2">
      <c r="A1220" s="1"/>
      <c r="B1220" s="1"/>
      <c r="C1220" s="1"/>
      <c r="D1220" s="8"/>
      <c r="E1220" s="8"/>
      <c r="F1220" s="8"/>
      <c r="G1220" s="5"/>
      <c r="H1220" s="5"/>
      <c r="I1220" s="5"/>
    </row>
    <row r="1221" spans="1:9" x14ac:dyDescent="0.2">
      <c r="A1221" s="1"/>
      <c r="B1221" s="1"/>
      <c r="C1221" s="1"/>
      <c r="D1221" s="8"/>
      <c r="E1221" s="8"/>
      <c r="F1221" s="8"/>
      <c r="G1221" s="5"/>
      <c r="H1221" s="5"/>
      <c r="I1221" s="5"/>
    </row>
    <row r="1222" spans="1:9" x14ac:dyDescent="0.2">
      <c r="A1222" s="1"/>
      <c r="B1222" s="1"/>
      <c r="C1222" s="1"/>
      <c r="D1222" s="8"/>
      <c r="E1222" s="8"/>
      <c r="F1222" s="8"/>
      <c r="G1222" s="5"/>
      <c r="H1222" s="5"/>
      <c r="I1222" s="5"/>
    </row>
    <row r="1223" spans="1:9" x14ac:dyDescent="0.2">
      <c r="A1223" s="1"/>
      <c r="B1223" s="1"/>
      <c r="C1223" s="1"/>
      <c r="D1223" s="8"/>
      <c r="E1223" s="8"/>
      <c r="F1223" s="8"/>
      <c r="G1223" s="5"/>
      <c r="H1223" s="5"/>
      <c r="I1223" s="5"/>
    </row>
    <row r="1224" spans="1:9" x14ac:dyDescent="0.2">
      <c r="A1224" s="1"/>
      <c r="B1224" s="1"/>
      <c r="C1224" s="1"/>
      <c r="D1224" s="8"/>
      <c r="E1224" s="8"/>
      <c r="F1224" s="8"/>
      <c r="G1224" s="5"/>
      <c r="H1224" s="5"/>
      <c r="I1224" s="5"/>
    </row>
    <row r="1225" spans="1:9" x14ac:dyDescent="0.2">
      <c r="A1225" s="1"/>
      <c r="B1225" s="1"/>
      <c r="C1225" s="1"/>
      <c r="D1225" s="8"/>
      <c r="E1225" s="8"/>
      <c r="F1225" s="8"/>
      <c r="G1225" s="5"/>
      <c r="H1225" s="5"/>
      <c r="I1225" s="5"/>
    </row>
    <row r="1226" spans="1:9" x14ac:dyDescent="0.2">
      <c r="A1226" s="1"/>
      <c r="B1226" s="1"/>
      <c r="C1226" s="1"/>
      <c r="D1226" s="8"/>
      <c r="E1226" s="8"/>
      <c r="F1226" s="8"/>
      <c r="G1226" s="5"/>
      <c r="H1226" s="5"/>
      <c r="I1226" s="5"/>
    </row>
    <row r="1227" spans="1:9" x14ac:dyDescent="0.2">
      <c r="A1227" s="1"/>
      <c r="B1227" s="1"/>
      <c r="C1227" s="1"/>
      <c r="D1227" s="8"/>
      <c r="E1227" s="8"/>
      <c r="F1227" s="8"/>
      <c r="G1227" s="5"/>
      <c r="H1227" s="5"/>
      <c r="I1227" s="5"/>
    </row>
    <row r="1228" spans="1:9" x14ac:dyDescent="0.2">
      <c r="A1228" s="1"/>
      <c r="B1228" s="1"/>
      <c r="C1228" s="1"/>
      <c r="D1228" s="8"/>
      <c r="E1228" s="8"/>
      <c r="F1228" s="8"/>
      <c r="G1228" s="5"/>
      <c r="H1228" s="5"/>
      <c r="I1228" s="5"/>
    </row>
    <row r="1229" spans="1:9" x14ac:dyDescent="0.2">
      <c r="A1229" s="1"/>
      <c r="B1229" s="1"/>
      <c r="C1229" s="1"/>
      <c r="D1229" s="8"/>
      <c r="E1229" s="8"/>
      <c r="F1229" s="8"/>
      <c r="G1229" s="5"/>
      <c r="H1229" s="5"/>
      <c r="I1229" s="5"/>
    </row>
    <row r="1230" spans="1:9" x14ac:dyDescent="0.2">
      <c r="A1230" s="1"/>
      <c r="B1230" s="1"/>
      <c r="C1230" s="1"/>
      <c r="D1230" s="8"/>
      <c r="E1230" s="8"/>
      <c r="F1230" s="8"/>
      <c r="G1230" s="5"/>
      <c r="H1230" s="5"/>
      <c r="I1230" s="5"/>
    </row>
    <row r="1231" spans="1:9" x14ac:dyDescent="0.2">
      <c r="A1231" s="1"/>
      <c r="B1231" s="1"/>
      <c r="C1231" s="1"/>
      <c r="D1231" s="8"/>
      <c r="E1231" s="8"/>
      <c r="F1231" s="8"/>
      <c r="G1231" s="5"/>
      <c r="H1231" s="5"/>
      <c r="I1231" s="5"/>
    </row>
    <row r="1232" spans="1:9" x14ac:dyDescent="0.2">
      <c r="A1232" s="1"/>
      <c r="B1232" s="1"/>
      <c r="C1232" s="1"/>
      <c r="D1232" s="8"/>
      <c r="E1232" s="8"/>
      <c r="F1232" s="8"/>
      <c r="G1232" s="5"/>
      <c r="H1232" s="5"/>
      <c r="I1232" s="5"/>
    </row>
    <row r="1233" spans="1:9" x14ac:dyDescent="0.2">
      <c r="A1233" s="1"/>
      <c r="B1233" s="1"/>
      <c r="C1233" s="1"/>
      <c r="D1233" s="8"/>
      <c r="E1233" s="8"/>
      <c r="F1233" s="8"/>
      <c r="G1233" s="5"/>
      <c r="H1233" s="5"/>
      <c r="I1233" s="5"/>
    </row>
    <row r="1234" spans="1:9" x14ac:dyDescent="0.2">
      <c r="A1234" s="1"/>
      <c r="B1234" s="1"/>
      <c r="C1234" s="1"/>
      <c r="D1234" s="8"/>
      <c r="E1234" s="8"/>
      <c r="F1234" s="8"/>
      <c r="G1234" s="5"/>
      <c r="H1234" s="5"/>
      <c r="I1234" s="5"/>
    </row>
    <row r="1235" spans="1:9" x14ac:dyDescent="0.2">
      <c r="A1235" s="1"/>
      <c r="B1235" s="1"/>
      <c r="C1235" s="1"/>
      <c r="D1235" s="8"/>
      <c r="E1235" s="8"/>
      <c r="F1235" s="8"/>
      <c r="G1235" s="5"/>
      <c r="H1235" s="5"/>
      <c r="I1235" s="5"/>
    </row>
    <row r="1236" spans="1:9" x14ac:dyDescent="0.2">
      <c r="A1236" s="1"/>
      <c r="B1236" s="1"/>
      <c r="C1236" s="1"/>
      <c r="D1236" s="8"/>
      <c r="E1236" s="8"/>
      <c r="F1236" s="8"/>
      <c r="G1236" s="5"/>
      <c r="H1236" s="5"/>
      <c r="I1236" s="5"/>
    </row>
    <row r="1237" spans="1:9" x14ac:dyDescent="0.2">
      <c r="A1237" s="1"/>
      <c r="B1237" s="1"/>
      <c r="C1237" s="1"/>
      <c r="D1237" s="8"/>
      <c r="E1237" s="8"/>
      <c r="F1237" s="8"/>
      <c r="G1237" s="5"/>
      <c r="H1237" s="5"/>
      <c r="I1237" s="5"/>
    </row>
    <row r="1238" spans="1:9" x14ac:dyDescent="0.2">
      <c r="A1238" s="1"/>
      <c r="B1238" s="1"/>
      <c r="C1238" s="1"/>
      <c r="D1238" s="8"/>
      <c r="E1238" s="8"/>
      <c r="F1238" s="8"/>
      <c r="G1238" s="5"/>
      <c r="H1238" s="5"/>
      <c r="I1238" s="5"/>
    </row>
    <row r="1239" spans="1:9" x14ac:dyDescent="0.2">
      <c r="A1239" s="1"/>
      <c r="B1239" s="1"/>
      <c r="C1239" s="1"/>
      <c r="D1239" s="8"/>
      <c r="E1239" s="8"/>
      <c r="F1239" s="8"/>
      <c r="G1239" s="5"/>
      <c r="H1239" s="5"/>
      <c r="I1239" s="5"/>
    </row>
    <row r="1240" spans="1:9" x14ac:dyDescent="0.2">
      <c r="A1240" s="1"/>
      <c r="B1240" s="1"/>
      <c r="C1240" s="1"/>
      <c r="D1240" s="8"/>
      <c r="E1240" s="8"/>
      <c r="F1240" s="8"/>
      <c r="G1240" s="5"/>
      <c r="H1240" s="5"/>
      <c r="I1240" s="5"/>
    </row>
    <row r="1241" spans="1:9" x14ac:dyDescent="0.2">
      <c r="A1241" s="1"/>
      <c r="B1241" s="1"/>
      <c r="C1241" s="1"/>
      <c r="D1241" s="8"/>
      <c r="E1241" s="8"/>
      <c r="F1241" s="8"/>
      <c r="G1241" s="5"/>
      <c r="H1241" s="5"/>
      <c r="I1241" s="5"/>
    </row>
    <row r="1242" spans="1:9" x14ac:dyDescent="0.2">
      <c r="A1242" s="1"/>
      <c r="B1242" s="1"/>
      <c r="C1242" s="1"/>
      <c r="D1242" s="8"/>
      <c r="E1242" s="8"/>
      <c r="F1242" s="8"/>
      <c r="G1242" s="5"/>
      <c r="H1242" s="5"/>
      <c r="I1242" s="5"/>
    </row>
    <row r="1243" spans="1:9" x14ac:dyDescent="0.2">
      <c r="A1243" s="1"/>
      <c r="B1243" s="1"/>
      <c r="C1243" s="1"/>
      <c r="D1243" s="8"/>
      <c r="E1243" s="8"/>
      <c r="F1243" s="8"/>
      <c r="G1243" s="5"/>
      <c r="H1243" s="5"/>
      <c r="I1243" s="5"/>
    </row>
    <row r="1244" spans="1:9" x14ac:dyDescent="0.2">
      <c r="A1244" s="1"/>
      <c r="B1244" s="1"/>
      <c r="C1244" s="1"/>
      <c r="D1244" s="8"/>
      <c r="E1244" s="8"/>
      <c r="F1244" s="8"/>
      <c r="G1244" s="5"/>
      <c r="H1244" s="5"/>
      <c r="I1244" s="5"/>
    </row>
    <row r="1245" spans="1:9" x14ac:dyDescent="0.2">
      <c r="A1245" s="1"/>
      <c r="B1245" s="1"/>
      <c r="C1245" s="1"/>
      <c r="D1245" s="8"/>
      <c r="E1245" s="8"/>
      <c r="F1245" s="8"/>
      <c r="G1245" s="5"/>
      <c r="H1245" s="5"/>
      <c r="I1245" s="5"/>
    </row>
    <row r="1246" spans="1:9" x14ac:dyDescent="0.2">
      <c r="A1246" s="1"/>
      <c r="B1246" s="1"/>
      <c r="C1246" s="1"/>
      <c r="D1246" s="8"/>
      <c r="E1246" s="8"/>
      <c r="F1246" s="8"/>
      <c r="G1246" s="5"/>
      <c r="H1246" s="5"/>
      <c r="I1246" s="5"/>
    </row>
    <row r="1247" spans="1:9" x14ac:dyDescent="0.2">
      <c r="A1247" s="1"/>
      <c r="B1247" s="1"/>
      <c r="C1247" s="1"/>
      <c r="D1247" s="8"/>
      <c r="E1247" s="8"/>
      <c r="F1247" s="8"/>
      <c r="G1247" s="5"/>
      <c r="H1247" s="5"/>
      <c r="I1247" s="5"/>
    </row>
    <row r="1248" spans="1:9" x14ac:dyDescent="0.2">
      <c r="A1248" s="1"/>
      <c r="B1248" s="1"/>
      <c r="C1248" s="1"/>
      <c r="D1248" s="8"/>
      <c r="E1248" s="8"/>
      <c r="F1248" s="8"/>
      <c r="G1248" s="5"/>
      <c r="H1248" s="5"/>
      <c r="I1248" s="5"/>
    </row>
    <row r="1249" spans="1:9" x14ac:dyDescent="0.2">
      <c r="A1249" s="1"/>
      <c r="B1249" s="1"/>
      <c r="C1249" s="1"/>
      <c r="D1249" s="8"/>
      <c r="E1249" s="8"/>
      <c r="F1249" s="8"/>
      <c r="G1249" s="5"/>
      <c r="H1249" s="5"/>
      <c r="I1249" s="5"/>
    </row>
    <row r="1250" spans="1:9" x14ac:dyDescent="0.2">
      <c r="A1250" s="1"/>
      <c r="B1250" s="1"/>
      <c r="C1250" s="1"/>
      <c r="D1250" s="8"/>
      <c r="E1250" s="8"/>
      <c r="F1250" s="8"/>
      <c r="G1250" s="5"/>
      <c r="H1250" s="5"/>
      <c r="I1250" s="5"/>
    </row>
    <row r="1251" spans="1:9" x14ac:dyDescent="0.2">
      <c r="A1251" s="1"/>
      <c r="B1251" s="1"/>
      <c r="C1251" s="1"/>
      <c r="D1251" s="8"/>
      <c r="E1251" s="8"/>
      <c r="F1251" s="8"/>
      <c r="G1251" s="5"/>
      <c r="H1251" s="5"/>
      <c r="I1251" s="5"/>
    </row>
    <row r="1252" spans="1:9" x14ac:dyDescent="0.2">
      <c r="A1252" s="1"/>
      <c r="B1252" s="1"/>
      <c r="C1252" s="1"/>
      <c r="D1252" s="8"/>
      <c r="E1252" s="8"/>
      <c r="F1252" s="8"/>
      <c r="G1252" s="5"/>
      <c r="H1252" s="5"/>
      <c r="I1252" s="5"/>
    </row>
    <row r="1253" spans="1:9" x14ac:dyDescent="0.2">
      <c r="A1253" s="1"/>
      <c r="B1253" s="1"/>
      <c r="C1253" s="1"/>
      <c r="D1253" s="8"/>
      <c r="E1253" s="8"/>
      <c r="F1253" s="8"/>
      <c r="G1253" s="5"/>
      <c r="H1253" s="5"/>
      <c r="I1253" s="5"/>
    </row>
    <row r="1254" spans="1:9" x14ac:dyDescent="0.2">
      <c r="A1254" s="1"/>
      <c r="B1254" s="1"/>
      <c r="C1254" s="1"/>
      <c r="D1254" s="8"/>
      <c r="E1254" s="8"/>
      <c r="F1254" s="8"/>
      <c r="G1254" s="5"/>
      <c r="H1254" s="5"/>
      <c r="I1254" s="5"/>
    </row>
    <row r="1255" spans="1:9" x14ac:dyDescent="0.2">
      <c r="A1255" s="1"/>
      <c r="B1255" s="1"/>
      <c r="C1255" s="1"/>
      <c r="D1255" s="8"/>
      <c r="E1255" s="8"/>
      <c r="F1255" s="8"/>
      <c r="G1255" s="5"/>
      <c r="H1255" s="5"/>
      <c r="I1255" s="5"/>
    </row>
    <row r="1256" spans="1:9" x14ac:dyDescent="0.2">
      <c r="A1256" s="1"/>
      <c r="B1256" s="1"/>
      <c r="C1256" s="1"/>
      <c r="D1256" s="8"/>
      <c r="E1256" s="8"/>
      <c r="F1256" s="8"/>
      <c r="G1256" s="5"/>
      <c r="H1256" s="5"/>
      <c r="I1256" s="5"/>
    </row>
    <row r="1257" spans="1:9" x14ac:dyDescent="0.2">
      <c r="A1257" s="1"/>
      <c r="B1257" s="1"/>
      <c r="C1257" s="1"/>
      <c r="D1257" s="8"/>
      <c r="E1257" s="8"/>
      <c r="F1257" s="8"/>
      <c r="G1257" s="5"/>
      <c r="H1257" s="5"/>
      <c r="I1257" s="5"/>
    </row>
    <row r="1258" spans="1:9" x14ac:dyDescent="0.2">
      <c r="A1258" s="1"/>
      <c r="B1258" s="1"/>
      <c r="C1258" s="1"/>
      <c r="D1258" s="8"/>
      <c r="E1258" s="8"/>
      <c r="F1258" s="8"/>
      <c r="G1258" s="5"/>
      <c r="H1258" s="5"/>
      <c r="I1258" s="5"/>
    </row>
    <row r="1259" spans="1:9" x14ac:dyDescent="0.2">
      <c r="A1259" s="1"/>
      <c r="B1259" s="1"/>
      <c r="C1259" s="1"/>
      <c r="D1259" s="8"/>
      <c r="E1259" s="8"/>
      <c r="F1259" s="8"/>
      <c r="G1259" s="5"/>
      <c r="H1259" s="5"/>
      <c r="I1259" s="5"/>
    </row>
    <row r="1260" spans="1:9" x14ac:dyDescent="0.2">
      <c r="A1260" s="1"/>
      <c r="B1260" s="1"/>
      <c r="C1260" s="1"/>
      <c r="D1260" s="8"/>
      <c r="E1260" s="8"/>
      <c r="F1260" s="8"/>
      <c r="G1260" s="5"/>
      <c r="H1260" s="5"/>
      <c r="I1260" s="5"/>
    </row>
    <row r="1261" spans="1:9" x14ac:dyDescent="0.2">
      <c r="A1261" s="1"/>
      <c r="B1261" s="1"/>
      <c r="C1261" s="1"/>
      <c r="D1261" s="8"/>
      <c r="E1261" s="8"/>
      <c r="F1261" s="8"/>
      <c r="G1261" s="5"/>
      <c r="H1261" s="5"/>
      <c r="I1261" s="5"/>
    </row>
    <row r="1262" spans="1:9" x14ac:dyDescent="0.2">
      <c r="A1262" s="1"/>
      <c r="B1262" s="1"/>
      <c r="C1262" s="1"/>
      <c r="D1262" s="8"/>
      <c r="E1262" s="8"/>
      <c r="F1262" s="8"/>
      <c r="G1262" s="5"/>
      <c r="H1262" s="5"/>
      <c r="I1262" s="5"/>
    </row>
    <row r="1263" spans="1:9" x14ac:dyDescent="0.2">
      <c r="A1263" s="1"/>
      <c r="B1263" s="1"/>
      <c r="C1263" s="1"/>
      <c r="D1263" s="8"/>
      <c r="E1263" s="8"/>
      <c r="F1263" s="8"/>
      <c r="G1263" s="5"/>
      <c r="H1263" s="5"/>
      <c r="I1263" s="5"/>
    </row>
    <row r="1264" spans="1:9" x14ac:dyDescent="0.2">
      <c r="A1264" s="1"/>
      <c r="B1264" s="1"/>
      <c r="C1264" s="1"/>
      <c r="D1264" s="8"/>
      <c r="E1264" s="8"/>
      <c r="F1264" s="8"/>
      <c r="G1264" s="5"/>
      <c r="H1264" s="5"/>
      <c r="I1264" s="5"/>
    </row>
    <row r="1265" spans="1:9" x14ac:dyDescent="0.2">
      <c r="A1265" s="1"/>
      <c r="B1265" s="1"/>
      <c r="C1265" s="1"/>
      <c r="D1265" s="8"/>
      <c r="E1265" s="8"/>
      <c r="F1265" s="8"/>
      <c r="G1265" s="5"/>
      <c r="H1265" s="5"/>
      <c r="I1265" s="5"/>
    </row>
    <row r="1266" spans="1:9" x14ac:dyDescent="0.2">
      <c r="A1266" s="1"/>
      <c r="B1266" s="1"/>
      <c r="C1266" s="1"/>
      <c r="D1266" s="8"/>
      <c r="E1266" s="8"/>
      <c r="F1266" s="8"/>
      <c r="G1266" s="5"/>
      <c r="H1266" s="5"/>
      <c r="I1266" s="5"/>
    </row>
    <row r="1267" spans="1:9" x14ac:dyDescent="0.2">
      <c r="A1267" s="1"/>
      <c r="B1267" s="1"/>
      <c r="C1267" s="1"/>
      <c r="D1267" s="8"/>
      <c r="E1267" s="8"/>
      <c r="F1267" s="8"/>
      <c r="G1267" s="5"/>
      <c r="H1267" s="5"/>
      <c r="I1267" s="5"/>
    </row>
    <row r="1268" spans="1:9" x14ac:dyDescent="0.2">
      <c r="A1268" s="1"/>
      <c r="B1268" s="1"/>
      <c r="C1268" s="1"/>
      <c r="D1268" s="8"/>
      <c r="E1268" s="8"/>
      <c r="F1268" s="8"/>
      <c r="G1268" s="5"/>
      <c r="H1268" s="5"/>
      <c r="I1268" s="5"/>
    </row>
    <row r="1269" spans="1:9" x14ac:dyDescent="0.2">
      <c r="A1269" s="1"/>
      <c r="B1269" s="1"/>
      <c r="C1269" s="1"/>
      <c r="D1269" s="8"/>
      <c r="E1269" s="8"/>
      <c r="F1269" s="8"/>
      <c r="G1269" s="5"/>
      <c r="H1269" s="5"/>
      <c r="I1269" s="5"/>
    </row>
    <row r="1270" spans="1:9" x14ac:dyDescent="0.2">
      <c r="A1270" s="1"/>
      <c r="B1270" s="1"/>
      <c r="C1270" s="1"/>
      <c r="D1270" s="8"/>
      <c r="E1270" s="8"/>
      <c r="F1270" s="8"/>
      <c r="G1270" s="5"/>
      <c r="H1270" s="5"/>
      <c r="I1270" s="5"/>
    </row>
    <row r="1271" spans="1:9" x14ac:dyDescent="0.2">
      <c r="A1271" s="1"/>
      <c r="B1271" s="1"/>
      <c r="C1271" s="1"/>
      <c r="D1271" s="8"/>
      <c r="E1271" s="8"/>
      <c r="F1271" s="8"/>
      <c r="G1271" s="5"/>
      <c r="H1271" s="5"/>
      <c r="I1271" s="5"/>
    </row>
    <row r="1272" spans="1:9" x14ac:dyDescent="0.2">
      <c r="A1272" s="1"/>
      <c r="B1272" s="1"/>
      <c r="C1272" s="1"/>
      <c r="D1272" s="8"/>
      <c r="E1272" s="8"/>
      <c r="F1272" s="8"/>
      <c r="G1272" s="5"/>
      <c r="H1272" s="5"/>
      <c r="I1272" s="5"/>
    </row>
    <row r="1273" spans="1:9" x14ac:dyDescent="0.2">
      <c r="A1273" s="1"/>
      <c r="B1273" s="1"/>
      <c r="C1273" s="1"/>
      <c r="D1273" s="8"/>
      <c r="E1273" s="8"/>
      <c r="F1273" s="8"/>
      <c r="G1273" s="5"/>
      <c r="H1273" s="5"/>
      <c r="I1273" s="5"/>
    </row>
    <row r="1274" spans="1:9" x14ac:dyDescent="0.2">
      <c r="A1274" s="1"/>
      <c r="B1274" s="1"/>
      <c r="C1274" s="1"/>
      <c r="D1274" s="8"/>
      <c r="E1274" s="8"/>
      <c r="F1274" s="8"/>
      <c r="G1274" s="5"/>
      <c r="H1274" s="5"/>
      <c r="I1274" s="5"/>
    </row>
    <row r="1275" spans="1:9" x14ac:dyDescent="0.2">
      <c r="A1275" s="1"/>
      <c r="B1275" s="1"/>
      <c r="C1275" s="1"/>
      <c r="D1275" s="8"/>
      <c r="E1275" s="8"/>
      <c r="F1275" s="8"/>
      <c r="G1275" s="5"/>
      <c r="H1275" s="5"/>
      <c r="I1275" s="5"/>
    </row>
    <row r="1276" spans="1:9" x14ac:dyDescent="0.2">
      <c r="A1276" s="1"/>
      <c r="B1276" s="1"/>
      <c r="C1276" s="1"/>
      <c r="D1276" s="8"/>
      <c r="E1276" s="8"/>
      <c r="F1276" s="8"/>
      <c r="G1276" s="5"/>
      <c r="H1276" s="5"/>
      <c r="I1276" s="5"/>
    </row>
    <row r="1277" spans="1:9" x14ac:dyDescent="0.2">
      <c r="A1277" s="1"/>
      <c r="B1277" s="1"/>
      <c r="C1277" s="1"/>
      <c r="D1277" s="8"/>
      <c r="E1277" s="8"/>
      <c r="F1277" s="8"/>
      <c r="G1277" s="5"/>
      <c r="H1277" s="5"/>
      <c r="I1277" s="5"/>
    </row>
    <row r="1278" spans="1:9" x14ac:dyDescent="0.2">
      <c r="A1278" s="1"/>
      <c r="B1278" s="1"/>
      <c r="C1278" s="1"/>
      <c r="D1278" s="8"/>
      <c r="E1278" s="8"/>
      <c r="F1278" s="8"/>
      <c r="G1278" s="5"/>
      <c r="H1278" s="5"/>
      <c r="I1278" s="5"/>
    </row>
    <row r="1279" spans="1:9" x14ac:dyDescent="0.2">
      <c r="A1279" s="1"/>
      <c r="B1279" s="1"/>
      <c r="C1279" s="1"/>
      <c r="D1279" s="8"/>
      <c r="E1279" s="8"/>
      <c r="F1279" s="8"/>
      <c r="G1279" s="5"/>
      <c r="H1279" s="5"/>
      <c r="I1279" s="5"/>
    </row>
    <row r="1280" spans="1:9" x14ac:dyDescent="0.2">
      <c r="A1280" s="1"/>
      <c r="B1280" s="1"/>
      <c r="C1280" s="1"/>
      <c r="D1280" s="8"/>
      <c r="E1280" s="8"/>
      <c r="F1280" s="8"/>
      <c r="G1280" s="5"/>
      <c r="H1280" s="5"/>
      <c r="I1280" s="5"/>
    </row>
    <row r="1281" spans="1:9" x14ac:dyDescent="0.2">
      <c r="A1281" s="1"/>
      <c r="B1281" s="1"/>
      <c r="C1281" s="1"/>
      <c r="D1281" s="8"/>
      <c r="E1281" s="8"/>
      <c r="F1281" s="8"/>
      <c r="G1281" s="5"/>
      <c r="H1281" s="5"/>
      <c r="I1281" s="5"/>
    </row>
    <row r="1282" spans="1:9" x14ac:dyDescent="0.2">
      <c r="A1282" s="1"/>
      <c r="B1282" s="1"/>
      <c r="C1282" s="1"/>
      <c r="D1282" s="8"/>
      <c r="E1282" s="8"/>
      <c r="F1282" s="8"/>
      <c r="G1282" s="5"/>
      <c r="H1282" s="5"/>
      <c r="I1282" s="5"/>
    </row>
    <row r="1283" spans="1:9" x14ac:dyDescent="0.2">
      <c r="A1283" s="1"/>
      <c r="B1283" s="1"/>
      <c r="C1283" s="1"/>
      <c r="D1283" s="8"/>
      <c r="E1283" s="8"/>
      <c r="F1283" s="8"/>
      <c r="G1283" s="5"/>
      <c r="H1283" s="5"/>
      <c r="I1283" s="5"/>
    </row>
    <row r="1284" spans="1:9" x14ac:dyDescent="0.2">
      <c r="A1284" s="1"/>
      <c r="B1284" s="1"/>
      <c r="C1284" s="1"/>
      <c r="D1284" s="8"/>
      <c r="E1284" s="8"/>
      <c r="F1284" s="8"/>
      <c r="G1284" s="5"/>
      <c r="H1284" s="5"/>
      <c r="I1284" s="5"/>
    </row>
    <row r="1285" spans="1:9" x14ac:dyDescent="0.2">
      <c r="A1285" s="1"/>
      <c r="B1285" s="1"/>
      <c r="C1285" s="1"/>
      <c r="D1285" s="8"/>
      <c r="E1285" s="8"/>
      <c r="F1285" s="8"/>
      <c r="G1285" s="5"/>
      <c r="H1285" s="5"/>
      <c r="I1285" s="5"/>
    </row>
    <row r="1286" spans="1:9" x14ac:dyDescent="0.2">
      <c r="A1286" s="1"/>
      <c r="B1286" s="1"/>
      <c r="C1286" s="1"/>
      <c r="D1286" s="8"/>
      <c r="E1286" s="8"/>
      <c r="F1286" s="8"/>
      <c r="G1286" s="5"/>
      <c r="H1286" s="5"/>
      <c r="I1286" s="5"/>
    </row>
    <row r="1287" spans="1:9" x14ac:dyDescent="0.2">
      <c r="A1287" s="1"/>
      <c r="B1287" s="1"/>
      <c r="C1287" s="1"/>
      <c r="D1287" s="8"/>
      <c r="E1287" s="8"/>
      <c r="F1287" s="8"/>
      <c r="G1287" s="5"/>
      <c r="H1287" s="5"/>
      <c r="I1287" s="5"/>
    </row>
    <row r="1288" spans="1:9" x14ac:dyDescent="0.2">
      <c r="A1288" s="1"/>
      <c r="B1288" s="1"/>
      <c r="C1288" s="1"/>
      <c r="D1288" s="8"/>
      <c r="E1288" s="8"/>
      <c r="F1288" s="8"/>
      <c r="G1288" s="5"/>
      <c r="H1288" s="5"/>
      <c r="I1288" s="5"/>
    </row>
    <row r="1289" spans="1:9" x14ac:dyDescent="0.2">
      <c r="A1289" s="1"/>
      <c r="B1289" s="1"/>
      <c r="C1289" s="1"/>
      <c r="D1289" s="8"/>
      <c r="E1289" s="8"/>
      <c r="F1289" s="8"/>
      <c r="G1289" s="5"/>
      <c r="H1289" s="5"/>
      <c r="I1289" s="5"/>
    </row>
    <row r="1290" spans="1:9" x14ac:dyDescent="0.2">
      <c r="A1290" s="1"/>
      <c r="B1290" s="1"/>
      <c r="C1290" s="1"/>
      <c r="D1290" s="8"/>
      <c r="E1290" s="8"/>
      <c r="F1290" s="8"/>
      <c r="G1290" s="5"/>
      <c r="H1290" s="5"/>
      <c r="I1290" s="5"/>
    </row>
    <row r="1291" spans="1:9" x14ac:dyDescent="0.2">
      <c r="A1291" s="1"/>
      <c r="B1291" s="1"/>
      <c r="C1291" s="1"/>
      <c r="D1291" s="8"/>
      <c r="E1291" s="8"/>
      <c r="F1291" s="8"/>
      <c r="G1291" s="5"/>
      <c r="H1291" s="5"/>
      <c r="I1291" s="5"/>
    </row>
    <row r="1292" spans="1:9" x14ac:dyDescent="0.2">
      <c r="A1292" s="1"/>
      <c r="B1292" s="1"/>
      <c r="C1292" s="1"/>
      <c r="D1292" s="8"/>
      <c r="E1292" s="8"/>
      <c r="F1292" s="8"/>
      <c r="G1292" s="5"/>
      <c r="H1292" s="5"/>
      <c r="I1292" s="5"/>
    </row>
    <row r="1293" spans="1:9" x14ac:dyDescent="0.2">
      <c r="A1293" s="1"/>
      <c r="B1293" s="1"/>
      <c r="C1293" s="1"/>
      <c r="D1293" s="8"/>
      <c r="E1293" s="8"/>
      <c r="F1293" s="8"/>
      <c r="G1293" s="5"/>
      <c r="H1293" s="5"/>
      <c r="I1293" s="5"/>
    </row>
    <row r="1294" spans="1:9" x14ac:dyDescent="0.2">
      <c r="A1294" s="1"/>
      <c r="B1294" s="1"/>
      <c r="C1294" s="1"/>
      <c r="D1294" s="8"/>
      <c r="E1294" s="8"/>
      <c r="F1294" s="8"/>
      <c r="G1294" s="5"/>
      <c r="H1294" s="5"/>
      <c r="I1294" s="5"/>
    </row>
    <row r="1295" spans="1:9" x14ac:dyDescent="0.2">
      <c r="A1295" s="1"/>
      <c r="B1295" s="1"/>
      <c r="C1295" s="1"/>
      <c r="D1295" s="8"/>
      <c r="E1295" s="8"/>
      <c r="F1295" s="8"/>
      <c r="G1295" s="5"/>
      <c r="H1295" s="5"/>
      <c r="I1295" s="5"/>
    </row>
    <row r="1296" spans="1:9" x14ac:dyDescent="0.2">
      <c r="A1296" s="1"/>
      <c r="B1296" s="1"/>
      <c r="C1296" s="1"/>
      <c r="D1296" s="8"/>
      <c r="E1296" s="8"/>
      <c r="F1296" s="8"/>
      <c r="G1296" s="5"/>
      <c r="H1296" s="5"/>
      <c r="I1296" s="5"/>
    </row>
    <row r="1297" spans="1:9" x14ac:dyDescent="0.2">
      <c r="A1297" s="1"/>
      <c r="B1297" s="1"/>
      <c r="C1297" s="1"/>
      <c r="D1297" s="8"/>
      <c r="E1297" s="8"/>
      <c r="F1297" s="8"/>
      <c r="G1297" s="5"/>
      <c r="H1297" s="5"/>
      <c r="I1297" s="5"/>
    </row>
    <row r="1298" spans="1:9" x14ac:dyDescent="0.2">
      <c r="A1298" s="1"/>
      <c r="B1298" s="1"/>
      <c r="C1298" s="1"/>
      <c r="D1298" s="8"/>
      <c r="E1298" s="8"/>
      <c r="F1298" s="8"/>
      <c r="G1298" s="5"/>
      <c r="H1298" s="5"/>
      <c r="I1298" s="5"/>
    </row>
    <row r="1299" spans="1:9" x14ac:dyDescent="0.2">
      <c r="A1299" s="1"/>
      <c r="B1299" s="1"/>
      <c r="C1299" s="1"/>
      <c r="D1299" s="8"/>
      <c r="E1299" s="8"/>
      <c r="F1299" s="8"/>
      <c r="G1299" s="5"/>
      <c r="H1299" s="5"/>
      <c r="I1299" s="5"/>
    </row>
    <row r="1300" spans="1:9" x14ac:dyDescent="0.2">
      <c r="A1300" s="1"/>
      <c r="B1300" s="1"/>
      <c r="C1300" s="1"/>
      <c r="D1300" s="8"/>
      <c r="E1300" s="8"/>
      <c r="F1300" s="8"/>
      <c r="G1300" s="5"/>
      <c r="H1300" s="5"/>
      <c r="I1300" s="5"/>
    </row>
    <row r="1301" spans="1:9" x14ac:dyDescent="0.2">
      <c r="A1301" s="1"/>
      <c r="B1301" s="1"/>
      <c r="C1301" s="1"/>
      <c r="D1301" s="8"/>
      <c r="E1301" s="8"/>
      <c r="F1301" s="8"/>
      <c r="G1301" s="5"/>
      <c r="H1301" s="5"/>
      <c r="I1301" s="5"/>
    </row>
    <row r="1302" spans="1:9" x14ac:dyDescent="0.2">
      <c r="A1302" s="1"/>
      <c r="B1302" s="1"/>
      <c r="C1302" s="1"/>
      <c r="D1302" s="8"/>
      <c r="E1302" s="8"/>
      <c r="F1302" s="8"/>
      <c r="G1302" s="5"/>
      <c r="H1302" s="5"/>
      <c r="I1302" s="5"/>
    </row>
    <row r="1303" spans="1:9" x14ac:dyDescent="0.2">
      <c r="A1303" s="1"/>
      <c r="B1303" s="1"/>
      <c r="C1303" s="1"/>
      <c r="D1303" s="8"/>
      <c r="E1303" s="8"/>
      <c r="F1303" s="8"/>
      <c r="G1303" s="5"/>
      <c r="H1303" s="5"/>
      <c r="I1303" s="5"/>
    </row>
    <row r="1304" spans="1:9" x14ac:dyDescent="0.2">
      <c r="A1304" s="1"/>
      <c r="B1304" s="1"/>
      <c r="C1304" s="1"/>
      <c r="D1304" s="8"/>
      <c r="E1304" s="8"/>
      <c r="F1304" s="8"/>
      <c r="G1304" s="5"/>
      <c r="H1304" s="5"/>
      <c r="I1304" s="5"/>
    </row>
    <row r="1305" spans="1:9" x14ac:dyDescent="0.2">
      <c r="A1305" s="1"/>
      <c r="B1305" s="1"/>
      <c r="C1305" s="1"/>
      <c r="D1305" s="8"/>
      <c r="E1305" s="8"/>
      <c r="F1305" s="8"/>
      <c r="G1305" s="5"/>
      <c r="H1305" s="5"/>
      <c r="I1305" s="5"/>
    </row>
    <row r="1306" spans="1:9" x14ac:dyDescent="0.2">
      <c r="A1306" s="1"/>
      <c r="B1306" s="1"/>
      <c r="C1306" s="1"/>
      <c r="D1306" s="8"/>
      <c r="E1306" s="8"/>
      <c r="F1306" s="8"/>
      <c r="G1306" s="5"/>
      <c r="H1306" s="5"/>
      <c r="I1306" s="5"/>
    </row>
    <row r="1307" spans="1:9" x14ac:dyDescent="0.2">
      <c r="A1307" s="1"/>
      <c r="B1307" s="1"/>
      <c r="C1307" s="1"/>
      <c r="D1307" s="8"/>
      <c r="E1307" s="8"/>
      <c r="F1307" s="8"/>
      <c r="G1307" s="5"/>
      <c r="H1307" s="5"/>
      <c r="I1307" s="5"/>
    </row>
    <row r="1308" spans="1:9" x14ac:dyDescent="0.2">
      <c r="A1308" s="1"/>
      <c r="B1308" s="1"/>
      <c r="C1308" s="1"/>
      <c r="D1308" s="8"/>
      <c r="E1308" s="8"/>
      <c r="F1308" s="8"/>
      <c r="G1308" s="5"/>
      <c r="H1308" s="5"/>
      <c r="I1308" s="5"/>
    </row>
    <row r="1309" spans="1:9" x14ac:dyDescent="0.2">
      <c r="A1309" s="1"/>
      <c r="B1309" s="1"/>
      <c r="C1309" s="1"/>
      <c r="D1309" s="8"/>
      <c r="E1309" s="8"/>
      <c r="F1309" s="8"/>
      <c r="G1309" s="5"/>
      <c r="H1309" s="5"/>
      <c r="I1309" s="5"/>
    </row>
    <row r="1310" spans="1:9" x14ac:dyDescent="0.2">
      <c r="A1310" s="1"/>
      <c r="B1310" s="1"/>
      <c r="C1310" s="1"/>
      <c r="D1310" s="8"/>
      <c r="E1310" s="8"/>
      <c r="F1310" s="8"/>
      <c r="G1310" s="5"/>
      <c r="H1310" s="5"/>
      <c r="I1310" s="5"/>
    </row>
    <row r="1311" spans="1:9" x14ac:dyDescent="0.2">
      <c r="A1311" s="1"/>
      <c r="B1311" s="1"/>
      <c r="C1311" s="1"/>
      <c r="D1311" s="8"/>
      <c r="E1311" s="8"/>
      <c r="F1311" s="8"/>
      <c r="G1311" s="5"/>
      <c r="H1311" s="5"/>
      <c r="I1311" s="5"/>
    </row>
    <row r="1312" spans="1:9" x14ac:dyDescent="0.2">
      <c r="A1312" s="1"/>
      <c r="B1312" s="1"/>
      <c r="C1312" s="1"/>
      <c r="D1312" s="8"/>
      <c r="E1312" s="8"/>
      <c r="F1312" s="8"/>
      <c r="G1312" s="5"/>
      <c r="H1312" s="5"/>
      <c r="I1312" s="5"/>
    </row>
    <row r="1313" spans="1:9" x14ac:dyDescent="0.2">
      <c r="A1313" s="1"/>
      <c r="B1313" s="1"/>
      <c r="C1313" s="1"/>
      <c r="D1313" s="8"/>
      <c r="E1313" s="8"/>
      <c r="F1313" s="8"/>
      <c r="G1313" s="5"/>
      <c r="H1313" s="5"/>
      <c r="I1313" s="5"/>
    </row>
    <row r="1314" spans="1:9" x14ac:dyDescent="0.2">
      <c r="A1314" s="1"/>
      <c r="B1314" s="1"/>
      <c r="C1314" s="1"/>
      <c r="D1314" s="8"/>
      <c r="E1314" s="8"/>
      <c r="F1314" s="8"/>
      <c r="G1314" s="5"/>
      <c r="H1314" s="5"/>
      <c r="I1314" s="5"/>
    </row>
    <row r="1315" spans="1:9" x14ac:dyDescent="0.2">
      <c r="A1315" s="1"/>
      <c r="B1315" s="1"/>
      <c r="C1315" s="1"/>
      <c r="D1315" s="8"/>
      <c r="E1315" s="8"/>
      <c r="F1315" s="8"/>
      <c r="G1315" s="5"/>
      <c r="H1315" s="5"/>
      <c r="I1315" s="5"/>
    </row>
    <row r="1316" spans="1:9" x14ac:dyDescent="0.2">
      <c r="A1316" s="1"/>
      <c r="B1316" s="1"/>
      <c r="C1316" s="1"/>
      <c r="D1316" s="8"/>
      <c r="E1316" s="8"/>
      <c r="F1316" s="8"/>
      <c r="G1316" s="5"/>
      <c r="H1316" s="5"/>
      <c r="I1316" s="5"/>
    </row>
    <row r="1317" spans="1:9" x14ac:dyDescent="0.2">
      <c r="A1317" s="1"/>
      <c r="B1317" s="1"/>
      <c r="C1317" s="1"/>
      <c r="D1317" s="8"/>
      <c r="E1317" s="8"/>
      <c r="F1317" s="8"/>
      <c r="G1317" s="5"/>
      <c r="H1317" s="5"/>
      <c r="I1317" s="5"/>
    </row>
    <row r="1318" spans="1:9" x14ac:dyDescent="0.2">
      <c r="A1318" s="1"/>
      <c r="B1318" s="1"/>
      <c r="C1318" s="1"/>
      <c r="D1318" s="8"/>
      <c r="E1318" s="8"/>
      <c r="F1318" s="8"/>
      <c r="G1318" s="5"/>
      <c r="H1318" s="5"/>
      <c r="I1318" s="5"/>
    </row>
    <row r="1319" spans="1:9" x14ac:dyDescent="0.2">
      <c r="A1319" s="1"/>
      <c r="B1319" s="1"/>
      <c r="C1319" s="1"/>
      <c r="D1319" s="8"/>
      <c r="E1319" s="8"/>
      <c r="F1319" s="8"/>
      <c r="G1319" s="5"/>
      <c r="H1319" s="5"/>
      <c r="I1319" s="5"/>
    </row>
    <row r="1320" spans="1:9" x14ac:dyDescent="0.2">
      <c r="A1320" s="1"/>
      <c r="B1320" s="1"/>
      <c r="C1320" s="1"/>
      <c r="D1320" s="8"/>
      <c r="E1320" s="8"/>
      <c r="F1320" s="8"/>
      <c r="G1320" s="5"/>
      <c r="H1320" s="5"/>
      <c r="I1320" s="5"/>
    </row>
    <row r="1321" spans="1:9" x14ac:dyDescent="0.2">
      <c r="A1321" s="1"/>
      <c r="B1321" s="1"/>
      <c r="C1321" s="1"/>
      <c r="D1321" s="8"/>
      <c r="E1321" s="8"/>
      <c r="F1321" s="8"/>
      <c r="G1321" s="5"/>
      <c r="H1321" s="5"/>
      <c r="I1321" s="5"/>
    </row>
    <row r="1322" spans="1:9" x14ac:dyDescent="0.2">
      <c r="A1322" s="1"/>
      <c r="B1322" s="1"/>
      <c r="C1322" s="1"/>
      <c r="D1322" s="8"/>
      <c r="E1322" s="8"/>
      <c r="F1322" s="8"/>
      <c r="G1322" s="5"/>
      <c r="H1322" s="5"/>
      <c r="I1322" s="5"/>
    </row>
    <row r="1323" spans="1:9" x14ac:dyDescent="0.2">
      <c r="A1323" s="1"/>
      <c r="B1323" s="1"/>
      <c r="C1323" s="1"/>
      <c r="D1323" s="8"/>
      <c r="E1323" s="8"/>
      <c r="F1323" s="8"/>
      <c r="G1323" s="5"/>
      <c r="H1323" s="5"/>
      <c r="I1323" s="5"/>
    </row>
    <row r="1324" spans="1:9" x14ac:dyDescent="0.2">
      <c r="A1324" s="1"/>
      <c r="B1324" s="1"/>
      <c r="C1324" s="1"/>
      <c r="D1324" s="8"/>
      <c r="E1324" s="8"/>
      <c r="F1324" s="8"/>
      <c r="G1324" s="5"/>
      <c r="H1324" s="5"/>
      <c r="I1324" s="5"/>
    </row>
    <row r="1325" spans="1:9" x14ac:dyDescent="0.2">
      <c r="A1325" s="1"/>
      <c r="B1325" s="1"/>
      <c r="C1325" s="1"/>
      <c r="D1325" s="8"/>
      <c r="E1325" s="8"/>
      <c r="F1325" s="8"/>
      <c r="G1325" s="5"/>
      <c r="H1325" s="5"/>
      <c r="I1325" s="5"/>
    </row>
    <row r="1326" spans="1:9" x14ac:dyDescent="0.2">
      <c r="A1326" s="1"/>
      <c r="B1326" s="1"/>
      <c r="C1326" s="1"/>
      <c r="D1326" s="8"/>
      <c r="E1326" s="8"/>
      <c r="F1326" s="8"/>
      <c r="G1326" s="5"/>
      <c r="H1326" s="5"/>
      <c r="I1326" s="5"/>
    </row>
    <row r="1327" spans="1:9" x14ac:dyDescent="0.2">
      <c r="A1327" s="1"/>
      <c r="B1327" s="1"/>
      <c r="C1327" s="1"/>
      <c r="D1327" s="8"/>
      <c r="E1327" s="8"/>
      <c r="F1327" s="8"/>
      <c r="G1327" s="5"/>
      <c r="H1327" s="5"/>
      <c r="I1327" s="5"/>
    </row>
    <row r="1328" spans="1:9" x14ac:dyDescent="0.2">
      <c r="A1328" s="1"/>
      <c r="B1328" s="1"/>
      <c r="C1328" s="1"/>
      <c r="D1328" s="8"/>
      <c r="E1328" s="8"/>
      <c r="F1328" s="8"/>
      <c r="G1328" s="5"/>
      <c r="H1328" s="5"/>
      <c r="I1328" s="5"/>
    </row>
    <row r="1329" spans="1:9" x14ac:dyDescent="0.2">
      <c r="A1329" s="1"/>
      <c r="B1329" s="1"/>
      <c r="C1329" s="1"/>
      <c r="D1329" s="8"/>
      <c r="E1329" s="8"/>
      <c r="F1329" s="8"/>
      <c r="G1329" s="5"/>
      <c r="H1329" s="5"/>
      <c r="I1329" s="5"/>
    </row>
    <row r="1330" spans="1:9" x14ac:dyDescent="0.2">
      <c r="A1330" s="1"/>
      <c r="B1330" s="1"/>
      <c r="C1330" s="1"/>
      <c r="D1330" s="8"/>
      <c r="E1330" s="8"/>
      <c r="F1330" s="8"/>
      <c r="G1330" s="5"/>
      <c r="H1330" s="5"/>
      <c r="I1330" s="5"/>
    </row>
    <row r="1331" spans="1:9" x14ac:dyDescent="0.2">
      <c r="A1331" s="1"/>
      <c r="B1331" s="1"/>
      <c r="C1331" s="1"/>
      <c r="D1331" s="8"/>
      <c r="E1331" s="8"/>
      <c r="F1331" s="8"/>
      <c r="G1331" s="5"/>
      <c r="H1331" s="5"/>
      <c r="I1331" s="5"/>
    </row>
    <row r="1332" spans="1:9" x14ac:dyDescent="0.2">
      <c r="A1332" s="1"/>
      <c r="B1332" s="1"/>
      <c r="C1332" s="1"/>
      <c r="D1332" s="8"/>
      <c r="E1332" s="8"/>
      <c r="F1332" s="8"/>
      <c r="G1332" s="5"/>
      <c r="H1332" s="5"/>
      <c r="I1332" s="5"/>
    </row>
    <row r="1333" spans="1:9" x14ac:dyDescent="0.2">
      <c r="A1333" s="1"/>
      <c r="B1333" s="1"/>
      <c r="C1333" s="1"/>
      <c r="D1333" s="8"/>
      <c r="E1333" s="8"/>
      <c r="F1333" s="8"/>
      <c r="G1333" s="5"/>
      <c r="H1333" s="5"/>
      <c r="I1333" s="5"/>
    </row>
    <row r="1334" spans="1:9" x14ac:dyDescent="0.2">
      <c r="A1334" s="1"/>
      <c r="B1334" s="1"/>
      <c r="C1334" s="1"/>
      <c r="D1334" s="8"/>
      <c r="E1334" s="8"/>
      <c r="F1334" s="8"/>
      <c r="G1334" s="5"/>
      <c r="H1334" s="5"/>
      <c r="I1334" s="5"/>
    </row>
    <row r="1335" spans="1:9" x14ac:dyDescent="0.2">
      <c r="A1335" s="1"/>
      <c r="B1335" s="1"/>
      <c r="C1335" s="1"/>
      <c r="D1335" s="8"/>
      <c r="E1335" s="8"/>
      <c r="F1335" s="8"/>
      <c r="G1335" s="5"/>
      <c r="H1335" s="5"/>
      <c r="I1335" s="5"/>
    </row>
    <row r="1336" spans="1:9" x14ac:dyDescent="0.2">
      <c r="A1336" s="1"/>
      <c r="B1336" s="1"/>
      <c r="C1336" s="1"/>
      <c r="D1336" s="8"/>
      <c r="E1336" s="8"/>
      <c r="F1336" s="8"/>
      <c r="G1336" s="5"/>
      <c r="H1336" s="5"/>
      <c r="I1336" s="5"/>
    </row>
    <row r="1337" spans="1:9" x14ac:dyDescent="0.2">
      <c r="A1337" s="1"/>
      <c r="B1337" s="1"/>
      <c r="C1337" s="1"/>
      <c r="D1337" s="8"/>
      <c r="E1337" s="8"/>
      <c r="F1337" s="8"/>
      <c r="G1337" s="5"/>
      <c r="H1337" s="5"/>
      <c r="I1337" s="5"/>
    </row>
    <row r="1338" spans="1:9" x14ac:dyDescent="0.2">
      <c r="A1338" s="1"/>
      <c r="B1338" s="1"/>
      <c r="C1338" s="1"/>
      <c r="D1338" s="8"/>
      <c r="E1338" s="8"/>
      <c r="F1338" s="8"/>
      <c r="G1338" s="5"/>
      <c r="H1338" s="5"/>
      <c r="I1338" s="5"/>
    </row>
    <row r="1339" spans="1:9" x14ac:dyDescent="0.2">
      <c r="A1339" s="1"/>
      <c r="B1339" s="1"/>
      <c r="C1339" s="1"/>
      <c r="D1339" s="8"/>
      <c r="E1339" s="8"/>
      <c r="F1339" s="8"/>
      <c r="G1339" s="5"/>
      <c r="H1339" s="5"/>
      <c r="I1339" s="5"/>
    </row>
    <row r="1340" spans="1:9" x14ac:dyDescent="0.2">
      <c r="A1340" s="1"/>
      <c r="B1340" s="1"/>
      <c r="C1340" s="1"/>
      <c r="D1340" s="8"/>
      <c r="E1340" s="8"/>
      <c r="F1340" s="8"/>
      <c r="G1340" s="5"/>
      <c r="H1340" s="5"/>
      <c r="I1340" s="5"/>
    </row>
    <row r="1341" spans="1:9" x14ac:dyDescent="0.2">
      <c r="A1341" s="1"/>
      <c r="B1341" s="1"/>
      <c r="C1341" s="1"/>
      <c r="D1341" s="8"/>
      <c r="E1341" s="8"/>
      <c r="F1341" s="8"/>
      <c r="G1341" s="5"/>
      <c r="H1341" s="5"/>
      <c r="I1341" s="5"/>
    </row>
    <row r="1342" spans="1:9" x14ac:dyDescent="0.2">
      <c r="A1342" s="1"/>
      <c r="B1342" s="1"/>
      <c r="C1342" s="1"/>
      <c r="D1342" s="8"/>
      <c r="E1342" s="8"/>
      <c r="F1342" s="8"/>
      <c r="G1342" s="5"/>
      <c r="H1342" s="5"/>
      <c r="I1342" s="5"/>
    </row>
    <row r="1343" spans="1:9" x14ac:dyDescent="0.2">
      <c r="A1343" s="1"/>
      <c r="B1343" s="1"/>
      <c r="C1343" s="1"/>
      <c r="D1343" s="8"/>
      <c r="E1343" s="8"/>
      <c r="F1343" s="8"/>
      <c r="G1343" s="5"/>
      <c r="H1343" s="5"/>
      <c r="I1343" s="5"/>
    </row>
    <row r="1344" spans="1:9" x14ac:dyDescent="0.2">
      <c r="A1344" s="1"/>
      <c r="B1344" s="1"/>
      <c r="C1344" s="1"/>
      <c r="D1344" s="8"/>
      <c r="E1344" s="8"/>
      <c r="F1344" s="8"/>
      <c r="G1344" s="5"/>
      <c r="H1344" s="5"/>
      <c r="I1344" s="5"/>
    </row>
    <row r="1345" spans="1:9" x14ac:dyDescent="0.2">
      <c r="A1345" s="1"/>
      <c r="B1345" s="1"/>
      <c r="C1345" s="1"/>
      <c r="D1345" s="8"/>
      <c r="E1345" s="8"/>
      <c r="F1345" s="8"/>
      <c r="G1345" s="5"/>
      <c r="H1345" s="5"/>
      <c r="I1345" s="5"/>
    </row>
    <row r="1346" spans="1:9" x14ac:dyDescent="0.2">
      <c r="A1346" s="1"/>
      <c r="B1346" s="1"/>
      <c r="C1346" s="1"/>
      <c r="D1346" s="8"/>
      <c r="E1346" s="8"/>
      <c r="F1346" s="8"/>
      <c r="G1346" s="5"/>
      <c r="H1346" s="5"/>
      <c r="I1346" s="5"/>
    </row>
    <row r="1347" spans="1:9" x14ac:dyDescent="0.2">
      <c r="A1347" s="1"/>
      <c r="B1347" s="1"/>
      <c r="C1347" s="1"/>
      <c r="D1347" s="8"/>
      <c r="E1347" s="8"/>
      <c r="F1347" s="8"/>
      <c r="G1347" s="5"/>
      <c r="H1347" s="5"/>
      <c r="I1347" s="5"/>
    </row>
    <row r="1348" spans="1:9" x14ac:dyDescent="0.2">
      <c r="A1348" s="1"/>
      <c r="B1348" s="1"/>
      <c r="C1348" s="1"/>
      <c r="D1348" s="8"/>
      <c r="E1348" s="8"/>
      <c r="F1348" s="8"/>
      <c r="G1348" s="5"/>
      <c r="H1348" s="5"/>
      <c r="I1348" s="5"/>
    </row>
    <row r="1349" spans="1:9" x14ac:dyDescent="0.2">
      <c r="A1349" s="1"/>
      <c r="B1349" s="1"/>
      <c r="C1349" s="1"/>
      <c r="D1349" s="8"/>
      <c r="E1349" s="8"/>
      <c r="F1349" s="8"/>
      <c r="G1349" s="5"/>
      <c r="H1349" s="5"/>
      <c r="I1349" s="5"/>
    </row>
    <row r="1350" spans="1:9" x14ac:dyDescent="0.2">
      <c r="A1350" s="1"/>
      <c r="B1350" s="1"/>
      <c r="C1350" s="1"/>
      <c r="D1350" s="8"/>
      <c r="E1350" s="8"/>
      <c r="F1350" s="8"/>
      <c r="G1350" s="5"/>
      <c r="H1350" s="5"/>
      <c r="I1350" s="5"/>
    </row>
    <row r="1351" spans="1:9" x14ac:dyDescent="0.2">
      <c r="A1351" s="1"/>
      <c r="B1351" s="1"/>
      <c r="C1351" s="1"/>
      <c r="D1351" s="8"/>
      <c r="E1351" s="8"/>
      <c r="F1351" s="8"/>
      <c r="G1351" s="5"/>
      <c r="H1351" s="5"/>
      <c r="I1351" s="5"/>
    </row>
    <row r="1352" spans="1:9" x14ac:dyDescent="0.2">
      <c r="A1352" s="1"/>
      <c r="B1352" s="1"/>
      <c r="C1352" s="1"/>
      <c r="D1352" s="8"/>
      <c r="E1352" s="8"/>
      <c r="F1352" s="8"/>
      <c r="G1352" s="5"/>
      <c r="H1352" s="5"/>
      <c r="I1352" s="5"/>
    </row>
    <row r="1353" spans="1:9" x14ac:dyDescent="0.2">
      <c r="A1353" s="1"/>
      <c r="B1353" s="1"/>
      <c r="C1353" s="1"/>
      <c r="D1353" s="8"/>
      <c r="E1353" s="8"/>
      <c r="F1353" s="8"/>
      <c r="G1353" s="5"/>
      <c r="H1353" s="5"/>
      <c r="I1353" s="5"/>
    </row>
    <row r="1354" spans="1:9" x14ac:dyDescent="0.2">
      <c r="A1354" s="1"/>
      <c r="B1354" s="1"/>
      <c r="C1354" s="1"/>
      <c r="D1354" s="8"/>
      <c r="E1354" s="8"/>
      <c r="F1354" s="8"/>
      <c r="G1354" s="5"/>
      <c r="H1354" s="5"/>
      <c r="I1354" s="5"/>
    </row>
    <row r="1355" spans="1:9" x14ac:dyDescent="0.2">
      <c r="A1355" s="1"/>
      <c r="B1355" s="1"/>
      <c r="C1355" s="1"/>
      <c r="D1355" s="8"/>
      <c r="E1355" s="8"/>
      <c r="F1355" s="8"/>
      <c r="G1355" s="5"/>
      <c r="H1355" s="5"/>
      <c r="I1355" s="5"/>
    </row>
    <row r="1356" spans="1:9" x14ac:dyDescent="0.2">
      <c r="A1356" s="1"/>
      <c r="B1356" s="1"/>
      <c r="C1356" s="1"/>
      <c r="D1356" s="8"/>
      <c r="E1356" s="8"/>
      <c r="F1356" s="8"/>
      <c r="G1356" s="5"/>
      <c r="H1356" s="5"/>
      <c r="I1356" s="5"/>
    </row>
    <row r="1357" spans="1:9" x14ac:dyDescent="0.2">
      <c r="A1357" s="1"/>
      <c r="B1357" s="1"/>
      <c r="C1357" s="1"/>
      <c r="D1357" s="8"/>
      <c r="E1357" s="8"/>
      <c r="F1357" s="8"/>
      <c r="G1357" s="5"/>
      <c r="H1357" s="5"/>
      <c r="I1357" s="5"/>
    </row>
    <row r="1358" spans="1:9" x14ac:dyDescent="0.2">
      <c r="A1358" s="1"/>
      <c r="B1358" s="1"/>
      <c r="C1358" s="1"/>
      <c r="D1358" s="8"/>
      <c r="E1358" s="8"/>
      <c r="F1358" s="8"/>
      <c r="G1358" s="5"/>
      <c r="H1358" s="5"/>
      <c r="I1358" s="5"/>
    </row>
    <row r="1359" spans="1:9" x14ac:dyDescent="0.2">
      <c r="A1359" s="1"/>
      <c r="B1359" s="1"/>
      <c r="C1359" s="1"/>
      <c r="D1359" s="8"/>
      <c r="E1359" s="8"/>
      <c r="F1359" s="8"/>
      <c r="G1359" s="5"/>
      <c r="H1359" s="5"/>
      <c r="I1359" s="5"/>
    </row>
    <row r="1360" spans="1:9" x14ac:dyDescent="0.2">
      <c r="A1360" s="1"/>
      <c r="B1360" s="1"/>
      <c r="C1360" s="1"/>
      <c r="D1360" s="8"/>
      <c r="E1360" s="8"/>
      <c r="F1360" s="8"/>
      <c r="G1360" s="5"/>
      <c r="H1360" s="5"/>
      <c r="I1360" s="5"/>
    </row>
    <row r="1361" spans="1:9" x14ac:dyDescent="0.2">
      <c r="A1361" s="1"/>
      <c r="B1361" s="1"/>
      <c r="C1361" s="1"/>
      <c r="D1361" s="8"/>
      <c r="E1361" s="8"/>
      <c r="F1361" s="8"/>
      <c r="G1361" s="5"/>
      <c r="H1361" s="5"/>
      <c r="I1361" s="5"/>
    </row>
    <row r="1362" spans="1:9" x14ac:dyDescent="0.2">
      <c r="A1362" s="1"/>
      <c r="B1362" s="1"/>
      <c r="C1362" s="1"/>
      <c r="D1362" s="8"/>
      <c r="E1362" s="8"/>
      <c r="F1362" s="8"/>
      <c r="G1362" s="5"/>
      <c r="H1362" s="5"/>
      <c r="I1362" s="5"/>
    </row>
    <row r="1363" spans="1:9" x14ac:dyDescent="0.2">
      <c r="A1363" s="1"/>
      <c r="B1363" s="1"/>
      <c r="C1363" s="1"/>
      <c r="D1363" s="8"/>
      <c r="E1363" s="8"/>
      <c r="F1363" s="8"/>
      <c r="G1363" s="5"/>
      <c r="H1363" s="5"/>
      <c r="I1363" s="5"/>
    </row>
    <row r="1364" spans="1:9" x14ac:dyDescent="0.2">
      <c r="A1364" s="1"/>
      <c r="B1364" s="1"/>
      <c r="C1364" s="1"/>
      <c r="D1364" s="8"/>
      <c r="E1364" s="8"/>
      <c r="F1364" s="8"/>
      <c r="G1364" s="5"/>
      <c r="H1364" s="5"/>
      <c r="I1364" s="5"/>
    </row>
    <row r="1365" spans="1:9" x14ac:dyDescent="0.2">
      <c r="A1365" s="1"/>
      <c r="B1365" s="1"/>
      <c r="C1365" s="1"/>
      <c r="D1365" s="8"/>
      <c r="E1365" s="8"/>
      <c r="F1365" s="8"/>
      <c r="G1365" s="5"/>
      <c r="H1365" s="5"/>
      <c r="I1365" s="5"/>
    </row>
    <row r="1366" spans="1:9" x14ac:dyDescent="0.2">
      <c r="A1366" s="1"/>
      <c r="B1366" s="1"/>
      <c r="C1366" s="1"/>
      <c r="D1366" s="8"/>
      <c r="E1366" s="8"/>
      <c r="F1366" s="8"/>
      <c r="G1366" s="5"/>
      <c r="H1366" s="5"/>
      <c r="I1366" s="5"/>
    </row>
    <row r="1367" spans="1:9" x14ac:dyDescent="0.2">
      <c r="A1367" s="1"/>
      <c r="B1367" s="1"/>
      <c r="C1367" s="1"/>
      <c r="D1367" s="8"/>
      <c r="E1367" s="8"/>
      <c r="F1367" s="8"/>
      <c r="G1367" s="5"/>
      <c r="H1367" s="5"/>
      <c r="I1367" s="5"/>
    </row>
    <row r="1368" spans="1:9" x14ac:dyDescent="0.2">
      <c r="A1368" s="1"/>
      <c r="B1368" s="1"/>
      <c r="C1368" s="1"/>
      <c r="D1368" s="8"/>
      <c r="E1368" s="8"/>
      <c r="F1368" s="8"/>
      <c r="G1368" s="5"/>
      <c r="H1368" s="5"/>
      <c r="I1368" s="5"/>
    </row>
    <row r="1369" spans="1:9" x14ac:dyDescent="0.2">
      <c r="A1369" s="1"/>
      <c r="B1369" s="1"/>
      <c r="C1369" s="1"/>
      <c r="D1369" s="8"/>
      <c r="E1369" s="8"/>
      <c r="F1369" s="8"/>
      <c r="G1369" s="5"/>
      <c r="H1369" s="5"/>
      <c r="I1369" s="5"/>
    </row>
    <row r="1370" spans="1:9" x14ac:dyDescent="0.2">
      <c r="A1370" s="1"/>
      <c r="B1370" s="1"/>
      <c r="C1370" s="1"/>
      <c r="D1370" s="8"/>
      <c r="E1370" s="8"/>
      <c r="F1370" s="8"/>
      <c r="G1370" s="5"/>
      <c r="H1370" s="5"/>
      <c r="I1370" s="5"/>
    </row>
    <row r="1371" spans="1:9" x14ac:dyDescent="0.2">
      <c r="A1371" s="1"/>
      <c r="B1371" s="1"/>
      <c r="C1371" s="1"/>
      <c r="D1371" s="8"/>
      <c r="E1371" s="8"/>
      <c r="F1371" s="8"/>
      <c r="G1371" s="5"/>
      <c r="H1371" s="5"/>
      <c r="I1371" s="5"/>
    </row>
    <row r="1372" spans="1:9" x14ac:dyDescent="0.2">
      <c r="A1372" s="1"/>
      <c r="B1372" s="1"/>
      <c r="C1372" s="1"/>
      <c r="D1372" s="8"/>
      <c r="E1372" s="8"/>
      <c r="F1372" s="8"/>
      <c r="G1372" s="5"/>
      <c r="H1372" s="5"/>
      <c r="I1372" s="5"/>
    </row>
    <row r="1373" spans="1:9" x14ac:dyDescent="0.2">
      <c r="A1373" s="1"/>
      <c r="B1373" s="1"/>
      <c r="C1373" s="1"/>
      <c r="D1373" s="8"/>
      <c r="E1373" s="8"/>
      <c r="F1373" s="8"/>
      <c r="G1373" s="5"/>
      <c r="H1373" s="5"/>
      <c r="I1373" s="5"/>
    </row>
    <row r="1374" spans="1:9" x14ac:dyDescent="0.2">
      <c r="A1374" s="1"/>
      <c r="B1374" s="1"/>
      <c r="C1374" s="1"/>
      <c r="D1374" s="8"/>
      <c r="E1374" s="8"/>
      <c r="F1374" s="8"/>
      <c r="G1374" s="5"/>
      <c r="H1374" s="5"/>
      <c r="I1374" s="5"/>
    </row>
    <row r="1375" spans="1:9" x14ac:dyDescent="0.2">
      <c r="A1375" s="1"/>
      <c r="B1375" s="1"/>
      <c r="C1375" s="1"/>
      <c r="D1375" s="8"/>
      <c r="E1375" s="8"/>
      <c r="F1375" s="8"/>
      <c r="G1375" s="5"/>
      <c r="H1375" s="5"/>
      <c r="I1375" s="5"/>
    </row>
    <row r="1376" spans="1:9" x14ac:dyDescent="0.2">
      <c r="A1376" s="1"/>
      <c r="B1376" s="1"/>
      <c r="C1376" s="1"/>
      <c r="D1376" s="8"/>
      <c r="E1376" s="8"/>
      <c r="F1376" s="8"/>
      <c r="G1376" s="5"/>
      <c r="H1376" s="5"/>
      <c r="I1376" s="5"/>
    </row>
    <row r="1377" spans="1:9" x14ac:dyDescent="0.2">
      <c r="A1377" s="1"/>
      <c r="B1377" s="1"/>
      <c r="C1377" s="1"/>
      <c r="D1377" s="8"/>
      <c r="E1377" s="8"/>
      <c r="F1377" s="8"/>
      <c r="G1377" s="5"/>
      <c r="H1377" s="5"/>
      <c r="I1377" s="5"/>
    </row>
    <row r="1378" spans="1:9" x14ac:dyDescent="0.2">
      <c r="A1378" s="1"/>
      <c r="B1378" s="1"/>
      <c r="C1378" s="1"/>
      <c r="D1378" s="8"/>
      <c r="E1378" s="8"/>
      <c r="F1378" s="8"/>
      <c r="G1378" s="5"/>
      <c r="H1378" s="5"/>
      <c r="I1378" s="5"/>
    </row>
    <row r="1379" spans="1:9" x14ac:dyDescent="0.2">
      <c r="A1379" s="1"/>
      <c r="B1379" s="1"/>
      <c r="C1379" s="1"/>
      <c r="D1379" s="8"/>
      <c r="E1379" s="8"/>
      <c r="F1379" s="8"/>
      <c r="G1379" s="5"/>
      <c r="H1379" s="5"/>
      <c r="I1379" s="5"/>
    </row>
    <row r="1380" spans="1:9" x14ac:dyDescent="0.2">
      <c r="A1380" s="1"/>
      <c r="B1380" s="1"/>
      <c r="C1380" s="1"/>
      <c r="D1380" s="8"/>
      <c r="E1380" s="8"/>
      <c r="F1380" s="8"/>
      <c r="G1380" s="5"/>
      <c r="H1380" s="5"/>
      <c r="I1380" s="5"/>
    </row>
    <row r="1381" spans="1:9" x14ac:dyDescent="0.2">
      <c r="A1381" s="1"/>
      <c r="B1381" s="1"/>
      <c r="C1381" s="1"/>
      <c r="D1381" s="8"/>
      <c r="E1381" s="8"/>
      <c r="F1381" s="8"/>
      <c r="G1381" s="5"/>
      <c r="H1381" s="5"/>
      <c r="I1381" s="5"/>
    </row>
    <row r="1382" spans="1:9" x14ac:dyDescent="0.2">
      <c r="A1382" s="1"/>
      <c r="B1382" s="1"/>
      <c r="C1382" s="1"/>
      <c r="D1382" s="8"/>
      <c r="E1382" s="8"/>
      <c r="F1382" s="8"/>
      <c r="G1382" s="5"/>
      <c r="H1382" s="5"/>
      <c r="I1382" s="5"/>
    </row>
    <row r="1383" spans="1:9" x14ac:dyDescent="0.2">
      <c r="A1383" s="1"/>
      <c r="B1383" s="1"/>
      <c r="C1383" s="1"/>
      <c r="D1383" s="8"/>
      <c r="E1383" s="8"/>
      <c r="F1383" s="8"/>
      <c r="G1383" s="5"/>
      <c r="H1383" s="5"/>
      <c r="I1383" s="5"/>
    </row>
    <row r="1384" spans="1:9" x14ac:dyDescent="0.2">
      <c r="A1384" s="1"/>
      <c r="B1384" s="1"/>
      <c r="C1384" s="1"/>
      <c r="D1384" s="8"/>
      <c r="E1384" s="8"/>
      <c r="F1384" s="8"/>
      <c r="G1384" s="5"/>
      <c r="H1384" s="5"/>
      <c r="I1384" s="5"/>
    </row>
    <row r="1385" spans="1:9" x14ac:dyDescent="0.2">
      <c r="A1385" s="1"/>
      <c r="B1385" s="1"/>
      <c r="C1385" s="1"/>
      <c r="D1385" s="8"/>
      <c r="E1385" s="8"/>
      <c r="F1385" s="8"/>
      <c r="G1385" s="5"/>
      <c r="H1385" s="5"/>
      <c r="I1385" s="5"/>
    </row>
    <row r="1386" spans="1:9" x14ac:dyDescent="0.2">
      <c r="A1386" s="1"/>
      <c r="B1386" s="1"/>
      <c r="C1386" s="1"/>
      <c r="D1386" s="8"/>
      <c r="E1386" s="8"/>
      <c r="F1386" s="8"/>
      <c r="G1386" s="5"/>
      <c r="H1386" s="5"/>
      <c r="I1386" s="5"/>
    </row>
    <row r="1387" spans="1:9" x14ac:dyDescent="0.2">
      <c r="A1387" s="1"/>
      <c r="B1387" s="1"/>
      <c r="C1387" s="1"/>
      <c r="D1387" s="8"/>
      <c r="E1387" s="8"/>
      <c r="F1387" s="8"/>
      <c r="G1387" s="5"/>
      <c r="H1387" s="5"/>
      <c r="I1387" s="5"/>
    </row>
    <row r="1388" spans="1:9" x14ac:dyDescent="0.2">
      <c r="A1388" s="1"/>
      <c r="B1388" s="1"/>
      <c r="C1388" s="1"/>
      <c r="D1388" s="8"/>
      <c r="E1388" s="8"/>
      <c r="F1388" s="8"/>
      <c r="G1388" s="5"/>
      <c r="H1388" s="5"/>
      <c r="I1388" s="5"/>
    </row>
    <row r="1389" spans="1:9" x14ac:dyDescent="0.2">
      <c r="A1389" s="1"/>
      <c r="B1389" s="1"/>
      <c r="C1389" s="1"/>
      <c r="D1389" s="8"/>
      <c r="E1389" s="8"/>
      <c r="F1389" s="8"/>
      <c r="G1389" s="5"/>
      <c r="H1389" s="5"/>
      <c r="I1389" s="5"/>
    </row>
    <row r="1390" spans="1:9" x14ac:dyDescent="0.2">
      <c r="A1390" s="1"/>
      <c r="B1390" s="1"/>
      <c r="C1390" s="1"/>
      <c r="D1390" s="8"/>
      <c r="E1390" s="8"/>
      <c r="F1390" s="8"/>
      <c r="G1390" s="5"/>
      <c r="H1390" s="5"/>
      <c r="I1390" s="5"/>
    </row>
    <row r="1391" spans="1:9" x14ac:dyDescent="0.2">
      <c r="A1391" s="1"/>
      <c r="B1391" s="1"/>
      <c r="C1391" s="1"/>
      <c r="D1391" s="8"/>
      <c r="E1391" s="8"/>
      <c r="F1391" s="8"/>
      <c r="G1391" s="5"/>
      <c r="H1391" s="5"/>
      <c r="I1391" s="5"/>
    </row>
    <row r="1392" spans="1:9" x14ac:dyDescent="0.2">
      <c r="A1392" s="1"/>
      <c r="B1392" s="1"/>
      <c r="C1392" s="1"/>
      <c r="D1392" s="8"/>
      <c r="E1392" s="8"/>
      <c r="F1392" s="8"/>
      <c r="G1392" s="5"/>
      <c r="H1392" s="5"/>
      <c r="I1392" s="5"/>
    </row>
    <row r="1393" spans="1:9" x14ac:dyDescent="0.2">
      <c r="A1393" s="1"/>
      <c r="B1393" s="1"/>
      <c r="C1393" s="1"/>
      <c r="D1393" s="8"/>
      <c r="E1393" s="8"/>
      <c r="F1393" s="8"/>
      <c r="G1393" s="5"/>
      <c r="H1393" s="5"/>
      <c r="I1393" s="5"/>
    </row>
    <row r="1394" spans="1:9" x14ac:dyDescent="0.2">
      <c r="A1394" s="1"/>
      <c r="B1394" s="1"/>
      <c r="C1394" s="1"/>
      <c r="D1394" s="8"/>
      <c r="E1394" s="8"/>
      <c r="F1394" s="8"/>
      <c r="G1394" s="5"/>
      <c r="H1394" s="5"/>
      <c r="I1394" s="5"/>
    </row>
    <row r="1395" spans="1:9" x14ac:dyDescent="0.2">
      <c r="A1395" s="1"/>
      <c r="B1395" s="1"/>
      <c r="C1395" s="1"/>
      <c r="D1395" s="8"/>
      <c r="E1395" s="8"/>
      <c r="F1395" s="8"/>
      <c r="G1395" s="5"/>
      <c r="H1395" s="5"/>
      <c r="I1395" s="5"/>
    </row>
    <row r="1396" spans="1:9" x14ac:dyDescent="0.2">
      <c r="A1396" s="1"/>
      <c r="B1396" s="1"/>
      <c r="C1396" s="1"/>
      <c r="D1396" s="8"/>
      <c r="E1396" s="8"/>
      <c r="F1396" s="8"/>
      <c r="G1396" s="5"/>
      <c r="H1396" s="5"/>
      <c r="I1396" s="5"/>
    </row>
    <row r="1397" spans="1:9" x14ac:dyDescent="0.2">
      <c r="A1397" s="1"/>
      <c r="B1397" s="1"/>
      <c r="C1397" s="1"/>
      <c r="D1397" s="8"/>
      <c r="E1397" s="8"/>
      <c r="F1397" s="8"/>
      <c r="G1397" s="5"/>
      <c r="H1397" s="5"/>
      <c r="I1397" s="5"/>
    </row>
    <row r="1398" spans="1:9" x14ac:dyDescent="0.2">
      <c r="A1398" s="1"/>
      <c r="B1398" s="1"/>
      <c r="C1398" s="1"/>
      <c r="D1398" s="8"/>
      <c r="E1398" s="8"/>
      <c r="F1398" s="8"/>
      <c r="G1398" s="5"/>
      <c r="H1398" s="5"/>
      <c r="I1398" s="5"/>
    </row>
    <row r="1399" spans="1:9" x14ac:dyDescent="0.2">
      <c r="A1399" s="1"/>
      <c r="B1399" s="1"/>
      <c r="C1399" s="1"/>
      <c r="D1399" s="8"/>
      <c r="E1399" s="8"/>
      <c r="F1399" s="8"/>
      <c r="G1399" s="5"/>
      <c r="H1399" s="5"/>
      <c r="I1399" s="5"/>
    </row>
    <row r="1400" spans="1:9" x14ac:dyDescent="0.2">
      <c r="A1400" s="1"/>
      <c r="B1400" s="1"/>
      <c r="C1400" s="1"/>
      <c r="D1400" s="8"/>
      <c r="E1400" s="8"/>
      <c r="F1400" s="8"/>
      <c r="G1400" s="5"/>
      <c r="H1400" s="5"/>
      <c r="I1400" s="5"/>
    </row>
    <row r="1401" spans="1:9" x14ac:dyDescent="0.2">
      <c r="A1401" s="1"/>
      <c r="B1401" s="1"/>
      <c r="C1401" s="1"/>
      <c r="D1401" s="8"/>
      <c r="E1401" s="8"/>
      <c r="F1401" s="8"/>
      <c r="G1401" s="5"/>
      <c r="H1401" s="5"/>
      <c r="I1401" s="5"/>
    </row>
    <row r="1402" spans="1:9" x14ac:dyDescent="0.2">
      <c r="A1402" s="1"/>
      <c r="B1402" s="1"/>
      <c r="C1402" s="1"/>
      <c r="D1402" s="8"/>
      <c r="E1402" s="8"/>
      <c r="F1402" s="8"/>
      <c r="G1402" s="5"/>
      <c r="H1402" s="5"/>
      <c r="I1402" s="5"/>
    </row>
    <row r="1403" spans="1:9" x14ac:dyDescent="0.2">
      <c r="A1403" s="1"/>
      <c r="B1403" s="1"/>
      <c r="C1403" s="1"/>
      <c r="D1403" s="8"/>
      <c r="E1403" s="8"/>
      <c r="F1403" s="8"/>
      <c r="G1403" s="5"/>
      <c r="H1403" s="5"/>
      <c r="I1403" s="5"/>
    </row>
    <row r="1404" spans="1:9" x14ac:dyDescent="0.2">
      <c r="A1404" s="1"/>
      <c r="B1404" s="1"/>
      <c r="C1404" s="1"/>
      <c r="D1404" s="8"/>
      <c r="E1404" s="8"/>
      <c r="F1404" s="8"/>
      <c r="G1404" s="5"/>
      <c r="H1404" s="5"/>
      <c r="I1404" s="5"/>
    </row>
    <row r="1405" spans="1:9" x14ac:dyDescent="0.2">
      <c r="A1405" s="1"/>
      <c r="B1405" s="1"/>
      <c r="C1405" s="1"/>
      <c r="D1405" s="8"/>
      <c r="E1405" s="8"/>
      <c r="F1405" s="8"/>
      <c r="G1405" s="5"/>
      <c r="H1405" s="5"/>
      <c r="I1405" s="5"/>
    </row>
    <row r="1406" spans="1:9" x14ac:dyDescent="0.2">
      <c r="A1406" s="1"/>
      <c r="B1406" s="1"/>
      <c r="C1406" s="1"/>
      <c r="D1406" s="8"/>
      <c r="E1406" s="8"/>
      <c r="F1406" s="8"/>
      <c r="G1406" s="5"/>
      <c r="H1406" s="5"/>
      <c r="I1406" s="5"/>
    </row>
    <row r="1407" spans="1:9" x14ac:dyDescent="0.2">
      <c r="A1407" s="1"/>
      <c r="B1407" s="1"/>
      <c r="C1407" s="1"/>
      <c r="D1407" s="8"/>
      <c r="E1407" s="8"/>
      <c r="F1407" s="8"/>
      <c r="G1407" s="5"/>
      <c r="H1407" s="5"/>
      <c r="I1407" s="5"/>
    </row>
    <row r="1408" spans="1:9" x14ac:dyDescent="0.2">
      <c r="A1408" s="1"/>
      <c r="B1408" s="1"/>
      <c r="C1408" s="1"/>
      <c r="D1408" s="8"/>
      <c r="E1408" s="8"/>
      <c r="F1408" s="8"/>
      <c r="G1408" s="5"/>
      <c r="H1408" s="5"/>
      <c r="I1408" s="5"/>
    </row>
    <row r="1409" spans="1:9" x14ac:dyDescent="0.2">
      <c r="A1409" s="1"/>
      <c r="B1409" s="1"/>
      <c r="C1409" s="1"/>
      <c r="D1409" s="8"/>
      <c r="E1409" s="8"/>
      <c r="F1409" s="8"/>
      <c r="G1409" s="5"/>
      <c r="H1409" s="5"/>
      <c r="I1409" s="5"/>
    </row>
    <row r="1410" spans="1:9" x14ac:dyDescent="0.2">
      <c r="A1410" s="1"/>
      <c r="B1410" s="1"/>
      <c r="C1410" s="1"/>
      <c r="D1410" s="8"/>
      <c r="E1410" s="8"/>
      <c r="F1410" s="8"/>
      <c r="G1410" s="5"/>
      <c r="H1410" s="5"/>
      <c r="I1410" s="5"/>
    </row>
    <row r="1411" spans="1:9" x14ac:dyDescent="0.2">
      <c r="A1411" s="1"/>
      <c r="B1411" s="1"/>
      <c r="C1411" s="1"/>
      <c r="D1411" s="8"/>
      <c r="E1411" s="8"/>
      <c r="F1411" s="8"/>
      <c r="G1411" s="5"/>
      <c r="H1411" s="5"/>
      <c r="I1411" s="5"/>
    </row>
    <row r="1412" spans="1:9" x14ac:dyDescent="0.2">
      <c r="A1412" s="1"/>
      <c r="B1412" s="1"/>
      <c r="C1412" s="1"/>
      <c r="D1412" s="8"/>
      <c r="E1412" s="8"/>
      <c r="F1412" s="8"/>
      <c r="G1412" s="5"/>
      <c r="H1412" s="5"/>
      <c r="I1412" s="5"/>
    </row>
    <row r="1413" spans="1:9" x14ac:dyDescent="0.2">
      <c r="A1413" s="1"/>
      <c r="B1413" s="1"/>
      <c r="C1413" s="1"/>
      <c r="D1413" s="8"/>
      <c r="E1413" s="8"/>
      <c r="F1413" s="8"/>
      <c r="G1413" s="5"/>
      <c r="H1413" s="5"/>
      <c r="I1413" s="5"/>
    </row>
    <row r="1414" spans="1:9" x14ac:dyDescent="0.2">
      <c r="A1414" s="1"/>
      <c r="B1414" s="1"/>
      <c r="C1414" s="1"/>
      <c r="D1414" s="8"/>
      <c r="E1414" s="8"/>
      <c r="F1414" s="8"/>
      <c r="G1414" s="5"/>
      <c r="H1414" s="5"/>
      <c r="I1414" s="5"/>
    </row>
    <row r="1415" spans="1:9" x14ac:dyDescent="0.2">
      <c r="A1415" s="1"/>
      <c r="B1415" s="1"/>
      <c r="C1415" s="1"/>
      <c r="D1415" s="8"/>
      <c r="E1415" s="8"/>
      <c r="F1415" s="8"/>
      <c r="G1415" s="5"/>
      <c r="H1415" s="5"/>
      <c r="I1415" s="5"/>
    </row>
    <row r="1416" spans="1:9" x14ac:dyDescent="0.2">
      <c r="A1416" s="1"/>
      <c r="B1416" s="1"/>
      <c r="C1416" s="1"/>
      <c r="D1416" s="8"/>
      <c r="E1416" s="8"/>
      <c r="F1416" s="8"/>
      <c r="G1416" s="5"/>
      <c r="H1416" s="5"/>
      <c r="I1416" s="5"/>
    </row>
    <row r="1417" spans="1:9" x14ac:dyDescent="0.2">
      <c r="A1417" s="1"/>
      <c r="B1417" s="1"/>
      <c r="C1417" s="1"/>
      <c r="D1417" s="8"/>
      <c r="E1417" s="8"/>
      <c r="F1417" s="8"/>
      <c r="G1417" s="5"/>
      <c r="H1417" s="5"/>
      <c r="I1417" s="5"/>
    </row>
    <row r="1418" spans="1:9" x14ac:dyDescent="0.2">
      <c r="A1418" s="1"/>
      <c r="B1418" s="1"/>
      <c r="C1418" s="1"/>
      <c r="D1418" s="8"/>
      <c r="E1418" s="8"/>
      <c r="F1418" s="8"/>
      <c r="G1418" s="5"/>
      <c r="H1418" s="5"/>
      <c r="I1418" s="5"/>
    </row>
    <row r="1419" spans="1:9" x14ac:dyDescent="0.2">
      <c r="A1419" s="1"/>
      <c r="B1419" s="1"/>
      <c r="C1419" s="1"/>
      <c r="D1419" s="8"/>
      <c r="E1419" s="8"/>
      <c r="F1419" s="8"/>
      <c r="G1419" s="5"/>
      <c r="H1419" s="5"/>
      <c r="I1419" s="5"/>
    </row>
    <row r="1420" spans="1:9" x14ac:dyDescent="0.2">
      <c r="A1420" s="1"/>
      <c r="B1420" s="1"/>
      <c r="C1420" s="1"/>
      <c r="D1420" s="8"/>
      <c r="E1420" s="8"/>
      <c r="F1420" s="8"/>
      <c r="G1420" s="5"/>
      <c r="H1420" s="5"/>
      <c r="I1420" s="5"/>
    </row>
    <row r="1421" spans="1:9" x14ac:dyDescent="0.2">
      <c r="A1421" s="1"/>
      <c r="B1421" s="1"/>
      <c r="C1421" s="1"/>
      <c r="D1421" s="8"/>
      <c r="E1421" s="8"/>
      <c r="F1421" s="8"/>
      <c r="G1421" s="5"/>
      <c r="H1421" s="5"/>
      <c r="I1421" s="5"/>
    </row>
    <row r="1422" spans="1:9" x14ac:dyDescent="0.2">
      <c r="A1422" s="1"/>
      <c r="B1422" s="1"/>
      <c r="C1422" s="1"/>
      <c r="D1422" s="8"/>
      <c r="E1422" s="8"/>
      <c r="F1422" s="8"/>
      <c r="G1422" s="5"/>
      <c r="H1422" s="5"/>
      <c r="I1422" s="5"/>
    </row>
    <row r="1423" spans="1:9" x14ac:dyDescent="0.2">
      <c r="A1423" s="1"/>
      <c r="B1423" s="1"/>
      <c r="C1423" s="1"/>
      <c r="D1423" s="8"/>
      <c r="E1423" s="8"/>
      <c r="F1423" s="8"/>
      <c r="G1423" s="5"/>
      <c r="H1423" s="5"/>
      <c r="I1423" s="5"/>
    </row>
    <row r="1424" spans="1:9" x14ac:dyDescent="0.2">
      <c r="A1424" s="1"/>
      <c r="B1424" s="1"/>
      <c r="C1424" s="1"/>
      <c r="D1424" s="8"/>
      <c r="E1424" s="8"/>
      <c r="F1424" s="8"/>
      <c r="G1424" s="5"/>
      <c r="H1424" s="5"/>
      <c r="I1424" s="5"/>
    </row>
    <row r="1425" spans="1:9" x14ac:dyDescent="0.2">
      <c r="A1425" s="1"/>
      <c r="B1425" s="1"/>
      <c r="C1425" s="1"/>
      <c r="D1425" s="8"/>
      <c r="E1425" s="8"/>
      <c r="F1425" s="8"/>
      <c r="G1425" s="5"/>
      <c r="H1425" s="5"/>
      <c r="I1425" s="5"/>
    </row>
    <row r="1426" spans="1:9" x14ac:dyDescent="0.2">
      <c r="A1426" s="1"/>
      <c r="B1426" s="1"/>
      <c r="C1426" s="1"/>
      <c r="D1426" s="8"/>
      <c r="E1426" s="8"/>
      <c r="F1426" s="8"/>
      <c r="G1426" s="5"/>
      <c r="H1426" s="5"/>
      <c r="I1426" s="5"/>
    </row>
    <row r="1427" spans="1:9" x14ac:dyDescent="0.2">
      <c r="A1427" s="1"/>
      <c r="B1427" s="1"/>
      <c r="C1427" s="1"/>
      <c r="D1427" s="8"/>
      <c r="E1427" s="8"/>
      <c r="F1427" s="8"/>
      <c r="G1427" s="5"/>
      <c r="H1427" s="5"/>
      <c r="I1427" s="5"/>
    </row>
    <row r="1428" spans="1:9" x14ac:dyDescent="0.2">
      <c r="A1428" s="1"/>
      <c r="B1428" s="1"/>
      <c r="C1428" s="1"/>
      <c r="D1428" s="8"/>
      <c r="E1428" s="8"/>
      <c r="F1428" s="8"/>
      <c r="G1428" s="5"/>
      <c r="H1428" s="5"/>
      <c r="I1428" s="5"/>
    </row>
    <row r="1429" spans="1:9" x14ac:dyDescent="0.2">
      <c r="A1429" s="1"/>
      <c r="B1429" s="1"/>
      <c r="C1429" s="1"/>
      <c r="D1429" s="8"/>
      <c r="E1429" s="8"/>
      <c r="F1429" s="8"/>
      <c r="G1429" s="5"/>
      <c r="H1429" s="5"/>
      <c r="I1429" s="5"/>
    </row>
    <row r="1430" spans="1:9" x14ac:dyDescent="0.2">
      <c r="A1430" s="1"/>
      <c r="B1430" s="1"/>
      <c r="C1430" s="1"/>
      <c r="D1430" s="8"/>
      <c r="E1430" s="8"/>
      <c r="F1430" s="8"/>
      <c r="G1430" s="5"/>
      <c r="H1430" s="5"/>
      <c r="I1430" s="5"/>
    </row>
    <row r="1431" spans="1:9" x14ac:dyDescent="0.2">
      <c r="A1431" s="1"/>
      <c r="B1431" s="1"/>
      <c r="C1431" s="1"/>
      <c r="D1431" s="8"/>
      <c r="E1431" s="8"/>
      <c r="F1431" s="8"/>
      <c r="G1431" s="5"/>
      <c r="H1431" s="5"/>
      <c r="I1431" s="5"/>
    </row>
    <row r="1432" spans="1:9" x14ac:dyDescent="0.2">
      <c r="A1432" s="1"/>
      <c r="B1432" s="1"/>
      <c r="C1432" s="1"/>
      <c r="D1432" s="8"/>
      <c r="E1432" s="8"/>
      <c r="F1432" s="8"/>
      <c r="G1432" s="5"/>
      <c r="H1432" s="5"/>
      <c r="I1432" s="5"/>
    </row>
    <row r="1433" spans="1:9" x14ac:dyDescent="0.2">
      <c r="A1433" s="1"/>
      <c r="B1433" s="1"/>
      <c r="C1433" s="1"/>
      <c r="D1433" s="8"/>
      <c r="E1433" s="8"/>
      <c r="F1433" s="8"/>
      <c r="G1433" s="5"/>
      <c r="H1433" s="5"/>
      <c r="I1433" s="5"/>
    </row>
    <row r="1434" spans="1:9" x14ac:dyDescent="0.2">
      <c r="A1434" s="1"/>
      <c r="B1434" s="1"/>
      <c r="C1434" s="1"/>
      <c r="D1434" s="8"/>
      <c r="E1434" s="8"/>
      <c r="F1434" s="8"/>
      <c r="G1434" s="5"/>
      <c r="H1434" s="5"/>
      <c r="I1434" s="5"/>
    </row>
    <row r="1435" spans="1:9" x14ac:dyDescent="0.2">
      <c r="A1435" s="1"/>
      <c r="B1435" s="1"/>
      <c r="C1435" s="1"/>
      <c r="D1435" s="8"/>
      <c r="E1435" s="8"/>
      <c r="F1435" s="8"/>
      <c r="G1435" s="5"/>
      <c r="H1435" s="5"/>
      <c r="I1435" s="5"/>
    </row>
    <row r="1436" spans="1:9" x14ac:dyDescent="0.2">
      <c r="A1436" s="1"/>
      <c r="B1436" s="1"/>
      <c r="C1436" s="1"/>
      <c r="D1436" s="8"/>
      <c r="E1436" s="8"/>
      <c r="F1436" s="8"/>
      <c r="G1436" s="5"/>
      <c r="H1436" s="5"/>
      <c r="I1436" s="5"/>
    </row>
    <row r="1437" spans="1:9" x14ac:dyDescent="0.2">
      <c r="A1437" s="1"/>
      <c r="B1437" s="1"/>
      <c r="C1437" s="1"/>
      <c r="D1437" s="8"/>
      <c r="E1437" s="8"/>
      <c r="F1437" s="8"/>
      <c r="G1437" s="5"/>
      <c r="H1437" s="5"/>
      <c r="I1437" s="5"/>
    </row>
    <row r="1438" spans="1:9" x14ac:dyDescent="0.2">
      <c r="A1438" s="1"/>
      <c r="B1438" s="1"/>
      <c r="C1438" s="1"/>
      <c r="D1438" s="8"/>
      <c r="E1438" s="8"/>
      <c r="F1438" s="8"/>
      <c r="G1438" s="5"/>
      <c r="H1438" s="5"/>
      <c r="I1438" s="5"/>
    </row>
    <row r="1439" spans="1:9" x14ac:dyDescent="0.2">
      <c r="A1439" s="1"/>
      <c r="B1439" s="1"/>
      <c r="C1439" s="1"/>
      <c r="D1439" s="8"/>
      <c r="E1439" s="8"/>
      <c r="F1439" s="8"/>
      <c r="G1439" s="5"/>
      <c r="H1439" s="5"/>
      <c r="I1439" s="5"/>
    </row>
    <row r="1440" spans="1:9" x14ac:dyDescent="0.2">
      <c r="A1440" s="1"/>
      <c r="B1440" s="1"/>
      <c r="C1440" s="1"/>
      <c r="D1440" s="8"/>
      <c r="E1440" s="8"/>
      <c r="F1440" s="8"/>
      <c r="G1440" s="5"/>
      <c r="H1440" s="5"/>
      <c r="I1440" s="5"/>
    </row>
    <row r="1441" spans="1:9" x14ac:dyDescent="0.2">
      <c r="A1441" s="1"/>
      <c r="B1441" s="1"/>
      <c r="C1441" s="1"/>
      <c r="D1441" s="8"/>
      <c r="E1441" s="8"/>
      <c r="F1441" s="8"/>
      <c r="G1441" s="5"/>
      <c r="H1441" s="5"/>
      <c r="I1441" s="5"/>
    </row>
    <row r="1442" spans="1:9" x14ac:dyDescent="0.2">
      <c r="A1442" s="1"/>
      <c r="B1442" s="1"/>
      <c r="C1442" s="1"/>
      <c r="D1442" s="8"/>
      <c r="E1442" s="8"/>
      <c r="F1442" s="8"/>
      <c r="G1442" s="5"/>
      <c r="H1442" s="5"/>
      <c r="I1442" s="5"/>
    </row>
    <row r="1443" spans="1:9" x14ac:dyDescent="0.2">
      <c r="A1443" s="1"/>
      <c r="B1443" s="1"/>
      <c r="C1443" s="1"/>
      <c r="D1443" s="8"/>
      <c r="E1443" s="8"/>
      <c r="F1443" s="8"/>
      <c r="G1443" s="5"/>
      <c r="H1443" s="5"/>
      <c r="I1443" s="5"/>
    </row>
    <row r="1444" spans="1:9" x14ac:dyDescent="0.2">
      <c r="A1444" s="1"/>
      <c r="B1444" s="1"/>
      <c r="C1444" s="1"/>
      <c r="D1444" s="8"/>
      <c r="E1444" s="8"/>
      <c r="F1444" s="8"/>
      <c r="G1444" s="5"/>
      <c r="H1444" s="5"/>
      <c r="I1444" s="5"/>
    </row>
    <row r="1445" spans="1:9" x14ac:dyDescent="0.2">
      <c r="A1445" s="1"/>
      <c r="B1445" s="1"/>
      <c r="C1445" s="1"/>
      <c r="D1445" s="8"/>
      <c r="E1445" s="8"/>
      <c r="F1445" s="8"/>
      <c r="G1445" s="5"/>
      <c r="H1445" s="5"/>
      <c r="I1445" s="5"/>
    </row>
    <row r="1446" spans="1:9" x14ac:dyDescent="0.2">
      <c r="A1446" s="1"/>
      <c r="B1446" s="1"/>
      <c r="C1446" s="1"/>
      <c r="D1446" s="8"/>
      <c r="E1446" s="8"/>
      <c r="F1446" s="8"/>
      <c r="G1446" s="5"/>
      <c r="H1446" s="5"/>
      <c r="I1446" s="5"/>
    </row>
    <row r="1447" spans="1:9" x14ac:dyDescent="0.2">
      <c r="A1447" s="1"/>
      <c r="B1447" s="1"/>
      <c r="C1447" s="1"/>
      <c r="D1447" s="8"/>
      <c r="E1447" s="8"/>
      <c r="F1447" s="8"/>
      <c r="G1447" s="5"/>
      <c r="H1447" s="5"/>
      <c r="I1447" s="5"/>
    </row>
    <row r="1448" spans="1:9" x14ac:dyDescent="0.2">
      <c r="A1448" s="1"/>
      <c r="B1448" s="1"/>
      <c r="C1448" s="1"/>
      <c r="D1448" s="8"/>
      <c r="E1448" s="8"/>
      <c r="F1448" s="8"/>
      <c r="G1448" s="5"/>
      <c r="H1448" s="5"/>
      <c r="I1448" s="5"/>
    </row>
    <row r="1449" spans="1:9" x14ac:dyDescent="0.2">
      <c r="A1449" s="1"/>
      <c r="B1449" s="1"/>
      <c r="C1449" s="1"/>
      <c r="D1449" s="8"/>
      <c r="E1449" s="8"/>
      <c r="F1449" s="8"/>
      <c r="G1449" s="5"/>
      <c r="H1449" s="5"/>
      <c r="I1449" s="5"/>
    </row>
    <row r="1450" spans="1:9" x14ac:dyDescent="0.2">
      <c r="A1450" s="1"/>
      <c r="B1450" s="1"/>
      <c r="C1450" s="1"/>
      <c r="D1450" s="8"/>
      <c r="E1450" s="8"/>
      <c r="F1450" s="8"/>
      <c r="G1450" s="5"/>
      <c r="H1450" s="5"/>
      <c r="I1450" s="5"/>
    </row>
    <row r="1451" spans="1:9" x14ac:dyDescent="0.2">
      <c r="A1451" s="1"/>
      <c r="B1451" s="1"/>
      <c r="C1451" s="1"/>
      <c r="D1451" s="8"/>
      <c r="E1451" s="8"/>
      <c r="F1451" s="8"/>
      <c r="G1451" s="5"/>
      <c r="H1451" s="5"/>
      <c r="I1451" s="5"/>
    </row>
    <row r="1452" spans="1:9" x14ac:dyDescent="0.2">
      <c r="A1452" s="1"/>
      <c r="B1452" s="1"/>
      <c r="C1452" s="1"/>
      <c r="D1452" s="8"/>
      <c r="E1452" s="8"/>
      <c r="F1452" s="8"/>
      <c r="G1452" s="5"/>
      <c r="H1452" s="5"/>
      <c r="I1452" s="5"/>
    </row>
    <row r="1453" spans="1:9" x14ac:dyDescent="0.2">
      <c r="A1453" s="1"/>
      <c r="B1453" s="1"/>
      <c r="C1453" s="1"/>
      <c r="D1453" s="8"/>
      <c r="E1453" s="8"/>
      <c r="F1453" s="8"/>
      <c r="G1453" s="5"/>
      <c r="H1453" s="5"/>
      <c r="I1453" s="5"/>
    </row>
    <row r="1454" spans="1:9" x14ac:dyDescent="0.2">
      <c r="A1454" s="1"/>
      <c r="B1454" s="1"/>
      <c r="C1454" s="1"/>
      <c r="D1454" s="8"/>
      <c r="E1454" s="8"/>
      <c r="F1454" s="8"/>
      <c r="G1454" s="5"/>
      <c r="H1454" s="5"/>
      <c r="I1454" s="5"/>
    </row>
    <row r="1455" spans="1:9" x14ac:dyDescent="0.2">
      <c r="A1455" s="1"/>
      <c r="B1455" s="1"/>
      <c r="C1455" s="1"/>
      <c r="D1455" s="8"/>
      <c r="E1455" s="8"/>
      <c r="F1455" s="8"/>
      <c r="G1455" s="5"/>
      <c r="H1455" s="5"/>
      <c r="I1455" s="5"/>
    </row>
    <row r="1456" spans="1:9" x14ac:dyDescent="0.2">
      <c r="A1456" s="1"/>
      <c r="B1456" s="1"/>
      <c r="C1456" s="1"/>
      <c r="D1456" s="8"/>
      <c r="E1456" s="8"/>
      <c r="F1456" s="8"/>
      <c r="G1456" s="5"/>
      <c r="H1456" s="5"/>
      <c r="I1456" s="5"/>
    </row>
    <row r="1457" spans="1:9" x14ac:dyDescent="0.2">
      <c r="A1457" s="1"/>
      <c r="B1457" s="1"/>
      <c r="C1457" s="1"/>
      <c r="D1457" s="8"/>
      <c r="E1457" s="8"/>
      <c r="F1457" s="8"/>
      <c r="G1457" s="5"/>
      <c r="H1457" s="5"/>
      <c r="I1457" s="5"/>
    </row>
    <row r="1458" spans="1:9" x14ac:dyDescent="0.2">
      <c r="A1458" s="1"/>
      <c r="B1458" s="1"/>
      <c r="C1458" s="1"/>
      <c r="D1458" s="8"/>
      <c r="E1458" s="8"/>
      <c r="F1458" s="8"/>
      <c r="G1458" s="5"/>
      <c r="H1458" s="5"/>
      <c r="I1458" s="5"/>
    </row>
    <row r="1459" spans="1:9" x14ac:dyDescent="0.2">
      <c r="A1459" s="1"/>
      <c r="B1459" s="1"/>
      <c r="C1459" s="1"/>
      <c r="D1459" s="8"/>
      <c r="E1459" s="8"/>
      <c r="F1459" s="8"/>
      <c r="G1459" s="5"/>
      <c r="H1459" s="5"/>
      <c r="I1459" s="5"/>
    </row>
    <row r="1460" spans="1:9" x14ac:dyDescent="0.2">
      <c r="A1460" s="1"/>
      <c r="B1460" s="1"/>
      <c r="C1460" s="1"/>
      <c r="D1460" s="8"/>
      <c r="E1460" s="8"/>
      <c r="F1460" s="8"/>
      <c r="G1460" s="5"/>
      <c r="H1460" s="5"/>
      <c r="I1460" s="5"/>
    </row>
    <row r="1461" spans="1:9" x14ac:dyDescent="0.2">
      <c r="A1461" s="1"/>
      <c r="B1461" s="1"/>
      <c r="C1461" s="1"/>
      <c r="D1461" s="8"/>
      <c r="E1461" s="8"/>
      <c r="F1461" s="8"/>
      <c r="G1461" s="5"/>
      <c r="H1461" s="5"/>
      <c r="I1461" s="5"/>
    </row>
    <row r="1462" spans="1:9" x14ac:dyDescent="0.2">
      <c r="A1462" s="1"/>
      <c r="B1462" s="1"/>
      <c r="C1462" s="1"/>
      <c r="D1462" s="8"/>
      <c r="E1462" s="8"/>
      <c r="F1462" s="8"/>
      <c r="G1462" s="5"/>
      <c r="H1462" s="5"/>
      <c r="I1462" s="5"/>
    </row>
    <row r="1463" spans="1:9" x14ac:dyDescent="0.2">
      <c r="A1463" s="1"/>
      <c r="B1463" s="1"/>
      <c r="C1463" s="1"/>
      <c r="D1463" s="8"/>
      <c r="E1463" s="8"/>
      <c r="F1463" s="8"/>
      <c r="G1463" s="5"/>
      <c r="H1463" s="5"/>
      <c r="I1463" s="5"/>
    </row>
    <row r="1464" spans="1:9" x14ac:dyDescent="0.2">
      <c r="A1464" s="1"/>
      <c r="B1464" s="1"/>
      <c r="C1464" s="1"/>
      <c r="D1464" s="8"/>
      <c r="E1464" s="8"/>
      <c r="F1464" s="8"/>
      <c r="G1464" s="5"/>
      <c r="H1464" s="5"/>
      <c r="I1464" s="5"/>
    </row>
    <row r="1465" spans="1:9" x14ac:dyDescent="0.2">
      <c r="A1465" s="1"/>
      <c r="B1465" s="1"/>
      <c r="C1465" s="1"/>
      <c r="D1465" s="8"/>
      <c r="E1465" s="8"/>
      <c r="F1465" s="8"/>
      <c r="G1465" s="5"/>
      <c r="H1465" s="5"/>
      <c r="I1465" s="5"/>
    </row>
    <row r="1466" spans="1:9" x14ac:dyDescent="0.2">
      <c r="A1466" s="1"/>
      <c r="B1466" s="1"/>
      <c r="C1466" s="1"/>
      <c r="D1466" s="8"/>
      <c r="E1466" s="8"/>
      <c r="F1466" s="8"/>
      <c r="G1466" s="5"/>
      <c r="H1466" s="5"/>
      <c r="I1466" s="5"/>
    </row>
    <row r="1467" spans="1:9" x14ac:dyDescent="0.2">
      <c r="A1467" s="1"/>
      <c r="B1467" s="1"/>
      <c r="C1467" s="1"/>
      <c r="D1467" s="8"/>
      <c r="E1467" s="8"/>
      <c r="F1467" s="8"/>
      <c r="G1467" s="5"/>
      <c r="H1467" s="5"/>
      <c r="I1467" s="5"/>
    </row>
    <row r="1468" spans="1:9" x14ac:dyDescent="0.2">
      <c r="A1468" s="1"/>
      <c r="B1468" s="1"/>
      <c r="C1468" s="1"/>
      <c r="D1468" s="8"/>
      <c r="E1468" s="8"/>
      <c r="F1468" s="8"/>
      <c r="G1468" s="5"/>
      <c r="H1468" s="5"/>
      <c r="I1468" s="5"/>
    </row>
    <row r="1469" spans="1:9" x14ac:dyDescent="0.2">
      <c r="A1469" s="1"/>
      <c r="B1469" s="1"/>
      <c r="C1469" s="1"/>
      <c r="D1469" s="8"/>
      <c r="E1469" s="8"/>
      <c r="F1469" s="8"/>
      <c r="G1469" s="5"/>
      <c r="H1469" s="5"/>
      <c r="I1469" s="5"/>
    </row>
    <row r="1470" spans="1:9" x14ac:dyDescent="0.2">
      <c r="A1470" s="1"/>
      <c r="B1470" s="1"/>
      <c r="C1470" s="1"/>
      <c r="D1470" s="8"/>
      <c r="E1470" s="8"/>
      <c r="F1470" s="8"/>
      <c r="G1470" s="5"/>
      <c r="H1470" s="5"/>
      <c r="I1470" s="5"/>
    </row>
    <row r="1471" spans="1:9" x14ac:dyDescent="0.2">
      <c r="A1471" s="1"/>
      <c r="B1471" s="1"/>
      <c r="C1471" s="1"/>
      <c r="D1471" s="8"/>
      <c r="E1471" s="8"/>
      <c r="F1471" s="8"/>
      <c r="G1471" s="5"/>
      <c r="H1471" s="5"/>
      <c r="I1471" s="5"/>
    </row>
    <row r="1472" spans="1:9" x14ac:dyDescent="0.2">
      <c r="A1472" s="1"/>
      <c r="B1472" s="1"/>
      <c r="C1472" s="1"/>
      <c r="D1472" s="8"/>
      <c r="E1472" s="8"/>
      <c r="F1472" s="8"/>
      <c r="G1472" s="5"/>
      <c r="H1472" s="5"/>
      <c r="I1472" s="5"/>
    </row>
    <row r="1473" spans="1:9" x14ac:dyDescent="0.2">
      <c r="A1473" s="1"/>
      <c r="B1473" s="1"/>
      <c r="C1473" s="1"/>
      <c r="D1473" s="8"/>
      <c r="E1473" s="8"/>
      <c r="F1473" s="8"/>
      <c r="G1473" s="5"/>
      <c r="H1473" s="5"/>
      <c r="I1473" s="5"/>
    </row>
    <row r="1474" spans="1:9" x14ac:dyDescent="0.2">
      <c r="A1474" s="1"/>
      <c r="B1474" s="1"/>
      <c r="C1474" s="1"/>
      <c r="D1474" s="8"/>
      <c r="E1474" s="8"/>
      <c r="F1474" s="8"/>
      <c r="G1474" s="5"/>
      <c r="H1474" s="5"/>
      <c r="I1474" s="5"/>
    </row>
    <row r="1475" spans="1:9" x14ac:dyDescent="0.2">
      <c r="A1475" s="1"/>
      <c r="B1475" s="1"/>
      <c r="C1475" s="1"/>
      <c r="D1475" s="8"/>
      <c r="E1475" s="8"/>
      <c r="F1475" s="8"/>
      <c r="G1475" s="5"/>
      <c r="H1475" s="5"/>
      <c r="I1475" s="5"/>
    </row>
    <row r="1476" spans="1:9" x14ac:dyDescent="0.2">
      <c r="A1476" s="1"/>
      <c r="B1476" s="1"/>
      <c r="C1476" s="1"/>
      <c r="D1476" s="8"/>
      <c r="E1476" s="8"/>
      <c r="F1476" s="8"/>
      <c r="G1476" s="5"/>
      <c r="H1476" s="5"/>
      <c r="I1476" s="5"/>
    </row>
    <row r="1477" spans="1:9" x14ac:dyDescent="0.2">
      <c r="A1477" s="1"/>
      <c r="B1477" s="1"/>
      <c r="C1477" s="1"/>
      <c r="D1477" s="8"/>
      <c r="E1477" s="8"/>
      <c r="F1477" s="8"/>
      <c r="G1477" s="5"/>
      <c r="H1477" s="5"/>
      <c r="I1477" s="5"/>
    </row>
    <row r="1478" spans="1:9" x14ac:dyDescent="0.2">
      <c r="A1478" s="1"/>
      <c r="B1478" s="1"/>
      <c r="C1478" s="1"/>
      <c r="D1478" s="8"/>
      <c r="E1478" s="8"/>
      <c r="F1478" s="8"/>
      <c r="G1478" s="5"/>
      <c r="H1478" s="5"/>
      <c r="I1478" s="5"/>
    </row>
    <row r="1479" spans="1:9" x14ac:dyDescent="0.2">
      <c r="A1479" s="1"/>
      <c r="B1479" s="1"/>
      <c r="C1479" s="1"/>
      <c r="D1479" s="8"/>
      <c r="E1479" s="8"/>
      <c r="F1479" s="8"/>
      <c r="G1479" s="5"/>
      <c r="H1479" s="5"/>
      <c r="I1479" s="5"/>
    </row>
    <row r="1480" spans="1:9" x14ac:dyDescent="0.2">
      <c r="A1480" s="1"/>
      <c r="B1480" s="1"/>
      <c r="C1480" s="1"/>
      <c r="D1480" s="8"/>
      <c r="E1480" s="8"/>
      <c r="F1480" s="8"/>
      <c r="G1480" s="5"/>
      <c r="H1480" s="5"/>
      <c r="I1480" s="5"/>
    </row>
    <row r="1481" spans="1:9" x14ac:dyDescent="0.2">
      <c r="A1481" s="1"/>
      <c r="B1481" s="1"/>
      <c r="C1481" s="1"/>
      <c r="D1481" s="8"/>
      <c r="E1481" s="8"/>
      <c r="F1481" s="8"/>
      <c r="G1481" s="5"/>
      <c r="H1481" s="5"/>
      <c r="I1481" s="5"/>
    </row>
    <row r="1482" spans="1:9" x14ac:dyDescent="0.2">
      <c r="A1482" s="1"/>
      <c r="B1482" s="1"/>
      <c r="C1482" s="1"/>
      <c r="D1482" s="8"/>
      <c r="E1482" s="8"/>
      <c r="F1482" s="8"/>
      <c r="G1482" s="5"/>
      <c r="H1482" s="5"/>
      <c r="I1482" s="5"/>
    </row>
    <row r="1483" spans="1:9" x14ac:dyDescent="0.2">
      <c r="A1483" s="1"/>
      <c r="B1483" s="1"/>
      <c r="C1483" s="1"/>
      <c r="D1483" s="8"/>
      <c r="E1483" s="8"/>
      <c r="F1483" s="8"/>
      <c r="G1483" s="5"/>
      <c r="H1483" s="5"/>
      <c r="I1483" s="5"/>
    </row>
    <row r="1484" spans="1:9" x14ac:dyDescent="0.2">
      <c r="A1484" s="1"/>
      <c r="B1484" s="1"/>
      <c r="C1484" s="1"/>
      <c r="D1484" s="8"/>
      <c r="E1484" s="8"/>
      <c r="F1484" s="8"/>
      <c r="G1484" s="5"/>
      <c r="H1484" s="5"/>
      <c r="I1484" s="5"/>
    </row>
    <row r="1485" spans="1:9" x14ac:dyDescent="0.2">
      <c r="A1485" s="1"/>
      <c r="B1485" s="1"/>
      <c r="C1485" s="1"/>
      <c r="D1485" s="8"/>
      <c r="E1485" s="8"/>
      <c r="F1485" s="8"/>
      <c r="G1485" s="5"/>
      <c r="H1485" s="5"/>
      <c r="I1485" s="5"/>
    </row>
    <row r="1486" spans="1:9" x14ac:dyDescent="0.2">
      <c r="A1486" s="1"/>
      <c r="B1486" s="1"/>
      <c r="C1486" s="1"/>
      <c r="D1486" s="8"/>
      <c r="E1486" s="8"/>
      <c r="F1486" s="8"/>
      <c r="G1486" s="5"/>
      <c r="H1486" s="5"/>
      <c r="I1486" s="5"/>
    </row>
    <row r="1487" spans="1:9" x14ac:dyDescent="0.2">
      <c r="A1487" s="1"/>
      <c r="B1487" s="1"/>
      <c r="C1487" s="1"/>
      <c r="D1487" s="8"/>
      <c r="E1487" s="8"/>
      <c r="F1487" s="8"/>
      <c r="G1487" s="5"/>
      <c r="H1487" s="5"/>
      <c r="I1487" s="5"/>
    </row>
    <row r="1488" spans="1:9" x14ac:dyDescent="0.2">
      <c r="A1488" s="1"/>
      <c r="B1488" s="1"/>
      <c r="C1488" s="1"/>
      <c r="D1488" s="8"/>
      <c r="E1488" s="8"/>
      <c r="F1488" s="8"/>
      <c r="G1488" s="5"/>
      <c r="H1488" s="5"/>
      <c r="I1488" s="5"/>
    </row>
    <row r="1489" spans="1:9" x14ac:dyDescent="0.2">
      <c r="A1489" s="1"/>
      <c r="B1489" s="1"/>
      <c r="C1489" s="1"/>
      <c r="D1489" s="8"/>
      <c r="E1489" s="8"/>
      <c r="F1489" s="8"/>
      <c r="G1489" s="5"/>
      <c r="H1489" s="5"/>
      <c r="I1489" s="5"/>
    </row>
    <row r="1490" spans="1:9" x14ac:dyDescent="0.2">
      <c r="A1490" s="1"/>
      <c r="B1490" s="1"/>
      <c r="C1490" s="1"/>
      <c r="D1490" s="8"/>
      <c r="E1490" s="8"/>
      <c r="F1490" s="8"/>
      <c r="G1490" s="5"/>
      <c r="H1490" s="5"/>
      <c r="I1490" s="5"/>
    </row>
    <row r="1491" spans="1:9" x14ac:dyDescent="0.2">
      <c r="A1491" s="1"/>
      <c r="B1491" s="1"/>
      <c r="C1491" s="1"/>
      <c r="D1491" s="8"/>
      <c r="E1491" s="8"/>
      <c r="F1491" s="8"/>
      <c r="G1491" s="5"/>
      <c r="H1491" s="5"/>
      <c r="I1491" s="5"/>
    </row>
    <row r="1492" spans="1:9" x14ac:dyDescent="0.2">
      <c r="A1492" s="1"/>
      <c r="B1492" s="1"/>
      <c r="C1492" s="1"/>
      <c r="D1492" s="8"/>
      <c r="E1492" s="8"/>
      <c r="F1492" s="8"/>
      <c r="G1492" s="5"/>
      <c r="H1492" s="5"/>
      <c r="I1492" s="5"/>
    </row>
    <row r="1493" spans="1:9" x14ac:dyDescent="0.2">
      <c r="A1493" s="1"/>
      <c r="B1493" s="1"/>
      <c r="C1493" s="1"/>
      <c r="D1493" s="8"/>
      <c r="E1493" s="8"/>
      <c r="F1493" s="8"/>
      <c r="G1493" s="5"/>
      <c r="H1493" s="5"/>
      <c r="I1493" s="5"/>
    </row>
    <row r="1494" spans="1:9" x14ac:dyDescent="0.2">
      <c r="A1494" s="1"/>
      <c r="B1494" s="1"/>
      <c r="C1494" s="1"/>
      <c r="D1494" s="8"/>
      <c r="E1494" s="8"/>
      <c r="F1494" s="8"/>
      <c r="G1494" s="5"/>
      <c r="H1494" s="5"/>
      <c r="I1494" s="5"/>
    </row>
    <row r="1495" spans="1:9" x14ac:dyDescent="0.2">
      <c r="A1495" s="1"/>
      <c r="B1495" s="1"/>
      <c r="C1495" s="1"/>
      <c r="D1495" s="8"/>
      <c r="E1495" s="8"/>
      <c r="F1495" s="8"/>
      <c r="G1495" s="5"/>
      <c r="H1495" s="5"/>
      <c r="I1495" s="5"/>
    </row>
    <row r="1496" spans="1:9" x14ac:dyDescent="0.2">
      <c r="A1496" s="1"/>
      <c r="B1496" s="1"/>
      <c r="C1496" s="1"/>
      <c r="D1496" s="8"/>
      <c r="E1496" s="8"/>
      <c r="F1496" s="8"/>
      <c r="G1496" s="5"/>
      <c r="H1496" s="5"/>
      <c r="I1496" s="5"/>
    </row>
    <row r="1497" spans="1:9" x14ac:dyDescent="0.2">
      <c r="A1497" s="1"/>
      <c r="B1497" s="1"/>
      <c r="C1497" s="1"/>
      <c r="D1497" s="8"/>
      <c r="E1497" s="8"/>
      <c r="F1497" s="8"/>
      <c r="G1497" s="5"/>
      <c r="H1497" s="5"/>
      <c r="I1497" s="5"/>
    </row>
    <row r="1498" spans="1:9" x14ac:dyDescent="0.2">
      <c r="A1498" s="1"/>
      <c r="B1498" s="1"/>
      <c r="C1498" s="1"/>
      <c r="D1498" s="8"/>
      <c r="E1498" s="8"/>
      <c r="F1498" s="8"/>
      <c r="G1498" s="5"/>
      <c r="H1498" s="5"/>
      <c r="I1498" s="5"/>
    </row>
    <row r="1499" spans="1:9" x14ac:dyDescent="0.2">
      <c r="A1499" s="1"/>
      <c r="B1499" s="1"/>
      <c r="C1499" s="1"/>
      <c r="D1499" s="8"/>
      <c r="E1499" s="8"/>
      <c r="F1499" s="8"/>
      <c r="G1499" s="5"/>
      <c r="H1499" s="5"/>
      <c r="I1499" s="5"/>
    </row>
    <row r="1500" spans="1:9" x14ac:dyDescent="0.2">
      <c r="A1500" s="1"/>
      <c r="B1500" s="1"/>
      <c r="C1500" s="1"/>
      <c r="D1500" s="8"/>
      <c r="E1500" s="8"/>
      <c r="F1500" s="8"/>
      <c r="G1500" s="5"/>
      <c r="H1500" s="5"/>
      <c r="I1500" s="5"/>
    </row>
    <row r="1501" spans="1:9" x14ac:dyDescent="0.2">
      <c r="A1501" s="1"/>
      <c r="B1501" s="1"/>
      <c r="C1501" s="1"/>
      <c r="D1501" s="8"/>
      <c r="E1501" s="8"/>
      <c r="F1501" s="8"/>
      <c r="G1501" s="5"/>
      <c r="H1501" s="5"/>
      <c r="I1501" s="5"/>
    </row>
    <row r="1502" spans="1:9" x14ac:dyDescent="0.2">
      <c r="A1502" s="1"/>
      <c r="B1502" s="1"/>
      <c r="C1502" s="1"/>
      <c r="D1502" s="8"/>
      <c r="E1502" s="8"/>
      <c r="F1502" s="8"/>
      <c r="G1502" s="5"/>
      <c r="H1502" s="5"/>
      <c r="I1502" s="5"/>
    </row>
    <row r="1503" spans="1:9" x14ac:dyDescent="0.2">
      <c r="A1503" s="1"/>
      <c r="B1503" s="1"/>
      <c r="C1503" s="1"/>
      <c r="D1503" s="8"/>
      <c r="E1503" s="8"/>
      <c r="F1503" s="8"/>
      <c r="G1503" s="5"/>
      <c r="H1503" s="5"/>
      <c r="I1503" s="5"/>
    </row>
    <row r="1504" spans="1:9" x14ac:dyDescent="0.2">
      <c r="A1504" s="1"/>
      <c r="B1504" s="1"/>
      <c r="C1504" s="1"/>
      <c r="D1504" s="8"/>
      <c r="E1504" s="8"/>
      <c r="F1504" s="8"/>
      <c r="G1504" s="5"/>
      <c r="H1504" s="5"/>
      <c r="I1504" s="5"/>
    </row>
    <row r="1505" spans="1:9" x14ac:dyDescent="0.2">
      <c r="A1505" s="1"/>
      <c r="B1505" s="1"/>
      <c r="C1505" s="1"/>
      <c r="D1505" s="8"/>
      <c r="E1505" s="8"/>
      <c r="F1505" s="8"/>
      <c r="G1505" s="5"/>
      <c r="H1505" s="5"/>
      <c r="I1505" s="5"/>
    </row>
    <row r="1506" spans="1:9" x14ac:dyDescent="0.2">
      <c r="A1506" s="1"/>
      <c r="B1506" s="1"/>
      <c r="C1506" s="1"/>
      <c r="D1506" s="8"/>
      <c r="E1506" s="8"/>
      <c r="F1506" s="8"/>
      <c r="G1506" s="5"/>
      <c r="H1506" s="5"/>
      <c r="I1506" s="5"/>
    </row>
    <row r="1507" spans="1:9" x14ac:dyDescent="0.2">
      <c r="A1507" s="1"/>
      <c r="B1507" s="1"/>
      <c r="C1507" s="1"/>
      <c r="D1507" s="8"/>
      <c r="E1507" s="8"/>
      <c r="F1507" s="8"/>
      <c r="G1507" s="5"/>
      <c r="H1507" s="5"/>
      <c r="I1507" s="5"/>
    </row>
    <row r="1508" spans="1:9" x14ac:dyDescent="0.2">
      <c r="A1508" s="1"/>
      <c r="B1508" s="1"/>
      <c r="C1508" s="1"/>
      <c r="D1508" s="8"/>
      <c r="E1508" s="8"/>
      <c r="F1508" s="8"/>
      <c r="G1508" s="5"/>
      <c r="H1508" s="5"/>
      <c r="I1508" s="5"/>
    </row>
    <row r="1509" spans="1:9" x14ac:dyDescent="0.2">
      <c r="A1509" s="1"/>
      <c r="B1509" s="1"/>
      <c r="C1509" s="1"/>
      <c r="D1509" s="8"/>
      <c r="E1509" s="8"/>
      <c r="F1509" s="8"/>
      <c r="G1509" s="5"/>
      <c r="H1509" s="5"/>
      <c r="I1509" s="5"/>
    </row>
    <row r="1510" spans="1:9" x14ac:dyDescent="0.2">
      <c r="A1510" s="1"/>
      <c r="B1510" s="1"/>
      <c r="C1510" s="1"/>
      <c r="D1510" s="8"/>
      <c r="E1510" s="8"/>
      <c r="F1510" s="8"/>
      <c r="G1510" s="5"/>
      <c r="H1510" s="5"/>
      <c r="I1510" s="5"/>
    </row>
    <row r="1511" spans="1:9" x14ac:dyDescent="0.2">
      <c r="A1511" s="1"/>
      <c r="B1511" s="1"/>
      <c r="C1511" s="1"/>
      <c r="D1511" s="8"/>
      <c r="E1511" s="8"/>
      <c r="F1511" s="8"/>
      <c r="G1511" s="5"/>
      <c r="H1511" s="5"/>
      <c r="I1511" s="5"/>
    </row>
    <row r="1512" spans="1:9" x14ac:dyDescent="0.2">
      <c r="A1512" s="1"/>
      <c r="B1512" s="1"/>
      <c r="C1512" s="1"/>
      <c r="D1512" s="8"/>
      <c r="E1512" s="8"/>
      <c r="F1512" s="8"/>
      <c r="G1512" s="5"/>
      <c r="H1512" s="5"/>
      <c r="I1512" s="5"/>
    </row>
    <row r="1513" spans="1:9" x14ac:dyDescent="0.2">
      <c r="A1513" s="1"/>
      <c r="B1513" s="1"/>
      <c r="C1513" s="1"/>
      <c r="D1513" s="8"/>
      <c r="E1513" s="8"/>
      <c r="F1513" s="8"/>
      <c r="G1513" s="5"/>
      <c r="H1513" s="5"/>
      <c r="I1513" s="5"/>
    </row>
    <row r="1514" spans="1:9" x14ac:dyDescent="0.2">
      <c r="A1514" s="1"/>
      <c r="B1514" s="1"/>
      <c r="C1514" s="1"/>
      <c r="D1514" s="8"/>
      <c r="E1514" s="8"/>
      <c r="F1514" s="8"/>
      <c r="G1514" s="5"/>
      <c r="H1514" s="5"/>
      <c r="I1514" s="5"/>
    </row>
    <row r="1515" spans="1:9" x14ac:dyDescent="0.2">
      <c r="A1515" s="1"/>
      <c r="B1515" s="1"/>
      <c r="C1515" s="1"/>
      <c r="D1515" s="8"/>
      <c r="E1515" s="8"/>
      <c r="F1515" s="8"/>
      <c r="G1515" s="5"/>
      <c r="H1515" s="5"/>
      <c r="I1515" s="5"/>
    </row>
    <row r="1516" spans="1:9" x14ac:dyDescent="0.2">
      <c r="A1516" s="1"/>
      <c r="B1516" s="1"/>
      <c r="C1516" s="1"/>
      <c r="D1516" s="8"/>
      <c r="E1516" s="8"/>
      <c r="F1516" s="8"/>
      <c r="G1516" s="5"/>
      <c r="H1516" s="5"/>
      <c r="I1516" s="5"/>
    </row>
    <row r="1517" spans="1:9" x14ac:dyDescent="0.2">
      <c r="A1517" s="1"/>
      <c r="B1517" s="1"/>
      <c r="C1517" s="1"/>
      <c r="D1517" s="8"/>
      <c r="E1517" s="8"/>
      <c r="F1517" s="8"/>
      <c r="G1517" s="5"/>
      <c r="H1517" s="5"/>
      <c r="I1517" s="5"/>
    </row>
    <row r="1518" spans="1:9" x14ac:dyDescent="0.2">
      <c r="A1518" s="1"/>
      <c r="B1518" s="1"/>
      <c r="C1518" s="1"/>
      <c r="D1518" s="8"/>
      <c r="E1518" s="8"/>
      <c r="F1518" s="8"/>
      <c r="G1518" s="5"/>
      <c r="H1518" s="5"/>
      <c r="I1518" s="5"/>
    </row>
    <row r="1519" spans="1:9" x14ac:dyDescent="0.2">
      <c r="A1519" s="1"/>
      <c r="B1519" s="1"/>
      <c r="C1519" s="1"/>
      <c r="D1519" s="8"/>
      <c r="E1519" s="8"/>
      <c r="F1519" s="8"/>
      <c r="G1519" s="5"/>
      <c r="H1519" s="5"/>
      <c r="I1519" s="5"/>
    </row>
    <row r="1520" spans="1:9" x14ac:dyDescent="0.2">
      <c r="A1520" s="1"/>
      <c r="B1520" s="1"/>
      <c r="C1520" s="1"/>
      <c r="D1520" s="8"/>
      <c r="E1520" s="8"/>
      <c r="F1520" s="8"/>
      <c r="G1520" s="5"/>
      <c r="H1520" s="5"/>
      <c r="I1520" s="5"/>
    </row>
    <row r="1521" spans="1:9" x14ac:dyDescent="0.2">
      <c r="A1521" s="1"/>
      <c r="B1521" s="1"/>
      <c r="C1521" s="1"/>
      <c r="D1521" s="8"/>
      <c r="E1521" s="8"/>
      <c r="F1521" s="8"/>
      <c r="G1521" s="5"/>
      <c r="H1521" s="5"/>
      <c r="I1521" s="5"/>
    </row>
    <row r="1522" spans="1:9" x14ac:dyDescent="0.2">
      <c r="A1522" s="1"/>
      <c r="B1522" s="1"/>
      <c r="C1522" s="1"/>
      <c r="D1522" s="8"/>
      <c r="E1522" s="8"/>
      <c r="F1522" s="8"/>
      <c r="G1522" s="5"/>
      <c r="H1522" s="5"/>
      <c r="I1522" s="5"/>
    </row>
    <row r="1523" spans="1:9" x14ac:dyDescent="0.2">
      <c r="A1523" s="1"/>
      <c r="B1523" s="1"/>
      <c r="C1523" s="1"/>
      <c r="D1523" s="8"/>
      <c r="E1523" s="8"/>
      <c r="F1523" s="8"/>
      <c r="G1523" s="5"/>
      <c r="H1523" s="5"/>
      <c r="I1523" s="5"/>
    </row>
    <row r="1524" spans="1:9" x14ac:dyDescent="0.2">
      <c r="A1524" s="1"/>
      <c r="B1524" s="1"/>
      <c r="C1524" s="1"/>
      <c r="D1524" s="8"/>
      <c r="E1524" s="8"/>
      <c r="F1524" s="8"/>
      <c r="G1524" s="5"/>
      <c r="H1524" s="5"/>
      <c r="I1524" s="5"/>
    </row>
    <row r="1525" spans="1:9" x14ac:dyDescent="0.2">
      <c r="A1525" s="1"/>
      <c r="B1525" s="1"/>
      <c r="C1525" s="1"/>
      <c r="D1525" s="8"/>
      <c r="E1525" s="8"/>
      <c r="F1525" s="8"/>
      <c r="G1525" s="5"/>
      <c r="H1525" s="5"/>
      <c r="I1525" s="5"/>
    </row>
    <row r="1526" spans="1:9" x14ac:dyDescent="0.2">
      <c r="A1526" s="1"/>
      <c r="B1526" s="1"/>
      <c r="C1526" s="1"/>
      <c r="D1526" s="8"/>
      <c r="E1526" s="8"/>
      <c r="F1526" s="8"/>
      <c r="G1526" s="5"/>
      <c r="H1526" s="5"/>
      <c r="I1526" s="5"/>
    </row>
    <row r="1527" spans="1:9" x14ac:dyDescent="0.2">
      <c r="A1527" s="1"/>
      <c r="B1527" s="1"/>
      <c r="C1527" s="1"/>
      <c r="D1527" s="8"/>
      <c r="E1527" s="8"/>
      <c r="F1527" s="8"/>
      <c r="G1527" s="5"/>
      <c r="H1527" s="5"/>
      <c r="I1527" s="5"/>
    </row>
    <row r="1528" spans="1:9" x14ac:dyDescent="0.2">
      <c r="A1528" s="1"/>
      <c r="B1528" s="1"/>
      <c r="C1528" s="1"/>
      <c r="D1528" s="8"/>
      <c r="E1528" s="8"/>
      <c r="F1528" s="8"/>
      <c r="G1528" s="5"/>
      <c r="H1528" s="5"/>
      <c r="I1528" s="5"/>
    </row>
    <row r="1529" spans="1:9" x14ac:dyDescent="0.2">
      <c r="A1529" s="1"/>
      <c r="B1529" s="1"/>
      <c r="C1529" s="1"/>
      <c r="D1529" s="8"/>
      <c r="E1529" s="8"/>
      <c r="F1529" s="8"/>
      <c r="G1529" s="5"/>
      <c r="H1529" s="5"/>
      <c r="I1529" s="5"/>
    </row>
    <row r="1530" spans="1:9" x14ac:dyDescent="0.2">
      <c r="A1530" s="1"/>
      <c r="B1530" s="1"/>
      <c r="C1530" s="1"/>
      <c r="D1530" s="8"/>
      <c r="E1530" s="8"/>
      <c r="F1530" s="8"/>
      <c r="G1530" s="5"/>
      <c r="H1530" s="5"/>
      <c r="I1530" s="5"/>
    </row>
    <row r="1531" spans="1:9" x14ac:dyDescent="0.2">
      <c r="A1531" s="1"/>
      <c r="B1531" s="1"/>
      <c r="C1531" s="1"/>
      <c r="D1531" s="8"/>
      <c r="E1531" s="8"/>
      <c r="F1531" s="8"/>
      <c r="G1531" s="5"/>
      <c r="H1531" s="5"/>
      <c r="I1531" s="5"/>
    </row>
    <row r="1532" spans="1:9" x14ac:dyDescent="0.2">
      <c r="A1532" s="1"/>
      <c r="B1532" s="1"/>
      <c r="C1532" s="1"/>
      <c r="D1532" s="8"/>
      <c r="E1532" s="8"/>
      <c r="F1532" s="8"/>
      <c r="G1532" s="5"/>
      <c r="H1532" s="5"/>
      <c r="I1532" s="5"/>
    </row>
    <row r="1533" spans="1:9" x14ac:dyDescent="0.2">
      <c r="A1533" s="1"/>
      <c r="B1533" s="1"/>
      <c r="C1533" s="1"/>
      <c r="D1533" s="8"/>
      <c r="E1533" s="8"/>
      <c r="F1533" s="8"/>
      <c r="G1533" s="5"/>
      <c r="H1533" s="5"/>
      <c r="I1533" s="5"/>
    </row>
    <row r="1534" spans="1:9" x14ac:dyDescent="0.2">
      <c r="A1534" s="1"/>
      <c r="B1534" s="1"/>
      <c r="C1534" s="1"/>
      <c r="D1534" s="8"/>
      <c r="E1534" s="8"/>
      <c r="F1534" s="8"/>
      <c r="G1534" s="5"/>
      <c r="H1534" s="5"/>
      <c r="I1534" s="5"/>
    </row>
    <row r="1535" spans="1:9" x14ac:dyDescent="0.2">
      <c r="A1535" s="1"/>
      <c r="B1535" s="1"/>
      <c r="C1535" s="1"/>
      <c r="D1535" s="8"/>
      <c r="E1535" s="8"/>
      <c r="F1535" s="8"/>
      <c r="G1535" s="5"/>
      <c r="H1535" s="5"/>
      <c r="I1535" s="5"/>
    </row>
    <row r="1536" spans="1:9" x14ac:dyDescent="0.2">
      <c r="A1536" s="1"/>
      <c r="B1536" s="1"/>
      <c r="C1536" s="1"/>
      <c r="D1536" s="8"/>
      <c r="E1536" s="8"/>
      <c r="F1536" s="8"/>
      <c r="G1536" s="5"/>
      <c r="H1536" s="5"/>
      <c r="I1536" s="5"/>
    </row>
    <row r="1537" spans="1:9" x14ac:dyDescent="0.2">
      <c r="A1537" s="1"/>
      <c r="B1537" s="1"/>
      <c r="C1537" s="1"/>
      <c r="D1537" s="8"/>
      <c r="E1537" s="8"/>
      <c r="F1537" s="8"/>
      <c r="G1537" s="5"/>
      <c r="H1537" s="5"/>
      <c r="I1537" s="5"/>
    </row>
    <row r="1538" spans="1:9" x14ac:dyDescent="0.2">
      <c r="A1538" s="1"/>
      <c r="B1538" s="1"/>
      <c r="C1538" s="1"/>
      <c r="D1538" s="8"/>
      <c r="E1538" s="8"/>
      <c r="F1538" s="8"/>
      <c r="G1538" s="5"/>
      <c r="H1538" s="5"/>
      <c r="I1538" s="5"/>
    </row>
    <row r="1539" spans="1:9" x14ac:dyDescent="0.2">
      <c r="A1539" s="1"/>
      <c r="B1539" s="1"/>
      <c r="C1539" s="1"/>
      <c r="D1539" s="8"/>
      <c r="E1539" s="8"/>
      <c r="F1539" s="8"/>
      <c r="G1539" s="5"/>
      <c r="H1539" s="5"/>
      <c r="I1539" s="5"/>
    </row>
    <row r="1540" spans="1:9" x14ac:dyDescent="0.2">
      <c r="A1540" s="1"/>
      <c r="B1540" s="1"/>
      <c r="C1540" s="1"/>
      <c r="D1540" s="8"/>
      <c r="E1540" s="8"/>
      <c r="F1540" s="8"/>
      <c r="G1540" s="5"/>
      <c r="H1540" s="5"/>
      <c r="I1540" s="5"/>
    </row>
    <row r="1541" spans="1:9" x14ac:dyDescent="0.2">
      <c r="A1541" s="1"/>
      <c r="B1541" s="1"/>
      <c r="C1541" s="1"/>
      <c r="D1541" s="8"/>
      <c r="E1541" s="8"/>
      <c r="F1541" s="8"/>
      <c r="G1541" s="5"/>
      <c r="H1541" s="5"/>
      <c r="I1541" s="5"/>
    </row>
    <row r="1542" spans="1:9" x14ac:dyDescent="0.2">
      <c r="A1542" s="1"/>
      <c r="B1542" s="1"/>
      <c r="C1542" s="1"/>
      <c r="D1542" s="8"/>
      <c r="E1542" s="8"/>
      <c r="F1542" s="8"/>
      <c r="G1542" s="5"/>
      <c r="H1542" s="5"/>
      <c r="I1542" s="5"/>
    </row>
    <row r="1543" spans="1:9" x14ac:dyDescent="0.2">
      <c r="A1543" s="1"/>
      <c r="B1543" s="1"/>
      <c r="C1543" s="1"/>
      <c r="D1543" s="8"/>
      <c r="E1543" s="8"/>
      <c r="F1543" s="8"/>
      <c r="G1543" s="5"/>
      <c r="H1543" s="5"/>
      <c r="I1543" s="5"/>
    </row>
    <row r="1544" spans="1:9" x14ac:dyDescent="0.2">
      <c r="A1544" s="1"/>
      <c r="B1544" s="1"/>
      <c r="C1544" s="1"/>
      <c r="D1544" s="8"/>
      <c r="E1544" s="8"/>
      <c r="F1544" s="8"/>
      <c r="G1544" s="5"/>
      <c r="H1544" s="5"/>
      <c r="I1544" s="5"/>
    </row>
    <row r="1545" spans="1:9" x14ac:dyDescent="0.2">
      <c r="A1545" s="1"/>
      <c r="B1545" s="1"/>
      <c r="C1545" s="1"/>
      <c r="D1545" s="8"/>
      <c r="E1545" s="8"/>
      <c r="F1545" s="8"/>
      <c r="G1545" s="5"/>
      <c r="H1545" s="5"/>
      <c r="I1545" s="5"/>
    </row>
    <row r="1546" spans="1:9" x14ac:dyDescent="0.2">
      <c r="A1546" s="1"/>
      <c r="B1546" s="1"/>
      <c r="C1546" s="1"/>
      <c r="D1546" s="8"/>
      <c r="E1546" s="8"/>
      <c r="F1546" s="8"/>
      <c r="G1546" s="5"/>
      <c r="H1546" s="5"/>
      <c r="I1546" s="5"/>
    </row>
    <row r="1547" spans="1:9" x14ac:dyDescent="0.2">
      <c r="A1547" s="1"/>
      <c r="B1547" s="1"/>
      <c r="C1547" s="1"/>
      <c r="D1547" s="8"/>
      <c r="E1547" s="8"/>
      <c r="F1547" s="8"/>
      <c r="G1547" s="5"/>
      <c r="H1547" s="5"/>
      <c r="I1547" s="5"/>
    </row>
    <row r="1548" spans="1:9" x14ac:dyDescent="0.2">
      <c r="A1548" s="1"/>
      <c r="B1548" s="1"/>
      <c r="C1548" s="1"/>
      <c r="D1548" s="8"/>
      <c r="E1548" s="8"/>
      <c r="F1548" s="8"/>
      <c r="G1548" s="5"/>
      <c r="H1548" s="5"/>
      <c r="I1548" s="5"/>
    </row>
    <row r="1549" spans="1:9" x14ac:dyDescent="0.2">
      <c r="A1549" s="1"/>
      <c r="B1549" s="1"/>
      <c r="C1549" s="1"/>
      <c r="D1549" s="8"/>
      <c r="E1549" s="8"/>
      <c r="F1549" s="8"/>
      <c r="G1549" s="5"/>
      <c r="H1549" s="5"/>
      <c r="I1549" s="5"/>
    </row>
    <row r="1550" spans="1:9" x14ac:dyDescent="0.2">
      <c r="A1550" s="1"/>
      <c r="B1550" s="1"/>
      <c r="C1550" s="1"/>
      <c r="D1550" s="8"/>
      <c r="E1550" s="8"/>
      <c r="F1550" s="8"/>
      <c r="G1550" s="5"/>
      <c r="H1550" s="5"/>
      <c r="I1550" s="5"/>
    </row>
    <row r="1551" spans="1:9" x14ac:dyDescent="0.2">
      <c r="A1551" s="1"/>
      <c r="B1551" s="1"/>
      <c r="C1551" s="1"/>
      <c r="D1551" s="8"/>
      <c r="E1551" s="8"/>
      <c r="F1551" s="8"/>
      <c r="G1551" s="5"/>
      <c r="H1551" s="5"/>
      <c r="I1551" s="5"/>
    </row>
    <row r="1552" spans="1:9" x14ac:dyDescent="0.2">
      <c r="A1552" s="1"/>
      <c r="B1552" s="1"/>
      <c r="C1552" s="1"/>
      <c r="D1552" s="8"/>
      <c r="E1552" s="8"/>
      <c r="F1552" s="8"/>
      <c r="G1552" s="5"/>
      <c r="H1552" s="5"/>
      <c r="I1552" s="5"/>
    </row>
    <row r="1553" spans="1:9" x14ac:dyDescent="0.2">
      <c r="A1553" s="1"/>
      <c r="B1553" s="1"/>
      <c r="C1553" s="1"/>
      <c r="D1553" s="8"/>
      <c r="E1553" s="8"/>
      <c r="F1553" s="8"/>
      <c r="G1553" s="5"/>
      <c r="H1553" s="5"/>
      <c r="I1553" s="5"/>
    </row>
    <row r="1554" spans="1:9" x14ac:dyDescent="0.2">
      <c r="A1554" s="1"/>
      <c r="B1554" s="1"/>
      <c r="C1554" s="1"/>
      <c r="D1554" s="8"/>
      <c r="E1554" s="8"/>
      <c r="F1554" s="8"/>
      <c r="G1554" s="5"/>
      <c r="H1554" s="5"/>
      <c r="I1554" s="5"/>
    </row>
    <row r="1555" spans="1:9" x14ac:dyDescent="0.2">
      <c r="A1555" s="1"/>
      <c r="B1555" s="1"/>
      <c r="C1555" s="1"/>
      <c r="D1555" s="8"/>
      <c r="E1555" s="8"/>
      <c r="F1555" s="8"/>
      <c r="G1555" s="5"/>
      <c r="H1555" s="5"/>
      <c r="I1555" s="5"/>
    </row>
    <row r="1556" spans="1:9" x14ac:dyDescent="0.2">
      <c r="A1556" s="1"/>
      <c r="B1556" s="1"/>
      <c r="C1556" s="1"/>
      <c r="D1556" s="8"/>
      <c r="E1556" s="8"/>
      <c r="F1556" s="8"/>
      <c r="G1556" s="5"/>
      <c r="H1556" s="5"/>
      <c r="I1556" s="5"/>
    </row>
    <row r="1557" spans="1:9" x14ac:dyDescent="0.2">
      <c r="A1557" s="1"/>
      <c r="B1557" s="1"/>
      <c r="C1557" s="1"/>
      <c r="D1557" s="8"/>
      <c r="E1557" s="8"/>
      <c r="F1557" s="8"/>
      <c r="G1557" s="5"/>
      <c r="H1557" s="5"/>
      <c r="I1557" s="5"/>
    </row>
    <row r="1558" spans="1:9" x14ac:dyDescent="0.2">
      <c r="A1558" s="1"/>
      <c r="B1558" s="1"/>
      <c r="C1558" s="1"/>
      <c r="D1558" s="8"/>
      <c r="E1558" s="8"/>
      <c r="F1558" s="8"/>
      <c r="G1558" s="5"/>
      <c r="H1558" s="5"/>
      <c r="I1558" s="5"/>
    </row>
    <row r="1559" spans="1:9" x14ac:dyDescent="0.2">
      <c r="A1559" s="1"/>
      <c r="B1559" s="1"/>
      <c r="C1559" s="1"/>
      <c r="D1559" s="8"/>
      <c r="E1559" s="8"/>
      <c r="F1559" s="8"/>
      <c r="G1559" s="5"/>
      <c r="H1559" s="5"/>
      <c r="I1559" s="5"/>
    </row>
    <row r="1560" spans="1:9" x14ac:dyDescent="0.2">
      <c r="A1560" s="1"/>
      <c r="B1560" s="1"/>
      <c r="C1560" s="1"/>
      <c r="D1560" s="8"/>
      <c r="E1560" s="8"/>
      <c r="F1560" s="8"/>
      <c r="G1560" s="5"/>
      <c r="H1560" s="5"/>
      <c r="I1560" s="5"/>
    </row>
    <row r="1561" spans="1:9" x14ac:dyDescent="0.2">
      <c r="A1561" s="1"/>
      <c r="B1561" s="1"/>
      <c r="C1561" s="1"/>
      <c r="D1561" s="8"/>
      <c r="E1561" s="8"/>
      <c r="F1561" s="8"/>
      <c r="G1561" s="5"/>
      <c r="H1561" s="5"/>
      <c r="I1561" s="5"/>
    </row>
    <row r="1562" spans="1:9" x14ac:dyDescent="0.2">
      <c r="A1562" s="1"/>
      <c r="B1562" s="1"/>
      <c r="C1562" s="1"/>
      <c r="D1562" s="8"/>
      <c r="E1562" s="8"/>
      <c r="F1562" s="8"/>
      <c r="G1562" s="5"/>
      <c r="H1562" s="5"/>
      <c r="I1562" s="5"/>
    </row>
    <row r="1563" spans="1:9" x14ac:dyDescent="0.2">
      <c r="A1563" s="1"/>
      <c r="B1563" s="1"/>
      <c r="C1563" s="1"/>
      <c r="D1563" s="8"/>
      <c r="E1563" s="8"/>
      <c r="F1563" s="8"/>
      <c r="G1563" s="5"/>
      <c r="H1563" s="5"/>
      <c r="I1563" s="5"/>
    </row>
    <row r="1564" spans="1:9" x14ac:dyDescent="0.2">
      <c r="A1564" s="1"/>
      <c r="B1564" s="1"/>
      <c r="C1564" s="1"/>
      <c r="D1564" s="8"/>
      <c r="E1564" s="8"/>
      <c r="F1564" s="8"/>
      <c r="G1564" s="5"/>
      <c r="H1564" s="5"/>
      <c r="I1564" s="5"/>
    </row>
    <row r="1565" spans="1:9" x14ac:dyDescent="0.2">
      <c r="A1565" s="1"/>
      <c r="B1565" s="1"/>
      <c r="C1565" s="1"/>
      <c r="D1565" s="8"/>
      <c r="E1565" s="8"/>
      <c r="F1565" s="8"/>
      <c r="G1565" s="5"/>
      <c r="H1565" s="5"/>
      <c r="I1565" s="5"/>
    </row>
    <row r="1566" spans="1:9" x14ac:dyDescent="0.2">
      <c r="A1566" s="1"/>
      <c r="B1566" s="1"/>
      <c r="C1566" s="1"/>
      <c r="D1566" s="8"/>
      <c r="E1566" s="8"/>
      <c r="F1566" s="8"/>
      <c r="G1566" s="5"/>
      <c r="H1566" s="5"/>
      <c r="I1566" s="5"/>
    </row>
    <row r="1567" spans="1:9" x14ac:dyDescent="0.2">
      <c r="A1567" s="1"/>
      <c r="B1567" s="1"/>
      <c r="C1567" s="1"/>
      <c r="D1567" s="8"/>
      <c r="E1567" s="8"/>
      <c r="F1567" s="8"/>
      <c r="G1567" s="5"/>
      <c r="H1567" s="5"/>
      <c r="I1567" s="5"/>
    </row>
    <row r="1568" spans="1:9" x14ac:dyDescent="0.2">
      <c r="A1568" s="1"/>
      <c r="B1568" s="1"/>
      <c r="C1568" s="1"/>
      <c r="D1568" s="8"/>
      <c r="E1568" s="8"/>
      <c r="F1568" s="8"/>
      <c r="G1568" s="5"/>
      <c r="H1568" s="5"/>
      <c r="I1568" s="5"/>
    </row>
    <row r="1569" spans="1:9" x14ac:dyDescent="0.2">
      <c r="A1569" s="1"/>
      <c r="B1569" s="1"/>
      <c r="C1569" s="1"/>
      <c r="D1569" s="8"/>
      <c r="E1569" s="8"/>
      <c r="F1569" s="8"/>
      <c r="G1569" s="5"/>
      <c r="H1569" s="5"/>
      <c r="I1569" s="5"/>
    </row>
    <row r="1570" spans="1:9" x14ac:dyDescent="0.2">
      <c r="A1570" s="1"/>
      <c r="B1570" s="1"/>
      <c r="C1570" s="1"/>
      <c r="D1570" s="8"/>
      <c r="E1570" s="8"/>
      <c r="F1570" s="8"/>
      <c r="G1570" s="5"/>
      <c r="H1570" s="5"/>
      <c r="I1570" s="5"/>
    </row>
    <row r="1571" spans="1:9" x14ac:dyDescent="0.2">
      <c r="A1571" s="1"/>
      <c r="B1571" s="1"/>
      <c r="C1571" s="1"/>
      <c r="D1571" s="8"/>
      <c r="E1571" s="8"/>
      <c r="F1571" s="8"/>
      <c r="G1571" s="5"/>
      <c r="H1571" s="5"/>
      <c r="I1571" s="5"/>
    </row>
    <row r="1572" spans="1:9" x14ac:dyDescent="0.2">
      <c r="A1572" s="1"/>
      <c r="B1572" s="1"/>
      <c r="C1572" s="1"/>
      <c r="D1572" s="8"/>
      <c r="E1572" s="8"/>
      <c r="F1572" s="8"/>
      <c r="G1572" s="5"/>
      <c r="H1572" s="5"/>
      <c r="I1572" s="5"/>
    </row>
    <row r="1573" spans="1:9" x14ac:dyDescent="0.2">
      <c r="A1573" s="1"/>
      <c r="B1573" s="1"/>
      <c r="C1573" s="1"/>
      <c r="D1573" s="8"/>
      <c r="E1573" s="8"/>
      <c r="F1573" s="8"/>
      <c r="G1573" s="5"/>
      <c r="H1573" s="5"/>
      <c r="I1573" s="5"/>
    </row>
    <row r="1574" spans="1:9" x14ac:dyDescent="0.2">
      <c r="A1574" s="1"/>
      <c r="B1574" s="1"/>
      <c r="C1574" s="1"/>
      <c r="D1574" s="8"/>
      <c r="E1574" s="8"/>
      <c r="F1574" s="8"/>
      <c r="G1574" s="5"/>
      <c r="H1574" s="5"/>
      <c r="I1574" s="5"/>
    </row>
    <row r="1575" spans="1:9" x14ac:dyDescent="0.2">
      <c r="A1575" s="1"/>
      <c r="B1575" s="1"/>
      <c r="C1575" s="1"/>
      <c r="D1575" s="8"/>
      <c r="E1575" s="8"/>
      <c r="F1575" s="8"/>
      <c r="G1575" s="5"/>
      <c r="H1575" s="5"/>
      <c r="I1575" s="5"/>
    </row>
    <row r="1576" spans="1:9" x14ac:dyDescent="0.2">
      <c r="A1576" s="1"/>
      <c r="B1576" s="1"/>
      <c r="C1576" s="1"/>
      <c r="D1576" s="8"/>
      <c r="E1576" s="8"/>
      <c r="F1576" s="8"/>
      <c r="G1576" s="5"/>
      <c r="H1576" s="5"/>
      <c r="I1576" s="5"/>
    </row>
    <row r="1577" spans="1:9" x14ac:dyDescent="0.2">
      <c r="A1577" s="1"/>
      <c r="B1577" s="1"/>
      <c r="C1577" s="1"/>
      <c r="D1577" s="8"/>
      <c r="E1577" s="8"/>
      <c r="F1577" s="8"/>
      <c r="G1577" s="5"/>
      <c r="H1577" s="5"/>
      <c r="I1577" s="5"/>
    </row>
    <row r="1578" spans="1:9" x14ac:dyDescent="0.2">
      <c r="A1578" s="1"/>
      <c r="B1578" s="1"/>
      <c r="C1578" s="1"/>
      <c r="D1578" s="8"/>
      <c r="E1578" s="8"/>
      <c r="F1578" s="8"/>
      <c r="G1578" s="5"/>
      <c r="H1578" s="5"/>
      <c r="I1578" s="5"/>
    </row>
    <row r="1579" spans="1:9" x14ac:dyDescent="0.2">
      <c r="A1579" s="1"/>
      <c r="B1579" s="1"/>
      <c r="C1579" s="1"/>
      <c r="D1579" s="8"/>
      <c r="E1579" s="8"/>
      <c r="F1579" s="8"/>
      <c r="G1579" s="5"/>
      <c r="H1579" s="5"/>
      <c r="I1579" s="5"/>
    </row>
    <row r="1580" spans="1:9" x14ac:dyDescent="0.2">
      <c r="A1580" s="1"/>
      <c r="B1580" s="1"/>
      <c r="C1580" s="1"/>
      <c r="D1580" s="8"/>
      <c r="E1580" s="8"/>
      <c r="F1580" s="8"/>
      <c r="G1580" s="5"/>
      <c r="H1580" s="5"/>
      <c r="I1580" s="5"/>
    </row>
    <row r="1581" spans="1:9" x14ac:dyDescent="0.2">
      <c r="A1581" s="1"/>
      <c r="B1581" s="1"/>
      <c r="C1581" s="1"/>
      <c r="D1581" s="8"/>
      <c r="E1581" s="8"/>
      <c r="F1581" s="8"/>
      <c r="G1581" s="5"/>
      <c r="H1581" s="5"/>
      <c r="I1581" s="5"/>
    </row>
    <row r="1582" spans="1:9" x14ac:dyDescent="0.2">
      <c r="A1582" s="1"/>
      <c r="B1582" s="1"/>
      <c r="C1582" s="1"/>
      <c r="D1582" s="8"/>
      <c r="E1582" s="8"/>
      <c r="F1582" s="8"/>
      <c r="G1582" s="5"/>
      <c r="H1582" s="5"/>
      <c r="I1582" s="5"/>
    </row>
    <row r="1583" spans="1:9" x14ac:dyDescent="0.2">
      <c r="A1583" s="1"/>
      <c r="B1583" s="1"/>
      <c r="C1583" s="1"/>
      <c r="D1583" s="8"/>
      <c r="E1583" s="8"/>
      <c r="F1583" s="8"/>
      <c r="G1583" s="5"/>
      <c r="H1583" s="5"/>
      <c r="I1583" s="5"/>
    </row>
    <row r="1584" spans="1:9" x14ac:dyDescent="0.2">
      <c r="A1584" s="1"/>
      <c r="B1584" s="1"/>
      <c r="C1584" s="1"/>
      <c r="D1584" s="8"/>
      <c r="E1584" s="8"/>
      <c r="F1584" s="8"/>
      <c r="G1584" s="5"/>
      <c r="H1584" s="5"/>
      <c r="I1584" s="5"/>
    </row>
    <row r="1585" spans="1:9" x14ac:dyDescent="0.2">
      <c r="A1585" s="1"/>
      <c r="B1585" s="1"/>
      <c r="C1585" s="1"/>
      <c r="D1585" s="8"/>
      <c r="E1585" s="8"/>
      <c r="F1585" s="8"/>
      <c r="G1585" s="5"/>
      <c r="H1585" s="5"/>
      <c r="I1585" s="5"/>
    </row>
    <row r="1586" spans="1:9" x14ac:dyDescent="0.2">
      <c r="A1586" s="1"/>
      <c r="B1586" s="1"/>
      <c r="C1586" s="1"/>
      <c r="D1586" s="8"/>
      <c r="E1586" s="8"/>
      <c r="F1586" s="8"/>
      <c r="G1586" s="5"/>
      <c r="H1586" s="5"/>
      <c r="I1586" s="5"/>
    </row>
    <row r="1587" spans="1:9" x14ac:dyDescent="0.2">
      <c r="A1587" s="1"/>
      <c r="B1587" s="1"/>
      <c r="C1587" s="1"/>
      <c r="D1587" s="8"/>
      <c r="E1587" s="8"/>
      <c r="F1587" s="8"/>
      <c r="G1587" s="5"/>
      <c r="H1587" s="5"/>
      <c r="I1587" s="5"/>
    </row>
    <row r="1588" spans="1:9" x14ac:dyDescent="0.2">
      <c r="A1588" s="1"/>
      <c r="B1588" s="1"/>
      <c r="C1588" s="1"/>
      <c r="D1588" s="8"/>
      <c r="E1588" s="8"/>
      <c r="F1588" s="8"/>
      <c r="G1588" s="5"/>
      <c r="H1588" s="5"/>
      <c r="I1588" s="5"/>
    </row>
    <row r="1589" spans="1:9" x14ac:dyDescent="0.2">
      <c r="A1589" s="1"/>
      <c r="B1589" s="1"/>
      <c r="C1589" s="1"/>
      <c r="D1589" s="8"/>
      <c r="E1589" s="8"/>
      <c r="F1589" s="8"/>
      <c r="G1589" s="5"/>
      <c r="H1589" s="5"/>
      <c r="I1589" s="5"/>
    </row>
    <row r="1590" spans="1:9" x14ac:dyDescent="0.2">
      <c r="A1590" s="1"/>
      <c r="B1590" s="1"/>
      <c r="C1590" s="1"/>
      <c r="D1590" s="8"/>
      <c r="E1590" s="8"/>
      <c r="F1590" s="8"/>
      <c r="G1590" s="5"/>
      <c r="H1590" s="5"/>
      <c r="I1590" s="5"/>
    </row>
    <row r="1591" spans="1:9" x14ac:dyDescent="0.2">
      <c r="A1591" s="1"/>
      <c r="B1591" s="1"/>
      <c r="C1591" s="1"/>
      <c r="D1591" s="8"/>
      <c r="E1591" s="8"/>
      <c r="F1591" s="8"/>
      <c r="G1591" s="5"/>
      <c r="H1591" s="5"/>
      <c r="I1591" s="5"/>
    </row>
    <row r="1592" spans="1:9" x14ac:dyDescent="0.2">
      <c r="A1592" s="1"/>
      <c r="B1592" s="1"/>
      <c r="C1592" s="1"/>
      <c r="D1592" s="8"/>
      <c r="E1592" s="8"/>
      <c r="F1592" s="8"/>
      <c r="G1592" s="5"/>
      <c r="H1592" s="5"/>
      <c r="I1592" s="5"/>
    </row>
    <row r="1593" spans="1:9" x14ac:dyDescent="0.2">
      <c r="A1593" s="1"/>
      <c r="B1593" s="1"/>
      <c r="C1593" s="1"/>
      <c r="D1593" s="8"/>
      <c r="E1593" s="8"/>
      <c r="F1593" s="8"/>
      <c r="G1593" s="5"/>
      <c r="H1593" s="5"/>
      <c r="I1593" s="5"/>
    </row>
    <row r="1594" spans="1:9" x14ac:dyDescent="0.2">
      <c r="A1594" s="1"/>
      <c r="B1594" s="1"/>
      <c r="C1594" s="1"/>
      <c r="D1594" s="8"/>
      <c r="E1594" s="8"/>
      <c r="F1594" s="8"/>
      <c r="G1594" s="5"/>
      <c r="H1594" s="5"/>
      <c r="I1594" s="5"/>
    </row>
    <row r="1595" spans="1:9" x14ac:dyDescent="0.2">
      <c r="A1595" s="1"/>
      <c r="B1595" s="1"/>
      <c r="C1595" s="1"/>
      <c r="D1595" s="8"/>
      <c r="E1595" s="8"/>
      <c r="F1595" s="8"/>
      <c r="G1595" s="5"/>
      <c r="H1595" s="5"/>
      <c r="I1595" s="5"/>
    </row>
    <row r="1596" spans="1:9" x14ac:dyDescent="0.2">
      <c r="A1596" s="1"/>
      <c r="B1596" s="1"/>
      <c r="C1596" s="1"/>
      <c r="D1596" s="8"/>
      <c r="E1596" s="8"/>
      <c r="F1596" s="8"/>
      <c r="G1596" s="5"/>
      <c r="H1596" s="5"/>
      <c r="I1596" s="5"/>
    </row>
    <row r="1597" spans="1:9" x14ac:dyDescent="0.2">
      <c r="A1597" s="1"/>
      <c r="B1597" s="1"/>
      <c r="C1597" s="1"/>
      <c r="D1597" s="8"/>
      <c r="E1597" s="8"/>
      <c r="F1597" s="8"/>
      <c r="G1597" s="5"/>
      <c r="H1597" s="5"/>
      <c r="I1597" s="5"/>
    </row>
    <row r="1598" spans="1:9" x14ac:dyDescent="0.2">
      <c r="A1598" s="1"/>
      <c r="B1598" s="1"/>
      <c r="C1598" s="1"/>
      <c r="D1598" s="8"/>
      <c r="E1598" s="8"/>
      <c r="F1598" s="8"/>
      <c r="G1598" s="5"/>
      <c r="H1598" s="5"/>
      <c r="I1598" s="5"/>
    </row>
    <row r="1599" spans="1:9" x14ac:dyDescent="0.2">
      <c r="A1599" s="1"/>
      <c r="B1599" s="1"/>
      <c r="C1599" s="1"/>
      <c r="D1599" s="8"/>
      <c r="E1599" s="8"/>
      <c r="F1599" s="8"/>
      <c r="G1599" s="5"/>
      <c r="H1599" s="5"/>
      <c r="I1599" s="5"/>
    </row>
    <row r="1600" spans="1:9" x14ac:dyDescent="0.2">
      <c r="A1600" s="1"/>
      <c r="B1600" s="1"/>
      <c r="C1600" s="1"/>
      <c r="D1600" s="8"/>
      <c r="E1600" s="8"/>
      <c r="F1600" s="8"/>
      <c r="G1600" s="5"/>
      <c r="H1600" s="5"/>
      <c r="I1600" s="5"/>
    </row>
    <row r="1601" spans="1:9" x14ac:dyDescent="0.2">
      <c r="A1601" s="1"/>
      <c r="B1601" s="1"/>
      <c r="C1601" s="1"/>
      <c r="D1601" s="8"/>
      <c r="E1601" s="8"/>
      <c r="F1601" s="8"/>
      <c r="G1601" s="5"/>
      <c r="H1601" s="5"/>
      <c r="I1601" s="5"/>
    </row>
    <row r="1602" spans="1:9" x14ac:dyDescent="0.2">
      <c r="A1602" s="1"/>
      <c r="B1602" s="1"/>
      <c r="C1602" s="1"/>
      <c r="D1602" s="8"/>
      <c r="E1602" s="8"/>
      <c r="F1602" s="8"/>
      <c r="G1602" s="5"/>
      <c r="H1602" s="5"/>
      <c r="I1602" s="5"/>
    </row>
    <row r="1603" spans="1:9" x14ac:dyDescent="0.2">
      <c r="A1603" s="1"/>
      <c r="B1603" s="1"/>
      <c r="C1603" s="1"/>
      <c r="D1603" s="8"/>
      <c r="E1603" s="8"/>
      <c r="F1603" s="8"/>
      <c r="G1603" s="5"/>
      <c r="H1603" s="5"/>
      <c r="I1603" s="5"/>
    </row>
    <row r="1604" spans="1:9" x14ac:dyDescent="0.2">
      <c r="A1604" s="1"/>
      <c r="B1604" s="1"/>
      <c r="C1604" s="1"/>
      <c r="D1604" s="8"/>
      <c r="E1604" s="8"/>
      <c r="F1604" s="8"/>
      <c r="G1604" s="5"/>
      <c r="H1604" s="5"/>
      <c r="I1604" s="5"/>
    </row>
    <row r="1605" spans="1:9" x14ac:dyDescent="0.2">
      <c r="A1605" s="1"/>
      <c r="B1605" s="1"/>
      <c r="C1605" s="1"/>
      <c r="D1605" s="8"/>
      <c r="E1605" s="8"/>
      <c r="F1605" s="8"/>
      <c r="G1605" s="5"/>
      <c r="H1605" s="5"/>
      <c r="I1605" s="5"/>
    </row>
    <row r="1606" spans="1:9" x14ac:dyDescent="0.2">
      <c r="A1606" s="1"/>
      <c r="B1606" s="1"/>
      <c r="C1606" s="1"/>
      <c r="D1606" s="8"/>
      <c r="E1606" s="8"/>
      <c r="F1606" s="8"/>
      <c r="G1606" s="5"/>
      <c r="H1606" s="5"/>
      <c r="I1606" s="5"/>
    </row>
    <row r="1607" spans="1:9" x14ac:dyDescent="0.2">
      <c r="A1607" s="1"/>
      <c r="B1607" s="1"/>
      <c r="C1607" s="1"/>
      <c r="D1607" s="8"/>
      <c r="E1607" s="8"/>
      <c r="F1607" s="8"/>
      <c r="G1607" s="5"/>
      <c r="H1607" s="5"/>
      <c r="I1607" s="5"/>
    </row>
    <row r="1608" spans="1:9" x14ac:dyDescent="0.2">
      <c r="A1608" s="1"/>
      <c r="B1608" s="1"/>
      <c r="C1608" s="1"/>
      <c r="D1608" s="8"/>
      <c r="E1608" s="8"/>
      <c r="F1608" s="8"/>
      <c r="G1608" s="5"/>
      <c r="H1608" s="5"/>
      <c r="I1608" s="5"/>
    </row>
    <row r="1609" spans="1:9" x14ac:dyDescent="0.2">
      <c r="A1609" s="1"/>
      <c r="B1609" s="1"/>
      <c r="C1609" s="1"/>
      <c r="D1609" s="8"/>
      <c r="E1609" s="8"/>
      <c r="F1609" s="8"/>
      <c r="G1609" s="5"/>
      <c r="H1609" s="5"/>
      <c r="I1609" s="5"/>
    </row>
    <row r="1610" spans="1:9" x14ac:dyDescent="0.2">
      <c r="A1610" s="1"/>
      <c r="B1610" s="1"/>
      <c r="C1610" s="1"/>
      <c r="D1610" s="8"/>
      <c r="E1610" s="8"/>
      <c r="F1610" s="8"/>
      <c r="G1610" s="5"/>
      <c r="H1610" s="5"/>
      <c r="I1610" s="5"/>
    </row>
    <row r="1611" spans="1:9" x14ac:dyDescent="0.2">
      <c r="A1611" s="1"/>
      <c r="B1611" s="1"/>
      <c r="C1611" s="1"/>
      <c r="D1611" s="8"/>
      <c r="E1611" s="8"/>
      <c r="F1611" s="8"/>
      <c r="G1611" s="5"/>
      <c r="H1611" s="5"/>
      <c r="I1611" s="5"/>
    </row>
    <row r="1612" spans="1:9" x14ac:dyDescent="0.2">
      <c r="A1612" s="1"/>
      <c r="B1612" s="1"/>
      <c r="C1612" s="1"/>
      <c r="D1612" s="8"/>
      <c r="E1612" s="8"/>
      <c r="F1612" s="8"/>
      <c r="G1612" s="5"/>
      <c r="H1612" s="5"/>
      <c r="I1612" s="5"/>
    </row>
    <row r="1613" spans="1:9" x14ac:dyDescent="0.2">
      <c r="A1613" s="1"/>
      <c r="B1613" s="1"/>
      <c r="C1613" s="1"/>
      <c r="D1613" s="8"/>
      <c r="E1613" s="8"/>
      <c r="F1613" s="8"/>
      <c r="G1613" s="5"/>
      <c r="H1613" s="5"/>
      <c r="I1613" s="5"/>
    </row>
    <row r="1614" spans="1:9" x14ac:dyDescent="0.2">
      <c r="A1614" s="1"/>
      <c r="B1614" s="1"/>
      <c r="C1614" s="1"/>
      <c r="D1614" s="8"/>
      <c r="E1614" s="8"/>
      <c r="F1614" s="8"/>
      <c r="G1614" s="5"/>
      <c r="H1614" s="5"/>
      <c r="I1614" s="5"/>
    </row>
    <row r="1615" spans="1:9" x14ac:dyDescent="0.2">
      <c r="A1615" s="1"/>
      <c r="B1615" s="1"/>
      <c r="C1615" s="1"/>
      <c r="D1615" s="8"/>
      <c r="E1615" s="8"/>
      <c r="F1615" s="8"/>
      <c r="G1615" s="5"/>
      <c r="H1615" s="5"/>
      <c r="I1615" s="5"/>
    </row>
    <row r="1616" spans="1:9" x14ac:dyDescent="0.2">
      <c r="A1616" s="1"/>
      <c r="B1616" s="1"/>
      <c r="C1616" s="1"/>
      <c r="D1616" s="8"/>
      <c r="E1616" s="8"/>
      <c r="F1616" s="8"/>
      <c r="G1616" s="5"/>
      <c r="H1616" s="5"/>
      <c r="I1616" s="5"/>
    </row>
    <row r="1617" spans="1:9" x14ac:dyDescent="0.2">
      <c r="A1617" s="1"/>
      <c r="B1617" s="1"/>
      <c r="C1617" s="1"/>
      <c r="D1617" s="8"/>
      <c r="E1617" s="8"/>
      <c r="F1617" s="8"/>
      <c r="G1617" s="5"/>
      <c r="H1617" s="5"/>
      <c r="I1617" s="5"/>
    </row>
    <row r="1618" spans="1:9" x14ac:dyDescent="0.2">
      <c r="A1618" s="1"/>
      <c r="B1618" s="1"/>
      <c r="C1618" s="1"/>
      <c r="D1618" s="8"/>
      <c r="E1618" s="8"/>
      <c r="F1618" s="8"/>
      <c r="G1618" s="5"/>
      <c r="H1618" s="5"/>
      <c r="I1618" s="5"/>
    </row>
    <row r="1619" spans="1:9" x14ac:dyDescent="0.2">
      <c r="A1619" s="1"/>
      <c r="B1619" s="1"/>
      <c r="C1619" s="1"/>
      <c r="D1619" s="8"/>
      <c r="E1619" s="8"/>
      <c r="F1619" s="8"/>
      <c r="G1619" s="5"/>
      <c r="H1619" s="5"/>
      <c r="I1619" s="5"/>
    </row>
    <row r="1620" spans="1:9" x14ac:dyDescent="0.2">
      <c r="A1620" s="1"/>
      <c r="B1620" s="1"/>
      <c r="C1620" s="1"/>
      <c r="D1620" s="8"/>
      <c r="E1620" s="8"/>
      <c r="F1620" s="8"/>
      <c r="G1620" s="5"/>
      <c r="H1620" s="5"/>
      <c r="I1620" s="5"/>
    </row>
    <row r="1621" spans="1:9" x14ac:dyDescent="0.2">
      <c r="A1621" s="1"/>
      <c r="B1621" s="1"/>
      <c r="C1621" s="1"/>
      <c r="D1621" s="8"/>
      <c r="E1621" s="8"/>
      <c r="F1621" s="8"/>
      <c r="G1621" s="5"/>
      <c r="H1621" s="5"/>
      <c r="I1621" s="5"/>
    </row>
    <row r="1622" spans="1:9" x14ac:dyDescent="0.2">
      <c r="A1622" s="1"/>
      <c r="B1622" s="1"/>
      <c r="C1622" s="1"/>
      <c r="D1622" s="8"/>
      <c r="E1622" s="8"/>
      <c r="F1622" s="8"/>
      <c r="G1622" s="5"/>
      <c r="H1622" s="5"/>
      <c r="I1622" s="5"/>
    </row>
    <row r="1623" spans="1:9" x14ac:dyDescent="0.2">
      <c r="A1623" s="1"/>
      <c r="B1623" s="1"/>
      <c r="C1623" s="1"/>
      <c r="D1623" s="8"/>
      <c r="E1623" s="8"/>
      <c r="F1623" s="8"/>
      <c r="G1623" s="5"/>
      <c r="H1623" s="5"/>
      <c r="I1623" s="5"/>
    </row>
    <row r="1624" spans="1:9" x14ac:dyDescent="0.2">
      <c r="A1624" s="1"/>
      <c r="B1624" s="1"/>
      <c r="C1624" s="1"/>
      <c r="D1624" s="8"/>
      <c r="E1624" s="8"/>
      <c r="F1624" s="8"/>
      <c r="G1624" s="5"/>
      <c r="H1624" s="5"/>
      <c r="I1624" s="5"/>
    </row>
    <row r="1625" spans="1:9" x14ac:dyDescent="0.2">
      <c r="A1625" s="1"/>
      <c r="B1625" s="1"/>
      <c r="C1625" s="1"/>
      <c r="D1625" s="8"/>
      <c r="E1625" s="8"/>
      <c r="F1625" s="8"/>
      <c r="G1625" s="5"/>
      <c r="H1625" s="5"/>
      <c r="I1625" s="5"/>
    </row>
    <row r="1626" spans="1:9" x14ac:dyDescent="0.2">
      <c r="A1626" s="1"/>
      <c r="B1626" s="1"/>
      <c r="C1626" s="1"/>
      <c r="D1626" s="8"/>
      <c r="E1626" s="8"/>
      <c r="F1626" s="8"/>
      <c r="G1626" s="5"/>
      <c r="H1626" s="5"/>
      <c r="I1626" s="5"/>
    </row>
    <row r="1627" spans="1:9" x14ac:dyDescent="0.2">
      <c r="A1627" s="1"/>
      <c r="B1627" s="1"/>
      <c r="C1627" s="1"/>
      <c r="D1627" s="8"/>
      <c r="E1627" s="8"/>
      <c r="F1627" s="8"/>
      <c r="G1627" s="5"/>
      <c r="H1627" s="5"/>
      <c r="I1627" s="5"/>
    </row>
    <row r="1628" spans="1:9" x14ac:dyDescent="0.2">
      <c r="A1628" s="1"/>
      <c r="B1628" s="1"/>
      <c r="C1628" s="1"/>
      <c r="D1628" s="8"/>
      <c r="E1628" s="8"/>
      <c r="F1628" s="8"/>
      <c r="G1628" s="5"/>
      <c r="H1628" s="5"/>
      <c r="I1628" s="5"/>
    </row>
    <row r="1629" spans="1:9" x14ac:dyDescent="0.2">
      <c r="A1629" s="1"/>
      <c r="B1629" s="1"/>
      <c r="C1629" s="1"/>
      <c r="D1629" s="8"/>
      <c r="E1629" s="8"/>
      <c r="F1629" s="8"/>
      <c r="G1629" s="5"/>
      <c r="H1629" s="5"/>
      <c r="I1629" s="5"/>
    </row>
    <row r="1630" spans="1:9" x14ac:dyDescent="0.2">
      <c r="A1630" s="1"/>
      <c r="B1630" s="1"/>
      <c r="C1630" s="1"/>
      <c r="D1630" s="8"/>
      <c r="E1630" s="8"/>
      <c r="F1630" s="8"/>
      <c r="G1630" s="5"/>
      <c r="H1630" s="5"/>
      <c r="I1630" s="5"/>
    </row>
    <row r="1631" spans="1:9" x14ac:dyDescent="0.2">
      <c r="A1631" s="1"/>
      <c r="B1631" s="1"/>
      <c r="C1631" s="1"/>
      <c r="D1631" s="8"/>
      <c r="E1631" s="8"/>
      <c r="F1631" s="8"/>
      <c r="G1631" s="5"/>
      <c r="H1631" s="5"/>
      <c r="I1631" s="5"/>
    </row>
    <row r="1632" spans="1:9" x14ac:dyDescent="0.2">
      <c r="A1632" s="1"/>
      <c r="B1632" s="1"/>
      <c r="C1632" s="1"/>
      <c r="D1632" s="8"/>
      <c r="E1632" s="8"/>
      <c r="F1632" s="8"/>
      <c r="G1632" s="5"/>
      <c r="H1632" s="5"/>
      <c r="I1632" s="5"/>
    </row>
    <row r="1633" spans="1:9" x14ac:dyDescent="0.2">
      <c r="A1633" s="1"/>
      <c r="B1633" s="1"/>
      <c r="C1633" s="1"/>
      <c r="D1633" s="8"/>
      <c r="E1633" s="8"/>
      <c r="F1633" s="8"/>
      <c r="G1633" s="5"/>
      <c r="H1633" s="5"/>
      <c r="I1633" s="5"/>
    </row>
    <row r="1634" spans="1:9" x14ac:dyDescent="0.2">
      <c r="A1634" s="1"/>
      <c r="B1634" s="1"/>
      <c r="C1634" s="1"/>
      <c r="D1634" s="8"/>
      <c r="E1634" s="8"/>
      <c r="F1634" s="8"/>
      <c r="G1634" s="5"/>
      <c r="H1634" s="5"/>
      <c r="I1634" s="5"/>
    </row>
    <row r="1635" spans="1:9" x14ac:dyDescent="0.2">
      <c r="A1635" s="1"/>
      <c r="B1635" s="1"/>
      <c r="C1635" s="1"/>
      <c r="D1635" s="8"/>
      <c r="E1635" s="8"/>
      <c r="F1635" s="8"/>
      <c r="G1635" s="5"/>
      <c r="H1635" s="5"/>
      <c r="I1635" s="5"/>
    </row>
    <row r="1636" spans="1:9" x14ac:dyDescent="0.2">
      <c r="A1636" s="1"/>
      <c r="B1636" s="1"/>
      <c r="C1636" s="1"/>
      <c r="D1636" s="8"/>
      <c r="E1636" s="8"/>
      <c r="F1636" s="8"/>
      <c r="G1636" s="5"/>
      <c r="H1636" s="5"/>
      <c r="I1636" s="5"/>
    </row>
    <row r="1637" spans="1:9" x14ac:dyDescent="0.2">
      <c r="A1637" s="1"/>
      <c r="B1637" s="1"/>
      <c r="C1637" s="1"/>
      <c r="D1637" s="8"/>
      <c r="E1637" s="8"/>
      <c r="F1637" s="8"/>
      <c r="G1637" s="5"/>
      <c r="H1637" s="5"/>
      <c r="I1637" s="5"/>
    </row>
    <row r="1638" spans="1:9" x14ac:dyDescent="0.2">
      <c r="A1638" s="1"/>
      <c r="B1638" s="1"/>
      <c r="C1638" s="1"/>
      <c r="D1638" s="8"/>
      <c r="E1638" s="8"/>
      <c r="F1638" s="8"/>
      <c r="G1638" s="5"/>
      <c r="H1638" s="5"/>
      <c r="I1638" s="5"/>
    </row>
    <row r="1639" spans="1:9" x14ac:dyDescent="0.2">
      <c r="A1639" s="1"/>
      <c r="B1639" s="1"/>
      <c r="C1639" s="1"/>
      <c r="D1639" s="8"/>
      <c r="E1639" s="8"/>
      <c r="F1639" s="8"/>
      <c r="G1639" s="5"/>
      <c r="H1639" s="5"/>
      <c r="I1639" s="5"/>
    </row>
    <row r="1640" spans="1:9" x14ac:dyDescent="0.2">
      <c r="A1640" s="1"/>
      <c r="B1640" s="1"/>
      <c r="C1640" s="1"/>
      <c r="D1640" s="8"/>
      <c r="E1640" s="8"/>
      <c r="F1640" s="8"/>
      <c r="G1640" s="5"/>
      <c r="H1640" s="5"/>
      <c r="I1640" s="5"/>
    </row>
    <row r="1641" spans="1:9" x14ac:dyDescent="0.2">
      <c r="A1641" s="1"/>
      <c r="B1641" s="1"/>
      <c r="C1641" s="1"/>
      <c r="D1641" s="8"/>
      <c r="E1641" s="8"/>
      <c r="F1641" s="8"/>
      <c r="G1641" s="5"/>
      <c r="H1641" s="5"/>
      <c r="I1641" s="5"/>
    </row>
    <row r="1642" spans="1:9" x14ac:dyDescent="0.2">
      <c r="A1642" s="1"/>
      <c r="B1642" s="1"/>
      <c r="C1642" s="1"/>
      <c r="D1642" s="8"/>
      <c r="E1642" s="8"/>
      <c r="F1642" s="8"/>
      <c r="G1642" s="5"/>
      <c r="H1642" s="5"/>
      <c r="I1642" s="5"/>
    </row>
    <row r="1643" spans="1:9" x14ac:dyDescent="0.2">
      <c r="A1643" s="1"/>
      <c r="B1643" s="1"/>
      <c r="C1643" s="1"/>
      <c r="D1643" s="8"/>
      <c r="E1643" s="8"/>
      <c r="F1643" s="8"/>
      <c r="G1643" s="5"/>
      <c r="H1643" s="5"/>
      <c r="I1643" s="5"/>
    </row>
    <row r="1644" spans="1:9" x14ac:dyDescent="0.2">
      <c r="A1644" s="1"/>
      <c r="B1644" s="1"/>
      <c r="C1644" s="1"/>
      <c r="D1644" s="8"/>
      <c r="E1644" s="8"/>
      <c r="F1644" s="8"/>
      <c r="G1644" s="5"/>
      <c r="H1644" s="5"/>
      <c r="I1644" s="5"/>
    </row>
    <row r="1645" spans="1:9" x14ac:dyDescent="0.2">
      <c r="A1645" s="1"/>
      <c r="B1645" s="1"/>
      <c r="C1645" s="1"/>
      <c r="D1645" s="8"/>
      <c r="E1645" s="8"/>
      <c r="F1645" s="8"/>
      <c r="G1645" s="5"/>
      <c r="H1645" s="5"/>
      <c r="I1645" s="5"/>
    </row>
    <row r="1646" spans="1:9" x14ac:dyDescent="0.2">
      <c r="A1646" s="1"/>
      <c r="B1646" s="1"/>
      <c r="C1646" s="1"/>
      <c r="D1646" s="8"/>
      <c r="E1646" s="8"/>
      <c r="F1646" s="8"/>
      <c r="G1646" s="5"/>
      <c r="H1646" s="5"/>
      <c r="I1646" s="5"/>
    </row>
    <row r="1647" spans="1:9" x14ac:dyDescent="0.2">
      <c r="A1647" s="1"/>
      <c r="B1647" s="1"/>
      <c r="C1647" s="1"/>
      <c r="D1647" s="8"/>
      <c r="E1647" s="8"/>
      <c r="F1647" s="8"/>
      <c r="G1647" s="5"/>
      <c r="H1647" s="5"/>
      <c r="I1647" s="5"/>
    </row>
    <row r="1648" spans="1:9" x14ac:dyDescent="0.2">
      <c r="A1648" s="1"/>
      <c r="B1648" s="1"/>
      <c r="C1648" s="1"/>
      <c r="D1648" s="8"/>
      <c r="E1648" s="8"/>
      <c r="F1648" s="8"/>
      <c r="G1648" s="5"/>
      <c r="H1648" s="5"/>
      <c r="I1648" s="5"/>
    </row>
    <row r="1649" spans="1:9" x14ac:dyDescent="0.2">
      <c r="A1649" s="1"/>
      <c r="B1649" s="1"/>
      <c r="C1649" s="1"/>
      <c r="D1649" s="8"/>
      <c r="E1649" s="8"/>
      <c r="F1649" s="8"/>
      <c r="G1649" s="5"/>
      <c r="H1649" s="5"/>
      <c r="I1649" s="5"/>
    </row>
    <row r="1650" spans="1:9" x14ac:dyDescent="0.2">
      <c r="A1650" s="1"/>
      <c r="B1650" s="1"/>
      <c r="C1650" s="1"/>
      <c r="D1650" s="8"/>
      <c r="E1650" s="8"/>
      <c r="F1650" s="8"/>
      <c r="G1650" s="5"/>
      <c r="H1650" s="5"/>
      <c r="I1650" s="5"/>
    </row>
    <row r="1651" spans="1:9" x14ac:dyDescent="0.2">
      <c r="A1651" s="1"/>
      <c r="B1651" s="1"/>
      <c r="C1651" s="1"/>
      <c r="D1651" s="8"/>
      <c r="E1651" s="8"/>
      <c r="F1651" s="8"/>
      <c r="G1651" s="5"/>
      <c r="H1651" s="5"/>
      <c r="I1651" s="5"/>
    </row>
    <row r="1652" spans="1:9" x14ac:dyDescent="0.2">
      <c r="A1652" s="1"/>
      <c r="B1652" s="1"/>
      <c r="C1652" s="1"/>
      <c r="D1652" s="8"/>
      <c r="E1652" s="8"/>
      <c r="F1652" s="8"/>
      <c r="G1652" s="5"/>
      <c r="H1652" s="5"/>
      <c r="I1652" s="5"/>
    </row>
    <row r="1653" spans="1:9" x14ac:dyDescent="0.2">
      <c r="A1653" s="1"/>
      <c r="B1653" s="1"/>
      <c r="C1653" s="1"/>
      <c r="D1653" s="8"/>
      <c r="E1653" s="8"/>
      <c r="F1653" s="8"/>
      <c r="G1653" s="5"/>
      <c r="H1653" s="5"/>
      <c r="I1653" s="5"/>
    </row>
    <row r="1654" spans="1:9" x14ac:dyDescent="0.2">
      <c r="A1654" s="1"/>
      <c r="B1654" s="1"/>
      <c r="C1654" s="1"/>
      <c r="D1654" s="8"/>
      <c r="E1654" s="8"/>
      <c r="F1654" s="8"/>
      <c r="G1654" s="5"/>
      <c r="H1654" s="5"/>
      <c r="I1654" s="5"/>
    </row>
    <row r="1655" spans="1:9" x14ac:dyDescent="0.2">
      <c r="A1655" s="1"/>
      <c r="B1655" s="1"/>
      <c r="C1655" s="1"/>
      <c r="D1655" s="8"/>
      <c r="E1655" s="8"/>
      <c r="F1655" s="8"/>
      <c r="G1655" s="5"/>
      <c r="H1655" s="5"/>
      <c r="I1655" s="5"/>
    </row>
    <row r="1656" spans="1:9" x14ac:dyDescent="0.2">
      <c r="A1656" s="1"/>
      <c r="B1656" s="1"/>
      <c r="C1656" s="1"/>
      <c r="D1656" s="8"/>
      <c r="E1656" s="8"/>
      <c r="F1656" s="8"/>
      <c r="G1656" s="5"/>
      <c r="H1656" s="5"/>
      <c r="I1656" s="5"/>
    </row>
    <row r="1657" spans="1:9" x14ac:dyDescent="0.2">
      <c r="A1657" s="1"/>
      <c r="B1657" s="1"/>
      <c r="C1657" s="1"/>
      <c r="D1657" s="8"/>
      <c r="E1657" s="8"/>
      <c r="F1657" s="8"/>
      <c r="G1657" s="5"/>
      <c r="H1657" s="5"/>
      <c r="I1657" s="5"/>
    </row>
    <row r="1658" spans="1:9" x14ac:dyDescent="0.2">
      <c r="A1658" s="1"/>
      <c r="B1658" s="1"/>
      <c r="C1658" s="1"/>
      <c r="D1658" s="8"/>
      <c r="E1658" s="8"/>
      <c r="F1658" s="8"/>
      <c r="G1658" s="5"/>
      <c r="H1658" s="5"/>
      <c r="I1658" s="5"/>
    </row>
    <row r="1659" spans="1:9" x14ac:dyDescent="0.2">
      <c r="A1659" s="1"/>
      <c r="B1659" s="1"/>
      <c r="C1659" s="1"/>
      <c r="D1659" s="8"/>
      <c r="E1659" s="8"/>
      <c r="F1659" s="8"/>
      <c r="G1659" s="5"/>
      <c r="H1659" s="5"/>
      <c r="I1659" s="5"/>
    </row>
    <row r="1660" spans="1:9" x14ac:dyDescent="0.2">
      <c r="A1660" s="1"/>
      <c r="B1660" s="1"/>
      <c r="C1660" s="1"/>
      <c r="D1660" s="8"/>
      <c r="E1660" s="8"/>
      <c r="F1660" s="8"/>
      <c r="G1660" s="5"/>
      <c r="H1660" s="5"/>
      <c r="I1660" s="5"/>
    </row>
    <row r="1661" spans="1:9" x14ac:dyDescent="0.2">
      <c r="A1661" s="1"/>
      <c r="B1661" s="1"/>
      <c r="C1661" s="1"/>
      <c r="D1661" s="8"/>
      <c r="E1661" s="8"/>
      <c r="F1661" s="8"/>
      <c r="G1661" s="5"/>
      <c r="H1661" s="5"/>
      <c r="I1661" s="5"/>
    </row>
    <row r="1662" spans="1:9" x14ac:dyDescent="0.2">
      <c r="A1662" s="1"/>
      <c r="B1662" s="1"/>
      <c r="C1662" s="1"/>
      <c r="D1662" s="8"/>
      <c r="E1662" s="8"/>
      <c r="F1662" s="8"/>
      <c r="G1662" s="5"/>
      <c r="H1662" s="5"/>
      <c r="I1662" s="5"/>
    </row>
    <row r="1663" spans="1:9" x14ac:dyDescent="0.2">
      <c r="A1663" s="1"/>
      <c r="B1663" s="1"/>
      <c r="C1663" s="1"/>
      <c r="D1663" s="8"/>
      <c r="E1663" s="8"/>
      <c r="F1663" s="8"/>
      <c r="G1663" s="5"/>
      <c r="H1663" s="5"/>
      <c r="I1663" s="5"/>
    </row>
    <row r="1664" spans="1:9" x14ac:dyDescent="0.2">
      <c r="A1664" s="1"/>
      <c r="B1664" s="1"/>
      <c r="C1664" s="1"/>
      <c r="D1664" s="8"/>
      <c r="E1664" s="8"/>
      <c r="F1664" s="8"/>
      <c r="G1664" s="5"/>
      <c r="H1664" s="5"/>
      <c r="I1664" s="5"/>
    </row>
    <row r="1665" spans="1:9" x14ac:dyDescent="0.2">
      <c r="A1665" s="1"/>
      <c r="B1665" s="1"/>
      <c r="C1665" s="1"/>
      <c r="D1665" s="8"/>
      <c r="E1665" s="8"/>
      <c r="F1665" s="8"/>
      <c r="G1665" s="5"/>
      <c r="H1665" s="5"/>
      <c r="I1665" s="5"/>
    </row>
    <row r="1666" spans="1:9" x14ac:dyDescent="0.2">
      <c r="A1666" s="1"/>
      <c r="B1666" s="1"/>
      <c r="C1666" s="1"/>
      <c r="D1666" s="8"/>
      <c r="E1666" s="8"/>
      <c r="F1666" s="8"/>
      <c r="G1666" s="5"/>
      <c r="H1666" s="5"/>
      <c r="I1666" s="5"/>
    </row>
    <row r="1667" spans="1:9" x14ac:dyDescent="0.2">
      <c r="A1667" s="1"/>
      <c r="B1667" s="1"/>
      <c r="C1667" s="1"/>
      <c r="D1667" s="8"/>
      <c r="E1667" s="8"/>
      <c r="F1667" s="8"/>
      <c r="G1667" s="5"/>
      <c r="H1667" s="5"/>
      <c r="I1667" s="5"/>
    </row>
    <row r="1668" spans="1:9" x14ac:dyDescent="0.2">
      <c r="A1668" s="1"/>
      <c r="B1668" s="1"/>
      <c r="C1668" s="1"/>
      <c r="D1668" s="8"/>
      <c r="E1668" s="8"/>
      <c r="F1668" s="8"/>
      <c r="G1668" s="5"/>
      <c r="H1668" s="5"/>
      <c r="I1668" s="5"/>
    </row>
    <row r="1669" spans="1:9" x14ac:dyDescent="0.2">
      <c r="A1669" s="1"/>
      <c r="B1669" s="1"/>
      <c r="C1669" s="1"/>
      <c r="D1669" s="8"/>
      <c r="E1669" s="8"/>
      <c r="F1669" s="8"/>
      <c r="G1669" s="5"/>
      <c r="H1669" s="5"/>
      <c r="I1669" s="5"/>
    </row>
    <row r="1670" spans="1:9" x14ac:dyDescent="0.2">
      <c r="A1670" s="1"/>
      <c r="B1670" s="1"/>
      <c r="C1670" s="1"/>
      <c r="D1670" s="8"/>
      <c r="E1670" s="8"/>
      <c r="F1670" s="8"/>
      <c r="G1670" s="5"/>
      <c r="H1670" s="5"/>
      <c r="I1670" s="5"/>
    </row>
    <row r="1671" spans="1:9" x14ac:dyDescent="0.2">
      <c r="A1671" s="1"/>
      <c r="B1671" s="1"/>
      <c r="C1671" s="1"/>
      <c r="D1671" s="8"/>
      <c r="E1671" s="8"/>
      <c r="F1671" s="8"/>
      <c r="G1671" s="5"/>
      <c r="H1671" s="5"/>
      <c r="I1671" s="5"/>
    </row>
    <row r="1672" spans="1:9" x14ac:dyDescent="0.2">
      <c r="A1672" s="1"/>
      <c r="B1672" s="1"/>
      <c r="C1672" s="1"/>
      <c r="D1672" s="8"/>
      <c r="E1672" s="8"/>
      <c r="F1672" s="8"/>
      <c r="G1672" s="5"/>
      <c r="H1672" s="5"/>
      <c r="I1672" s="5"/>
    </row>
    <row r="1673" spans="1:9" x14ac:dyDescent="0.2">
      <c r="A1673" s="1"/>
      <c r="B1673" s="1"/>
      <c r="C1673" s="1"/>
      <c r="D1673" s="8"/>
      <c r="E1673" s="8"/>
      <c r="F1673" s="8"/>
      <c r="G1673" s="5"/>
      <c r="H1673" s="5"/>
      <c r="I1673" s="5"/>
    </row>
    <row r="1674" spans="1:9" x14ac:dyDescent="0.2">
      <c r="A1674" s="1"/>
      <c r="B1674" s="1"/>
      <c r="C1674" s="1"/>
      <c r="D1674" s="8"/>
      <c r="E1674" s="8"/>
      <c r="F1674" s="8"/>
      <c r="G1674" s="5"/>
      <c r="H1674" s="5"/>
      <c r="I1674" s="5"/>
    </row>
    <row r="1675" spans="1:9" x14ac:dyDescent="0.2">
      <c r="A1675" s="1"/>
      <c r="B1675" s="1"/>
      <c r="C1675" s="1"/>
      <c r="D1675" s="8"/>
      <c r="E1675" s="8"/>
      <c r="F1675" s="8"/>
      <c r="G1675" s="5"/>
      <c r="H1675" s="5"/>
      <c r="I1675" s="5"/>
    </row>
    <row r="1676" spans="1:9" x14ac:dyDescent="0.2">
      <c r="A1676" s="1"/>
      <c r="B1676" s="1"/>
      <c r="C1676" s="1"/>
      <c r="D1676" s="8"/>
      <c r="E1676" s="8"/>
      <c r="F1676" s="8"/>
      <c r="G1676" s="5"/>
      <c r="H1676" s="5"/>
      <c r="I1676" s="5"/>
    </row>
    <row r="1677" spans="1:9" x14ac:dyDescent="0.2">
      <c r="A1677" s="1"/>
      <c r="B1677" s="1"/>
      <c r="C1677" s="1"/>
      <c r="D1677" s="8"/>
      <c r="E1677" s="8"/>
      <c r="F1677" s="8"/>
      <c r="G1677" s="5"/>
      <c r="H1677" s="5"/>
      <c r="I1677" s="5"/>
    </row>
    <row r="1678" spans="1:9" x14ac:dyDescent="0.2">
      <c r="A1678" s="1"/>
      <c r="B1678" s="1"/>
      <c r="C1678" s="1"/>
      <c r="D1678" s="8"/>
      <c r="E1678" s="8"/>
      <c r="F1678" s="8"/>
      <c r="G1678" s="5"/>
      <c r="H1678" s="5"/>
      <c r="I1678" s="5"/>
    </row>
    <row r="1679" spans="1:9" x14ac:dyDescent="0.2">
      <c r="A1679" s="1"/>
      <c r="B1679" s="1"/>
      <c r="C1679" s="1"/>
      <c r="D1679" s="8"/>
      <c r="E1679" s="8"/>
      <c r="F1679" s="8"/>
      <c r="G1679" s="5"/>
      <c r="H1679" s="5"/>
      <c r="I1679" s="5"/>
    </row>
    <row r="1680" spans="1:9" x14ac:dyDescent="0.2">
      <c r="A1680" s="1"/>
      <c r="B1680" s="1"/>
      <c r="C1680" s="1"/>
      <c r="D1680" s="8"/>
      <c r="E1680" s="8"/>
      <c r="F1680" s="8"/>
      <c r="G1680" s="5"/>
      <c r="H1680" s="5"/>
      <c r="I1680" s="5"/>
    </row>
    <row r="1681" spans="1:9" x14ac:dyDescent="0.2">
      <c r="A1681" s="1"/>
      <c r="B1681" s="1"/>
      <c r="C1681" s="1"/>
      <c r="D1681" s="8"/>
      <c r="E1681" s="8"/>
      <c r="F1681" s="8"/>
      <c r="G1681" s="5"/>
      <c r="H1681" s="5"/>
      <c r="I1681" s="5"/>
    </row>
    <row r="1682" spans="1:9" x14ac:dyDescent="0.2">
      <c r="A1682" s="1"/>
      <c r="B1682" s="1"/>
      <c r="C1682" s="1"/>
      <c r="D1682" s="8"/>
      <c r="E1682" s="8"/>
      <c r="F1682" s="8"/>
      <c r="G1682" s="5"/>
      <c r="H1682" s="5"/>
      <c r="I1682" s="5"/>
    </row>
    <row r="1683" spans="1:9" x14ac:dyDescent="0.2">
      <c r="A1683" s="1"/>
      <c r="B1683" s="1"/>
      <c r="C1683" s="1"/>
      <c r="D1683" s="8"/>
      <c r="E1683" s="8"/>
      <c r="F1683" s="8"/>
      <c r="G1683" s="5"/>
      <c r="H1683" s="5"/>
      <c r="I1683" s="5"/>
    </row>
    <row r="1684" spans="1:9" x14ac:dyDescent="0.2">
      <c r="A1684" s="1"/>
      <c r="B1684" s="1"/>
      <c r="C1684" s="1"/>
      <c r="D1684" s="8"/>
      <c r="E1684" s="8"/>
      <c r="F1684" s="8"/>
      <c r="G1684" s="5"/>
      <c r="H1684" s="5"/>
      <c r="I1684" s="5"/>
    </row>
    <row r="1685" spans="1:9" x14ac:dyDescent="0.2">
      <c r="A1685" s="1"/>
      <c r="B1685" s="1"/>
      <c r="C1685" s="1"/>
      <c r="D1685" s="8"/>
      <c r="E1685" s="8"/>
      <c r="F1685" s="8"/>
      <c r="G1685" s="5"/>
      <c r="H1685" s="5"/>
      <c r="I1685" s="5"/>
    </row>
    <row r="1686" spans="1:9" x14ac:dyDescent="0.2">
      <c r="A1686" s="1"/>
      <c r="B1686" s="1"/>
      <c r="C1686" s="1"/>
      <c r="D1686" s="8"/>
      <c r="E1686" s="8"/>
      <c r="F1686" s="8"/>
      <c r="G1686" s="5"/>
      <c r="H1686" s="5"/>
      <c r="I1686" s="5"/>
    </row>
    <row r="1687" spans="1:9" x14ac:dyDescent="0.2">
      <c r="A1687" s="1"/>
      <c r="B1687" s="1"/>
      <c r="C1687" s="1"/>
      <c r="D1687" s="8"/>
      <c r="E1687" s="8"/>
      <c r="F1687" s="8"/>
      <c r="G1687" s="5"/>
      <c r="H1687" s="5"/>
      <c r="I1687" s="5"/>
    </row>
    <row r="1688" spans="1:9" x14ac:dyDescent="0.2">
      <c r="A1688" s="1"/>
      <c r="B1688" s="1"/>
      <c r="C1688" s="1"/>
      <c r="D1688" s="8"/>
      <c r="E1688" s="8"/>
      <c r="F1688" s="8"/>
      <c r="G1688" s="5"/>
      <c r="H1688" s="5"/>
      <c r="I1688" s="5"/>
    </row>
    <row r="1689" spans="1:9" x14ac:dyDescent="0.2">
      <c r="A1689" s="1"/>
      <c r="B1689" s="1"/>
      <c r="C1689" s="1"/>
      <c r="D1689" s="8"/>
      <c r="E1689" s="8"/>
      <c r="F1689" s="8"/>
      <c r="G1689" s="5"/>
      <c r="H1689" s="5"/>
      <c r="I1689" s="5"/>
    </row>
    <row r="1690" spans="1:9" x14ac:dyDescent="0.2">
      <c r="A1690" s="1"/>
      <c r="B1690" s="1"/>
      <c r="C1690" s="1"/>
      <c r="D1690" s="8"/>
      <c r="E1690" s="8"/>
      <c r="F1690" s="8"/>
      <c r="G1690" s="5"/>
      <c r="H1690" s="5"/>
      <c r="I1690" s="5"/>
    </row>
    <row r="1691" spans="1:9" x14ac:dyDescent="0.2">
      <c r="A1691" s="1"/>
      <c r="B1691" s="1"/>
      <c r="C1691" s="1"/>
      <c r="D1691" s="8"/>
      <c r="E1691" s="8"/>
      <c r="F1691" s="8"/>
      <c r="G1691" s="5"/>
      <c r="H1691" s="5"/>
      <c r="I1691" s="5"/>
    </row>
    <row r="1692" spans="1:9" x14ac:dyDescent="0.2">
      <c r="A1692" s="1"/>
      <c r="B1692" s="1"/>
      <c r="C1692" s="1"/>
      <c r="D1692" s="8"/>
      <c r="E1692" s="8"/>
      <c r="F1692" s="8"/>
      <c r="G1692" s="5"/>
      <c r="H1692" s="5"/>
      <c r="I1692" s="5"/>
    </row>
    <row r="1693" spans="1:9" x14ac:dyDescent="0.2">
      <c r="A1693" s="1"/>
      <c r="B1693" s="1"/>
      <c r="C1693" s="1"/>
      <c r="D1693" s="8"/>
      <c r="E1693" s="8"/>
      <c r="F1693" s="8"/>
      <c r="G1693" s="5"/>
      <c r="H1693" s="5"/>
      <c r="I1693" s="5"/>
    </row>
    <row r="1694" spans="1:9" x14ac:dyDescent="0.2">
      <c r="A1694" s="1"/>
      <c r="B1694" s="1"/>
      <c r="C1694" s="1"/>
      <c r="D1694" s="8"/>
      <c r="E1694" s="8"/>
      <c r="F1694" s="8"/>
      <c r="G1694" s="5"/>
      <c r="H1694" s="5"/>
      <c r="I1694" s="5"/>
    </row>
    <row r="1695" spans="1:9" x14ac:dyDescent="0.2">
      <c r="A1695" s="1"/>
      <c r="B1695" s="1"/>
      <c r="C1695" s="1"/>
      <c r="D1695" s="8"/>
      <c r="E1695" s="8"/>
      <c r="F1695" s="8"/>
      <c r="G1695" s="5"/>
      <c r="H1695" s="5"/>
      <c r="I1695" s="5"/>
    </row>
    <row r="1696" spans="1:9" x14ac:dyDescent="0.2">
      <c r="A1696" s="1"/>
      <c r="B1696" s="1"/>
      <c r="C1696" s="1"/>
      <c r="D1696" s="8"/>
      <c r="E1696" s="8"/>
      <c r="F1696" s="8"/>
      <c r="G1696" s="5"/>
      <c r="H1696" s="5"/>
      <c r="I1696" s="5"/>
    </row>
    <row r="1697" spans="1:9" x14ac:dyDescent="0.2">
      <c r="A1697" s="1"/>
      <c r="B1697" s="1"/>
      <c r="C1697" s="1"/>
      <c r="D1697" s="8"/>
      <c r="E1697" s="8"/>
      <c r="F1697" s="8"/>
      <c r="G1697" s="5"/>
      <c r="H1697" s="5"/>
      <c r="I1697" s="5"/>
    </row>
    <row r="1698" spans="1:9" x14ac:dyDescent="0.2">
      <c r="A1698" s="1"/>
      <c r="B1698" s="1"/>
      <c r="C1698" s="1"/>
      <c r="D1698" s="8"/>
      <c r="E1698" s="8"/>
      <c r="F1698" s="8"/>
      <c r="G1698" s="5"/>
      <c r="H1698" s="5"/>
      <c r="I1698" s="5"/>
    </row>
    <row r="1699" spans="1:9" x14ac:dyDescent="0.2">
      <c r="A1699" s="1"/>
      <c r="B1699" s="1"/>
      <c r="C1699" s="1"/>
      <c r="D1699" s="8"/>
      <c r="E1699" s="8"/>
      <c r="F1699" s="8"/>
      <c r="G1699" s="5"/>
      <c r="H1699" s="5"/>
      <c r="I1699" s="5"/>
    </row>
    <row r="1700" spans="1:9" x14ac:dyDescent="0.2">
      <c r="A1700" s="1"/>
      <c r="B1700" s="1"/>
      <c r="C1700" s="1"/>
      <c r="D1700" s="8"/>
      <c r="E1700" s="8"/>
      <c r="F1700" s="8"/>
      <c r="G1700" s="5"/>
      <c r="H1700" s="5"/>
      <c r="I1700" s="5"/>
    </row>
    <row r="1701" spans="1:9" x14ac:dyDescent="0.2">
      <c r="A1701" s="1"/>
      <c r="B1701" s="1"/>
      <c r="C1701" s="1"/>
      <c r="D1701" s="8"/>
      <c r="E1701" s="8"/>
      <c r="F1701" s="8"/>
      <c r="G1701" s="5"/>
      <c r="H1701" s="5"/>
      <c r="I1701" s="5"/>
    </row>
    <row r="1702" spans="1:9" x14ac:dyDescent="0.2">
      <c r="A1702" s="1"/>
      <c r="B1702" s="1"/>
      <c r="C1702" s="1"/>
      <c r="D1702" s="8"/>
      <c r="E1702" s="8"/>
      <c r="F1702" s="8"/>
      <c r="G1702" s="5"/>
      <c r="H1702" s="5"/>
      <c r="I1702" s="5"/>
    </row>
    <row r="1703" spans="1:9" x14ac:dyDescent="0.2">
      <c r="A1703" s="1"/>
      <c r="B1703" s="1"/>
      <c r="C1703" s="1"/>
      <c r="D1703" s="8"/>
      <c r="E1703" s="8"/>
      <c r="F1703" s="8"/>
      <c r="G1703" s="5"/>
      <c r="H1703" s="5"/>
      <c r="I1703" s="5"/>
    </row>
    <row r="1704" spans="1:9" x14ac:dyDescent="0.2">
      <c r="A1704" s="1"/>
      <c r="B1704" s="1"/>
      <c r="C1704" s="1"/>
      <c r="D1704" s="8"/>
      <c r="E1704" s="8"/>
      <c r="F1704" s="8"/>
      <c r="G1704" s="5"/>
      <c r="H1704" s="5"/>
      <c r="I1704" s="5"/>
    </row>
    <row r="1705" spans="1:9" x14ac:dyDescent="0.2">
      <c r="A1705" s="1"/>
      <c r="B1705" s="1"/>
      <c r="C1705" s="1"/>
      <c r="D1705" s="8"/>
      <c r="E1705" s="8"/>
      <c r="F1705" s="8"/>
      <c r="G1705" s="5"/>
      <c r="H1705" s="5"/>
      <c r="I1705" s="5"/>
    </row>
    <row r="1706" spans="1:9" x14ac:dyDescent="0.2">
      <c r="A1706" s="1"/>
      <c r="B1706" s="1"/>
      <c r="C1706" s="1"/>
      <c r="D1706" s="8"/>
      <c r="E1706" s="8"/>
      <c r="F1706" s="8"/>
      <c r="G1706" s="5"/>
      <c r="H1706" s="5"/>
      <c r="I1706" s="5"/>
    </row>
    <row r="1707" spans="1:9" x14ac:dyDescent="0.2">
      <c r="A1707" s="1"/>
      <c r="B1707" s="1"/>
      <c r="C1707" s="1"/>
      <c r="D1707" s="8"/>
      <c r="E1707" s="8"/>
      <c r="F1707" s="8"/>
      <c r="G1707" s="5"/>
      <c r="H1707" s="5"/>
      <c r="I1707" s="5"/>
    </row>
    <row r="1708" spans="1:9" x14ac:dyDescent="0.2">
      <c r="A1708" s="1"/>
      <c r="B1708" s="1"/>
      <c r="C1708" s="1"/>
      <c r="D1708" s="8"/>
      <c r="E1708" s="8"/>
      <c r="F1708" s="8"/>
      <c r="G1708" s="5"/>
      <c r="H1708" s="5"/>
      <c r="I1708" s="5"/>
    </row>
    <row r="1709" spans="1:9" x14ac:dyDescent="0.2">
      <c r="A1709" s="1"/>
      <c r="B1709" s="1"/>
      <c r="C1709" s="1"/>
      <c r="D1709" s="8"/>
      <c r="E1709" s="8"/>
      <c r="F1709" s="8"/>
      <c r="G1709" s="5"/>
      <c r="H1709" s="5"/>
      <c r="I1709" s="5"/>
    </row>
    <row r="1710" spans="1:9" x14ac:dyDescent="0.2">
      <c r="A1710" s="1"/>
      <c r="B1710" s="1"/>
      <c r="C1710" s="1"/>
      <c r="D1710" s="8"/>
      <c r="E1710" s="8"/>
      <c r="F1710" s="8"/>
      <c r="G1710" s="5"/>
      <c r="H1710" s="5"/>
      <c r="I1710" s="5"/>
    </row>
    <row r="1711" spans="1:9" x14ac:dyDescent="0.2">
      <c r="A1711" s="1"/>
      <c r="B1711" s="1"/>
      <c r="C1711" s="1"/>
      <c r="D1711" s="8"/>
      <c r="E1711" s="8"/>
      <c r="F1711" s="8"/>
      <c r="G1711" s="5"/>
      <c r="H1711" s="5"/>
      <c r="I1711" s="5"/>
    </row>
    <row r="1712" spans="1:9" x14ac:dyDescent="0.2">
      <c r="A1712" s="1"/>
      <c r="B1712" s="1"/>
      <c r="C1712" s="1"/>
      <c r="D1712" s="8"/>
      <c r="E1712" s="8"/>
      <c r="F1712" s="8"/>
      <c r="G1712" s="5"/>
      <c r="H1712" s="5"/>
      <c r="I1712" s="5"/>
    </row>
    <row r="1713" spans="1:9" x14ac:dyDescent="0.2">
      <c r="A1713" s="1"/>
      <c r="B1713" s="1"/>
      <c r="C1713" s="1"/>
      <c r="D1713" s="8"/>
      <c r="E1713" s="8"/>
      <c r="F1713" s="8"/>
      <c r="G1713" s="5"/>
      <c r="H1713" s="5"/>
      <c r="I1713" s="5"/>
    </row>
    <row r="1714" spans="1:9" x14ac:dyDescent="0.2">
      <c r="A1714" s="1"/>
      <c r="B1714" s="1"/>
      <c r="C1714" s="1"/>
      <c r="D1714" s="8"/>
      <c r="E1714" s="8"/>
      <c r="F1714" s="8"/>
      <c r="G1714" s="5"/>
      <c r="H1714" s="5"/>
      <c r="I1714" s="5"/>
    </row>
    <row r="1715" spans="1:9" x14ac:dyDescent="0.2">
      <c r="A1715" s="1"/>
      <c r="B1715" s="1"/>
      <c r="C1715" s="1"/>
      <c r="D1715" s="8"/>
      <c r="E1715" s="8"/>
      <c r="F1715" s="8"/>
      <c r="G1715" s="5"/>
      <c r="H1715" s="5"/>
      <c r="I1715" s="5"/>
    </row>
    <row r="1716" spans="1:9" x14ac:dyDescent="0.2">
      <c r="A1716" s="1"/>
      <c r="B1716" s="1"/>
      <c r="C1716" s="1"/>
      <c r="D1716" s="8"/>
      <c r="E1716" s="8"/>
      <c r="F1716" s="8"/>
      <c r="G1716" s="5"/>
      <c r="H1716" s="5"/>
      <c r="I1716" s="5"/>
    </row>
    <row r="1717" spans="1:9" x14ac:dyDescent="0.2">
      <c r="A1717" s="1"/>
      <c r="B1717" s="1"/>
      <c r="C1717" s="1"/>
      <c r="D1717" s="8"/>
      <c r="E1717" s="8"/>
      <c r="F1717" s="8"/>
      <c r="G1717" s="5"/>
      <c r="H1717" s="5"/>
      <c r="I1717" s="5"/>
    </row>
    <row r="1718" spans="1:9" x14ac:dyDescent="0.2">
      <c r="A1718" s="1"/>
      <c r="B1718" s="1"/>
      <c r="C1718" s="1"/>
      <c r="D1718" s="8"/>
      <c r="E1718" s="8"/>
      <c r="F1718" s="8"/>
      <c r="G1718" s="5"/>
      <c r="H1718" s="5"/>
      <c r="I1718" s="5"/>
    </row>
    <row r="1719" spans="1:9" x14ac:dyDescent="0.2">
      <c r="A1719" s="1"/>
      <c r="B1719" s="1"/>
      <c r="C1719" s="1"/>
      <c r="D1719" s="8"/>
      <c r="E1719" s="8"/>
      <c r="F1719" s="8"/>
      <c r="G1719" s="5"/>
      <c r="H1719" s="5"/>
      <c r="I1719" s="5"/>
    </row>
    <row r="1720" spans="1:9" x14ac:dyDescent="0.2">
      <c r="A1720" s="1"/>
      <c r="B1720" s="1"/>
      <c r="C1720" s="1"/>
      <c r="D1720" s="8"/>
      <c r="E1720" s="8"/>
      <c r="F1720" s="8"/>
      <c r="G1720" s="5"/>
      <c r="H1720" s="5"/>
      <c r="I1720" s="5"/>
    </row>
    <row r="1721" spans="1:9" x14ac:dyDescent="0.2">
      <c r="A1721" s="1"/>
      <c r="B1721" s="1"/>
      <c r="C1721" s="1"/>
      <c r="D1721" s="8"/>
      <c r="E1721" s="8"/>
      <c r="F1721" s="8"/>
      <c r="G1721" s="5"/>
      <c r="H1721" s="5"/>
      <c r="I1721" s="5"/>
    </row>
    <row r="1722" spans="1:9" x14ac:dyDescent="0.2">
      <c r="A1722" s="1"/>
      <c r="B1722" s="1"/>
      <c r="C1722" s="1"/>
      <c r="D1722" s="8"/>
      <c r="E1722" s="8"/>
      <c r="F1722" s="8"/>
      <c r="G1722" s="5"/>
      <c r="H1722" s="5"/>
      <c r="I1722" s="5"/>
    </row>
    <row r="1723" spans="1:9" x14ac:dyDescent="0.2">
      <c r="A1723" s="1"/>
      <c r="B1723" s="1"/>
      <c r="C1723" s="1"/>
      <c r="D1723" s="8"/>
      <c r="E1723" s="8"/>
      <c r="F1723" s="8"/>
      <c r="G1723" s="5"/>
      <c r="H1723" s="5"/>
      <c r="I1723" s="5"/>
    </row>
    <row r="1724" spans="1:9" x14ac:dyDescent="0.2">
      <c r="A1724" s="1"/>
      <c r="B1724" s="1"/>
      <c r="C1724" s="1"/>
      <c r="D1724" s="8"/>
      <c r="E1724" s="8"/>
      <c r="F1724" s="8"/>
      <c r="G1724" s="5"/>
      <c r="H1724" s="5"/>
      <c r="I1724" s="5"/>
    </row>
    <row r="1725" spans="1:9" x14ac:dyDescent="0.2">
      <c r="A1725" s="1"/>
      <c r="B1725" s="1"/>
      <c r="C1725" s="1"/>
      <c r="D1725" s="8"/>
      <c r="E1725" s="8"/>
      <c r="F1725" s="8"/>
      <c r="G1725" s="5"/>
      <c r="H1725" s="5"/>
      <c r="I1725" s="5"/>
    </row>
    <row r="1726" spans="1:9" x14ac:dyDescent="0.2">
      <c r="A1726" s="1"/>
      <c r="B1726" s="1"/>
      <c r="C1726" s="1"/>
      <c r="D1726" s="8"/>
      <c r="E1726" s="8"/>
      <c r="F1726" s="8"/>
      <c r="G1726" s="5"/>
      <c r="H1726" s="5"/>
      <c r="I1726" s="5"/>
    </row>
    <row r="1727" spans="1:9" x14ac:dyDescent="0.2">
      <c r="A1727" s="1"/>
      <c r="B1727" s="1"/>
      <c r="C1727" s="1"/>
      <c r="D1727" s="8"/>
      <c r="E1727" s="8"/>
      <c r="F1727" s="8"/>
      <c r="G1727" s="5"/>
      <c r="H1727" s="5"/>
      <c r="I1727" s="5"/>
    </row>
    <row r="1728" spans="1:9" x14ac:dyDescent="0.2">
      <c r="A1728" s="1"/>
      <c r="B1728" s="1"/>
      <c r="C1728" s="1"/>
      <c r="D1728" s="8"/>
      <c r="E1728" s="8"/>
      <c r="F1728" s="8"/>
      <c r="G1728" s="5"/>
      <c r="H1728" s="5"/>
      <c r="I1728" s="5"/>
    </row>
    <row r="1729" spans="1:9" x14ac:dyDescent="0.2">
      <c r="A1729" s="1"/>
      <c r="B1729" s="1"/>
      <c r="C1729" s="1"/>
      <c r="D1729" s="8"/>
      <c r="E1729" s="8"/>
      <c r="F1729" s="8"/>
      <c r="G1729" s="5"/>
      <c r="H1729" s="5"/>
      <c r="I1729" s="5"/>
    </row>
    <row r="1730" spans="1:9" x14ac:dyDescent="0.2">
      <c r="A1730" s="1"/>
      <c r="B1730" s="1"/>
      <c r="C1730" s="1"/>
      <c r="D1730" s="8"/>
      <c r="E1730" s="8"/>
      <c r="F1730" s="8"/>
      <c r="G1730" s="5"/>
      <c r="H1730" s="5"/>
      <c r="I1730" s="5"/>
    </row>
    <row r="1731" spans="1:9" x14ac:dyDescent="0.2">
      <c r="A1731" s="1"/>
      <c r="B1731" s="1"/>
      <c r="C1731" s="1"/>
      <c r="D1731" s="8"/>
      <c r="E1731" s="8"/>
      <c r="F1731" s="8"/>
      <c r="G1731" s="5"/>
      <c r="H1731" s="5"/>
      <c r="I1731" s="5"/>
    </row>
    <row r="1732" spans="1:9" x14ac:dyDescent="0.2">
      <c r="A1732" s="1"/>
      <c r="B1732" s="1"/>
      <c r="C1732" s="1"/>
      <c r="D1732" s="8"/>
      <c r="E1732" s="8"/>
      <c r="F1732" s="8"/>
      <c r="G1732" s="5"/>
      <c r="H1732" s="5"/>
      <c r="I1732" s="5"/>
    </row>
    <row r="1733" spans="1:9" x14ac:dyDescent="0.2">
      <c r="A1733" s="1"/>
      <c r="B1733" s="1"/>
      <c r="C1733" s="1"/>
      <c r="D1733" s="8"/>
      <c r="E1733" s="8"/>
      <c r="F1733" s="8"/>
      <c r="G1733" s="5"/>
      <c r="H1733" s="5"/>
      <c r="I1733" s="5"/>
    </row>
    <row r="1734" spans="1:9" x14ac:dyDescent="0.2">
      <c r="A1734" s="1"/>
      <c r="B1734" s="1"/>
      <c r="C1734" s="1"/>
      <c r="D1734" s="8"/>
      <c r="E1734" s="8"/>
      <c r="F1734" s="8"/>
      <c r="G1734" s="5"/>
      <c r="H1734" s="5"/>
      <c r="I1734" s="5"/>
    </row>
    <row r="1735" spans="1:9" x14ac:dyDescent="0.2">
      <c r="A1735" s="1"/>
      <c r="B1735" s="1"/>
      <c r="C1735" s="1"/>
      <c r="D1735" s="8"/>
      <c r="E1735" s="8"/>
      <c r="F1735" s="8"/>
      <c r="G1735" s="5"/>
      <c r="H1735" s="5"/>
      <c r="I1735" s="5"/>
    </row>
    <row r="1736" spans="1:9" x14ac:dyDescent="0.2">
      <c r="A1736" s="1"/>
      <c r="B1736" s="1"/>
      <c r="C1736" s="1"/>
      <c r="D1736" s="8"/>
      <c r="E1736" s="8"/>
      <c r="F1736" s="8"/>
      <c r="G1736" s="5"/>
      <c r="H1736" s="5"/>
      <c r="I1736" s="5"/>
    </row>
    <row r="1737" spans="1:9" x14ac:dyDescent="0.2">
      <c r="A1737" s="1"/>
      <c r="B1737" s="1"/>
      <c r="C1737" s="1"/>
      <c r="D1737" s="8"/>
      <c r="E1737" s="8"/>
      <c r="F1737" s="8"/>
      <c r="G1737" s="5"/>
      <c r="H1737" s="5"/>
      <c r="I1737" s="5"/>
    </row>
    <row r="1738" spans="1:9" x14ac:dyDescent="0.2">
      <c r="A1738" s="1"/>
      <c r="B1738" s="1"/>
      <c r="C1738" s="1"/>
      <c r="D1738" s="8"/>
      <c r="E1738" s="8"/>
      <c r="F1738" s="8"/>
      <c r="G1738" s="5"/>
      <c r="H1738" s="5"/>
      <c r="I1738" s="5"/>
    </row>
    <row r="1739" spans="1:9" x14ac:dyDescent="0.2">
      <c r="A1739" s="1"/>
      <c r="B1739" s="1"/>
      <c r="C1739" s="1"/>
      <c r="D1739" s="8"/>
      <c r="E1739" s="8"/>
      <c r="F1739" s="8"/>
      <c r="G1739" s="5"/>
      <c r="H1739" s="5"/>
      <c r="I1739" s="5"/>
    </row>
    <row r="1740" spans="1:9" x14ac:dyDescent="0.2">
      <c r="A1740" s="1"/>
      <c r="B1740" s="1"/>
      <c r="C1740" s="1"/>
      <c r="D1740" s="8"/>
      <c r="E1740" s="8"/>
      <c r="F1740" s="8"/>
      <c r="G1740" s="5"/>
      <c r="H1740" s="5"/>
      <c r="I1740" s="5"/>
    </row>
    <row r="1741" spans="1:9" x14ac:dyDescent="0.2">
      <c r="A1741" s="1"/>
      <c r="B1741" s="1"/>
      <c r="C1741" s="1"/>
      <c r="D1741" s="8"/>
      <c r="E1741" s="8"/>
      <c r="F1741" s="8"/>
      <c r="G1741" s="5"/>
      <c r="H1741" s="5"/>
      <c r="I1741" s="5"/>
    </row>
    <row r="1742" spans="1:9" x14ac:dyDescent="0.2">
      <c r="A1742" s="1"/>
      <c r="B1742" s="1"/>
      <c r="C1742" s="1"/>
      <c r="D1742" s="8"/>
      <c r="E1742" s="8"/>
      <c r="F1742" s="8"/>
      <c r="G1742" s="5"/>
      <c r="H1742" s="5"/>
      <c r="I1742" s="5"/>
    </row>
    <row r="1743" spans="1:9" x14ac:dyDescent="0.2">
      <c r="A1743" s="1"/>
      <c r="B1743" s="1"/>
      <c r="C1743" s="1"/>
      <c r="D1743" s="8"/>
      <c r="E1743" s="8"/>
      <c r="F1743" s="8"/>
      <c r="G1743" s="5"/>
      <c r="H1743" s="5"/>
      <c r="I1743" s="5"/>
    </row>
    <row r="1744" spans="1:9" x14ac:dyDescent="0.2">
      <c r="A1744" s="1"/>
      <c r="B1744" s="1"/>
      <c r="C1744" s="1"/>
      <c r="D1744" s="8"/>
      <c r="E1744" s="8"/>
      <c r="F1744" s="8"/>
      <c r="G1744" s="5"/>
      <c r="H1744" s="5"/>
      <c r="I1744" s="5"/>
    </row>
    <row r="1745" spans="1:9" x14ac:dyDescent="0.2">
      <c r="A1745" s="1"/>
      <c r="B1745" s="1"/>
      <c r="C1745" s="1"/>
      <c r="D1745" s="8"/>
      <c r="E1745" s="8"/>
      <c r="F1745" s="8"/>
      <c r="G1745" s="5"/>
      <c r="H1745" s="5"/>
      <c r="I1745" s="5"/>
    </row>
    <row r="1746" spans="1:9" x14ac:dyDescent="0.2">
      <c r="A1746" s="1"/>
      <c r="B1746" s="1"/>
      <c r="C1746" s="1"/>
      <c r="D1746" s="8"/>
      <c r="E1746" s="8"/>
      <c r="F1746" s="8"/>
      <c r="G1746" s="5"/>
      <c r="H1746" s="5"/>
      <c r="I1746" s="5"/>
    </row>
    <row r="1747" spans="1:9" x14ac:dyDescent="0.2">
      <c r="A1747" s="1"/>
      <c r="B1747" s="1"/>
      <c r="C1747" s="1"/>
      <c r="D1747" s="8"/>
      <c r="E1747" s="8"/>
      <c r="F1747" s="8"/>
      <c r="G1747" s="5"/>
      <c r="H1747" s="5"/>
      <c r="I1747" s="5"/>
    </row>
    <row r="1748" spans="1:9" x14ac:dyDescent="0.2">
      <c r="A1748" s="1"/>
      <c r="B1748" s="1"/>
      <c r="C1748" s="1"/>
      <c r="D1748" s="8"/>
      <c r="E1748" s="8"/>
      <c r="F1748" s="8"/>
      <c r="G1748" s="5"/>
      <c r="H1748" s="5"/>
      <c r="I1748" s="5"/>
    </row>
    <row r="1749" spans="1:9" x14ac:dyDescent="0.2">
      <c r="A1749" s="1"/>
      <c r="B1749" s="1"/>
      <c r="C1749" s="1"/>
      <c r="D1749" s="8"/>
      <c r="E1749" s="8"/>
      <c r="F1749" s="8"/>
      <c r="G1749" s="5"/>
      <c r="H1749" s="5"/>
      <c r="I1749" s="5"/>
    </row>
    <row r="1750" spans="1:9" x14ac:dyDescent="0.2">
      <c r="A1750" s="1"/>
      <c r="B1750" s="1"/>
      <c r="C1750" s="1"/>
      <c r="D1750" s="8"/>
      <c r="E1750" s="8"/>
      <c r="F1750" s="8"/>
      <c r="G1750" s="5"/>
      <c r="H1750" s="5"/>
      <c r="I1750" s="5"/>
    </row>
    <row r="1751" spans="1:9" x14ac:dyDescent="0.2">
      <c r="A1751" s="1"/>
      <c r="B1751" s="1"/>
      <c r="C1751" s="1"/>
      <c r="D1751" s="8"/>
      <c r="E1751" s="8"/>
      <c r="F1751" s="8"/>
      <c r="G1751" s="5"/>
      <c r="H1751" s="5"/>
      <c r="I1751" s="5"/>
    </row>
    <row r="1752" spans="1:9" x14ac:dyDescent="0.2">
      <c r="A1752" s="1"/>
      <c r="B1752" s="1"/>
      <c r="C1752" s="1"/>
      <c r="D1752" s="8"/>
      <c r="E1752" s="8"/>
      <c r="F1752" s="8"/>
      <c r="G1752" s="5"/>
      <c r="H1752" s="5"/>
      <c r="I1752" s="5"/>
    </row>
    <row r="1753" spans="1:9" x14ac:dyDescent="0.2">
      <c r="A1753" s="1"/>
      <c r="B1753" s="1"/>
      <c r="C1753" s="1"/>
      <c r="D1753" s="8"/>
      <c r="E1753" s="8"/>
      <c r="F1753" s="8"/>
      <c r="G1753" s="5"/>
      <c r="H1753" s="5"/>
      <c r="I1753" s="5"/>
    </row>
    <row r="1754" spans="1:9" x14ac:dyDescent="0.2">
      <c r="A1754" s="1"/>
      <c r="B1754" s="1"/>
      <c r="C1754" s="1"/>
      <c r="D1754" s="8"/>
      <c r="E1754" s="8"/>
      <c r="F1754" s="8"/>
      <c r="G1754" s="5"/>
      <c r="H1754" s="5"/>
      <c r="I1754" s="5"/>
    </row>
    <row r="1755" spans="1:9" x14ac:dyDescent="0.2">
      <c r="A1755" s="1"/>
      <c r="B1755" s="1"/>
      <c r="C1755" s="1"/>
      <c r="D1755" s="8"/>
      <c r="E1755" s="8"/>
      <c r="F1755" s="8"/>
      <c r="G1755" s="5"/>
      <c r="H1755" s="5"/>
      <c r="I1755" s="5"/>
    </row>
    <row r="1756" spans="1:9" x14ac:dyDescent="0.2">
      <c r="A1756" s="1"/>
      <c r="B1756" s="1"/>
      <c r="C1756" s="1"/>
      <c r="D1756" s="8"/>
      <c r="E1756" s="8"/>
      <c r="F1756" s="8"/>
      <c r="G1756" s="5"/>
      <c r="H1756" s="5"/>
      <c r="I1756" s="5"/>
    </row>
    <row r="1757" spans="1:9" x14ac:dyDescent="0.2">
      <c r="A1757" s="1"/>
      <c r="B1757" s="1"/>
      <c r="C1757" s="1"/>
      <c r="D1757" s="8"/>
      <c r="E1757" s="8"/>
      <c r="F1757" s="8"/>
      <c r="G1757" s="5"/>
      <c r="H1757" s="5"/>
      <c r="I1757" s="5"/>
    </row>
    <row r="1758" spans="1:9" x14ac:dyDescent="0.2">
      <c r="A1758" s="1"/>
      <c r="B1758" s="1"/>
      <c r="C1758" s="1"/>
      <c r="D1758" s="8"/>
      <c r="E1758" s="8"/>
      <c r="F1758" s="8"/>
      <c r="G1758" s="5"/>
      <c r="H1758" s="5"/>
      <c r="I1758" s="5"/>
    </row>
    <row r="1759" spans="1:9" x14ac:dyDescent="0.2">
      <c r="A1759" s="1"/>
      <c r="B1759" s="1"/>
      <c r="C1759" s="1"/>
      <c r="D1759" s="8"/>
      <c r="E1759" s="8"/>
      <c r="F1759" s="8"/>
      <c r="G1759" s="5"/>
      <c r="H1759" s="5"/>
      <c r="I1759" s="5"/>
    </row>
    <row r="1760" spans="1:9" x14ac:dyDescent="0.2">
      <c r="A1760" s="1"/>
      <c r="B1760" s="1"/>
      <c r="C1760" s="1"/>
      <c r="D1760" s="8"/>
      <c r="E1760" s="8"/>
      <c r="F1760" s="8"/>
      <c r="G1760" s="5"/>
      <c r="H1760" s="5"/>
      <c r="I1760" s="5"/>
    </row>
    <row r="1761" spans="1:9" x14ac:dyDescent="0.2">
      <c r="A1761" s="1"/>
      <c r="B1761" s="1"/>
      <c r="C1761" s="1"/>
      <c r="D1761" s="8"/>
      <c r="E1761" s="8"/>
      <c r="F1761" s="8"/>
      <c r="G1761" s="5"/>
      <c r="H1761" s="5"/>
      <c r="I1761" s="5"/>
    </row>
    <row r="1762" spans="1:9" x14ac:dyDescent="0.2">
      <c r="A1762" s="1"/>
      <c r="B1762" s="1"/>
      <c r="C1762" s="1"/>
      <c r="D1762" s="8"/>
      <c r="E1762" s="8"/>
      <c r="F1762" s="8"/>
      <c r="G1762" s="5"/>
      <c r="H1762" s="5"/>
      <c r="I1762" s="5"/>
    </row>
    <row r="1763" spans="1:9" x14ac:dyDescent="0.2">
      <c r="A1763" s="1"/>
      <c r="B1763" s="1"/>
      <c r="C1763" s="1"/>
      <c r="D1763" s="8"/>
      <c r="E1763" s="8"/>
      <c r="F1763" s="8"/>
      <c r="G1763" s="5"/>
      <c r="H1763" s="5"/>
      <c r="I1763" s="5"/>
    </row>
    <row r="1764" spans="1:9" x14ac:dyDescent="0.2">
      <c r="A1764" s="1"/>
      <c r="B1764" s="1"/>
      <c r="C1764" s="1"/>
      <c r="D1764" s="8"/>
      <c r="E1764" s="8"/>
      <c r="F1764" s="8"/>
      <c r="G1764" s="5"/>
      <c r="H1764" s="5"/>
      <c r="I1764" s="5"/>
    </row>
    <row r="1765" spans="1:9" x14ac:dyDescent="0.2">
      <c r="A1765" s="1"/>
      <c r="B1765" s="1"/>
      <c r="C1765" s="1"/>
      <c r="D1765" s="8"/>
      <c r="E1765" s="8"/>
      <c r="F1765" s="8"/>
      <c r="G1765" s="5"/>
      <c r="H1765" s="5"/>
      <c r="I1765" s="5"/>
    </row>
    <row r="1766" spans="1:9" x14ac:dyDescent="0.2">
      <c r="A1766" s="1"/>
      <c r="B1766" s="1"/>
      <c r="C1766" s="1"/>
      <c r="D1766" s="8"/>
      <c r="E1766" s="8"/>
      <c r="F1766" s="8"/>
      <c r="G1766" s="5"/>
      <c r="H1766" s="5"/>
      <c r="I1766" s="5"/>
    </row>
    <row r="1767" spans="1:9" x14ac:dyDescent="0.2">
      <c r="A1767" s="1"/>
      <c r="B1767" s="1"/>
      <c r="C1767" s="1"/>
      <c r="D1767" s="8"/>
      <c r="E1767" s="8"/>
      <c r="F1767" s="8"/>
      <c r="G1767" s="5"/>
      <c r="H1767" s="5"/>
      <c r="I1767" s="5"/>
    </row>
    <row r="1768" spans="1:9" x14ac:dyDescent="0.2">
      <c r="A1768" s="1"/>
      <c r="B1768" s="1"/>
      <c r="C1768" s="1"/>
      <c r="D1768" s="8"/>
      <c r="E1768" s="8"/>
      <c r="F1768" s="8"/>
      <c r="G1768" s="5"/>
      <c r="H1768" s="5"/>
      <c r="I1768" s="5"/>
    </row>
    <row r="1769" spans="1:9" x14ac:dyDescent="0.2">
      <c r="A1769" s="1"/>
      <c r="B1769" s="1"/>
      <c r="C1769" s="1"/>
      <c r="D1769" s="8"/>
      <c r="E1769" s="8"/>
      <c r="F1769" s="8"/>
      <c r="G1769" s="5"/>
      <c r="H1769" s="5"/>
      <c r="I1769" s="5"/>
    </row>
    <row r="1770" spans="1:9" x14ac:dyDescent="0.2">
      <c r="A1770" s="1"/>
      <c r="B1770" s="1"/>
      <c r="C1770" s="1"/>
      <c r="D1770" s="8"/>
      <c r="E1770" s="8"/>
      <c r="F1770" s="8"/>
      <c r="G1770" s="5"/>
      <c r="H1770" s="5"/>
      <c r="I1770" s="5"/>
    </row>
    <row r="1771" spans="1:9" x14ac:dyDescent="0.2">
      <c r="A1771" s="1"/>
      <c r="B1771" s="1"/>
      <c r="C1771" s="1"/>
      <c r="D1771" s="8"/>
      <c r="E1771" s="8"/>
      <c r="F1771" s="8"/>
      <c r="G1771" s="5"/>
      <c r="H1771" s="5"/>
      <c r="I1771" s="5"/>
    </row>
    <row r="1772" spans="1:9" x14ac:dyDescent="0.2">
      <c r="A1772" s="1"/>
      <c r="B1772" s="1"/>
      <c r="C1772" s="1"/>
      <c r="D1772" s="8"/>
      <c r="E1772" s="8"/>
      <c r="F1772" s="8"/>
      <c r="G1772" s="5"/>
      <c r="H1772" s="5"/>
      <c r="I1772" s="5"/>
    </row>
    <row r="1773" spans="1:9" x14ac:dyDescent="0.2">
      <c r="A1773" s="1"/>
      <c r="B1773" s="1"/>
      <c r="C1773" s="1"/>
      <c r="D1773" s="8"/>
      <c r="E1773" s="8"/>
      <c r="F1773" s="8"/>
      <c r="G1773" s="5"/>
      <c r="H1773" s="5"/>
      <c r="I1773" s="5"/>
    </row>
    <row r="1774" spans="1:9" x14ac:dyDescent="0.2">
      <c r="A1774" s="1"/>
      <c r="B1774" s="1"/>
      <c r="C1774" s="1"/>
      <c r="D1774" s="8"/>
      <c r="E1774" s="8"/>
      <c r="F1774" s="8"/>
      <c r="G1774" s="5"/>
      <c r="H1774" s="5"/>
      <c r="I1774" s="5"/>
    </row>
    <row r="1775" spans="1:9" x14ac:dyDescent="0.2">
      <c r="A1775" s="1"/>
      <c r="B1775" s="1"/>
      <c r="C1775" s="1"/>
      <c r="D1775" s="8"/>
      <c r="E1775" s="8"/>
      <c r="F1775" s="8"/>
      <c r="G1775" s="5"/>
      <c r="H1775" s="5"/>
      <c r="I1775" s="5"/>
    </row>
    <row r="1776" spans="1:9" x14ac:dyDescent="0.2">
      <c r="A1776" s="1"/>
      <c r="B1776" s="1"/>
      <c r="C1776" s="1"/>
      <c r="D1776" s="8"/>
      <c r="E1776" s="8"/>
      <c r="F1776" s="8"/>
      <c r="G1776" s="5"/>
      <c r="H1776" s="5"/>
      <c r="I1776" s="5"/>
    </row>
    <row r="1777" spans="1:9" x14ac:dyDescent="0.2">
      <c r="A1777" s="1"/>
      <c r="B1777" s="1"/>
      <c r="C1777" s="1"/>
      <c r="D1777" s="8"/>
      <c r="E1777" s="8"/>
      <c r="F1777" s="8"/>
      <c r="G1777" s="5"/>
      <c r="H1777" s="5"/>
      <c r="I1777" s="5"/>
    </row>
    <row r="1778" spans="1:9" x14ac:dyDescent="0.2">
      <c r="A1778" s="1"/>
      <c r="B1778" s="1"/>
      <c r="C1778" s="1"/>
      <c r="D1778" s="8"/>
      <c r="E1778" s="8"/>
      <c r="F1778" s="8"/>
      <c r="G1778" s="5"/>
      <c r="H1778" s="5"/>
      <c r="I1778" s="5"/>
    </row>
    <row r="1779" spans="1:9" x14ac:dyDescent="0.2">
      <c r="A1779" s="1"/>
      <c r="B1779" s="1"/>
      <c r="C1779" s="1"/>
      <c r="D1779" s="8"/>
      <c r="E1779" s="8"/>
      <c r="F1779" s="8"/>
      <c r="G1779" s="5"/>
      <c r="H1779" s="5"/>
      <c r="I1779" s="5"/>
    </row>
    <row r="1780" spans="1:9" x14ac:dyDescent="0.2">
      <c r="A1780" s="1"/>
      <c r="B1780" s="1"/>
      <c r="C1780" s="1"/>
      <c r="D1780" s="8"/>
      <c r="E1780" s="8"/>
      <c r="F1780" s="8"/>
      <c r="G1780" s="5"/>
      <c r="H1780" s="5"/>
      <c r="I1780" s="5"/>
    </row>
    <row r="1781" spans="1:9" x14ac:dyDescent="0.2">
      <c r="A1781" s="1"/>
      <c r="B1781" s="1"/>
      <c r="C1781" s="1"/>
      <c r="D1781" s="8"/>
      <c r="E1781" s="8"/>
      <c r="F1781" s="8"/>
      <c r="G1781" s="5"/>
      <c r="H1781" s="5"/>
      <c r="I1781" s="5"/>
    </row>
    <row r="1782" spans="1:9" x14ac:dyDescent="0.2">
      <c r="A1782" s="1"/>
      <c r="B1782" s="1"/>
      <c r="C1782" s="1"/>
      <c r="D1782" s="8"/>
      <c r="E1782" s="8"/>
      <c r="F1782" s="8"/>
      <c r="G1782" s="5"/>
      <c r="H1782" s="5"/>
      <c r="I1782" s="5"/>
    </row>
    <row r="1783" spans="1:9" x14ac:dyDescent="0.2">
      <c r="A1783" s="1"/>
      <c r="B1783" s="1"/>
      <c r="C1783" s="1"/>
      <c r="D1783" s="8"/>
      <c r="E1783" s="8"/>
      <c r="F1783" s="8"/>
      <c r="G1783" s="5"/>
      <c r="H1783" s="5"/>
      <c r="I1783" s="5"/>
    </row>
    <row r="1784" spans="1:9" x14ac:dyDescent="0.2">
      <c r="A1784" s="1"/>
      <c r="B1784" s="1"/>
      <c r="C1784" s="1"/>
      <c r="D1784" s="8"/>
      <c r="E1784" s="8"/>
      <c r="F1784" s="8"/>
      <c r="G1784" s="5"/>
      <c r="H1784" s="5"/>
      <c r="I1784" s="5"/>
    </row>
    <row r="1785" spans="1:9" x14ac:dyDescent="0.2">
      <c r="A1785" s="1"/>
      <c r="B1785" s="1"/>
      <c r="C1785" s="1"/>
      <c r="D1785" s="8"/>
      <c r="E1785" s="8"/>
      <c r="F1785" s="8"/>
      <c r="G1785" s="5"/>
      <c r="H1785" s="5"/>
      <c r="I1785" s="5"/>
    </row>
    <row r="1786" spans="1:9" x14ac:dyDescent="0.2">
      <c r="A1786" s="1"/>
      <c r="B1786" s="1"/>
      <c r="C1786" s="1"/>
      <c r="D1786" s="8"/>
      <c r="E1786" s="8"/>
      <c r="F1786" s="8"/>
      <c r="G1786" s="5"/>
      <c r="H1786" s="5"/>
      <c r="I1786" s="5"/>
    </row>
    <row r="1787" spans="1:9" x14ac:dyDescent="0.2">
      <c r="A1787" s="1"/>
      <c r="B1787" s="1"/>
      <c r="C1787" s="1"/>
      <c r="D1787" s="8"/>
      <c r="E1787" s="8"/>
      <c r="F1787" s="8"/>
      <c r="G1787" s="5"/>
      <c r="H1787" s="5"/>
      <c r="I1787" s="5"/>
    </row>
    <row r="1788" spans="1:9" x14ac:dyDescent="0.2">
      <c r="A1788" s="1"/>
      <c r="B1788" s="1"/>
      <c r="C1788" s="1"/>
      <c r="D1788" s="8"/>
      <c r="E1788" s="8"/>
      <c r="F1788" s="8"/>
      <c r="G1788" s="5"/>
      <c r="H1788" s="5"/>
      <c r="I1788" s="5"/>
    </row>
    <row r="1789" spans="1:9" x14ac:dyDescent="0.2">
      <c r="A1789" s="1"/>
      <c r="B1789" s="1"/>
      <c r="C1789" s="1"/>
      <c r="D1789" s="8"/>
      <c r="E1789" s="8"/>
      <c r="F1789" s="8"/>
      <c r="G1789" s="5"/>
      <c r="H1789" s="5"/>
      <c r="I1789" s="5"/>
    </row>
    <row r="1790" spans="1:9" x14ac:dyDescent="0.2">
      <c r="A1790" s="1"/>
      <c r="B1790" s="1"/>
      <c r="C1790" s="1"/>
      <c r="D1790" s="8"/>
      <c r="E1790" s="8"/>
      <c r="F1790" s="8"/>
      <c r="G1790" s="5"/>
      <c r="H1790" s="5"/>
      <c r="I1790" s="5"/>
    </row>
    <row r="1791" spans="1:9" x14ac:dyDescent="0.2">
      <c r="A1791" s="1"/>
      <c r="B1791" s="1"/>
      <c r="C1791" s="1"/>
      <c r="D1791" s="8"/>
      <c r="E1791" s="8"/>
      <c r="F1791" s="8"/>
      <c r="G1791" s="5"/>
      <c r="H1791" s="5"/>
      <c r="I1791" s="5"/>
    </row>
    <row r="1792" spans="1:9" x14ac:dyDescent="0.2">
      <c r="A1792" s="1"/>
      <c r="B1792" s="1"/>
      <c r="C1792" s="1"/>
      <c r="D1792" s="8"/>
      <c r="E1792" s="8"/>
      <c r="F1792" s="8"/>
      <c r="G1792" s="5"/>
      <c r="H1792" s="5"/>
      <c r="I1792" s="5"/>
    </row>
    <row r="1793" spans="1:9" x14ac:dyDescent="0.2">
      <c r="A1793" s="1"/>
      <c r="B1793" s="1"/>
      <c r="C1793" s="1"/>
      <c r="D1793" s="8"/>
      <c r="E1793" s="8"/>
      <c r="F1793" s="8"/>
      <c r="G1793" s="5"/>
      <c r="H1793" s="5"/>
      <c r="I1793" s="5"/>
    </row>
    <row r="1794" spans="1:9" x14ac:dyDescent="0.2">
      <c r="A1794" s="1"/>
      <c r="B1794" s="1"/>
      <c r="C1794" s="1"/>
      <c r="D1794" s="8"/>
      <c r="E1794" s="8"/>
      <c r="F1794" s="8"/>
      <c r="G1794" s="5"/>
      <c r="H1794" s="5"/>
      <c r="I1794" s="5"/>
    </row>
    <row r="1795" spans="1:9" x14ac:dyDescent="0.2">
      <c r="A1795" s="1"/>
      <c r="B1795" s="1"/>
      <c r="C1795" s="1"/>
      <c r="D1795" s="8"/>
      <c r="E1795" s="8"/>
      <c r="F1795" s="8"/>
      <c r="G1795" s="5"/>
      <c r="H1795" s="5"/>
      <c r="I1795" s="5"/>
    </row>
    <row r="1796" spans="1:9" x14ac:dyDescent="0.2">
      <c r="A1796" s="1"/>
      <c r="B1796" s="1"/>
      <c r="C1796" s="1"/>
      <c r="D1796" s="8"/>
      <c r="E1796" s="8"/>
      <c r="F1796" s="8"/>
      <c r="G1796" s="5"/>
      <c r="H1796" s="5"/>
      <c r="I1796" s="5"/>
    </row>
    <row r="1797" spans="1:9" x14ac:dyDescent="0.2">
      <c r="A1797" s="1"/>
      <c r="B1797" s="1"/>
      <c r="C1797" s="1"/>
      <c r="D1797" s="8"/>
      <c r="E1797" s="8"/>
      <c r="F1797" s="8"/>
      <c r="G1797" s="5"/>
      <c r="H1797" s="5"/>
      <c r="I1797" s="5"/>
    </row>
    <row r="1798" spans="1:9" x14ac:dyDescent="0.2">
      <c r="A1798" s="1"/>
      <c r="B1798" s="1"/>
      <c r="C1798" s="1"/>
      <c r="D1798" s="8"/>
      <c r="E1798" s="8"/>
      <c r="F1798" s="8"/>
      <c r="G1798" s="5"/>
      <c r="H1798" s="5"/>
      <c r="I1798" s="5"/>
    </row>
    <row r="1799" spans="1:9" x14ac:dyDescent="0.2">
      <c r="A1799" s="1"/>
      <c r="B1799" s="1"/>
      <c r="C1799" s="1"/>
      <c r="D1799" s="8"/>
      <c r="E1799" s="8"/>
      <c r="F1799" s="8"/>
      <c r="G1799" s="5"/>
      <c r="H1799" s="5"/>
      <c r="I1799" s="5"/>
    </row>
    <row r="1800" spans="1:9" x14ac:dyDescent="0.2">
      <c r="A1800" s="1"/>
      <c r="B1800" s="1"/>
      <c r="C1800" s="1"/>
      <c r="D1800" s="8"/>
      <c r="E1800" s="8"/>
      <c r="F1800" s="8"/>
      <c r="G1800" s="5"/>
      <c r="H1800" s="5"/>
      <c r="I1800" s="5"/>
    </row>
    <row r="1801" spans="1:9" x14ac:dyDescent="0.2">
      <c r="A1801" s="1"/>
      <c r="B1801" s="1"/>
      <c r="C1801" s="1"/>
      <c r="D1801" s="8"/>
      <c r="E1801" s="8"/>
      <c r="F1801" s="8"/>
      <c r="G1801" s="5"/>
      <c r="H1801" s="5"/>
      <c r="I1801" s="5"/>
    </row>
    <row r="1802" spans="1:9" x14ac:dyDescent="0.2">
      <c r="A1802" s="1"/>
      <c r="B1802" s="1"/>
      <c r="C1802" s="1"/>
      <c r="D1802" s="8"/>
      <c r="E1802" s="8"/>
      <c r="F1802" s="8"/>
      <c r="G1802" s="5"/>
      <c r="H1802" s="5"/>
      <c r="I1802" s="5"/>
    </row>
    <row r="1803" spans="1:9" x14ac:dyDescent="0.2">
      <c r="A1803" s="1"/>
      <c r="B1803" s="1"/>
      <c r="C1803" s="1"/>
      <c r="D1803" s="8"/>
      <c r="E1803" s="8"/>
      <c r="F1803" s="8"/>
      <c r="G1803" s="5"/>
      <c r="H1803" s="5"/>
      <c r="I1803" s="5"/>
    </row>
    <row r="1804" spans="1:9" x14ac:dyDescent="0.2">
      <c r="A1804" s="1"/>
      <c r="B1804" s="1"/>
      <c r="C1804" s="1"/>
      <c r="D1804" s="8"/>
      <c r="E1804" s="8"/>
      <c r="F1804" s="8"/>
      <c r="G1804" s="5"/>
      <c r="H1804" s="5"/>
      <c r="I1804" s="5"/>
    </row>
    <row r="1805" spans="1:9" x14ac:dyDescent="0.2">
      <c r="A1805" s="1"/>
      <c r="B1805" s="1"/>
      <c r="C1805" s="1"/>
      <c r="D1805" s="8"/>
      <c r="E1805" s="8"/>
      <c r="F1805" s="8"/>
      <c r="G1805" s="5"/>
      <c r="H1805" s="5"/>
      <c r="I1805" s="5"/>
    </row>
    <row r="1806" spans="1:9" x14ac:dyDescent="0.2">
      <c r="A1806" s="1"/>
      <c r="B1806" s="1"/>
      <c r="C1806" s="1"/>
      <c r="D1806" s="8"/>
      <c r="E1806" s="8"/>
      <c r="F1806" s="8"/>
      <c r="G1806" s="5"/>
      <c r="H1806" s="5"/>
      <c r="I1806" s="5"/>
    </row>
    <row r="1807" spans="1:9" x14ac:dyDescent="0.2">
      <c r="A1807" s="1"/>
      <c r="B1807" s="1"/>
      <c r="C1807" s="1"/>
      <c r="D1807" s="8"/>
      <c r="E1807" s="8"/>
      <c r="F1807" s="8"/>
      <c r="G1807" s="5"/>
      <c r="H1807" s="5"/>
      <c r="I1807" s="5"/>
    </row>
    <row r="1808" spans="1:9" x14ac:dyDescent="0.2">
      <c r="A1808" s="1"/>
      <c r="B1808" s="1"/>
      <c r="C1808" s="1"/>
      <c r="D1808" s="8"/>
      <c r="E1808" s="8"/>
      <c r="F1808" s="8"/>
      <c r="G1808" s="5"/>
      <c r="H1808" s="5"/>
      <c r="I1808" s="5"/>
    </row>
    <row r="1809" spans="1:9" x14ac:dyDescent="0.2">
      <c r="A1809" s="1"/>
      <c r="B1809" s="1"/>
      <c r="C1809" s="1"/>
      <c r="D1809" s="8"/>
      <c r="E1809" s="8"/>
      <c r="F1809" s="8"/>
      <c r="G1809" s="5"/>
      <c r="H1809" s="5"/>
      <c r="I1809" s="5"/>
    </row>
    <row r="1810" spans="1:9" x14ac:dyDescent="0.2">
      <c r="A1810" s="1"/>
      <c r="B1810" s="1"/>
      <c r="C1810" s="1"/>
      <c r="D1810" s="8"/>
      <c r="E1810" s="8"/>
      <c r="F1810" s="8"/>
      <c r="G1810" s="5"/>
      <c r="H1810" s="5"/>
      <c r="I1810" s="5"/>
    </row>
    <row r="1811" spans="1:9" x14ac:dyDescent="0.2">
      <c r="A1811" s="1"/>
      <c r="B1811" s="1"/>
      <c r="C1811" s="1"/>
      <c r="D1811" s="8"/>
      <c r="E1811" s="8"/>
      <c r="F1811" s="8"/>
      <c r="G1811" s="5"/>
      <c r="H1811" s="5"/>
      <c r="I1811" s="5"/>
    </row>
    <row r="1812" spans="1:9" x14ac:dyDescent="0.2">
      <c r="A1812" s="1"/>
      <c r="B1812" s="1"/>
      <c r="C1812" s="1"/>
      <c r="D1812" s="8"/>
      <c r="E1812" s="8"/>
      <c r="F1812" s="8"/>
      <c r="G1812" s="5"/>
      <c r="H1812" s="5"/>
      <c r="I1812" s="5"/>
    </row>
    <row r="1813" spans="1:9" x14ac:dyDescent="0.2">
      <c r="A1813" s="1"/>
      <c r="B1813" s="1"/>
      <c r="C1813" s="1"/>
      <c r="D1813" s="8"/>
      <c r="E1813" s="8"/>
      <c r="F1813" s="8"/>
      <c r="G1813" s="5"/>
      <c r="H1813" s="5"/>
      <c r="I1813" s="5"/>
    </row>
    <row r="1814" spans="1:9" x14ac:dyDescent="0.2">
      <c r="A1814" s="1"/>
      <c r="B1814" s="1"/>
      <c r="C1814" s="1"/>
      <c r="D1814" s="8"/>
      <c r="E1814" s="8"/>
      <c r="F1814" s="8"/>
      <c r="G1814" s="5"/>
      <c r="H1814" s="5"/>
      <c r="I1814" s="5"/>
    </row>
    <row r="1815" spans="1:9" x14ac:dyDescent="0.2">
      <c r="A1815" s="1"/>
      <c r="B1815" s="1"/>
      <c r="C1815" s="1"/>
      <c r="D1815" s="8"/>
      <c r="E1815" s="8"/>
      <c r="F1815" s="8"/>
      <c r="G1815" s="5"/>
      <c r="H1815" s="5"/>
      <c r="I1815" s="5"/>
    </row>
    <row r="1816" spans="1:9" x14ac:dyDescent="0.2">
      <c r="A1816" s="1"/>
      <c r="B1816" s="1"/>
      <c r="C1816" s="1"/>
      <c r="D1816" s="8"/>
      <c r="E1816" s="8"/>
      <c r="F1816" s="8"/>
      <c r="G1816" s="5"/>
      <c r="H1816" s="5"/>
      <c r="I1816" s="5"/>
    </row>
    <row r="1817" spans="1:9" x14ac:dyDescent="0.2">
      <c r="A1817" s="1"/>
      <c r="B1817" s="1"/>
      <c r="C1817" s="1"/>
      <c r="D1817" s="8"/>
      <c r="E1817" s="8"/>
      <c r="F1817" s="8"/>
      <c r="G1817" s="5"/>
      <c r="H1817" s="5"/>
      <c r="I1817" s="5"/>
    </row>
    <row r="1818" spans="1:9" x14ac:dyDescent="0.2">
      <c r="A1818" s="1"/>
      <c r="B1818" s="1"/>
      <c r="C1818" s="1"/>
      <c r="D1818" s="8"/>
      <c r="E1818" s="8"/>
      <c r="F1818" s="8"/>
      <c r="G1818" s="5"/>
      <c r="H1818" s="5"/>
      <c r="I1818" s="5"/>
    </row>
    <row r="1819" spans="1:9" x14ac:dyDescent="0.2">
      <c r="A1819" s="1"/>
      <c r="B1819" s="1"/>
      <c r="C1819" s="1"/>
      <c r="D1819" s="8"/>
      <c r="E1819" s="8"/>
      <c r="F1819" s="8"/>
      <c r="G1819" s="5"/>
      <c r="H1819" s="5"/>
      <c r="I1819" s="5"/>
    </row>
    <row r="1820" spans="1:9" x14ac:dyDescent="0.2">
      <c r="A1820" s="1"/>
      <c r="B1820" s="1"/>
      <c r="C1820" s="1"/>
      <c r="D1820" s="8"/>
      <c r="E1820" s="8"/>
      <c r="F1820" s="8"/>
      <c r="G1820" s="5"/>
      <c r="H1820" s="5"/>
      <c r="I1820" s="5"/>
    </row>
    <row r="1821" spans="1:9" x14ac:dyDescent="0.2">
      <c r="A1821" s="1"/>
      <c r="B1821" s="1"/>
      <c r="C1821" s="1"/>
      <c r="D1821" s="8"/>
      <c r="E1821" s="8"/>
      <c r="F1821" s="8"/>
      <c r="G1821" s="5"/>
      <c r="H1821" s="5"/>
      <c r="I1821" s="5"/>
    </row>
    <row r="1822" spans="1:9" x14ac:dyDescent="0.2">
      <c r="A1822" s="1"/>
      <c r="B1822" s="1"/>
      <c r="C1822" s="1"/>
      <c r="D1822" s="8"/>
      <c r="E1822" s="8"/>
      <c r="F1822" s="8"/>
      <c r="G1822" s="5"/>
      <c r="H1822" s="5"/>
      <c r="I1822" s="5"/>
    </row>
    <row r="1823" spans="1:9" x14ac:dyDescent="0.2">
      <c r="A1823" s="1"/>
      <c r="B1823" s="1"/>
      <c r="C1823" s="1"/>
      <c r="D1823" s="8"/>
      <c r="E1823" s="8"/>
      <c r="F1823" s="8"/>
      <c r="G1823" s="5"/>
      <c r="H1823" s="5"/>
      <c r="I1823" s="5"/>
    </row>
    <row r="1824" spans="1:9" x14ac:dyDescent="0.2">
      <c r="A1824" s="1"/>
      <c r="B1824" s="1"/>
      <c r="C1824" s="1"/>
      <c r="D1824" s="8"/>
      <c r="E1824" s="8"/>
      <c r="F1824" s="8"/>
      <c r="G1824" s="5"/>
      <c r="H1824" s="5"/>
      <c r="I1824" s="5"/>
    </row>
    <row r="1825" spans="1:9" x14ac:dyDescent="0.2">
      <c r="A1825" s="1"/>
      <c r="B1825" s="1"/>
      <c r="C1825" s="1"/>
      <c r="D1825" s="8"/>
      <c r="E1825" s="8"/>
      <c r="F1825" s="8"/>
      <c r="G1825" s="5"/>
      <c r="H1825" s="5"/>
      <c r="I1825" s="5"/>
    </row>
    <row r="1826" spans="1:9" x14ac:dyDescent="0.2">
      <c r="A1826" s="1"/>
      <c r="B1826" s="1"/>
      <c r="C1826" s="1"/>
      <c r="D1826" s="8"/>
      <c r="E1826" s="8"/>
      <c r="F1826" s="8"/>
      <c r="G1826" s="5"/>
      <c r="H1826" s="5"/>
      <c r="I1826" s="5"/>
    </row>
    <row r="1827" spans="1:9" x14ac:dyDescent="0.2">
      <c r="A1827" s="1"/>
      <c r="B1827" s="1"/>
      <c r="C1827" s="1"/>
      <c r="D1827" s="8"/>
      <c r="E1827" s="8"/>
      <c r="F1827" s="8"/>
      <c r="G1827" s="5"/>
      <c r="H1827" s="5"/>
      <c r="I1827" s="5"/>
    </row>
    <row r="1828" spans="1:9" x14ac:dyDescent="0.2">
      <c r="A1828" s="1"/>
      <c r="B1828" s="1"/>
      <c r="C1828" s="1"/>
      <c r="D1828" s="8"/>
      <c r="E1828" s="8"/>
      <c r="F1828" s="8"/>
      <c r="G1828" s="5"/>
      <c r="H1828" s="5"/>
      <c r="I1828" s="5"/>
    </row>
    <row r="1829" spans="1:9" x14ac:dyDescent="0.2">
      <c r="A1829" s="1"/>
      <c r="B1829" s="1"/>
      <c r="C1829" s="1"/>
      <c r="D1829" s="8"/>
      <c r="E1829" s="8"/>
      <c r="F1829" s="8"/>
      <c r="G1829" s="5"/>
      <c r="H1829" s="5"/>
      <c r="I1829" s="5"/>
    </row>
    <row r="1830" spans="1:9" x14ac:dyDescent="0.2">
      <c r="A1830" s="1"/>
      <c r="B1830" s="1"/>
      <c r="C1830" s="1"/>
      <c r="D1830" s="8"/>
      <c r="E1830" s="8"/>
      <c r="F1830" s="8"/>
      <c r="G1830" s="5"/>
      <c r="H1830" s="5"/>
      <c r="I1830" s="5"/>
    </row>
    <row r="1831" spans="1:9" x14ac:dyDescent="0.2">
      <c r="A1831" s="1"/>
      <c r="B1831" s="1"/>
      <c r="C1831" s="1"/>
      <c r="D1831" s="8"/>
      <c r="E1831" s="8"/>
      <c r="F1831" s="8"/>
      <c r="G1831" s="5"/>
      <c r="H1831" s="5"/>
      <c r="I1831" s="5"/>
    </row>
    <row r="1832" spans="1:9" x14ac:dyDescent="0.2">
      <c r="A1832" s="1"/>
      <c r="B1832" s="1"/>
      <c r="C1832" s="1"/>
      <c r="D1832" s="8"/>
      <c r="E1832" s="8"/>
      <c r="F1832" s="8"/>
      <c r="G1832" s="5"/>
      <c r="H1832" s="5"/>
      <c r="I1832" s="5"/>
    </row>
    <row r="1833" spans="1:9" x14ac:dyDescent="0.2">
      <c r="A1833" s="1"/>
      <c r="B1833" s="1"/>
      <c r="C1833" s="1"/>
      <c r="D1833" s="8"/>
      <c r="E1833" s="8"/>
      <c r="F1833" s="8"/>
      <c r="G1833" s="5"/>
      <c r="H1833" s="5"/>
      <c r="I1833" s="5"/>
    </row>
    <row r="1834" spans="1:9" x14ac:dyDescent="0.2">
      <c r="A1834" s="1"/>
      <c r="B1834" s="1"/>
      <c r="C1834" s="1"/>
      <c r="D1834" s="8"/>
      <c r="E1834" s="8"/>
      <c r="F1834" s="8"/>
      <c r="G1834" s="5"/>
      <c r="H1834" s="5"/>
      <c r="I1834" s="5"/>
    </row>
    <row r="1835" spans="1:9" x14ac:dyDescent="0.2">
      <c r="A1835" s="1"/>
      <c r="B1835" s="1"/>
      <c r="C1835" s="1"/>
      <c r="D1835" s="8"/>
      <c r="E1835" s="8"/>
      <c r="F1835" s="8"/>
      <c r="G1835" s="5"/>
      <c r="H1835" s="5"/>
      <c r="I1835" s="5"/>
    </row>
    <row r="1836" spans="1:9" x14ac:dyDescent="0.2">
      <c r="A1836" s="1"/>
      <c r="B1836" s="1"/>
      <c r="C1836" s="1"/>
      <c r="D1836" s="8"/>
      <c r="E1836" s="8"/>
      <c r="F1836" s="8"/>
      <c r="G1836" s="5"/>
      <c r="H1836" s="5"/>
      <c r="I1836" s="5"/>
    </row>
    <row r="1837" spans="1:9" x14ac:dyDescent="0.2">
      <c r="A1837" s="1"/>
      <c r="B1837" s="1"/>
      <c r="C1837" s="1"/>
      <c r="D1837" s="8"/>
      <c r="E1837" s="8"/>
      <c r="F1837" s="8"/>
      <c r="G1837" s="5"/>
      <c r="H1837" s="5"/>
      <c r="I1837" s="5"/>
    </row>
    <row r="1838" spans="1:9" x14ac:dyDescent="0.2">
      <c r="A1838" s="1"/>
      <c r="B1838" s="1"/>
      <c r="C1838" s="1"/>
      <c r="D1838" s="8"/>
      <c r="E1838" s="8"/>
      <c r="F1838" s="8"/>
      <c r="G1838" s="5"/>
      <c r="H1838" s="5"/>
      <c r="I1838" s="5"/>
    </row>
    <row r="1839" spans="1:9" x14ac:dyDescent="0.2">
      <c r="A1839" s="1"/>
      <c r="B1839" s="1"/>
      <c r="C1839" s="1"/>
      <c r="D1839" s="8"/>
      <c r="E1839" s="8"/>
      <c r="F1839" s="8"/>
      <c r="G1839" s="5"/>
      <c r="H1839" s="5"/>
      <c r="I1839" s="5"/>
    </row>
    <row r="1840" spans="1:9" x14ac:dyDescent="0.2">
      <c r="A1840" s="1"/>
      <c r="B1840" s="1"/>
      <c r="C1840" s="1"/>
      <c r="D1840" s="8"/>
      <c r="E1840" s="8"/>
      <c r="F1840" s="8"/>
      <c r="G1840" s="5"/>
      <c r="H1840" s="5"/>
      <c r="I1840" s="5"/>
    </row>
    <row r="1841" spans="1:9" x14ac:dyDescent="0.2">
      <c r="A1841" s="1"/>
      <c r="B1841" s="1"/>
      <c r="C1841" s="1"/>
      <c r="D1841" s="8"/>
      <c r="E1841" s="8"/>
      <c r="F1841" s="8"/>
      <c r="G1841" s="5"/>
      <c r="H1841" s="5"/>
      <c r="I1841" s="5"/>
    </row>
    <row r="1842" spans="1:9" x14ac:dyDescent="0.2">
      <c r="A1842" s="1"/>
      <c r="B1842" s="1"/>
      <c r="C1842" s="1"/>
      <c r="D1842" s="8"/>
      <c r="E1842" s="8"/>
      <c r="F1842" s="8"/>
      <c r="G1842" s="5"/>
      <c r="H1842" s="5"/>
      <c r="I1842" s="5"/>
    </row>
    <row r="1843" spans="1:9" x14ac:dyDescent="0.2">
      <c r="A1843" s="1"/>
      <c r="B1843" s="1"/>
      <c r="C1843" s="1"/>
      <c r="D1843" s="8"/>
      <c r="E1843" s="8"/>
      <c r="F1843" s="8"/>
      <c r="G1843" s="5"/>
      <c r="H1843" s="5"/>
      <c r="I1843" s="5"/>
    </row>
    <row r="1844" spans="1:9" x14ac:dyDescent="0.2">
      <c r="A1844" s="1"/>
      <c r="B1844" s="1"/>
      <c r="C1844" s="1"/>
      <c r="D1844" s="8"/>
      <c r="E1844" s="8"/>
      <c r="F1844" s="8"/>
      <c r="G1844" s="5"/>
      <c r="H1844" s="5"/>
      <c r="I1844" s="5"/>
    </row>
    <row r="1845" spans="1:9" x14ac:dyDescent="0.2">
      <c r="A1845" s="1"/>
      <c r="B1845" s="1"/>
      <c r="C1845" s="1"/>
      <c r="D1845" s="8"/>
      <c r="E1845" s="8"/>
      <c r="F1845" s="8"/>
      <c r="G1845" s="5"/>
      <c r="H1845" s="5"/>
      <c r="I1845" s="5"/>
    </row>
    <row r="1846" spans="1:9" x14ac:dyDescent="0.2">
      <c r="A1846" s="1"/>
      <c r="B1846" s="1"/>
      <c r="C1846" s="1"/>
      <c r="D1846" s="8"/>
      <c r="E1846" s="8"/>
      <c r="F1846" s="8"/>
      <c r="G1846" s="5"/>
      <c r="H1846" s="5"/>
      <c r="I1846" s="5"/>
    </row>
    <row r="1847" spans="1:9" x14ac:dyDescent="0.2">
      <c r="A1847" s="1"/>
      <c r="B1847" s="1"/>
      <c r="C1847" s="1"/>
      <c r="D1847" s="8"/>
      <c r="E1847" s="8"/>
      <c r="F1847" s="8"/>
      <c r="G1847" s="5"/>
      <c r="H1847" s="5"/>
      <c r="I1847" s="5"/>
    </row>
    <row r="1848" spans="1:9" x14ac:dyDescent="0.2">
      <c r="A1848" s="1"/>
      <c r="B1848" s="1"/>
      <c r="C1848" s="1"/>
      <c r="D1848" s="8"/>
      <c r="E1848" s="8"/>
      <c r="F1848" s="8"/>
      <c r="G1848" s="5"/>
      <c r="H1848" s="5"/>
      <c r="I1848" s="5"/>
    </row>
    <row r="1849" spans="1:9" x14ac:dyDescent="0.2">
      <c r="A1849" s="1"/>
      <c r="B1849" s="1"/>
      <c r="C1849" s="1"/>
      <c r="D1849" s="8"/>
      <c r="E1849" s="8"/>
      <c r="F1849" s="8"/>
      <c r="G1849" s="5"/>
      <c r="H1849" s="5"/>
      <c r="I1849" s="5"/>
    </row>
    <row r="1850" spans="1:9" x14ac:dyDescent="0.2">
      <c r="A1850" s="1"/>
      <c r="B1850" s="1"/>
      <c r="C1850" s="1"/>
      <c r="D1850" s="8"/>
      <c r="E1850" s="8"/>
      <c r="F1850" s="8"/>
      <c r="G1850" s="5"/>
      <c r="H1850" s="5"/>
      <c r="I1850" s="5"/>
    </row>
    <row r="1851" spans="1:9" x14ac:dyDescent="0.2">
      <c r="A1851" s="1"/>
      <c r="B1851" s="1"/>
      <c r="C1851" s="1"/>
      <c r="D1851" s="8"/>
      <c r="E1851" s="8"/>
      <c r="F1851" s="8"/>
      <c r="G1851" s="5"/>
      <c r="H1851" s="5"/>
      <c r="I1851" s="5"/>
    </row>
    <row r="1852" spans="1:9" x14ac:dyDescent="0.2">
      <c r="A1852" s="1"/>
      <c r="B1852" s="1"/>
      <c r="C1852" s="1"/>
      <c r="D1852" s="8"/>
      <c r="E1852" s="8"/>
      <c r="F1852" s="8"/>
      <c r="G1852" s="5"/>
      <c r="H1852" s="5"/>
      <c r="I1852" s="5"/>
    </row>
    <row r="1853" spans="1:9" x14ac:dyDescent="0.2">
      <c r="A1853" s="1"/>
      <c r="B1853" s="1"/>
      <c r="C1853" s="1"/>
      <c r="D1853" s="8"/>
      <c r="E1853" s="8"/>
      <c r="F1853" s="8"/>
      <c r="G1853" s="5"/>
      <c r="H1853" s="5"/>
      <c r="I1853" s="5"/>
    </row>
    <row r="1854" spans="1:9" x14ac:dyDescent="0.2">
      <c r="A1854" s="1"/>
      <c r="B1854" s="1"/>
      <c r="C1854" s="1"/>
      <c r="D1854" s="8"/>
      <c r="E1854" s="8"/>
      <c r="F1854" s="8"/>
      <c r="G1854" s="5"/>
      <c r="H1854" s="5"/>
      <c r="I1854" s="5"/>
    </row>
    <row r="1855" spans="1:9" x14ac:dyDescent="0.2">
      <c r="A1855" s="1"/>
      <c r="B1855" s="1"/>
      <c r="C1855" s="1"/>
      <c r="D1855" s="8"/>
      <c r="E1855" s="8"/>
      <c r="F1855" s="8"/>
      <c r="G1855" s="5"/>
      <c r="H1855" s="5"/>
      <c r="I1855" s="5"/>
    </row>
    <row r="1856" spans="1:9" x14ac:dyDescent="0.2">
      <c r="A1856" s="1"/>
      <c r="B1856" s="1"/>
      <c r="C1856" s="1"/>
      <c r="D1856" s="8"/>
      <c r="E1856" s="8"/>
      <c r="F1856" s="8"/>
      <c r="G1856" s="5"/>
      <c r="H1856" s="5"/>
      <c r="I1856" s="5"/>
    </row>
    <row r="1857" spans="1:9" x14ac:dyDescent="0.2">
      <c r="A1857" s="1"/>
      <c r="B1857" s="1"/>
      <c r="C1857" s="1"/>
      <c r="D1857" s="8"/>
      <c r="E1857" s="8"/>
      <c r="F1857" s="8"/>
      <c r="G1857" s="5"/>
      <c r="H1857" s="5"/>
      <c r="I1857" s="5"/>
    </row>
    <row r="1858" spans="1:9" x14ac:dyDescent="0.2">
      <c r="A1858" s="1"/>
      <c r="B1858" s="1"/>
      <c r="C1858" s="1"/>
      <c r="D1858" s="8"/>
      <c r="E1858" s="8"/>
      <c r="F1858" s="8"/>
      <c r="G1858" s="5"/>
      <c r="H1858" s="5"/>
      <c r="I1858" s="5"/>
    </row>
    <row r="1859" spans="1:9" x14ac:dyDescent="0.2">
      <c r="A1859" s="1"/>
      <c r="B1859" s="1"/>
      <c r="C1859" s="1"/>
      <c r="D1859" s="8"/>
      <c r="E1859" s="8"/>
      <c r="F1859" s="8"/>
      <c r="G1859" s="5"/>
      <c r="H1859" s="5"/>
      <c r="I1859" s="5"/>
    </row>
    <row r="1860" spans="1:9" x14ac:dyDescent="0.2">
      <c r="A1860" s="1"/>
      <c r="B1860" s="1"/>
      <c r="C1860" s="1"/>
      <c r="D1860" s="8"/>
      <c r="E1860" s="8"/>
      <c r="F1860" s="8"/>
      <c r="G1860" s="5"/>
      <c r="H1860" s="5"/>
      <c r="I1860" s="5"/>
    </row>
    <row r="1861" spans="1:9" x14ac:dyDescent="0.2">
      <c r="A1861" s="1"/>
      <c r="B1861" s="1"/>
      <c r="C1861" s="1"/>
      <c r="D1861" s="8"/>
      <c r="E1861" s="8"/>
      <c r="F1861" s="8"/>
      <c r="G1861" s="5"/>
      <c r="H1861" s="5"/>
      <c r="I1861" s="5"/>
    </row>
    <row r="1862" spans="1:9" x14ac:dyDescent="0.2">
      <c r="A1862" s="1"/>
      <c r="B1862" s="1"/>
      <c r="C1862" s="1"/>
      <c r="D1862" s="8"/>
      <c r="E1862" s="8"/>
      <c r="F1862" s="8"/>
      <c r="G1862" s="5"/>
      <c r="H1862" s="5"/>
      <c r="I1862" s="5"/>
    </row>
    <row r="1863" spans="1:9" x14ac:dyDescent="0.2">
      <c r="A1863" s="1"/>
      <c r="B1863" s="1"/>
      <c r="C1863" s="1"/>
      <c r="D1863" s="8"/>
      <c r="E1863" s="8"/>
      <c r="F1863" s="8"/>
      <c r="G1863" s="5"/>
      <c r="H1863" s="5"/>
      <c r="I1863" s="5"/>
    </row>
    <row r="1864" spans="1:9" x14ac:dyDescent="0.2">
      <c r="A1864" s="1"/>
      <c r="B1864" s="1"/>
      <c r="C1864" s="1"/>
      <c r="D1864" s="8"/>
      <c r="E1864" s="8"/>
      <c r="F1864" s="8"/>
      <c r="G1864" s="5"/>
      <c r="H1864" s="5"/>
      <c r="I1864" s="5"/>
    </row>
    <row r="1865" spans="1:9" x14ac:dyDescent="0.2">
      <c r="A1865" s="1"/>
      <c r="B1865" s="1"/>
      <c r="C1865" s="1"/>
      <c r="D1865" s="8"/>
      <c r="E1865" s="8"/>
      <c r="F1865" s="8"/>
      <c r="G1865" s="5"/>
      <c r="H1865" s="5"/>
      <c r="I1865" s="5"/>
    </row>
    <row r="1866" spans="1:9" x14ac:dyDescent="0.2">
      <c r="A1866" s="1"/>
      <c r="B1866" s="1"/>
      <c r="C1866" s="1"/>
      <c r="D1866" s="8"/>
      <c r="E1866" s="8"/>
      <c r="F1866" s="8"/>
      <c r="G1866" s="5"/>
      <c r="H1866" s="5"/>
      <c r="I1866" s="5"/>
    </row>
    <row r="1867" spans="1:9" x14ac:dyDescent="0.2">
      <c r="A1867" s="1"/>
      <c r="B1867" s="1"/>
      <c r="C1867" s="1"/>
      <c r="D1867" s="8"/>
      <c r="E1867" s="8"/>
      <c r="F1867" s="8"/>
      <c r="G1867" s="5"/>
      <c r="H1867" s="5"/>
      <c r="I1867" s="5"/>
    </row>
    <row r="1868" spans="1:9" x14ac:dyDescent="0.2">
      <c r="A1868" s="1"/>
      <c r="B1868" s="1"/>
      <c r="C1868" s="1"/>
      <c r="D1868" s="8"/>
      <c r="E1868" s="8"/>
      <c r="F1868" s="8"/>
      <c r="G1868" s="5"/>
      <c r="H1868" s="5"/>
      <c r="I1868" s="5"/>
    </row>
    <row r="1869" spans="1:9" x14ac:dyDescent="0.2">
      <c r="A1869" s="1"/>
      <c r="B1869" s="1"/>
      <c r="C1869" s="1"/>
      <c r="D1869" s="8"/>
      <c r="E1869" s="8"/>
      <c r="F1869" s="8"/>
      <c r="G1869" s="5"/>
      <c r="H1869" s="5"/>
      <c r="I1869" s="5"/>
    </row>
    <row r="1870" spans="1:9" x14ac:dyDescent="0.2">
      <c r="A1870" s="1"/>
      <c r="B1870" s="1"/>
      <c r="C1870" s="1"/>
      <c r="D1870" s="8"/>
      <c r="E1870" s="8"/>
      <c r="F1870" s="8"/>
      <c r="G1870" s="5"/>
      <c r="H1870" s="5"/>
      <c r="I1870" s="5"/>
    </row>
    <row r="1871" spans="1:9" x14ac:dyDescent="0.2">
      <c r="A1871" s="1"/>
      <c r="B1871" s="1"/>
      <c r="C1871" s="1"/>
      <c r="D1871" s="8"/>
      <c r="E1871" s="8"/>
      <c r="F1871" s="8"/>
      <c r="G1871" s="5"/>
      <c r="H1871" s="5"/>
      <c r="I1871" s="5"/>
    </row>
    <row r="1872" spans="1:9" x14ac:dyDescent="0.2">
      <c r="A1872" s="1"/>
      <c r="B1872" s="1"/>
      <c r="C1872" s="1"/>
      <c r="D1872" s="8"/>
      <c r="E1872" s="8"/>
      <c r="F1872" s="8"/>
      <c r="G1872" s="5"/>
      <c r="H1872" s="5"/>
      <c r="I1872" s="5"/>
    </row>
    <row r="1873" spans="1:9" x14ac:dyDescent="0.2">
      <c r="A1873" s="1"/>
      <c r="B1873" s="1"/>
      <c r="C1873" s="1"/>
      <c r="D1873" s="8"/>
      <c r="E1873" s="8"/>
      <c r="F1873" s="8"/>
      <c r="G1873" s="5"/>
      <c r="H1873" s="5"/>
      <c r="I1873" s="5"/>
    </row>
    <row r="1874" spans="1:9" x14ac:dyDescent="0.2">
      <c r="A1874" s="1"/>
      <c r="B1874" s="1"/>
      <c r="C1874" s="1"/>
      <c r="D1874" s="8"/>
      <c r="E1874" s="8"/>
      <c r="F1874" s="8"/>
      <c r="G1874" s="5"/>
      <c r="H1874" s="5"/>
      <c r="I1874" s="5"/>
    </row>
    <row r="1875" spans="1:9" x14ac:dyDescent="0.2">
      <c r="A1875" s="1"/>
      <c r="B1875" s="1"/>
      <c r="C1875" s="1"/>
      <c r="D1875" s="8"/>
      <c r="E1875" s="8"/>
      <c r="F1875" s="8"/>
      <c r="G1875" s="5"/>
      <c r="H1875" s="5"/>
      <c r="I1875" s="5"/>
    </row>
    <row r="1876" spans="1:9" x14ac:dyDescent="0.2">
      <c r="A1876" s="1"/>
      <c r="B1876" s="1"/>
      <c r="C1876" s="1"/>
      <c r="D1876" s="8"/>
      <c r="E1876" s="8"/>
      <c r="F1876" s="8"/>
      <c r="G1876" s="5"/>
      <c r="H1876" s="5"/>
      <c r="I1876" s="5"/>
    </row>
    <row r="1877" spans="1:9" x14ac:dyDescent="0.2">
      <c r="A1877" s="1"/>
      <c r="B1877" s="1"/>
      <c r="C1877" s="1"/>
      <c r="D1877" s="8"/>
      <c r="E1877" s="8"/>
      <c r="F1877" s="8"/>
      <c r="G1877" s="5"/>
      <c r="H1877" s="5"/>
      <c r="I1877" s="5"/>
    </row>
    <row r="1878" spans="1:9" x14ac:dyDescent="0.2">
      <c r="A1878" s="1"/>
      <c r="B1878" s="1"/>
      <c r="C1878" s="1"/>
      <c r="D1878" s="8"/>
      <c r="E1878" s="8"/>
      <c r="F1878" s="8"/>
      <c r="G1878" s="5"/>
      <c r="H1878" s="5"/>
      <c r="I1878" s="5"/>
    </row>
    <row r="1879" spans="1:9" x14ac:dyDescent="0.2">
      <c r="A1879" s="1"/>
      <c r="B1879" s="1"/>
      <c r="C1879" s="1"/>
      <c r="D1879" s="8"/>
      <c r="E1879" s="8"/>
      <c r="F1879" s="8"/>
      <c r="G1879" s="5"/>
      <c r="H1879" s="5"/>
      <c r="I1879" s="5"/>
    </row>
    <row r="1880" spans="1:9" x14ac:dyDescent="0.2">
      <c r="A1880" s="1"/>
      <c r="B1880" s="1"/>
      <c r="C1880" s="1"/>
      <c r="D1880" s="8"/>
      <c r="E1880" s="8"/>
      <c r="F1880" s="8"/>
      <c r="G1880" s="5"/>
      <c r="H1880" s="5"/>
      <c r="I1880" s="5"/>
    </row>
    <row r="1881" spans="1:9" x14ac:dyDescent="0.2">
      <c r="A1881" s="1"/>
      <c r="B1881" s="1"/>
      <c r="C1881" s="1"/>
      <c r="D1881" s="8"/>
      <c r="E1881" s="8"/>
      <c r="F1881" s="8"/>
      <c r="G1881" s="5"/>
      <c r="H1881" s="5"/>
      <c r="I1881" s="5"/>
    </row>
    <row r="1882" spans="1:9" x14ac:dyDescent="0.2">
      <c r="A1882" s="1"/>
      <c r="B1882" s="1"/>
      <c r="C1882" s="1"/>
      <c r="D1882" s="8"/>
      <c r="E1882" s="8"/>
      <c r="F1882" s="8"/>
      <c r="G1882" s="5"/>
      <c r="H1882" s="5"/>
      <c r="I1882" s="5"/>
    </row>
    <row r="1883" spans="1:9" x14ac:dyDescent="0.2">
      <c r="A1883" s="1"/>
      <c r="B1883" s="1"/>
      <c r="C1883" s="1"/>
      <c r="D1883" s="8"/>
      <c r="E1883" s="8"/>
      <c r="F1883" s="8"/>
      <c r="G1883" s="5"/>
      <c r="H1883" s="5"/>
      <c r="I1883" s="5"/>
    </row>
    <row r="1884" spans="1:9" x14ac:dyDescent="0.2">
      <c r="A1884" s="1"/>
      <c r="B1884" s="1"/>
      <c r="C1884" s="1"/>
      <c r="D1884" s="8"/>
      <c r="E1884" s="8"/>
      <c r="F1884" s="8"/>
      <c r="G1884" s="5"/>
      <c r="H1884" s="5"/>
      <c r="I1884" s="5"/>
    </row>
    <row r="1885" spans="1:9" x14ac:dyDescent="0.2">
      <c r="A1885" s="1"/>
      <c r="B1885" s="1"/>
      <c r="C1885" s="1"/>
      <c r="D1885" s="8"/>
      <c r="E1885" s="8"/>
      <c r="F1885" s="8"/>
      <c r="G1885" s="5"/>
      <c r="H1885" s="5"/>
      <c r="I1885" s="5"/>
    </row>
    <row r="1886" spans="1:9" x14ac:dyDescent="0.2">
      <c r="A1886" s="1"/>
      <c r="B1886" s="1"/>
      <c r="C1886" s="1"/>
      <c r="D1886" s="8"/>
      <c r="E1886" s="8"/>
      <c r="F1886" s="8"/>
      <c r="G1886" s="5"/>
      <c r="H1886" s="5"/>
      <c r="I1886" s="5"/>
    </row>
    <row r="1887" spans="1:9" x14ac:dyDescent="0.2">
      <c r="A1887" s="1"/>
      <c r="B1887" s="1"/>
      <c r="C1887" s="1"/>
      <c r="D1887" s="8"/>
      <c r="E1887" s="8"/>
      <c r="F1887" s="8"/>
      <c r="G1887" s="5"/>
      <c r="H1887" s="5"/>
      <c r="I1887" s="5"/>
    </row>
    <row r="1888" spans="1:9" x14ac:dyDescent="0.2">
      <c r="A1888" s="1"/>
      <c r="B1888" s="1"/>
      <c r="C1888" s="1"/>
      <c r="D1888" s="8"/>
      <c r="E1888" s="8"/>
      <c r="F1888" s="8"/>
      <c r="G1888" s="5"/>
      <c r="H1888" s="5"/>
      <c r="I1888" s="5"/>
    </row>
    <row r="1889" spans="1:9" x14ac:dyDescent="0.2">
      <c r="A1889" s="1"/>
      <c r="B1889" s="1"/>
      <c r="C1889" s="1"/>
      <c r="D1889" s="8"/>
      <c r="E1889" s="8"/>
      <c r="F1889" s="8"/>
      <c r="G1889" s="5"/>
      <c r="H1889" s="5"/>
      <c r="I1889" s="5"/>
    </row>
    <row r="1890" spans="1:9" x14ac:dyDescent="0.2">
      <c r="A1890" s="1"/>
      <c r="B1890" s="1"/>
      <c r="C1890" s="1"/>
      <c r="D1890" s="8"/>
      <c r="E1890" s="8"/>
      <c r="F1890" s="8"/>
      <c r="G1890" s="5"/>
      <c r="H1890" s="5"/>
      <c r="I1890" s="5"/>
    </row>
    <row r="1891" spans="1:9" x14ac:dyDescent="0.2">
      <c r="A1891" s="1"/>
      <c r="B1891" s="1"/>
      <c r="C1891" s="1"/>
      <c r="D1891" s="8"/>
      <c r="E1891" s="8"/>
      <c r="F1891" s="8"/>
      <c r="G1891" s="5"/>
      <c r="H1891" s="5"/>
      <c r="I1891" s="5"/>
    </row>
    <row r="1892" spans="1:9" x14ac:dyDescent="0.2">
      <c r="A1892" s="1"/>
      <c r="B1892" s="1"/>
      <c r="C1892" s="1"/>
      <c r="D1892" s="8"/>
      <c r="E1892" s="8"/>
      <c r="F1892" s="8"/>
      <c r="G1892" s="5"/>
      <c r="H1892" s="5"/>
      <c r="I1892" s="5"/>
    </row>
    <row r="1893" spans="1:9" x14ac:dyDescent="0.2">
      <c r="A1893" s="1"/>
      <c r="B1893" s="1"/>
      <c r="C1893" s="1"/>
      <c r="D1893" s="8"/>
      <c r="E1893" s="8"/>
      <c r="F1893" s="8"/>
      <c r="G1893" s="5"/>
      <c r="H1893" s="5"/>
      <c r="I1893" s="5"/>
    </row>
    <row r="1894" spans="1:9" x14ac:dyDescent="0.2">
      <c r="A1894" s="1"/>
      <c r="B1894" s="1"/>
      <c r="C1894" s="1"/>
      <c r="D1894" s="8"/>
      <c r="E1894" s="8"/>
      <c r="F1894" s="8"/>
      <c r="G1894" s="5"/>
      <c r="H1894" s="5"/>
      <c r="I1894" s="5"/>
    </row>
    <row r="1895" spans="1:9" x14ac:dyDescent="0.2">
      <c r="A1895" s="1"/>
      <c r="B1895" s="1"/>
      <c r="C1895" s="1"/>
      <c r="D1895" s="8"/>
      <c r="E1895" s="8"/>
      <c r="F1895" s="8"/>
      <c r="G1895" s="5"/>
      <c r="H1895" s="5"/>
      <c r="I1895" s="5"/>
    </row>
    <row r="1896" spans="1:9" x14ac:dyDescent="0.2">
      <c r="A1896" s="1"/>
      <c r="B1896" s="1"/>
      <c r="C1896" s="1"/>
      <c r="D1896" s="8"/>
      <c r="E1896" s="8"/>
      <c r="F1896" s="8"/>
      <c r="G1896" s="5"/>
      <c r="H1896" s="5"/>
      <c r="I1896" s="5"/>
    </row>
    <row r="1897" spans="1:9" x14ac:dyDescent="0.2">
      <c r="A1897" s="1"/>
      <c r="B1897" s="1"/>
      <c r="C1897" s="1"/>
      <c r="D1897" s="8"/>
      <c r="E1897" s="8"/>
      <c r="F1897" s="8"/>
      <c r="G1897" s="5"/>
      <c r="H1897" s="5"/>
      <c r="I1897" s="5"/>
    </row>
    <row r="1898" spans="1:9" x14ac:dyDescent="0.2">
      <c r="A1898" s="1"/>
      <c r="B1898" s="1"/>
      <c r="C1898" s="1"/>
      <c r="D1898" s="8"/>
      <c r="E1898" s="8"/>
      <c r="F1898" s="8"/>
      <c r="G1898" s="5"/>
      <c r="H1898" s="5"/>
      <c r="I1898" s="5"/>
    </row>
    <row r="1899" spans="1:9" x14ac:dyDescent="0.2">
      <c r="A1899" s="1"/>
      <c r="B1899" s="1"/>
      <c r="C1899" s="1"/>
      <c r="D1899" s="8"/>
      <c r="E1899" s="8"/>
      <c r="F1899" s="8"/>
      <c r="G1899" s="5"/>
      <c r="H1899" s="5"/>
      <c r="I1899" s="5"/>
    </row>
    <row r="1900" spans="1:9" x14ac:dyDescent="0.2">
      <c r="A1900" s="1"/>
      <c r="B1900" s="1"/>
      <c r="C1900" s="1"/>
      <c r="D1900" s="8"/>
      <c r="E1900" s="8"/>
      <c r="F1900" s="8"/>
      <c r="G1900" s="5"/>
      <c r="H1900" s="5"/>
      <c r="I1900" s="5"/>
    </row>
    <row r="1901" spans="1:9" x14ac:dyDescent="0.2">
      <c r="A1901" s="1"/>
      <c r="B1901" s="1"/>
      <c r="C1901" s="1"/>
      <c r="D1901" s="8"/>
      <c r="E1901" s="8"/>
      <c r="F1901" s="8"/>
      <c r="G1901" s="5"/>
      <c r="H1901" s="5"/>
      <c r="I1901" s="5"/>
    </row>
    <row r="1902" spans="1:9" x14ac:dyDescent="0.2">
      <c r="A1902" s="1"/>
      <c r="B1902" s="1"/>
      <c r="C1902" s="1"/>
      <c r="D1902" s="8"/>
      <c r="E1902" s="8"/>
      <c r="F1902" s="8"/>
      <c r="G1902" s="5"/>
      <c r="H1902" s="5"/>
      <c r="I1902" s="5"/>
    </row>
    <row r="1903" spans="1:9" x14ac:dyDescent="0.2">
      <c r="A1903" s="1"/>
      <c r="B1903" s="1"/>
      <c r="C1903" s="1"/>
      <c r="D1903" s="8"/>
      <c r="E1903" s="8"/>
      <c r="F1903" s="8"/>
      <c r="G1903" s="5"/>
      <c r="H1903" s="5"/>
      <c r="I1903" s="5"/>
    </row>
    <row r="1904" spans="1:9" x14ac:dyDescent="0.2">
      <c r="A1904" s="1"/>
      <c r="B1904" s="1"/>
      <c r="C1904" s="1"/>
      <c r="D1904" s="8"/>
      <c r="E1904" s="8"/>
      <c r="F1904" s="8"/>
      <c r="G1904" s="5"/>
      <c r="H1904" s="5"/>
      <c r="I1904" s="5"/>
    </row>
    <row r="1905" spans="1:9" x14ac:dyDescent="0.2">
      <c r="A1905" s="1"/>
      <c r="B1905" s="1"/>
      <c r="C1905" s="1"/>
      <c r="D1905" s="8"/>
      <c r="E1905" s="8"/>
      <c r="F1905" s="8"/>
      <c r="G1905" s="5"/>
      <c r="H1905" s="5"/>
      <c r="I1905" s="5"/>
    </row>
    <row r="1906" spans="1:9" x14ac:dyDescent="0.2">
      <c r="A1906" s="1"/>
      <c r="B1906" s="1"/>
      <c r="C1906" s="1"/>
      <c r="D1906" s="8"/>
      <c r="E1906" s="8"/>
      <c r="F1906" s="8"/>
      <c r="G1906" s="5"/>
      <c r="H1906" s="5"/>
      <c r="I1906" s="5"/>
    </row>
    <row r="1907" spans="1:9" x14ac:dyDescent="0.2">
      <c r="A1907" s="1"/>
      <c r="B1907" s="1"/>
      <c r="C1907" s="1"/>
      <c r="D1907" s="8"/>
      <c r="E1907" s="8"/>
      <c r="F1907" s="8"/>
      <c r="G1907" s="5"/>
      <c r="H1907" s="5"/>
      <c r="I1907" s="5"/>
    </row>
    <row r="1908" spans="1:9" x14ac:dyDescent="0.2">
      <c r="A1908" s="1"/>
      <c r="B1908" s="1"/>
      <c r="C1908" s="1"/>
      <c r="D1908" s="8"/>
      <c r="E1908" s="8"/>
      <c r="F1908" s="8"/>
      <c r="G1908" s="5"/>
      <c r="H1908" s="5"/>
      <c r="I1908" s="5"/>
    </row>
    <row r="1909" spans="1:9" x14ac:dyDescent="0.2">
      <c r="A1909" s="1"/>
      <c r="B1909" s="1"/>
      <c r="C1909" s="1"/>
      <c r="D1909" s="8"/>
      <c r="E1909" s="8"/>
      <c r="F1909" s="8"/>
      <c r="G1909" s="5"/>
      <c r="H1909" s="5"/>
      <c r="I1909" s="5"/>
    </row>
    <row r="1910" spans="1:9" x14ac:dyDescent="0.2">
      <c r="A1910" s="1"/>
      <c r="B1910" s="1"/>
      <c r="C1910" s="1"/>
      <c r="D1910" s="8"/>
      <c r="E1910" s="8"/>
      <c r="F1910" s="8"/>
      <c r="G1910" s="5"/>
      <c r="H1910" s="5"/>
      <c r="I1910" s="5"/>
    </row>
    <row r="1911" spans="1:9" x14ac:dyDescent="0.2">
      <c r="A1911" s="1"/>
      <c r="B1911" s="1"/>
      <c r="C1911" s="1"/>
      <c r="D1911" s="8"/>
      <c r="E1911" s="8"/>
      <c r="F1911" s="8"/>
      <c r="G1911" s="5"/>
      <c r="H1911" s="5"/>
      <c r="I1911" s="5"/>
    </row>
    <row r="1912" spans="1:9" x14ac:dyDescent="0.2">
      <c r="A1912" s="1"/>
      <c r="B1912" s="1"/>
      <c r="C1912" s="1"/>
      <c r="D1912" s="8"/>
      <c r="E1912" s="8"/>
      <c r="F1912" s="8"/>
      <c r="G1912" s="5"/>
      <c r="H1912" s="5"/>
      <c r="I1912" s="5"/>
    </row>
    <row r="1913" spans="1:9" x14ac:dyDescent="0.2">
      <c r="A1913" s="1"/>
      <c r="B1913" s="1"/>
      <c r="C1913" s="1"/>
      <c r="D1913" s="8"/>
      <c r="E1913" s="8"/>
      <c r="F1913" s="8"/>
      <c r="G1913" s="5"/>
      <c r="H1913" s="5"/>
      <c r="I1913" s="5"/>
    </row>
    <row r="1914" spans="1:9" x14ac:dyDescent="0.2">
      <c r="A1914" s="1"/>
      <c r="B1914" s="1"/>
      <c r="C1914" s="1"/>
      <c r="D1914" s="8"/>
      <c r="E1914" s="8"/>
      <c r="F1914" s="8"/>
      <c r="G1914" s="5"/>
      <c r="H1914" s="5"/>
      <c r="I1914" s="5"/>
    </row>
    <row r="1915" spans="1:9" x14ac:dyDescent="0.2">
      <c r="A1915" s="1"/>
      <c r="B1915" s="1"/>
      <c r="C1915" s="1"/>
      <c r="D1915" s="8"/>
      <c r="E1915" s="8"/>
      <c r="F1915" s="8"/>
      <c r="G1915" s="5"/>
      <c r="H1915" s="5"/>
      <c r="I1915" s="5"/>
    </row>
    <row r="1916" spans="1:9" x14ac:dyDescent="0.2">
      <c r="A1916" s="1"/>
      <c r="B1916" s="1"/>
      <c r="C1916" s="1"/>
      <c r="D1916" s="8"/>
      <c r="E1916" s="8"/>
      <c r="F1916" s="8"/>
      <c r="G1916" s="5"/>
      <c r="H1916" s="5"/>
      <c r="I1916" s="5"/>
    </row>
    <row r="1917" spans="1:9" x14ac:dyDescent="0.2">
      <c r="A1917" s="1"/>
      <c r="B1917" s="1"/>
      <c r="C1917" s="1"/>
      <c r="D1917" s="8"/>
      <c r="E1917" s="8"/>
      <c r="F1917" s="8"/>
      <c r="G1917" s="5"/>
      <c r="H1917" s="5"/>
      <c r="I1917" s="5"/>
    </row>
    <row r="1918" spans="1:9" x14ac:dyDescent="0.2">
      <c r="A1918" s="1"/>
      <c r="B1918" s="1"/>
      <c r="C1918" s="1"/>
      <c r="D1918" s="8"/>
      <c r="E1918" s="8"/>
      <c r="F1918" s="8"/>
      <c r="G1918" s="5"/>
      <c r="H1918" s="5"/>
      <c r="I1918" s="5"/>
    </row>
    <row r="1919" spans="1:9" x14ac:dyDescent="0.2">
      <c r="A1919" s="1"/>
      <c r="B1919" s="1"/>
      <c r="C1919" s="1"/>
      <c r="D1919" s="8"/>
      <c r="E1919" s="8"/>
      <c r="F1919" s="8"/>
      <c r="G1919" s="5"/>
      <c r="H1919" s="5"/>
      <c r="I1919" s="5"/>
    </row>
    <row r="1920" spans="1:9" x14ac:dyDescent="0.2">
      <c r="A1920" s="1"/>
      <c r="B1920" s="1"/>
      <c r="C1920" s="1"/>
      <c r="D1920" s="8"/>
      <c r="E1920" s="8"/>
      <c r="F1920" s="8"/>
      <c r="G1920" s="5"/>
      <c r="H1920" s="5"/>
      <c r="I1920" s="5"/>
    </row>
    <row r="1921" spans="1:9" x14ac:dyDescent="0.2">
      <c r="A1921" s="1"/>
      <c r="B1921" s="1"/>
      <c r="C1921" s="1"/>
      <c r="D1921" s="8"/>
      <c r="E1921" s="8"/>
      <c r="F1921" s="8"/>
      <c r="G1921" s="5"/>
      <c r="H1921" s="5"/>
      <c r="I1921" s="5"/>
    </row>
    <row r="1922" spans="1:9" x14ac:dyDescent="0.2">
      <c r="A1922" s="1"/>
      <c r="B1922" s="1"/>
      <c r="C1922" s="1"/>
      <c r="D1922" s="8"/>
      <c r="E1922" s="8"/>
      <c r="F1922" s="8"/>
      <c r="G1922" s="5"/>
      <c r="H1922" s="5"/>
      <c r="I1922" s="5"/>
    </row>
    <row r="1923" spans="1:9" x14ac:dyDescent="0.2">
      <c r="A1923" s="1"/>
      <c r="B1923" s="1"/>
      <c r="C1923" s="1"/>
      <c r="D1923" s="8"/>
      <c r="E1923" s="8"/>
      <c r="F1923" s="8"/>
      <c r="G1923" s="5"/>
      <c r="H1923" s="5"/>
      <c r="I1923" s="5"/>
    </row>
    <row r="1924" spans="1:9" x14ac:dyDescent="0.2">
      <c r="A1924" s="1"/>
      <c r="B1924" s="1"/>
      <c r="C1924" s="1"/>
      <c r="D1924" s="8"/>
      <c r="E1924" s="8"/>
      <c r="F1924" s="8"/>
      <c r="G1924" s="5"/>
      <c r="H1924" s="5"/>
      <c r="I1924" s="5"/>
    </row>
    <row r="1925" spans="1:9" x14ac:dyDescent="0.2">
      <c r="A1925" s="1"/>
      <c r="B1925" s="1"/>
      <c r="C1925" s="1"/>
      <c r="D1925" s="8"/>
      <c r="E1925" s="8"/>
      <c r="F1925" s="8"/>
      <c r="G1925" s="5"/>
      <c r="H1925" s="5"/>
      <c r="I1925" s="5"/>
    </row>
    <row r="1926" spans="1:9" x14ac:dyDescent="0.2">
      <c r="A1926" s="1"/>
      <c r="B1926" s="1"/>
      <c r="C1926" s="1"/>
      <c r="D1926" s="8"/>
      <c r="E1926" s="8"/>
      <c r="F1926" s="8"/>
      <c r="G1926" s="5"/>
      <c r="H1926" s="5"/>
      <c r="I1926" s="5"/>
    </row>
    <row r="1927" spans="1:9" x14ac:dyDescent="0.2">
      <c r="A1927" s="1"/>
      <c r="B1927" s="1"/>
      <c r="C1927" s="1"/>
      <c r="D1927" s="8"/>
      <c r="E1927" s="8"/>
      <c r="F1927" s="8"/>
      <c r="G1927" s="5"/>
      <c r="H1927" s="5"/>
      <c r="I1927" s="5"/>
    </row>
    <row r="1928" spans="1:9" x14ac:dyDescent="0.2">
      <c r="A1928" s="1"/>
      <c r="B1928" s="1"/>
      <c r="C1928" s="1"/>
      <c r="D1928" s="8"/>
      <c r="E1928" s="8"/>
      <c r="F1928" s="8"/>
      <c r="G1928" s="5"/>
      <c r="H1928" s="5"/>
      <c r="I1928" s="5"/>
    </row>
    <row r="1929" spans="1:9" x14ac:dyDescent="0.2">
      <c r="A1929" s="1"/>
      <c r="B1929" s="1"/>
      <c r="C1929" s="1"/>
      <c r="D1929" s="8"/>
      <c r="E1929" s="8"/>
      <c r="F1929" s="8"/>
      <c r="G1929" s="5"/>
      <c r="H1929" s="5"/>
      <c r="I1929" s="5"/>
    </row>
    <row r="1930" spans="1:9" x14ac:dyDescent="0.2">
      <c r="A1930" s="1"/>
      <c r="B1930" s="1"/>
      <c r="C1930" s="1"/>
      <c r="D1930" s="8"/>
      <c r="E1930" s="8"/>
      <c r="F1930" s="8"/>
      <c r="G1930" s="5"/>
      <c r="H1930" s="5"/>
      <c r="I1930" s="5"/>
    </row>
    <row r="1931" spans="1:9" x14ac:dyDescent="0.2">
      <c r="A1931" s="1"/>
      <c r="B1931" s="1"/>
      <c r="C1931" s="1"/>
      <c r="D1931" s="8"/>
      <c r="E1931" s="8"/>
      <c r="F1931" s="8"/>
      <c r="G1931" s="5"/>
      <c r="H1931" s="5"/>
      <c r="I1931" s="5"/>
    </row>
    <row r="1932" spans="1:9" x14ac:dyDescent="0.2">
      <c r="A1932" s="1"/>
      <c r="B1932" s="1"/>
      <c r="C1932" s="1"/>
      <c r="D1932" s="8"/>
      <c r="E1932" s="8"/>
      <c r="F1932" s="8"/>
      <c r="G1932" s="5"/>
      <c r="H1932" s="5"/>
      <c r="I1932" s="5"/>
    </row>
    <row r="1933" spans="1:9" x14ac:dyDescent="0.2">
      <c r="A1933" s="1"/>
      <c r="B1933" s="1"/>
      <c r="C1933" s="1"/>
      <c r="D1933" s="8"/>
      <c r="E1933" s="8"/>
      <c r="F1933" s="8"/>
      <c r="G1933" s="5"/>
      <c r="H1933" s="5"/>
      <c r="I1933" s="5"/>
    </row>
    <row r="1934" spans="1:9" x14ac:dyDescent="0.2">
      <c r="A1934" s="1"/>
      <c r="B1934" s="1"/>
      <c r="C1934" s="1"/>
      <c r="D1934" s="8"/>
      <c r="E1934" s="8"/>
      <c r="F1934" s="8"/>
      <c r="G1934" s="5"/>
      <c r="H1934" s="5"/>
      <c r="I1934" s="5"/>
    </row>
    <row r="1935" spans="1:9" x14ac:dyDescent="0.2">
      <c r="A1935" s="1"/>
      <c r="B1935" s="1"/>
      <c r="C1935" s="1"/>
      <c r="D1935" s="8"/>
      <c r="E1935" s="8"/>
      <c r="F1935" s="8"/>
      <c r="G1935" s="5"/>
      <c r="H1935" s="5"/>
      <c r="I1935" s="5"/>
    </row>
    <row r="1936" spans="1:9" x14ac:dyDescent="0.2">
      <c r="A1936" s="1"/>
      <c r="B1936" s="1"/>
      <c r="C1936" s="1"/>
      <c r="D1936" s="8"/>
      <c r="E1936" s="8"/>
      <c r="F1936" s="8"/>
      <c r="G1936" s="5"/>
      <c r="H1936" s="5"/>
      <c r="I1936" s="5"/>
    </row>
    <row r="1937" spans="1:9" x14ac:dyDescent="0.2">
      <c r="A1937" s="1"/>
      <c r="B1937" s="1"/>
      <c r="C1937" s="1"/>
      <c r="D1937" s="8"/>
      <c r="E1937" s="8"/>
      <c r="F1937" s="8"/>
      <c r="G1937" s="5"/>
      <c r="H1937" s="5"/>
      <c r="I1937" s="5"/>
    </row>
    <row r="1938" spans="1:9" x14ac:dyDescent="0.2">
      <c r="A1938" s="1"/>
      <c r="B1938" s="1"/>
      <c r="C1938" s="1"/>
      <c r="D1938" s="8"/>
      <c r="E1938" s="8"/>
      <c r="F1938" s="8"/>
      <c r="G1938" s="5"/>
      <c r="H1938" s="5"/>
      <c r="I1938" s="5"/>
    </row>
  </sheetData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38"/>
  <sheetViews>
    <sheetView zoomScale="70" zoomScaleNormal="70" workbookViewId="0">
      <selection activeCell="O31" sqref="O31"/>
    </sheetView>
  </sheetViews>
  <sheetFormatPr defaultRowHeight="12.75" x14ac:dyDescent="0.2"/>
  <cols>
    <col min="1" max="1" width="28.140625" customWidth="1"/>
    <col min="2" max="2" width="37.140625" customWidth="1"/>
    <col min="3" max="3" width="9.7109375" bestFit="1" customWidth="1"/>
    <col min="4" max="4" width="15.7109375" style="6" bestFit="1" customWidth="1"/>
    <col min="5" max="5" width="14.28515625" style="6" customWidth="1"/>
    <col min="6" max="6" width="11.140625" style="6" customWidth="1"/>
    <col min="7" max="7" width="14.7109375" style="4" customWidth="1"/>
    <col min="8" max="8" width="16.7109375" style="4" customWidth="1"/>
    <col min="9" max="9" width="11.7109375" style="4" customWidth="1"/>
    <col min="10" max="10" width="22" bestFit="1" customWidth="1"/>
    <col min="11" max="11" width="17.28515625" customWidth="1"/>
    <col min="12" max="14" width="13.7109375" bestFit="1" customWidth="1"/>
    <col min="15" max="15" width="11.42578125" bestFit="1" customWidth="1"/>
    <col min="16" max="16" width="17" customWidth="1"/>
    <col min="17" max="18" width="13.5703125" customWidth="1"/>
    <col min="19" max="19" width="9.7109375" customWidth="1"/>
    <col min="23" max="23" width="12" bestFit="1" customWidth="1"/>
  </cols>
  <sheetData>
    <row r="1" spans="1:19" x14ac:dyDescent="0.2">
      <c r="D1" s="7"/>
      <c r="E1" s="7"/>
      <c r="F1" s="7"/>
      <c r="G1" s="7"/>
      <c r="H1" s="7"/>
      <c r="J1" s="4"/>
      <c r="K1" s="4"/>
      <c r="L1" s="4"/>
      <c r="M1" s="4"/>
      <c r="N1" s="4"/>
    </row>
    <row r="2" spans="1:19" x14ac:dyDescent="0.2">
      <c r="B2" s="15"/>
      <c r="D2" s="7"/>
      <c r="E2" s="7"/>
      <c r="F2" s="7"/>
      <c r="G2" s="7"/>
      <c r="H2" s="7"/>
      <c r="J2" s="4"/>
      <c r="K2" s="4"/>
      <c r="L2" s="4"/>
      <c r="M2" s="4"/>
      <c r="N2" s="4"/>
    </row>
    <row r="3" spans="1:19" x14ac:dyDescent="0.2">
      <c r="C3" s="7"/>
      <c r="E3" s="2"/>
      <c r="F3" s="2"/>
      <c r="G3" s="2"/>
      <c r="H3" s="2"/>
      <c r="J3" s="4"/>
      <c r="K3" s="4"/>
      <c r="L3" s="4"/>
      <c r="M3" s="4"/>
      <c r="N3" s="4"/>
    </row>
    <row r="4" spans="1:19" x14ac:dyDescent="0.2">
      <c r="C4" s="6"/>
      <c r="D4" s="9" t="s">
        <v>8</v>
      </c>
      <c r="E4" s="9"/>
      <c r="G4" s="6"/>
      <c r="H4" s="6"/>
      <c r="J4" s="4"/>
      <c r="K4" s="4"/>
      <c r="M4" s="4"/>
      <c r="N4" s="5"/>
      <c r="R4" s="62" t="s">
        <v>242</v>
      </c>
    </row>
    <row r="5" spans="1:19" ht="12" customHeight="1" x14ac:dyDescent="0.2">
      <c r="A5" s="17" t="s">
        <v>2</v>
      </c>
      <c r="B5" s="17" t="s">
        <v>25</v>
      </c>
      <c r="C5" s="17" t="s">
        <v>14</v>
      </c>
      <c r="D5" s="17" t="s">
        <v>15</v>
      </c>
      <c r="E5" s="17" t="s">
        <v>294</v>
      </c>
      <c r="F5" s="17" t="s">
        <v>295</v>
      </c>
      <c r="G5" s="17" t="s">
        <v>296</v>
      </c>
      <c r="H5" s="17" t="s">
        <v>297</v>
      </c>
      <c r="I5" s="17" t="s">
        <v>298</v>
      </c>
      <c r="J5" s="17" t="s">
        <v>299</v>
      </c>
      <c r="K5" s="17" t="s">
        <v>300</v>
      </c>
      <c r="L5" s="17" t="s">
        <v>301</v>
      </c>
      <c r="M5" s="17" t="s">
        <v>0</v>
      </c>
      <c r="N5" s="17" t="s">
        <v>175</v>
      </c>
      <c r="P5" s="214" t="s">
        <v>44</v>
      </c>
      <c r="Q5" s="215" t="s">
        <v>78</v>
      </c>
      <c r="R5" s="214" t="s">
        <v>44</v>
      </c>
      <c r="S5" s="215" t="s">
        <v>78</v>
      </c>
    </row>
    <row r="6" spans="1:19" ht="13.5" thickBot="1" x14ac:dyDescent="0.25">
      <c r="A6" s="16" t="s">
        <v>26</v>
      </c>
      <c r="B6" s="16"/>
      <c r="C6" s="16"/>
      <c r="D6" s="16"/>
      <c r="E6" s="16" t="s">
        <v>172</v>
      </c>
      <c r="F6" s="16" t="s">
        <v>172</v>
      </c>
      <c r="G6" s="16"/>
      <c r="H6" s="16"/>
      <c r="I6" s="16" t="s">
        <v>171</v>
      </c>
      <c r="J6" s="16" t="s">
        <v>171</v>
      </c>
      <c r="K6" s="16" t="s">
        <v>173</v>
      </c>
      <c r="L6" s="16" t="s">
        <v>173</v>
      </c>
      <c r="M6" s="16"/>
      <c r="N6" s="16"/>
      <c r="P6" s="200" t="s">
        <v>74</v>
      </c>
      <c r="Q6" s="15" t="s">
        <v>74</v>
      </c>
      <c r="R6" s="15" t="s">
        <v>75</v>
      </c>
      <c r="S6" s="15" t="s">
        <v>75</v>
      </c>
    </row>
    <row r="7" spans="1:19" x14ac:dyDescent="0.2">
      <c r="A7" t="str">
        <f>Processes!D13</f>
        <v>RAMBCELCE1</v>
      </c>
      <c r="B7" t="str">
        <f>Processes!E13</f>
        <v>Residential Appliance Computers Demand Multi Storage Buildings</v>
      </c>
      <c r="C7" s="6" t="s">
        <v>269</v>
      </c>
      <c r="D7" s="6" t="str">
        <f>LEFT(A7,5)</f>
        <v>RAMBC</v>
      </c>
      <c r="E7" s="35">
        <f>I40</f>
        <v>8438.191782838041</v>
      </c>
      <c r="F7" s="34">
        <f>J40</f>
        <v>1948.7189319800743</v>
      </c>
      <c r="G7" s="34">
        <f>E7</f>
        <v>8438.191782838041</v>
      </c>
      <c r="H7" s="34">
        <f>F7</f>
        <v>1948.7189319800743</v>
      </c>
      <c r="I7" s="42">
        <f>P7/R7</f>
        <v>2165.4916869180242</v>
      </c>
      <c r="J7" s="42">
        <f>Q7/S7</f>
        <v>2165.4916869180242</v>
      </c>
      <c r="K7" s="58">
        <f>ROUND(I42,0)</f>
        <v>4</v>
      </c>
      <c r="L7" s="58">
        <f>ROUND(J42,0)</f>
        <v>4</v>
      </c>
      <c r="M7" s="29">
        <v>1</v>
      </c>
      <c r="N7">
        <v>1</v>
      </c>
      <c r="P7" s="34">
        <f t="shared" ref="P7:P13" si="0">E7*M7*N7</f>
        <v>8438.191782838041</v>
      </c>
      <c r="Q7" s="34">
        <f t="shared" ref="Q7:Q13" si="1">F7*M7*N7</f>
        <v>1948.7189319800743</v>
      </c>
      <c r="R7" s="13">
        <f>L42</f>
        <v>3.8966632076281313</v>
      </c>
      <c r="S7" s="13">
        <f>M42</f>
        <v>0.89989675035582073</v>
      </c>
    </row>
    <row r="8" spans="1:19" x14ac:dyDescent="0.2">
      <c r="A8" t="str">
        <f>Processes!D14</f>
        <v>RAMBKELCE1</v>
      </c>
      <c r="B8" t="str">
        <f>Processes!E14</f>
        <v>Residential Appliance Cooking Demand Multi Storage Buildings</v>
      </c>
      <c r="C8" s="6" t="str">
        <f t="shared" ref="C8:C13" si="2">$C$7</f>
        <v>RESELCA</v>
      </c>
      <c r="D8" s="6" t="str">
        <f t="shared" ref="D8:D13" si="3">LEFT(A8,5)</f>
        <v>RAMBK</v>
      </c>
      <c r="E8" s="35">
        <f>I54</f>
        <v>7829.8085728161368</v>
      </c>
      <c r="F8" s="34">
        <f>J54</f>
        <v>1808.2187028101528</v>
      </c>
      <c r="G8" s="34">
        <f t="shared" ref="G8:H13" si="4">E8</f>
        <v>7829.8085728161368</v>
      </c>
      <c r="H8" s="34">
        <f t="shared" si="4"/>
        <v>1808.2187028101528</v>
      </c>
      <c r="I8" s="42">
        <f t="shared" ref="I8:J13" si="5">P8/R8</f>
        <v>2871.6528585859974</v>
      </c>
      <c r="J8" s="42">
        <f t="shared" si="5"/>
        <v>2871.6528585859974</v>
      </c>
      <c r="K8" s="58">
        <f>ROUND(I56,0)</f>
        <v>11</v>
      </c>
      <c r="L8" s="58">
        <f>ROUND(J56,0)</f>
        <v>11</v>
      </c>
      <c r="M8" s="29">
        <v>1</v>
      </c>
      <c r="N8">
        <v>1</v>
      </c>
      <c r="P8" s="34">
        <f t="shared" si="0"/>
        <v>7829.8085728161368</v>
      </c>
      <c r="Q8" s="34">
        <f t="shared" si="1"/>
        <v>1808.2187028101528</v>
      </c>
      <c r="R8" s="13">
        <f>L56</f>
        <v>2.7265860319452182</v>
      </c>
      <c r="S8" s="13">
        <f>M56</f>
        <v>0.62967872227443267</v>
      </c>
    </row>
    <row r="9" spans="1:19" x14ac:dyDescent="0.2">
      <c r="A9" t="str">
        <f>Processes!D15</f>
        <v>RAMBEELCE1</v>
      </c>
      <c r="B9" t="str">
        <f>Processes!E15</f>
        <v>Residential Appliance Entertainment Demand Multi Storage Buildings</v>
      </c>
      <c r="C9" s="6" t="str">
        <f t="shared" si="2"/>
        <v>RESELCA</v>
      </c>
      <c r="D9" s="6" t="str">
        <f t="shared" si="3"/>
        <v>RAMBE</v>
      </c>
      <c r="E9" s="35">
        <f>I68</f>
        <v>8173.9340072520436</v>
      </c>
      <c r="F9" s="35">
        <f>J68</f>
        <v>1887.6911497892581</v>
      </c>
      <c r="G9" s="34">
        <f t="shared" si="4"/>
        <v>8173.9340072520436</v>
      </c>
      <c r="H9" s="34">
        <f t="shared" si="4"/>
        <v>1887.6911497892581</v>
      </c>
      <c r="I9" s="42">
        <f t="shared" si="5"/>
        <v>1414.4704697636766</v>
      </c>
      <c r="J9" s="42">
        <f t="shared" si="5"/>
        <v>1414.4704697636766</v>
      </c>
      <c r="K9" s="58">
        <f>ROUND(I70,0)</f>
        <v>7</v>
      </c>
      <c r="L9" s="58">
        <f>ROUND(J70,0)</f>
        <v>7</v>
      </c>
      <c r="M9" s="29">
        <v>1</v>
      </c>
      <c r="N9">
        <v>1</v>
      </c>
      <c r="P9" s="34">
        <f t="shared" si="0"/>
        <v>8173.9340072520436</v>
      </c>
      <c r="Q9" s="34">
        <f t="shared" si="1"/>
        <v>1887.6911497892581</v>
      </c>
      <c r="R9" s="13">
        <f>L70</f>
        <v>5.7787943841752369</v>
      </c>
      <c r="S9" s="13">
        <f>M70</f>
        <v>1.3345567759393697</v>
      </c>
    </row>
    <row r="10" spans="1:19" x14ac:dyDescent="0.2">
      <c r="A10" t="str">
        <f>Processes!D16</f>
        <v>RAMBLELCE1</v>
      </c>
      <c r="B10" t="str">
        <f>Processes!E16</f>
        <v>Residential Appliance Lighting Demand Multi Storage Buildings</v>
      </c>
      <c r="C10" s="6" t="str">
        <f t="shared" si="2"/>
        <v>RESELCA</v>
      </c>
      <c r="D10" s="6" t="str">
        <f t="shared" si="3"/>
        <v>RAMBL</v>
      </c>
      <c r="E10" s="35">
        <f>I91</f>
        <v>27363.354423359571</v>
      </c>
      <c r="F10" s="35">
        <f>J91</f>
        <v>6319.3025448571952</v>
      </c>
      <c r="G10" s="34">
        <f t="shared" si="4"/>
        <v>27363.354423359571</v>
      </c>
      <c r="H10" s="34">
        <f t="shared" si="4"/>
        <v>6319.3025448571952</v>
      </c>
      <c r="I10" s="42">
        <f t="shared" si="5"/>
        <v>10789.347573081401</v>
      </c>
      <c r="J10" s="42">
        <f t="shared" si="5"/>
        <v>10789.347573081401</v>
      </c>
      <c r="K10" s="58">
        <f>ROUND(I93,0)</f>
        <v>4</v>
      </c>
      <c r="L10" s="58">
        <f>ROUND(J93,0)</f>
        <v>4</v>
      </c>
      <c r="M10" s="29">
        <v>1</v>
      </c>
      <c r="N10">
        <v>1</v>
      </c>
      <c r="P10" s="34">
        <f t="shared" si="0"/>
        <v>27363.354423359571</v>
      </c>
      <c r="Q10" s="34">
        <f t="shared" si="1"/>
        <v>6319.3025448571952</v>
      </c>
      <c r="R10" s="13">
        <f>L93</f>
        <v>2.5361454191752109</v>
      </c>
      <c r="S10" s="13">
        <f>M93</f>
        <v>0.58569830122290001</v>
      </c>
    </row>
    <row r="11" spans="1:19" x14ac:dyDescent="0.2">
      <c r="A11" t="str">
        <f>Processes!D17</f>
        <v>RAMBOELCE1</v>
      </c>
      <c r="B11" t="str">
        <f>Processes!E17</f>
        <v>Residential Appliance Others Demand Multi Storage Buildings</v>
      </c>
      <c r="C11" s="6" t="str">
        <f t="shared" si="2"/>
        <v>RESELCA</v>
      </c>
      <c r="D11" s="6" t="str">
        <f t="shared" si="3"/>
        <v>RAMBO</v>
      </c>
      <c r="E11" s="35">
        <f>I104</f>
        <v>6140.8543188944805</v>
      </c>
      <c r="F11" s="35">
        <f>J104</f>
        <v>1418.1710226235757</v>
      </c>
      <c r="G11" s="34">
        <f t="shared" si="4"/>
        <v>6140.8543188944805</v>
      </c>
      <c r="H11" s="34">
        <f t="shared" si="4"/>
        <v>1418.1710226235757</v>
      </c>
      <c r="I11" s="42">
        <f>P11/R11</f>
        <v>4990.2534113060419</v>
      </c>
      <c r="J11" s="42">
        <f t="shared" si="5"/>
        <v>4990.2534113060419</v>
      </c>
      <c r="K11" s="58">
        <f>ROUND(I106,0)</f>
        <v>5</v>
      </c>
      <c r="L11" s="58">
        <f>ROUND(J106,0)</f>
        <v>5</v>
      </c>
      <c r="M11" s="29">
        <v>1</v>
      </c>
      <c r="N11">
        <v>1</v>
      </c>
      <c r="P11" s="34">
        <f t="shared" si="0"/>
        <v>6140.8543188944805</v>
      </c>
      <c r="Q11" s="34">
        <f t="shared" si="1"/>
        <v>1418.1710226235757</v>
      </c>
      <c r="R11" s="13">
        <f>L106</f>
        <v>1.2305696349972144</v>
      </c>
      <c r="S11" s="13">
        <f>M106</f>
        <v>0.28418817758042753</v>
      </c>
    </row>
    <row r="12" spans="1:19" x14ac:dyDescent="0.2">
      <c r="A12" t="str">
        <f>Processes!D18</f>
        <v>RAMBRELCE1</v>
      </c>
      <c r="B12" t="str">
        <f>Processes!E18</f>
        <v>Residential Appliance Refrigeration Demand Multi Storage Buildings</v>
      </c>
      <c r="C12" s="6" t="str">
        <f t="shared" si="2"/>
        <v>RESELCA</v>
      </c>
      <c r="D12" s="6" t="str">
        <f t="shared" si="3"/>
        <v>RAMBR</v>
      </c>
      <c r="E12" s="35">
        <f>I117</f>
        <v>2837.7326440062743</v>
      </c>
      <c r="F12" s="35">
        <f>J117</f>
        <v>655.34695934737317</v>
      </c>
      <c r="G12" s="34">
        <f t="shared" si="4"/>
        <v>2837.7326440062743</v>
      </c>
      <c r="H12" s="34">
        <f t="shared" si="4"/>
        <v>655.34695934737317</v>
      </c>
      <c r="I12" s="42">
        <f t="shared" si="5"/>
        <v>805.68708604276685</v>
      </c>
      <c r="J12" s="42">
        <f t="shared" si="5"/>
        <v>805.68708604276685</v>
      </c>
      <c r="K12" s="58">
        <f>ROUND(I119,0)</f>
        <v>9</v>
      </c>
      <c r="L12" s="58">
        <f>ROUND(J119,0)</f>
        <v>9</v>
      </c>
      <c r="M12" s="29">
        <v>1</v>
      </c>
      <c r="N12">
        <v>1</v>
      </c>
      <c r="P12" s="34">
        <f t="shared" si="0"/>
        <v>2837.7326440062743</v>
      </c>
      <c r="Q12" s="34">
        <f t="shared" si="1"/>
        <v>655.34695934737317</v>
      </c>
      <c r="R12" s="13">
        <f>L119</f>
        <v>3.5221275023088108</v>
      </c>
      <c r="S12" s="13">
        <f>M119</f>
        <v>0.81340134488960469</v>
      </c>
    </row>
    <row r="13" spans="1:19" x14ac:dyDescent="0.2">
      <c r="A13" t="str">
        <f>Processes!D19</f>
        <v>RAMBMELCE1</v>
      </c>
      <c r="B13" t="str">
        <f>Processes!E19</f>
        <v>Residential Appliance Machines(Washing) Demand Multi Storage Buildings</v>
      </c>
      <c r="C13" s="6" t="str">
        <f t="shared" si="2"/>
        <v>RESELCA</v>
      </c>
      <c r="D13" s="6" t="str">
        <f t="shared" si="3"/>
        <v>RAMBM</v>
      </c>
      <c r="E13" s="35">
        <f>I133</f>
        <v>2206.7781390920059</v>
      </c>
      <c r="F13" s="35">
        <f>J133</f>
        <v>509.63410751989181</v>
      </c>
      <c r="G13" s="34">
        <f t="shared" si="4"/>
        <v>2206.7781390920059</v>
      </c>
      <c r="H13" s="34">
        <f t="shared" si="4"/>
        <v>509.63410751989181</v>
      </c>
      <c r="I13" s="42">
        <f t="shared" si="5"/>
        <v>789.95751806112617</v>
      </c>
      <c r="J13" s="42">
        <f t="shared" si="5"/>
        <v>789.95751806112617</v>
      </c>
      <c r="K13" s="58">
        <f>ROUND(I135,0)</f>
        <v>10</v>
      </c>
      <c r="L13" s="58">
        <f>ROUND(J135,0)</f>
        <v>10</v>
      </c>
      <c r="M13" s="29">
        <v>1</v>
      </c>
      <c r="N13">
        <v>1</v>
      </c>
      <c r="P13" s="34">
        <f t="shared" si="0"/>
        <v>2206.7781390920059</v>
      </c>
      <c r="Q13" s="34">
        <f t="shared" si="1"/>
        <v>509.63410751989181</v>
      </c>
      <c r="R13" s="13">
        <f>L135</f>
        <v>2.7935402710114436</v>
      </c>
      <c r="S13" s="13">
        <f>M135</f>
        <v>0.64514115742671718</v>
      </c>
    </row>
    <row r="14" spans="1:19" x14ac:dyDescent="0.2">
      <c r="C14" s="6"/>
      <c r="G14" s="6"/>
      <c r="H14" s="6"/>
      <c r="J14" s="4"/>
      <c r="K14" s="4"/>
      <c r="L14" s="4"/>
      <c r="M14" s="4"/>
      <c r="N14" s="4"/>
    </row>
    <row r="15" spans="1:19" x14ac:dyDescent="0.2">
      <c r="C15" s="6"/>
      <c r="G15" s="6"/>
      <c r="H15" s="6"/>
      <c r="J15" s="4"/>
      <c r="K15" s="4"/>
      <c r="L15" s="4"/>
      <c r="M15" s="4"/>
      <c r="N15" s="4"/>
    </row>
    <row r="16" spans="1:19" x14ac:dyDescent="0.2">
      <c r="C16" s="6"/>
      <c r="G16" s="6"/>
      <c r="H16" s="6"/>
      <c r="J16" s="4"/>
      <c r="K16" s="4"/>
      <c r="L16" s="4"/>
      <c r="M16" s="4"/>
      <c r="N16" s="4"/>
    </row>
    <row r="17" spans="1:21" x14ac:dyDescent="0.2">
      <c r="C17" s="6"/>
      <c r="G17" s="6"/>
      <c r="H17" s="6"/>
      <c r="J17" s="4"/>
      <c r="K17" s="4"/>
      <c r="L17" s="4"/>
      <c r="M17" s="4"/>
      <c r="N17" s="4"/>
    </row>
    <row r="18" spans="1:21" x14ac:dyDescent="0.2">
      <c r="C18" s="6"/>
      <c r="G18" s="6"/>
      <c r="H18" s="6"/>
      <c r="J18" s="4"/>
      <c r="K18" s="4"/>
      <c r="L18" s="4"/>
      <c r="M18" s="4"/>
      <c r="N18" s="4"/>
    </row>
    <row r="19" spans="1:21" x14ac:dyDescent="0.2">
      <c r="C19" s="6"/>
      <c r="G19" s="6"/>
      <c r="H19" s="6"/>
      <c r="J19" s="4"/>
      <c r="K19" s="4"/>
      <c r="L19" s="4"/>
      <c r="M19" s="4"/>
      <c r="N19" s="4"/>
    </row>
    <row r="20" spans="1:21" x14ac:dyDescent="0.2">
      <c r="C20" s="6"/>
      <c r="G20" s="6"/>
      <c r="H20" s="6"/>
      <c r="J20" s="4"/>
      <c r="K20" s="4"/>
      <c r="L20" s="4"/>
      <c r="M20" s="4"/>
      <c r="N20" s="4"/>
    </row>
    <row r="21" spans="1:21" x14ac:dyDescent="0.2">
      <c r="C21" s="6"/>
      <c r="G21" s="6"/>
      <c r="H21" s="6"/>
      <c r="J21" s="4"/>
      <c r="K21" s="4"/>
      <c r="L21" s="4"/>
      <c r="M21" s="4"/>
      <c r="N21" s="4"/>
    </row>
    <row r="22" spans="1:21" x14ac:dyDescent="0.2">
      <c r="C22" s="6"/>
      <c r="G22" s="6"/>
      <c r="H22" s="6"/>
      <c r="J22" s="4"/>
      <c r="K22" s="4"/>
      <c r="L22" s="4"/>
      <c r="M22" s="4"/>
      <c r="N22" s="4"/>
    </row>
    <row r="23" spans="1:21" x14ac:dyDescent="0.2">
      <c r="C23" s="6"/>
      <c r="G23" s="6"/>
      <c r="H23" s="6"/>
      <c r="J23" s="4"/>
      <c r="K23" s="4"/>
      <c r="L23" s="4"/>
      <c r="M23" s="4"/>
      <c r="N23" s="4"/>
    </row>
    <row r="24" spans="1:21" x14ac:dyDescent="0.2">
      <c r="C24" s="6"/>
      <c r="G24" s="6"/>
      <c r="H24" s="6"/>
      <c r="J24" s="4"/>
      <c r="K24" s="4"/>
      <c r="L24" s="4"/>
      <c r="M24" s="4"/>
      <c r="N24" s="4"/>
    </row>
    <row r="25" spans="1:21" ht="13.5" thickBot="1" x14ac:dyDescent="0.25">
      <c r="B25" s="202" t="s">
        <v>252</v>
      </c>
      <c r="J25" s="4"/>
      <c r="K25" s="4"/>
      <c r="L25" s="4"/>
      <c r="S25" t="s">
        <v>109</v>
      </c>
      <c r="T25" s="15" t="s">
        <v>240</v>
      </c>
      <c r="U25" s="15" t="s">
        <v>111</v>
      </c>
    </row>
    <row r="26" spans="1:21" ht="13.5" thickBot="1" x14ac:dyDescent="0.25">
      <c r="B26" s="139" t="s">
        <v>228</v>
      </c>
      <c r="E26" s="203" t="s">
        <v>253</v>
      </c>
      <c r="F26" s="209"/>
      <c r="J26" s="4"/>
      <c r="K26" s="4"/>
      <c r="L26" s="4"/>
      <c r="O26" s="43" t="s">
        <v>88</v>
      </c>
      <c r="P26" s="13">
        <f>SUM(P7:P25)</f>
        <v>62990.653888258559</v>
      </c>
      <c r="Q26" s="13">
        <f>SUM(Q7:Q25)</f>
        <v>14547.083418927521</v>
      </c>
      <c r="S26" s="13">
        <f>SUM(P26:Q26)</f>
        <v>77537.737307186078</v>
      </c>
      <c r="T26" s="13">
        <f>'DK data multis bui'!$J$85/1000</f>
        <v>8.7498100000000001</v>
      </c>
      <c r="U26" s="111">
        <f>S26/T26-1</f>
        <v>8860.6481166089416</v>
      </c>
    </row>
    <row r="27" spans="1:21" x14ac:dyDescent="0.2">
      <c r="B27" s="139" t="s">
        <v>229</v>
      </c>
      <c r="E27" s="232">
        <f>'[9]udv ownership MB'!O5</f>
        <v>4.8600000000000003</v>
      </c>
      <c r="F27" s="206">
        <f>E27-I38</f>
        <v>0</v>
      </c>
      <c r="I27" s="292">
        <v>2012</v>
      </c>
      <c r="J27" s="293"/>
      <c r="L27" s="36"/>
    </row>
    <row r="28" spans="1:21" ht="15.75" thickBot="1" x14ac:dyDescent="0.3">
      <c r="A28" s="84" t="str">
        <f>'DK data multis bui'!$B$2</f>
        <v>2012 appartments</v>
      </c>
      <c r="B28" s="1"/>
      <c r="C28" s="1"/>
      <c r="D28" s="8"/>
      <c r="E28" s="205">
        <f>'[9]udv ownership MB'!O6</f>
        <v>4.5095999999999998</v>
      </c>
      <c r="F28" s="206">
        <f>E28-I52</f>
        <v>0</v>
      </c>
      <c r="G28" s="5"/>
      <c r="H28" s="54"/>
      <c r="I28" s="294" t="s">
        <v>79</v>
      </c>
      <c r="J28" s="295"/>
      <c r="N28" s="312">
        <f>'DK data multis bui'!$K$85</f>
        <v>0.94103437285953795</v>
      </c>
      <c r="R28" s="15"/>
      <c r="S28" s="187"/>
    </row>
    <row r="29" spans="1:21" ht="13.5" thickBot="1" x14ac:dyDescent="0.25">
      <c r="A29" s="1"/>
      <c r="D29" s="8"/>
      <c r="E29" s="205">
        <f>'[9]udv ownership MB'!O7</f>
        <v>4.7077999999999998</v>
      </c>
      <c r="F29" s="206">
        <f>E29-I66</f>
        <v>0</v>
      </c>
      <c r="G29" s="5"/>
      <c r="H29" s="5"/>
      <c r="I29" s="296" t="s">
        <v>302</v>
      </c>
      <c r="J29" s="295" t="s">
        <v>303</v>
      </c>
      <c r="K29" s="186" t="s">
        <v>238</v>
      </c>
      <c r="L29" s="109"/>
      <c r="M29" s="109"/>
      <c r="N29" s="313">
        <v>1.5</v>
      </c>
      <c r="O29" s="200" t="s">
        <v>351</v>
      </c>
    </row>
    <row r="30" spans="1:21" ht="13.5" thickBot="1" x14ac:dyDescent="0.25">
      <c r="A30" s="1"/>
      <c r="D30" s="8"/>
      <c r="E30" s="205">
        <f>'[9]udv ownership MB'!O8</f>
        <v>15.76</v>
      </c>
      <c r="F30" s="206">
        <f>E30-I89</f>
        <v>0</v>
      </c>
      <c r="G30" s="5"/>
      <c r="H30" s="5"/>
      <c r="I30" s="297">
        <f>'SE data'!J16</f>
        <v>1736.2534532588561</v>
      </c>
      <c r="J30" s="298">
        <f>'SE data'!E16</f>
        <v>400.9709736584515</v>
      </c>
    </row>
    <row r="31" spans="1:21" x14ac:dyDescent="0.2">
      <c r="E31" s="205">
        <f>'[9]udv ownership MB'!O9</f>
        <v>3.5368421052631578</v>
      </c>
      <c r="F31" s="206">
        <f>E31-I102</f>
        <v>0</v>
      </c>
      <c r="I31" s="202" t="s">
        <v>267</v>
      </c>
    </row>
    <row r="32" spans="1:21" x14ac:dyDescent="0.2">
      <c r="A32" s="70" t="s">
        <v>91</v>
      </c>
      <c r="B32" s="1"/>
      <c r="C32" s="1"/>
      <c r="D32" s="8"/>
      <c r="E32" s="205">
        <f>'[9]udv ownership MB'!O10</f>
        <v>1.6344000000000001</v>
      </c>
      <c r="F32" s="206">
        <f>E32-I115</f>
        <v>0</v>
      </c>
      <c r="G32" s="5"/>
      <c r="H32" s="5"/>
      <c r="I32" s="5"/>
      <c r="J32" s="1"/>
      <c r="K32" s="1"/>
    </row>
    <row r="33" spans="1:23" ht="13.5" thickBot="1" x14ac:dyDescent="0.25">
      <c r="A33" s="1"/>
      <c r="B33" s="1"/>
      <c r="C33" s="1"/>
      <c r="D33" s="8"/>
      <c r="E33" s="207" t="s">
        <v>254</v>
      </c>
      <c r="F33" s="210"/>
      <c r="G33" s="37"/>
      <c r="H33" s="5"/>
      <c r="I33" s="5"/>
      <c r="J33" s="1"/>
      <c r="K33" s="1"/>
    </row>
    <row r="34" spans="1:23" ht="30.75" thickBot="1" x14ac:dyDescent="0.25">
      <c r="A34" s="73" t="s">
        <v>92</v>
      </c>
      <c r="B34" s="64" t="s">
        <v>93</v>
      </c>
      <c r="C34" s="74" t="s">
        <v>65</v>
      </c>
      <c r="D34" s="74" t="s">
        <v>66</v>
      </c>
      <c r="E34" s="74" t="s">
        <v>66</v>
      </c>
      <c r="F34" s="75" t="s">
        <v>99</v>
      </c>
      <c r="G34" s="76" t="s">
        <v>99</v>
      </c>
      <c r="H34" s="5"/>
      <c r="I34" s="30" t="s">
        <v>66</v>
      </c>
      <c r="J34" s="30" t="s">
        <v>66</v>
      </c>
      <c r="L34" s="31" t="s">
        <v>67</v>
      </c>
      <c r="M34" s="31" t="s">
        <v>67</v>
      </c>
      <c r="N34" s="31" t="s">
        <v>67</v>
      </c>
      <c r="O34" s="61" t="s">
        <v>108</v>
      </c>
      <c r="P34" s="62"/>
      <c r="Q34" s="62"/>
      <c r="T34" t="s">
        <v>105</v>
      </c>
    </row>
    <row r="35" spans="1:23" x14ac:dyDescent="0.2">
      <c r="A35" s="65"/>
      <c r="B35" s="52" t="s">
        <v>128</v>
      </c>
      <c r="C35" s="1"/>
      <c r="D35" s="83" t="s">
        <v>44</v>
      </c>
      <c r="E35" s="83" t="s">
        <v>78</v>
      </c>
      <c r="F35" s="83" t="s">
        <v>44</v>
      </c>
      <c r="G35" s="83" t="s">
        <v>78</v>
      </c>
      <c r="I35" s="83" t="s">
        <v>44</v>
      </c>
      <c r="J35" s="83" t="s">
        <v>78</v>
      </c>
      <c r="L35" s="83" t="s">
        <v>44</v>
      </c>
      <c r="M35" s="83" t="s">
        <v>78</v>
      </c>
      <c r="N35" s="81" t="s">
        <v>89</v>
      </c>
      <c r="P35" s="81" t="s">
        <v>107</v>
      </c>
      <c r="Q35" s="81" t="s">
        <v>107</v>
      </c>
    </row>
    <row r="36" spans="1:23" ht="15" x14ac:dyDescent="0.25">
      <c r="A36" s="65"/>
      <c r="B36" s="1"/>
      <c r="C36" s="68" t="s">
        <v>68</v>
      </c>
      <c r="D36" s="69" t="s">
        <v>174</v>
      </c>
      <c r="E36" s="69" t="s">
        <v>174</v>
      </c>
      <c r="F36" s="66" t="s">
        <v>70</v>
      </c>
      <c r="G36" s="67" t="s">
        <v>70</v>
      </c>
      <c r="H36" s="44"/>
      <c r="I36" s="191" t="s">
        <v>243</v>
      </c>
      <c r="J36" s="192"/>
      <c r="K36" s="24"/>
      <c r="L36" s="191" t="s">
        <v>244</v>
      </c>
      <c r="M36" s="193"/>
      <c r="N36" s="194"/>
      <c r="O36" s="41"/>
      <c r="P36" s="83" t="s">
        <v>44</v>
      </c>
      <c r="Q36" s="83" t="s">
        <v>78</v>
      </c>
      <c r="R36" s="32" t="s">
        <v>89</v>
      </c>
    </row>
    <row r="37" spans="1:23" x14ac:dyDescent="0.2">
      <c r="A37" s="72" t="str">
        <f>VLOOKUP($B$35,'2012'!$B5:$L5,11,FALSE)</f>
        <v>All-in-one printer</v>
      </c>
      <c r="B37" s="72" t="str">
        <f>VLOOKUP($B$35,'2012'!$B5:$L5,1,FALSE)</f>
        <v>Computers</v>
      </c>
      <c r="C37" s="72">
        <f>VLOOKUP($B$35,'2012'!$B5:$L5,2,FALSE)</f>
        <v>4</v>
      </c>
      <c r="D37" s="72">
        <f>VLOOKUP($B$35,'2012'!$B5:$L5,5,FALSE)/100</f>
        <v>0.67</v>
      </c>
      <c r="E37" s="72">
        <f>VLOOKUP($B$35,'2012'!$B5:$L5,5,FALSE)/100</f>
        <v>0.67</v>
      </c>
      <c r="F37" s="72">
        <f>VLOOKUP($B$35,'2012'!$B5:$L5,6,FALSE)</f>
        <v>134</v>
      </c>
      <c r="G37" s="72">
        <f>VLOOKUP($B$35,'2012'!$B5:$L5,6,FALSE)</f>
        <v>134</v>
      </c>
      <c r="H37" s="60" t="s">
        <v>69</v>
      </c>
      <c r="I37" s="33">
        <f>SUMPRODUCT(D37:D47,F37:F47)/(SUM(F37:F47))</f>
        <v>0.55047682119205299</v>
      </c>
      <c r="J37" s="33">
        <f>SUMPRODUCT(E37:E47,G37:G47)/(SUM(G37:G47))</f>
        <v>0.55047682119205299</v>
      </c>
      <c r="K37" s="212" t="s">
        <v>256</v>
      </c>
      <c r="L37" s="33">
        <f>SUMPRODUCT(D37:D47,F37:F47)/(SUM(D37:D47))</f>
        <v>85.516460905349788</v>
      </c>
      <c r="M37" s="33">
        <f>SUMPRODUCT(E37:E47,G37:G47)/(SUM(E37:E47))</f>
        <v>85.516460905349788</v>
      </c>
      <c r="N37" s="24"/>
      <c r="O37" s="41" t="s">
        <v>73</v>
      </c>
      <c r="P37" s="38">
        <f>SUMPRODUCT(D37:D47,F37:F47)</f>
        <v>415.61</v>
      </c>
      <c r="Q37" s="38">
        <f>SUMPRODUCT(E37:E47,G37:G47)</f>
        <v>415.61</v>
      </c>
      <c r="R37" s="41" t="s">
        <v>72</v>
      </c>
    </row>
    <row r="38" spans="1:23" x14ac:dyDescent="0.2">
      <c r="A38" s="72" t="str">
        <f>VLOOKUP($B$35,'2012'!$B6:$L6,11,FALSE)</f>
        <v>Desktop pc</v>
      </c>
      <c r="B38" s="72" t="str">
        <f>VLOOKUP($B$35,'2012'!$B6:$L6,1,FALSE)</f>
        <v>Computers</v>
      </c>
      <c r="C38" s="72">
        <f>VLOOKUP($B$35,'2012'!$B6:$L6,2,FALSE)</f>
        <v>3</v>
      </c>
      <c r="D38" s="72">
        <f>VLOOKUP($B$35,'2012'!$B6:$L6,5,FALSE)/100</f>
        <v>0.61</v>
      </c>
      <c r="E38" s="72">
        <f>VLOOKUP($B$35,'2012'!$B6:$L6,5,FALSE)/100</f>
        <v>0.61</v>
      </c>
      <c r="F38" s="72">
        <f>VLOOKUP($B$35,'2012'!$B6:$L6,6,FALSE)</f>
        <v>236</v>
      </c>
      <c r="G38" s="72">
        <f>VLOOKUP($B$35,'2012'!$B6:$L6,6,FALSE)</f>
        <v>236</v>
      </c>
      <c r="H38" s="211" t="s">
        <v>255</v>
      </c>
      <c r="I38" s="29">
        <f>SUM(D37:D47)</f>
        <v>4.8600000000000003</v>
      </c>
      <c r="J38" s="29">
        <f>SUM(E37:E47)</f>
        <v>4.8600000000000003</v>
      </c>
      <c r="K38" s="212" t="s">
        <v>257</v>
      </c>
      <c r="L38" s="78">
        <f>L37*10^-9*3.6</f>
        <v>3.0785925925925928E-7</v>
      </c>
      <c r="M38" s="78">
        <f>M37*10^-9*3.6</f>
        <v>3.0785925925925928E-7</v>
      </c>
      <c r="N38" s="24"/>
      <c r="O38" s="41" t="s">
        <v>73</v>
      </c>
      <c r="P38" s="40">
        <f>P37*$I$30</f>
        <v>721604.29770891322</v>
      </c>
      <c r="Q38" s="40">
        <f>Q37*$J$30</f>
        <v>166647.54636218902</v>
      </c>
      <c r="R38" s="40">
        <f>P38+Q38</f>
        <v>888251.84407110221</v>
      </c>
      <c r="S38" s="41" t="s">
        <v>71</v>
      </c>
      <c r="T38" t="str">
        <f>'DK data multis bui'!H7</f>
        <v>Computers</v>
      </c>
      <c r="U38" s="40">
        <f>'DK data multis bui'!I7</f>
        <v>391026.39</v>
      </c>
      <c r="V38" s="41" t="s">
        <v>71</v>
      </c>
      <c r="W38" s="86">
        <f>R38-U38</f>
        <v>497225.4540711022</v>
      </c>
    </row>
    <row r="39" spans="1:23" x14ac:dyDescent="0.2">
      <c r="A39" s="72" t="str">
        <f>VLOOKUP($B$35,'2012'!$B7:$L7,11,FALSE)</f>
        <v>Desktop pc standby</v>
      </c>
      <c r="B39" s="72" t="str">
        <f>VLOOKUP($B$35,'2012'!$B7:$L7,1,FALSE)</f>
        <v>Computers</v>
      </c>
      <c r="C39" s="72">
        <f>VLOOKUP($B$35,'2012'!$B7:$L7,2,FALSE)</f>
        <v>0</v>
      </c>
      <c r="D39" s="72">
        <f>VLOOKUP($B$35,'2012'!$B7:$L7,5,FALSE)/100</f>
        <v>0</v>
      </c>
      <c r="E39" s="72">
        <f>VLOOKUP($B$35,'2012'!$B7:$L7,5,FALSE)/100</f>
        <v>0</v>
      </c>
      <c r="F39" s="72">
        <f>VLOOKUP($B$35,'2012'!$B7:$L7,6,FALSE)</f>
        <v>0</v>
      </c>
      <c r="G39" s="72">
        <f>VLOOKUP($B$35,'2012'!$B7:$L7,6,FALSE)</f>
        <v>0</v>
      </c>
      <c r="H39" s="185" t="s">
        <v>239</v>
      </c>
      <c r="I39" s="107"/>
      <c r="J39" s="107"/>
      <c r="K39" s="80"/>
      <c r="L39" s="195" t="s">
        <v>106</v>
      </c>
      <c r="M39" s="196"/>
      <c r="N39" s="197"/>
      <c r="O39" s="41" t="s">
        <v>73</v>
      </c>
      <c r="P39" s="39">
        <f>P38*3.6/1000000</f>
        <v>2.5977754717520876</v>
      </c>
      <c r="Q39" s="39">
        <f>Q38*3.6/1000000</f>
        <v>0.59993116690388049</v>
      </c>
      <c r="R39" s="39">
        <f>R38*3.6/1000000</f>
        <v>3.1977066386559678</v>
      </c>
      <c r="S39" s="41" t="s">
        <v>43</v>
      </c>
    </row>
    <row r="40" spans="1:23" x14ac:dyDescent="0.2">
      <c r="A40" s="72" t="str">
        <f>VLOOKUP($B$35,'2012'!$B8:$L8,11,FALSE)</f>
        <v>External harddisc</v>
      </c>
      <c r="B40" s="72" t="str">
        <f>VLOOKUP($B$35,'2012'!$B8:$L8,1,FALSE)</f>
        <v>Computers</v>
      </c>
      <c r="C40" s="72">
        <f>VLOOKUP($B$35,'2012'!$B8:$L8,2,FALSE)</f>
        <v>4</v>
      </c>
      <c r="D40" s="72">
        <f>VLOOKUP($B$35,'2012'!$B8:$L8,5,FALSE)/100</f>
        <v>0.51</v>
      </c>
      <c r="E40" s="72">
        <f>VLOOKUP($B$35,'2012'!$B8:$L8,5,FALSE)/100</f>
        <v>0.51</v>
      </c>
      <c r="F40" s="72">
        <f>VLOOKUP($B$35,'2012'!$B8:$L8,6,FALSE)</f>
        <v>22</v>
      </c>
      <c r="G40" s="72">
        <f>VLOOKUP($B$35,'2012'!$B8:$L8,6,FALSE)</f>
        <v>22</v>
      </c>
      <c r="H40" s="213" t="s">
        <v>260</v>
      </c>
      <c r="I40" s="55">
        <f>I$30*I38</f>
        <v>8438.191782838041</v>
      </c>
      <c r="J40" s="55">
        <f>J$30*J38</f>
        <v>1948.7189319800743</v>
      </c>
      <c r="K40" s="212" t="s">
        <v>258</v>
      </c>
      <c r="L40" s="56">
        <f>I40*L38*1000</f>
        <v>2.5977754717520876</v>
      </c>
      <c r="M40" s="56">
        <f>J40*M38*1000</f>
        <v>0.59993116690388049</v>
      </c>
      <c r="N40" s="23">
        <f>L40+M40</f>
        <v>3.1977066386559683</v>
      </c>
      <c r="P40" s="41"/>
      <c r="Q40" s="63"/>
      <c r="R40" s="63">
        <f>R39-N40</f>
        <v>0</v>
      </c>
    </row>
    <row r="41" spans="1:23" ht="15" x14ac:dyDescent="0.2">
      <c r="A41" s="72" t="str">
        <f>VLOOKUP($B$35,'2012'!$B9:$L9,11,FALSE)</f>
        <v>Injet printer</v>
      </c>
      <c r="B41" s="72" t="str">
        <f>VLOOKUP($B$35,'2012'!$B9:$L9,1,FALSE)</f>
        <v>Computers</v>
      </c>
      <c r="C41" s="72">
        <f>VLOOKUP($B$35,'2012'!$B9:$L9,2,FALSE)</f>
        <v>4</v>
      </c>
      <c r="D41" s="72">
        <f>VLOOKUP($B$35,'2012'!$B9:$L9,5,FALSE)/100</f>
        <v>0.17</v>
      </c>
      <c r="E41" s="72">
        <f>VLOOKUP($B$35,'2012'!$B9:$L9,5,FALSE)/100</f>
        <v>0.17</v>
      </c>
      <c r="F41" s="72">
        <f>VLOOKUP($B$35,'2012'!$B9:$L9,6,FALSE)</f>
        <v>73</v>
      </c>
      <c r="G41" s="72">
        <f>VLOOKUP($B$35,'2012'!$B9:$L9,6,FALSE)</f>
        <v>73</v>
      </c>
      <c r="I41" s="71" t="s">
        <v>65</v>
      </c>
      <c r="J41" s="71" t="s">
        <v>65</v>
      </c>
      <c r="K41" s="105" t="s">
        <v>237</v>
      </c>
      <c r="L41" s="105" t="s">
        <v>75</v>
      </c>
      <c r="M41" s="105" t="s">
        <v>75</v>
      </c>
      <c r="N41" s="105"/>
    </row>
    <row r="42" spans="1:23" x14ac:dyDescent="0.2">
      <c r="A42" s="72" t="str">
        <f>VLOOKUP($B$35,'2012'!$B10:$L10,11,FALSE)</f>
        <v>Laptop pc</v>
      </c>
      <c r="B42" s="72" t="str">
        <f>VLOOKUP($B$35,'2012'!$B10:$L10,1,FALSE)</f>
        <v>Computers</v>
      </c>
      <c r="C42" s="72">
        <f>VLOOKUP($B$35,'2012'!$B10:$L10,2,FALSE)</f>
        <v>4</v>
      </c>
      <c r="D42" s="72">
        <f>VLOOKUP($B$35,'2012'!$B10:$L10,5,FALSE)/100</f>
        <v>1.28</v>
      </c>
      <c r="E42" s="72">
        <f>VLOOKUP($B$35,'2012'!$B10:$L10,5,FALSE)/100</f>
        <v>1.28</v>
      </c>
      <c r="F42" s="72">
        <f>VLOOKUP($B$35,'2012'!$B10:$L10,6,FALSE)</f>
        <v>61</v>
      </c>
      <c r="G42" s="72">
        <f>VLOOKUP($B$35,'2012'!$B10:$L10,6,FALSE)</f>
        <v>61</v>
      </c>
      <c r="I42" s="82">
        <f>($C37*D37+$C38*D38+$C39*D39+$C40*D40+$C41*D41+$C42*D42+$C43*D43+$C44*D44+$C45*D45+$C47*D47)/I38</f>
        <v>3.8004115226337443</v>
      </c>
      <c r="J42" s="82">
        <f>($C37*E37+$C38*E38+$C39*E39+$C40*E40+$C41*E41+$C42*E42+$C43*E43+$C44*E44+$C45*E45+$C47*E47)/J38</f>
        <v>3.8004115226337443</v>
      </c>
      <c r="K42" s="105" t="s">
        <v>259</v>
      </c>
      <c r="L42" s="198">
        <f>L40*$N$29</f>
        <v>3.8966632076281313</v>
      </c>
      <c r="M42" s="198">
        <f>M40*$N$29</f>
        <v>0.89989675035582073</v>
      </c>
      <c r="N42" s="198">
        <f>N40*$N$29</f>
        <v>4.796559957983952</v>
      </c>
      <c r="U42" s="105">
        <f>N42/3.6*1000000</f>
        <v>1332377.7661066533</v>
      </c>
      <c r="V42" s="105" t="s">
        <v>71</v>
      </c>
      <c r="W42" s="112">
        <f>U42/U38-'DK data multis bui'!$K$85</f>
        <v>2.4663514204795081</v>
      </c>
    </row>
    <row r="43" spans="1:23" x14ac:dyDescent="0.2">
      <c r="A43" s="72" t="str">
        <f>VLOOKUP($B$35,'2012'!$B11:$L11,11,FALSE)</f>
        <v>Laptop pc standby</v>
      </c>
      <c r="B43" s="72" t="str">
        <f>VLOOKUP($B$35,'2012'!$B11:$L11,1,FALSE)</f>
        <v>Computers</v>
      </c>
      <c r="C43" s="72">
        <f>VLOOKUP($B$35,'2012'!$B11:$L11,2,FALSE)</f>
        <v>0</v>
      </c>
      <c r="D43" s="72">
        <f>VLOOKUP($B$35,'2012'!$B11:$L11,5,FALSE)/100</f>
        <v>0</v>
      </c>
      <c r="E43" s="72">
        <f>VLOOKUP($B$35,'2012'!$B11:$L11,5,FALSE)/100</f>
        <v>0</v>
      </c>
      <c r="F43" s="72">
        <f>VLOOKUP($B$35,'2012'!$B11:$L11,6,FALSE)</f>
        <v>0</v>
      </c>
      <c r="G43" s="72">
        <f>VLOOKUP($B$35,'2012'!$B11:$L11,6,FALSE)</f>
        <v>0</v>
      </c>
    </row>
    <row r="44" spans="1:23" x14ac:dyDescent="0.2">
      <c r="A44" s="72" t="str">
        <f>VLOOKUP($B$35,'2012'!$B12:$L12,11,FALSE)</f>
        <v>Laser printers</v>
      </c>
      <c r="B44" s="72" t="str">
        <f>VLOOKUP($B$35,'2012'!$B12:$L12,1,FALSE)</f>
        <v>Computers</v>
      </c>
      <c r="C44" s="72">
        <f>VLOOKUP($B$35,'2012'!$B12:$L12,2,FALSE)</f>
        <v>4</v>
      </c>
      <c r="D44" s="72">
        <f>VLOOKUP($B$35,'2012'!$B12:$L12,5,FALSE)/100</f>
        <v>0.14000000000000001</v>
      </c>
      <c r="E44" s="72">
        <f>VLOOKUP($B$35,'2012'!$B12:$L12,5,FALSE)/100</f>
        <v>0.14000000000000001</v>
      </c>
      <c r="F44" s="72">
        <f>VLOOKUP($B$35,'2012'!$B12:$L12,6,FALSE)</f>
        <v>100</v>
      </c>
      <c r="G44" s="72">
        <f>VLOOKUP($B$35,'2012'!$B12:$L12,6,FALSE)</f>
        <v>100</v>
      </c>
    </row>
    <row r="45" spans="1:23" x14ac:dyDescent="0.2">
      <c r="A45" s="72" t="str">
        <f>VLOOKUP($B$35,'2012'!$B13:$L13,11,FALSE)</f>
        <v>PC speakers</v>
      </c>
      <c r="B45" s="72" t="str">
        <f>VLOOKUP($B$35,'2012'!$B13:$L13,1,FALSE)</f>
        <v>Computers</v>
      </c>
      <c r="C45" s="72">
        <f>VLOOKUP($B$35,'2012'!$B13:$L13,2,FALSE)</f>
        <v>4</v>
      </c>
      <c r="D45" s="72">
        <f>VLOOKUP($B$35,'2012'!$B13:$L13,5,FALSE)/100</f>
        <v>0.65</v>
      </c>
      <c r="E45" s="72">
        <f>VLOOKUP($B$35,'2012'!$B13:$L13,5,FALSE)/100</f>
        <v>0.65</v>
      </c>
      <c r="F45" s="72">
        <f>VLOOKUP($B$35,'2012'!$B13:$L13,6,FALSE)</f>
        <v>15</v>
      </c>
      <c r="G45" s="72">
        <f>VLOOKUP($B$35,'2012'!$B13:$L13,6,FALSE)</f>
        <v>15</v>
      </c>
    </row>
    <row r="46" spans="1:23" x14ac:dyDescent="0.2">
      <c r="A46" s="72" t="str">
        <f>VLOOKUP($B$35,'2012'!$B14:$L14,11,FALSE)</f>
        <v>Scanner</v>
      </c>
      <c r="B46" s="72" t="str">
        <f>VLOOKUP($B$35,'2012'!$B14:$L14,1,FALSE)</f>
        <v>Computers</v>
      </c>
      <c r="C46" s="72">
        <f>VLOOKUP($B$35,'2012'!$B14:$L14,2,FALSE)</f>
        <v>4</v>
      </c>
      <c r="D46" s="72">
        <f>VLOOKUP($B$35,'2012'!$B14:$L14,5,FALSE)/100</f>
        <v>0.09</v>
      </c>
      <c r="E46" s="72">
        <f>VLOOKUP($B$35,'2012'!$B14:$L14,5,FALSE)/100</f>
        <v>0.09</v>
      </c>
      <c r="F46" s="72">
        <f>VLOOKUP($B$35,'2012'!$B14:$L14,6,FALSE)</f>
        <v>43</v>
      </c>
      <c r="G46" s="72">
        <f>VLOOKUP($B$35,'2012'!$B14:$L14,6,FALSE)</f>
        <v>43</v>
      </c>
    </row>
    <row r="47" spans="1:23" ht="13.5" thickBot="1" x14ac:dyDescent="0.25">
      <c r="A47" s="72" t="str">
        <f>VLOOKUP($B$35,'2012'!$B15:$L15,11,FALSE)</f>
        <v>Wireless network</v>
      </c>
      <c r="B47" s="72" t="str">
        <f>VLOOKUP($B$35,'2012'!$B15:$L15,1,FALSE)</f>
        <v>Computers</v>
      </c>
      <c r="C47" s="72">
        <f>VLOOKUP($B$35,'2012'!$B15:$L15,2,FALSE)</f>
        <v>4</v>
      </c>
      <c r="D47" s="72">
        <f>VLOOKUP($B$35,'2012'!$B15:$L15,5,FALSE)/100</f>
        <v>0.74</v>
      </c>
      <c r="E47" s="72">
        <f>VLOOKUP($B$35,'2012'!$B15:$L15,5,FALSE)/100</f>
        <v>0.74</v>
      </c>
      <c r="F47" s="72">
        <f>VLOOKUP($B$35,'2012'!$B15:$L15,6,FALSE)</f>
        <v>71</v>
      </c>
      <c r="G47" s="72">
        <f>VLOOKUP($B$35,'2012'!$B15:$L15,6,FALSE)</f>
        <v>71</v>
      </c>
    </row>
    <row r="48" spans="1:23" ht="30.75" thickBot="1" x14ac:dyDescent="0.25">
      <c r="A48" s="73" t="s">
        <v>92</v>
      </c>
      <c r="B48" s="64" t="s">
        <v>93</v>
      </c>
      <c r="C48" s="74" t="s">
        <v>65</v>
      </c>
      <c r="D48" s="74" t="s">
        <v>66</v>
      </c>
      <c r="E48" s="74" t="s">
        <v>66</v>
      </c>
      <c r="F48" s="75" t="s">
        <v>99</v>
      </c>
      <c r="G48" s="76" t="s">
        <v>99</v>
      </c>
      <c r="H48" s="5"/>
      <c r="I48" s="30" t="s">
        <v>66</v>
      </c>
      <c r="J48" s="30" t="s">
        <v>66</v>
      </c>
      <c r="L48" s="31" t="s">
        <v>67</v>
      </c>
      <c r="M48" s="31" t="s">
        <v>67</v>
      </c>
      <c r="N48" s="31" t="s">
        <v>67</v>
      </c>
      <c r="O48" s="61" t="s">
        <v>108</v>
      </c>
      <c r="P48" s="62"/>
      <c r="Q48" s="62"/>
    </row>
    <row r="49" spans="1:23" x14ac:dyDescent="0.2">
      <c r="A49" s="65"/>
      <c r="B49" s="52" t="s">
        <v>45</v>
      </c>
      <c r="C49" s="1"/>
      <c r="D49" s="83" t="s">
        <v>44</v>
      </c>
      <c r="E49" s="83" t="s">
        <v>78</v>
      </c>
      <c r="F49" s="83" t="s">
        <v>44</v>
      </c>
      <c r="G49" s="83" t="s">
        <v>78</v>
      </c>
      <c r="I49" s="83" t="s">
        <v>44</v>
      </c>
      <c r="J49" s="83" t="s">
        <v>78</v>
      </c>
      <c r="L49" s="83" t="s">
        <v>44</v>
      </c>
      <c r="M49" s="83" t="s">
        <v>78</v>
      </c>
      <c r="N49" s="81" t="s">
        <v>89</v>
      </c>
      <c r="P49" s="81" t="s">
        <v>107</v>
      </c>
      <c r="Q49" s="81" t="s">
        <v>107</v>
      </c>
    </row>
    <row r="50" spans="1:23" ht="15" x14ac:dyDescent="0.25">
      <c r="A50" s="65"/>
      <c r="B50" s="1"/>
      <c r="C50" s="68" t="s">
        <v>68</v>
      </c>
      <c r="D50" s="69" t="s">
        <v>174</v>
      </c>
      <c r="E50" s="69" t="s">
        <v>174</v>
      </c>
      <c r="F50" s="66" t="s">
        <v>70</v>
      </c>
      <c r="G50" s="67" t="s">
        <v>70</v>
      </c>
      <c r="H50" s="44"/>
      <c r="I50" s="191" t="s">
        <v>243</v>
      </c>
      <c r="J50" s="192"/>
      <c r="K50" s="24"/>
      <c r="L50" s="191" t="s">
        <v>244</v>
      </c>
      <c r="M50" s="193"/>
      <c r="N50" s="194"/>
      <c r="O50" s="41"/>
      <c r="P50" s="83" t="s">
        <v>44</v>
      </c>
      <c r="Q50" s="83" t="s">
        <v>78</v>
      </c>
      <c r="R50" s="32" t="s">
        <v>89</v>
      </c>
    </row>
    <row r="51" spans="1:23" x14ac:dyDescent="0.2">
      <c r="A51" s="72" t="str">
        <f>VLOOKUP($B$49,'2012'!$B16:$L16,11,FALSE)</f>
        <v>Coffee maker</v>
      </c>
      <c r="B51" s="72" t="str">
        <f>VLOOKUP($B$49,'2012'!$B16:$L16,1,FALSE)</f>
        <v>Cooking</v>
      </c>
      <c r="C51" s="72">
        <f>VLOOKUP($B$49,'2012'!$B16:$L16,2,FALSE)</f>
        <v>4</v>
      </c>
      <c r="D51" s="72">
        <f>VLOOKUP($B$49,'2012'!$B16:$L16,5,FALSE)/100</f>
        <v>0.52</v>
      </c>
      <c r="E51" s="72">
        <f>VLOOKUP($B$49,'2012'!$B16:$L16,5,FALSE)/100</f>
        <v>0.52</v>
      </c>
      <c r="F51" s="72">
        <f>VLOOKUP($B$49,'2012'!$B16:$L16,6,FALSE)</f>
        <v>36</v>
      </c>
      <c r="G51" s="72">
        <f>VLOOKUP($B$49,'2012'!$B16:$L16,6,FALSE)</f>
        <v>36</v>
      </c>
      <c r="H51" s="60" t="s">
        <v>69</v>
      </c>
      <c r="I51" s="33">
        <f>SUMPRODUCT(D51:D59,F51:F59)/(SUM(F51:F59))</f>
        <v>0.72703000000000007</v>
      </c>
      <c r="J51" s="33">
        <f>SUMPRODUCT(E51:E59,G51:G59)/(SUM(G51:G59))</f>
        <v>0.72703000000000007</v>
      </c>
      <c r="K51" s="212" t="s">
        <v>256</v>
      </c>
      <c r="L51" s="33">
        <f>SUMPRODUCT(D51:D60,F51:F60)/(SUM(D51:D60))</f>
        <v>64.487315948199395</v>
      </c>
      <c r="M51" s="33">
        <f>SUMPRODUCT(E51:E60,G51:G60)/(SUM(E51:E60))</f>
        <v>64.487315948199395</v>
      </c>
      <c r="N51" s="24"/>
      <c r="O51" s="41" t="s">
        <v>73</v>
      </c>
      <c r="P51" s="38">
        <f>SUMPRODUCT(D51:D60,F51:F60)</f>
        <v>290.81200000000001</v>
      </c>
      <c r="Q51" s="38">
        <f>SUMPRODUCT(E51:E60,G51:G60)</f>
        <v>290.81200000000001</v>
      </c>
      <c r="R51" s="41" t="s">
        <v>72</v>
      </c>
    </row>
    <row r="52" spans="1:23" x14ac:dyDescent="0.2">
      <c r="A52" s="72" t="str">
        <f>VLOOKUP($B$49,'2012'!$B17:$L17,11,FALSE)</f>
        <v>Cooker hoods</v>
      </c>
      <c r="B52" s="72" t="str">
        <f>VLOOKUP($B$49,'2012'!$B17:$L17,1,FALSE)</f>
        <v>Cooking</v>
      </c>
      <c r="C52" s="72">
        <f>VLOOKUP($B$49,'2012'!$B17:$L17,2,FALSE)</f>
        <v>15</v>
      </c>
      <c r="D52" s="72">
        <f>VLOOKUP($B$49,'2012'!$B17:$L17,5,FALSE)/100</f>
        <v>0.73</v>
      </c>
      <c r="E52" s="72">
        <f>VLOOKUP($B$49,'2012'!$B17:$L17,5,FALSE)/100</f>
        <v>0.73</v>
      </c>
      <c r="F52" s="72">
        <f>VLOOKUP($B$49,'2012'!$B17:$L17,6,FALSE)</f>
        <v>45</v>
      </c>
      <c r="G52" s="72">
        <f>VLOOKUP($B$49,'2012'!$B17:$L17,6,FALSE)</f>
        <v>45</v>
      </c>
      <c r="H52" s="211" t="s">
        <v>255</v>
      </c>
      <c r="I52" s="4">
        <f>SUM(D51:D60)</f>
        <v>4.5095999999999998</v>
      </c>
      <c r="J52" s="4">
        <f>SUM(E51:E60)</f>
        <v>4.5095999999999998</v>
      </c>
      <c r="K52" s="212" t="s">
        <v>257</v>
      </c>
      <c r="L52" s="78">
        <f>L51*10^-9*3.6</f>
        <v>2.3215433741351787E-7</v>
      </c>
      <c r="M52" s="78">
        <f>M51*10^-9*3.6</f>
        <v>2.3215433741351787E-7</v>
      </c>
      <c r="N52" s="24"/>
      <c r="O52" s="41" t="s">
        <v>73</v>
      </c>
      <c r="P52" s="40">
        <f>P51*$I$30</f>
        <v>504923.33924911451</v>
      </c>
      <c r="Q52" s="40">
        <f>Q51*$J$30</f>
        <v>116607.1707915616</v>
      </c>
      <c r="R52" s="40">
        <f>P52+Q52</f>
        <v>621530.5100406761</v>
      </c>
      <c r="S52" s="41" t="s">
        <v>71</v>
      </c>
      <c r="T52" t="str">
        <f>'DK data multis bui'!H20</f>
        <v>Cooking</v>
      </c>
      <c r="U52" s="40">
        <f>'DK data multis bui'!I17</f>
        <v>369790.10399999999</v>
      </c>
      <c r="V52" s="41" t="s">
        <v>71</v>
      </c>
      <c r="W52" s="86">
        <f>R52-U52</f>
        <v>251740.40604067611</v>
      </c>
    </row>
    <row r="53" spans="1:23" x14ac:dyDescent="0.2">
      <c r="A53" s="72" t="str">
        <f>VLOOKUP($B$49,'2012'!$B18:$L18,11,FALSE)</f>
        <v>Electric baking ovens</v>
      </c>
      <c r="B53" s="72" t="str">
        <f>VLOOKUP($B$49,'2012'!$B18:$L18,1,FALSE)</f>
        <v>Cooking</v>
      </c>
      <c r="C53" s="72">
        <f>VLOOKUP($B$49,'2012'!$B18:$L18,2,FALSE)</f>
        <v>14</v>
      </c>
      <c r="D53" s="72">
        <f>VLOOKUP($B$49,'2012'!$B18:$L18,5,FALSE)/100</f>
        <v>0.77159999999999995</v>
      </c>
      <c r="E53" s="72">
        <f>VLOOKUP($B$49,'2012'!$B18:$L18,5,FALSE)/100</f>
        <v>0.77159999999999995</v>
      </c>
      <c r="F53" s="72">
        <f>VLOOKUP($B$49,'2012'!$B18:$L18,6,FALSE)</f>
        <v>85</v>
      </c>
      <c r="G53" s="72">
        <f>VLOOKUP($B$49,'2012'!$B18:$L18,6,FALSE)</f>
        <v>85</v>
      </c>
      <c r="H53" s="185" t="s">
        <v>239</v>
      </c>
      <c r="I53" s="107"/>
      <c r="J53" s="107"/>
      <c r="K53" s="80"/>
      <c r="L53" s="87" t="s">
        <v>106</v>
      </c>
      <c r="M53" s="79"/>
      <c r="N53" s="24"/>
      <c r="O53" s="41" t="s">
        <v>73</v>
      </c>
      <c r="P53" s="39">
        <f>P52*3.6/1000000</f>
        <v>1.8177240212968122</v>
      </c>
      <c r="Q53" s="39">
        <f>Q52*3.6/1000000</f>
        <v>0.4197858148496218</v>
      </c>
      <c r="R53" s="39">
        <f>R52*3.6/1000000</f>
        <v>2.2375098361464336</v>
      </c>
      <c r="S53" s="41" t="s">
        <v>43</v>
      </c>
    </row>
    <row r="54" spans="1:23" x14ac:dyDescent="0.2">
      <c r="A54" s="72" t="str">
        <f>VLOOKUP($B$49,'2012'!$B19:$L19,11,FALSE)</f>
        <v>Electric baking ovens standby</v>
      </c>
      <c r="B54" s="72" t="str">
        <f>VLOOKUP($B$49,'2012'!$B19:$L19,1,FALSE)</f>
        <v>Cooking</v>
      </c>
      <c r="C54" s="72">
        <f>VLOOKUP($B$49,'2012'!$B19:$L19,2,FALSE)</f>
        <v>0</v>
      </c>
      <c r="D54" s="72">
        <f>VLOOKUP($B$49,'2012'!$B19:$L19,5,FALSE)/100</f>
        <v>0</v>
      </c>
      <c r="E54" s="72">
        <f>VLOOKUP($B$49,'2012'!$B19:$L19,5,FALSE)/100</f>
        <v>0</v>
      </c>
      <c r="F54" s="72">
        <f>VLOOKUP($B$49,'2012'!$B19:$L19,6,FALSE)</f>
        <v>0</v>
      </c>
      <c r="G54" s="72">
        <f>VLOOKUP($B$49,'2012'!$B19:$L19,6,FALSE)</f>
        <v>0</v>
      </c>
      <c r="H54" s="213" t="s">
        <v>260</v>
      </c>
      <c r="I54" s="55">
        <f>I$30*I52</f>
        <v>7829.8085728161368</v>
      </c>
      <c r="J54" s="55">
        <f>J$30*J52</f>
        <v>1808.2187028101528</v>
      </c>
      <c r="K54" s="212" t="s">
        <v>258</v>
      </c>
      <c r="L54" s="56">
        <f>I54*L52*1000</f>
        <v>1.8177240212968122</v>
      </c>
      <c r="M54" s="56">
        <f>J54*M52*1000</f>
        <v>0.4197858148496218</v>
      </c>
      <c r="N54" s="23">
        <f>L54+M54</f>
        <v>2.2375098361464341</v>
      </c>
      <c r="P54" s="41"/>
      <c r="Q54" s="63"/>
      <c r="R54" s="63">
        <f>R53-N54</f>
        <v>0</v>
      </c>
    </row>
    <row r="55" spans="1:23" ht="15" x14ac:dyDescent="0.2">
      <c r="A55" s="72" t="str">
        <f>VLOOKUP($B$49,'2012'!$B20:$L20,11,FALSE)</f>
        <v>Electric hobs</v>
      </c>
      <c r="B55" s="72" t="str">
        <f>VLOOKUP($B$49,'2012'!$B20:$L20,1,FALSE)</f>
        <v>Cooking</v>
      </c>
      <c r="C55" s="72">
        <f>VLOOKUP($B$49,'2012'!$B20:$L20,2,FALSE)</f>
        <v>19</v>
      </c>
      <c r="D55" s="72">
        <f>VLOOKUP($B$49,'2012'!$B20:$L20,5,FALSE)/100</f>
        <v>0.82799999999999996</v>
      </c>
      <c r="E55" s="72">
        <f>VLOOKUP($B$49,'2012'!$B20:$L20,5,FALSE)/100</f>
        <v>0.82799999999999996</v>
      </c>
      <c r="F55" s="72">
        <f>VLOOKUP($B$49,'2012'!$B20:$L20,6,FALSE)</f>
        <v>162</v>
      </c>
      <c r="G55" s="72">
        <f>VLOOKUP($B$49,'2012'!$B20:$L20,6,FALSE)</f>
        <v>162</v>
      </c>
      <c r="I55" s="71" t="s">
        <v>65</v>
      </c>
      <c r="J55" s="71" t="s">
        <v>65</v>
      </c>
      <c r="K55" s="105" t="s">
        <v>237</v>
      </c>
      <c r="L55" s="105" t="s">
        <v>75</v>
      </c>
      <c r="M55" s="105" t="s">
        <v>75</v>
      </c>
      <c r="N55" s="105"/>
    </row>
    <row r="56" spans="1:23" x14ac:dyDescent="0.2">
      <c r="A56" s="72" t="str">
        <f>VLOOKUP($B$49,'2012'!$B21:$L21,11,FALSE)</f>
        <v>Electric hobs standby</v>
      </c>
      <c r="B56" s="72" t="str">
        <f>VLOOKUP($B$49,'2012'!$B21:$L21,1,FALSE)</f>
        <v>Cooking</v>
      </c>
      <c r="C56" s="72">
        <f>VLOOKUP($B$49,'2012'!$B21:$L21,2,FALSE)</f>
        <v>0</v>
      </c>
      <c r="D56" s="72">
        <f>VLOOKUP($B$49,'2012'!$B21:$L21,5,FALSE)/100</f>
        <v>0</v>
      </c>
      <c r="E56" s="72">
        <f>VLOOKUP($B$49,'2012'!$B21:$L21,5,FALSE)/100</f>
        <v>0</v>
      </c>
      <c r="F56" s="72">
        <f>VLOOKUP($B$49,'2012'!$B21:$L21,6,FALSE)</f>
        <v>0</v>
      </c>
      <c r="G56" s="72">
        <f>VLOOKUP($B$49,'2012'!$B21:$L21,6,FALSE)</f>
        <v>0</v>
      </c>
      <c r="H56" s="5"/>
      <c r="I56" s="82">
        <f>($C51*D51+$C52*D52+$C53*D53+$C54*D54+$C55*D55+$C56*D56+$C57*D57+$C58*D58+$C59*D59+$C60*D60)/I52</f>
        <v>11.123913429128971</v>
      </c>
      <c r="J56" s="82">
        <f>($C51*E51+$C52*E52+$C53*E53+$C54*E54+$C55*E55+$C56*E56+$C57*E57+$C58*E58+$C59*E59+$C60*E60)/J52</f>
        <v>11.123913429128971</v>
      </c>
      <c r="K56" s="105" t="s">
        <v>259</v>
      </c>
      <c r="L56" s="105">
        <f>L54*$N$29</f>
        <v>2.7265860319452182</v>
      </c>
      <c r="M56" s="105">
        <f>M54*$N$29</f>
        <v>0.62967872227443267</v>
      </c>
      <c r="N56" s="105">
        <f>N54*$N$29</f>
        <v>3.3562647542196511</v>
      </c>
      <c r="U56" s="105">
        <f>N56/3.6*1000000</f>
        <v>932295.76506101422</v>
      </c>
      <c r="V56" s="105" t="s">
        <v>71</v>
      </c>
      <c r="W56" s="112">
        <f>U56/U52-'DK data multis bui'!$K$85</f>
        <v>1.5801141245621619</v>
      </c>
    </row>
    <row r="57" spans="1:23" x14ac:dyDescent="0.2">
      <c r="A57" s="72" t="str">
        <f>VLOOKUP($B$49,'2012'!$B22:$L22,11,FALSE)</f>
        <v>Electric keddle</v>
      </c>
      <c r="B57" s="72" t="str">
        <f>VLOOKUP($B$49,'2012'!$B22:$L22,1,FALSE)</f>
        <v>Cooking</v>
      </c>
      <c r="C57" s="72">
        <f>VLOOKUP($B$49,'2012'!$B22:$L22,2,FALSE)</f>
        <v>4</v>
      </c>
      <c r="D57" s="72">
        <f>VLOOKUP($B$49,'2012'!$B22:$L22,5,FALSE)/100</f>
        <v>0.86</v>
      </c>
      <c r="E57" s="72">
        <f>VLOOKUP($B$49,'2012'!$B22:$L22,5,FALSE)/100</f>
        <v>0.86</v>
      </c>
      <c r="F57" s="72">
        <f>VLOOKUP($B$49,'2012'!$B22:$L22,6,FALSE)</f>
        <v>25</v>
      </c>
      <c r="G57" s="72">
        <f>VLOOKUP($B$49,'2012'!$B22:$L22,6,FALSE)</f>
        <v>25</v>
      </c>
      <c r="H57" s="47"/>
      <c r="I57" s="47">
        <f>SUMPRODUCT(D51:D59,F51:F59)/(SUM(F51:F59))</f>
        <v>0.72703000000000007</v>
      </c>
      <c r="J57" s="48"/>
    </row>
    <row r="58" spans="1:23" x14ac:dyDescent="0.2">
      <c r="A58" s="72" t="str">
        <f>VLOOKUP($B$49,'2012'!$B23:$L23,11,FALSE)</f>
        <v>Espresso machine</v>
      </c>
      <c r="B58" s="72" t="str">
        <f>VLOOKUP($B$49,'2012'!$B23:$L23,1,FALSE)</f>
        <v>Cooking</v>
      </c>
      <c r="C58" s="72">
        <f>VLOOKUP($B$49,'2012'!$B23:$L23,2,FALSE)</f>
        <v>4</v>
      </c>
      <c r="D58" s="72">
        <f>VLOOKUP($B$49,'2012'!$B23:$L23,5,FALSE)/100</f>
        <v>0.14000000000000001</v>
      </c>
      <c r="E58" s="72">
        <f>VLOOKUP($B$49,'2012'!$B23:$L23,5,FALSE)/100</f>
        <v>0.14000000000000001</v>
      </c>
      <c r="F58" s="72">
        <f>VLOOKUP($B$49,'2012'!$B23:$L23,6,FALSE)</f>
        <v>25</v>
      </c>
      <c r="G58" s="72">
        <f>VLOOKUP($B$49,'2012'!$B23:$L23,6,FALSE)</f>
        <v>25</v>
      </c>
      <c r="H58" s="47"/>
      <c r="I58" s="47">
        <f>I57-I51</f>
        <v>0</v>
      </c>
      <c r="J58" s="46"/>
    </row>
    <row r="59" spans="1:23" x14ac:dyDescent="0.2">
      <c r="A59" s="72" t="str">
        <f>VLOOKUP($B$49,'2012'!$B24:$L24,11,FALSE)</f>
        <v>Microwave ovens</v>
      </c>
      <c r="B59" s="72" t="str">
        <f>VLOOKUP($B$49,'2012'!$B24:$L24,1,FALSE)</f>
        <v>Cooking</v>
      </c>
      <c r="C59" s="72">
        <f>VLOOKUP($B$49,'2012'!$B24:$L24,2,FALSE)</f>
        <v>10</v>
      </c>
      <c r="D59" s="72">
        <f>VLOOKUP($B$49,'2012'!$B24:$L24,5,FALSE)/100</f>
        <v>0.66</v>
      </c>
      <c r="E59" s="72">
        <f>VLOOKUP($B$49,'2012'!$B24:$L24,5,FALSE)/100</f>
        <v>0.66</v>
      </c>
      <c r="F59" s="72">
        <f>VLOOKUP($B$49,'2012'!$B24:$L24,6,FALSE)</f>
        <v>22</v>
      </c>
      <c r="G59" s="72">
        <f>VLOOKUP($B$49,'2012'!$B24:$L24,6,FALSE)</f>
        <v>22</v>
      </c>
      <c r="H59" s="45"/>
      <c r="I59" s="47"/>
      <c r="J59" s="46"/>
    </row>
    <row r="60" spans="1:23" x14ac:dyDescent="0.2">
      <c r="A60" s="72" t="str">
        <f>VLOOKUP($B$49,'2012'!$B25:$L25,11,FALSE)</f>
        <v>Microwave ovens standby</v>
      </c>
      <c r="B60" s="72" t="str">
        <f>VLOOKUP($B$49,'2012'!$B25:$L25,1,FALSE)</f>
        <v>Cooking</v>
      </c>
      <c r="C60" s="72">
        <f>VLOOKUP($B$49,'2012'!$B25:$L25,2,FALSE)</f>
        <v>0</v>
      </c>
      <c r="D60" s="72">
        <f>VLOOKUP($B$49,'2012'!$B25:$L25,5,FALSE)/100</f>
        <v>0</v>
      </c>
      <c r="E60" s="72">
        <f>VLOOKUP($B$49,'2012'!$B25:$L25,5,FALSE)/100</f>
        <v>0</v>
      </c>
      <c r="F60" s="72">
        <f>VLOOKUP($B$49,'2012'!$B25:$L25,6,FALSE)</f>
        <v>0</v>
      </c>
      <c r="G60" s="72">
        <f>VLOOKUP($B$49,'2012'!$B25:$L25,6,FALSE)</f>
        <v>0</v>
      </c>
      <c r="I60" s="57"/>
      <c r="J60" s="57"/>
    </row>
    <row r="61" spans="1:23" ht="13.5" thickBot="1" x14ac:dyDescent="0.25">
      <c r="A61" s="72"/>
      <c r="B61" s="72"/>
      <c r="C61" s="72"/>
      <c r="D61" s="72"/>
      <c r="E61" s="72"/>
      <c r="F61" s="72"/>
      <c r="G61" s="72"/>
      <c r="I61" s="57"/>
      <c r="J61" s="57"/>
    </row>
    <row r="62" spans="1:23" ht="30.75" thickBot="1" x14ac:dyDescent="0.25">
      <c r="A62" s="73" t="s">
        <v>92</v>
      </c>
      <c r="B62" s="64" t="s">
        <v>93</v>
      </c>
      <c r="C62" s="74" t="s">
        <v>65</v>
      </c>
      <c r="D62" s="74" t="s">
        <v>66</v>
      </c>
      <c r="E62" s="74" t="s">
        <v>66</v>
      </c>
      <c r="F62" s="75" t="s">
        <v>99</v>
      </c>
      <c r="G62" s="76" t="s">
        <v>99</v>
      </c>
      <c r="H62" s="5"/>
      <c r="I62" s="30" t="s">
        <v>66</v>
      </c>
      <c r="J62" s="30" t="s">
        <v>66</v>
      </c>
      <c r="L62" s="31" t="s">
        <v>67</v>
      </c>
      <c r="M62" s="31" t="s">
        <v>67</v>
      </c>
      <c r="N62" s="31" t="s">
        <v>67</v>
      </c>
      <c r="O62" s="61" t="s">
        <v>108</v>
      </c>
      <c r="P62" s="62"/>
      <c r="Q62" s="62"/>
    </row>
    <row r="63" spans="1:23" x14ac:dyDescent="0.2">
      <c r="A63" s="65"/>
      <c r="B63" s="52" t="s">
        <v>46</v>
      </c>
      <c r="C63" s="1"/>
      <c r="D63" s="83" t="s">
        <v>44</v>
      </c>
      <c r="E63" s="83" t="s">
        <v>78</v>
      </c>
      <c r="F63" s="83" t="s">
        <v>44</v>
      </c>
      <c r="G63" s="83" t="s">
        <v>78</v>
      </c>
      <c r="I63" s="83" t="s">
        <v>44</v>
      </c>
      <c r="J63" s="83" t="s">
        <v>78</v>
      </c>
      <c r="L63" s="83" t="s">
        <v>44</v>
      </c>
      <c r="M63" s="83" t="s">
        <v>78</v>
      </c>
      <c r="N63" s="81" t="s">
        <v>89</v>
      </c>
      <c r="P63" s="81" t="s">
        <v>107</v>
      </c>
      <c r="Q63" s="81" t="s">
        <v>107</v>
      </c>
    </row>
    <row r="64" spans="1:23" ht="15" x14ac:dyDescent="0.25">
      <c r="A64" s="65"/>
      <c r="B64" s="1"/>
      <c r="C64" s="68" t="s">
        <v>68</v>
      </c>
      <c r="D64" s="69" t="s">
        <v>174</v>
      </c>
      <c r="E64" s="69" t="s">
        <v>174</v>
      </c>
      <c r="F64" s="66" t="s">
        <v>70</v>
      </c>
      <c r="G64" s="67" t="s">
        <v>70</v>
      </c>
      <c r="H64" s="44"/>
      <c r="I64" s="191" t="s">
        <v>243</v>
      </c>
      <c r="J64" s="192"/>
      <c r="K64" s="24"/>
      <c r="L64" s="191" t="s">
        <v>244</v>
      </c>
      <c r="M64" s="193"/>
      <c r="N64" s="194"/>
      <c r="O64" s="41"/>
      <c r="P64" s="83" t="s">
        <v>44</v>
      </c>
      <c r="Q64" s="83" t="s">
        <v>78</v>
      </c>
      <c r="R64" s="32" t="s">
        <v>89</v>
      </c>
    </row>
    <row r="65" spans="1:23" x14ac:dyDescent="0.2">
      <c r="A65" s="72" t="str">
        <f>VLOOKUP($B$63,'2012'!$B26:$L26,11,FALSE)</f>
        <v>B/W TV</v>
      </c>
      <c r="B65" s="72" t="str">
        <f>VLOOKUP($B$63,'2012'!$B26:$L26,1,FALSE)</f>
        <v>Entertainment</v>
      </c>
      <c r="C65" s="72">
        <f>VLOOKUP($B$63,'2012'!$B26:$L26,2,FALSE)</f>
        <v>14</v>
      </c>
      <c r="D65" s="72">
        <f>VLOOKUP($B$63,'2012'!$B26:$L26,5,FALSE)/100</f>
        <v>1E-4</v>
      </c>
      <c r="E65" s="72">
        <f>VLOOKUP($B$63,'2012'!$B26:$L26,5,FALSE)/100</f>
        <v>1E-4</v>
      </c>
      <c r="F65" s="72">
        <f>VLOOKUP($B$63,'2012'!$B26:$L26,6,FALSE)</f>
        <v>50</v>
      </c>
      <c r="G65" s="72">
        <f>VLOOKUP($B$63,'2012'!$B26:$L26,6,FALSE)</f>
        <v>50</v>
      </c>
      <c r="H65" s="60" t="s">
        <v>69</v>
      </c>
      <c r="I65" s="33">
        <f>SUMPRODUCT(D65:D83,F65:F83)/(SUM(F65:F83))</f>
        <v>0.33735862068965511</v>
      </c>
      <c r="J65" s="33">
        <f>SUMPRODUCT(E65:E83,G65:G83)/(SUM(G65:G83))</f>
        <v>0.33735862068965511</v>
      </c>
      <c r="K65" s="212" t="s">
        <v>256</v>
      </c>
      <c r="L65" s="33">
        <f>SUMPRODUCT(D65:D83,F65:F83)/(SUM(D65:D83))</f>
        <v>130.92191681889625</v>
      </c>
      <c r="M65" s="33">
        <f>SUMPRODUCT(E65:E83,G65:G83)/(SUM(E65:E83))</f>
        <v>130.92191681889625</v>
      </c>
      <c r="N65" s="24"/>
      <c r="O65" s="41" t="s">
        <v>73</v>
      </c>
      <c r="P65" s="38">
        <f>SUMPRODUCT(D65:D83,F65:F83)</f>
        <v>616.35419999999988</v>
      </c>
      <c r="Q65" s="38">
        <f>SUMPRODUCT(E65:E83,G65:G83)</f>
        <v>616.35419999999988</v>
      </c>
      <c r="R65" s="41" t="s">
        <v>72</v>
      </c>
    </row>
    <row r="66" spans="1:23" x14ac:dyDescent="0.2">
      <c r="A66" s="72" t="str">
        <f>VLOOKUP($B$63,'2012'!$B27:$L27,11,FALSE)</f>
        <v>Bluray player</v>
      </c>
      <c r="B66" s="72" t="str">
        <f>VLOOKUP($B$63,'2012'!$B27:$L27,1,FALSE)</f>
        <v>Entertainment</v>
      </c>
      <c r="C66" s="72">
        <f>VLOOKUP($B$63,'2012'!$B27:$L27,2,FALSE)</f>
        <v>4</v>
      </c>
      <c r="D66" s="72">
        <f>VLOOKUP($B$63,'2012'!$B27:$L27,5,FALSE)/100</f>
        <v>0.23</v>
      </c>
      <c r="E66" s="72">
        <f>VLOOKUP($B$63,'2012'!$B27:$L27,5,FALSE)/100</f>
        <v>0.23</v>
      </c>
      <c r="F66" s="72">
        <f>VLOOKUP($B$63,'2012'!$B27:$L27,6,FALSE)</f>
        <v>11</v>
      </c>
      <c r="G66" s="72">
        <f>VLOOKUP($B$63,'2012'!$B27:$L27,6,FALSE)</f>
        <v>11</v>
      </c>
      <c r="H66" s="211" t="s">
        <v>255</v>
      </c>
      <c r="I66" s="4">
        <f>SUM(D65:D81)</f>
        <v>4.7078000000000007</v>
      </c>
      <c r="J66" s="4">
        <f>SUM(E65:E83)</f>
        <v>4.7078000000000007</v>
      </c>
      <c r="K66" s="212" t="s">
        <v>257</v>
      </c>
      <c r="L66" s="78">
        <f>L65*10^-9*3.6</f>
        <v>4.7131890054802655E-7</v>
      </c>
      <c r="M66" s="78">
        <f>M65*10^-9*3.6</f>
        <v>4.7131890054802655E-7</v>
      </c>
      <c r="N66" s="24"/>
      <c r="O66" s="41" t="s">
        <v>73</v>
      </c>
      <c r="P66" s="40">
        <f>P65*$I$30</f>
        <v>1070147.1081805995</v>
      </c>
      <c r="Q66" s="40">
        <f>Q65*$J$30</f>
        <v>247140.14369247589</v>
      </c>
      <c r="R66" s="40">
        <f>P66+Q66</f>
        <v>1317287.2518730755</v>
      </c>
      <c r="S66" s="41" t="s">
        <v>71</v>
      </c>
      <c r="T66" s="40" t="str">
        <f>'DK data multis bui'!H27</f>
        <v>Cooking</v>
      </c>
      <c r="U66" s="40">
        <f>'DK data multis bui'!I27</f>
        <v>663813.47340000002</v>
      </c>
      <c r="V66" s="41" t="s">
        <v>71</v>
      </c>
      <c r="W66" s="86">
        <f>R66-U66</f>
        <v>653473.77847307548</v>
      </c>
    </row>
    <row r="67" spans="1:23" x14ac:dyDescent="0.2">
      <c r="A67" s="72" t="str">
        <f>VLOOKUP($B$63,'2012'!$B28:$L28,11,FALSE)</f>
        <v>CRT TV</v>
      </c>
      <c r="B67" s="72" t="str">
        <f>VLOOKUP($B$63,'2012'!$B28:$L28,1,FALSE)</f>
        <v>Entertainment</v>
      </c>
      <c r="C67" s="72">
        <f>VLOOKUP($B$63,'2012'!$B28:$L28,2,FALSE)</f>
        <v>3</v>
      </c>
      <c r="D67" s="72">
        <f>VLOOKUP($B$63,'2012'!$B28:$L28,5,FALSE)/100</f>
        <v>0.1298</v>
      </c>
      <c r="E67" s="72">
        <f>VLOOKUP($B$63,'2012'!$B28:$L28,5,FALSE)/100</f>
        <v>0.1298</v>
      </c>
      <c r="F67" s="72">
        <f>VLOOKUP($B$63,'2012'!$B28:$L28,6,FALSE)</f>
        <v>114</v>
      </c>
      <c r="G67" s="72">
        <f>VLOOKUP($B$63,'2012'!$B28:$L28,6,FALSE)</f>
        <v>114</v>
      </c>
      <c r="H67" s="185" t="s">
        <v>239</v>
      </c>
      <c r="I67" s="107"/>
      <c r="J67" s="107"/>
      <c r="K67" s="80"/>
      <c r="L67" s="87" t="s">
        <v>106</v>
      </c>
      <c r="M67" s="79"/>
      <c r="N67" s="24"/>
      <c r="O67" s="41" t="s">
        <v>73</v>
      </c>
      <c r="P67" s="39">
        <f>P66*3.6/1000000</f>
        <v>3.8525295894501581</v>
      </c>
      <c r="Q67" s="39">
        <f>Q66*3.6/1000000</f>
        <v>0.88970451729291311</v>
      </c>
      <c r="R67" s="39">
        <f>R66*3.6/1000000</f>
        <v>4.742234106743072</v>
      </c>
      <c r="S67" s="41" t="s">
        <v>43</v>
      </c>
    </row>
    <row r="68" spans="1:23" x14ac:dyDescent="0.2">
      <c r="A68" s="72" t="str">
        <f>VLOOKUP($B$63,'2012'!$B29:$L29,11,FALSE)</f>
        <v>Digital photo frame</v>
      </c>
      <c r="B68" s="72" t="str">
        <f>VLOOKUP($B$63,'2012'!$B29:$L29,1,FALSE)</f>
        <v>Entertainment</v>
      </c>
      <c r="C68" s="72">
        <f>VLOOKUP($B$63,'2012'!$B29:$L29,2,FALSE)</f>
        <v>4</v>
      </c>
      <c r="D68" s="72">
        <f>VLOOKUP($B$63,'2012'!$B29:$L29,5,FALSE)/100</f>
        <v>0.09</v>
      </c>
      <c r="E68" s="72">
        <f>VLOOKUP($B$63,'2012'!$B29:$L29,5,FALSE)/100</f>
        <v>0.09</v>
      </c>
      <c r="F68" s="72">
        <f>VLOOKUP($B$63,'2012'!$B29:$L29,6,FALSE)</f>
        <v>17</v>
      </c>
      <c r="G68" s="72">
        <f>VLOOKUP($B$63,'2012'!$B29:$L29,6,FALSE)</f>
        <v>17</v>
      </c>
      <c r="H68" s="213" t="s">
        <v>260</v>
      </c>
      <c r="I68" s="55">
        <f>I$30*I66</f>
        <v>8173.9340072520436</v>
      </c>
      <c r="J68" s="55">
        <f>J$30*J66</f>
        <v>1887.6911497892581</v>
      </c>
      <c r="K68" s="212" t="s">
        <v>258</v>
      </c>
      <c r="L68" s="56">
        <f>I68*L66*1000</f>
        <v>3.8525295894501581</v>
      </c>
      <c r="M68" s="56">
        <f>J68*M66*1000</f>
        <v>0.88970451729291322</v>
      </c>
      <c r="N68" s="23">
        <f>L68+M68</f>
        <v>4.7422341067430711</v>
      </c>
      <c r="P68" s="41"/>
      <c r="Q68" s="63"/>
      <c r="R68" s="63">
        <f>R67-N68</f>
        <v>0</v>
      </c>
    </row>
    <row r="69" spans="1:23" ht="15" x14ac:dyDescent="0.2">
      <c r="A69" s="72" t="str">
        <f>VLOOKUP($B$63,'2012'!$B30:$L30,11,FALSE)</f>
        <v>DVD player</v>
      </c>
      <c r="B69" s="72" t="str">
        <f>VLOOKUP($B$63,'2012'!$B30:$L30,1,FALSE)</f>
        <v>Entertainment</v>
      </c>
      <c r="C69" s="72">
        <f>VLOOKUP($B$63,'2012'!$B30:$L30,2,FALSE)</f>
        <v>4</v>
      </c>
      <c r="D69" s="72">
        <f>VLOOKUP($B$63,'2012'!$B30:$L30,5,FALSE)/100</f>
        <v>0.77</v>
      </c>
      <c r="E69" s="72">
        <f>VLOOKUP($B$63,'2012'!$B30:$L30,5,FALSE)/100</f>
        <v>0.77</v>
      </c>
      <c r="F69" s="72">
        <f>VLOOKUP($B$63,'2012'!$B30:$L30,6,FALSE)</f>
        <v>20</v>
      </c>
      <c r="G69" s="72">
        <f>VLOOKUP($B$63,'2012'!$B30:$L30,6,FALSE)</f>
        <v>20</v>
      </c>
      <c r="I69" s="71" t="s">
        <v>65</v>
      </c>
      <c r="J69" s="71" t="s">
        <v>65</v>
      </c>
      <c r="K69" s="105" t="s">
        <v>237</v>
      </c>
      <c r="L69" s="105" t="s">
        <v>75</v>
      </c>
      <c r="M69" s="105" t="s">
        <v>75</v>
      </c>
      <c r="N69" s="105"/>
    </row>
    <row r="70" spans="1:23" x14ac:dyDescent="0.2">
      <c r="A70" s="72" t="str">
        <f>VLOOKUP($B$63,'2012'!$B31:$L31,11,FALSE)</f>
        <v>Gaming consol - PS2/3</v>
      </c>
      <c r="B70" s="72" t="str">
        <f>VLOOKUP($B$63,'2012'!$B31:$L31,1,FALSE)</f>
        <v>Entertainment</v>
      </c>
      <c r="C70" s="72">
        <f>VLOOKUP($B$63,'2012'!$B31:$L31,2,FALSE)</f>
        <v>4</v>
      </c>
      <c r="D70" s="72">
        <f>VLOOKUP($B$63,'2012'!$B31:$L31,5,FALSE)/100</f>
        <v>0.1041</v>
      </c>
      <c r="E70" s="72">
        <f>VLOOKUP($B$63,'2012'!$B31:$L31,5,FALSE)/100</f>
        <v>0.1041</v>
      </c>
      <c r="F70" s="72">
        <f>VLOOKUP($B$63,'2012'!$B31:$L31,6,FALSE)</f>
        <v>125</v>
      </c>
      <c r="G70" s="72">
        <f>VLOOKUP($B$63,'2012'!$B31:$L31,6,FALSE)</f>
        <v>125</v>
      </c>
      <c r="H70" s="5"/>
      <c r="I70" s="82">
        <f>($C65*D65+$C66*D66+$C67*D67+$C68*D68+$C69*D69+$C70*D70+$C71*D71+$C72*D72+$C73*D73+$C74*D74+$C75*D75+$C76*D76+$C77*D77+$C78*D78+$C79*D79+$C80*D80+$C81*D81+$C83*D83)/I66</f>
        <v>6.5351119418836827</v>
      </c>
      <c r="J70" s="82">
        <f>($C65*E65+$C66*E66+$C67*E67+$C68*E68+$C69*E69+$C70*E70+$C71*E71+$C72*E72+$C73*E73+$C74*E74+$C75*E75+$C76*E76+$C77*E77+$C78*E78+$C79*E79+$C80*E80+$C81*E81+$C83*E83)/J66</f>
        <v>6.5351119418836827</v>
      </c>
      <c r="K70" s="105" t="s">
        <v>259</v>
      </c>
      <c r="L70" s="105">
        <f>L68*$N$29</f>
        <v>5.7787943841752369</v>
      </c>
      <c r="M70" s="105">
        <f>M68*$N$29</f>
        <v>1.3345567759393697</v>
      </c>
      <c r="N70" s="105">
        <f>N68*$N$29</f>
        <v>7.1133511601146067</v>
      </c>
      <c r="U70" s="105">
        <f>N70/3.6*1000000</f>
        <v>1975930.877809613</v>
      </c>
      <c r="V70" s="105" t="s">
        <v>71</v>
      </c>
      <c r="W70" s="112">
        <f>U70/U66-'DK data multis bui'!$K$85</f>
        <v>2.0356013192258477</v>
      </c>
    </row>
    <row r="71" spans="1:23" x14ac:dyDescent="0.2">
      <c r="A71" s="72" t="str">
        <f>VLOOKUP($B$63,'2012'!$B32:$L32,11,FALSE)</f>
        <v>Gaming consol - Wii</v>
      </c>
      <c r="B71" s="72" t="str">
        <f>VLOOKUP($B$63,'2012'!$B32:$L32,1,FALSE)</f>
        <v>Entertainment</v>
      </c>
      <c r="C71" s="72">
        <f>VLOOKUP($B$63,'2012'!$B32:$L32,2,FALSE)</f>
        <v>4</v>
      </c>
      <c r="D71" s="72">
        <f>VLOOKUP($B$63,'2012'!$B32:$L32,5,FALSE)/100</f>
        <v>0.15090000000000001</v>
      </c>
      <c r="E71" s="72">
        <f>VLOOKUP($B$63,'2012'!$B32:$L32,5,FALSE)/100</f>
        <v>0.15090000000000001</v>
      </c>
      <c r="F71" s="72">
        <f>VLOOKUP($B$63,'2012'!$B32:$L32,6,FALSE)</f>
        <v>26</v>
      </c>
      <c r="G71" s="72">
        <f>VLOOKUP($B$63,'2012'!$B32:$L32,6,FALSE)</f>
        <v>26</v>
      </c>
      <c r="H71" s="5"/>
      <c r="I71" s="47">
        <f>SUMPRODUCT(D65:D83,F65:F83)/(SUM(F65:F83))</f>
        <v>0.33735862068965511</v>
      </c>
      <c r="J71" s="47">
        <f>SUMPRODUCT(E65:E83,G65:G83)/(SUM(G65:G83))</f>
        <v>0.33735862068965511</v>
      </c>
    </row>
    <row r="72" spans="1:23" x14ac:dyDescent="0.2">
      <c r="A72" s="72" t="str">
        <f>VLOOKUP($B$63,'2012'!$B33:$L33,11,FALSE)</f>
        <v>Gaming consol - Xbox</v>
      </c>
      <c r="B72" s="72" t="str">
        <f>VLOOKUP($B$63,'2012'!$B33:$L33,1,FALSE)</f>
        <v>Entertainment</v>
      </c>
      <c r="C72" s="72">
        <f>VLOOKUP($B$63,'2012'!$B33:$L33,2,FALSE)</f>
        <v>4</v>
      </c>
      <c r="D72" s="72">
        <f>VLOOKUP($B$63,'2012'!$B33:$L33,5,FALSE)/100</f>
        <v>8.5000000000000006E-2</v>
      </c>
      <c r="E72" s="72">
        <f>VLOOKUP($B$63,'2012'!$B33:$L33,5,FALSE)/100</f>
        <v>8.5000000000000006E-2</v>
      </c>
      <c r="F72" s="72">
        <f>VLOOKUP($B$63,'2012'!$B33:$L33,6,FALSE)</f>
        <v>125</v>
      </c>
      <c r="G72" s="72">
        <f>VLOOKUP($B$63,'2012'!$B33:$L33,6,FALSE)</f>
        <v>125</v>
      </c>
      <c r="H72" s="8"/>
      <c r="I72" s="113">
        <f>I71-I65</f>
        <v>0</v>
      </c>
      <c r="J72" s="113">
        <f>J71-J65</f>
        <v>0</v>
      </c>
    </row>
    <row r="73" spans="1:23" x14ac:dyDescent="0.2">
      <c r="A73" s="72" t="str">
        <f>VLOOKUP($B$63,'2012'!$B34:$L34,11,FALSE)</f>
        <v xml:space="preserve">LCD TV </v>
      </c>
      <c r="B73" s="72" t="str">
        <f>VLOOKUP($B$63,'2012'!$B34:$L34,1,FALSE)</f>
        <v>Entertainment</v>
      </c>
      <c r="C73" s="72">
        <f>VLOOKUP($B$63,'2012'!$B34:$L34,2,FALSE)</f>
        <v>7</v>
      </c>
      <c r="D73" s="72">
        <f>VLOOKUP($B$63,'2012'!$B34:$L34,5,FALSE)/100</f>
        <v>0.72510000000000008</v>
      </c>
      <c r="E73" s="72">
        <f>VLOOKUP($B$63,'2012'!$B34:$L34,5,FALSE)/100</f>
        <v>0.72510000000000008</v>
      </c>
      <c r="F73" s="72">
        <f>VLOOKUP($B$63,'2012'!$B34:$L34,6,FALSE)</f>
        <v>305</v>
      </c>
      <c r="G73" s="72">
        <f>VLOOKUP($B$63,'2012'!$B34:$L34,6,FALSE)</f>
        <v>305</v>
      </c>
    </row>
    <row r="74" spans="1:23" x14ac:dyDescent="0.2">
      <c r="A74" s="72" t="str">
        <f>VLOOKUP($B$63,'2012'!$B35:$L35,11,FALSE)</f>
        <v>LED TV</v>
      </c>
      <c r="B74" s="72" t="str">
        <f>VLOOKUP($B$63,'2012'!$B35:$L35,1,FALSE)</f>
        <v>Entertainment</v>
      </c>
      <c r="C74" s="72">
        <f>VLOOKUP($B$63,'2012'!$B35:$L35,2,FALSE)</f>
        <v>7</v>
      </c>
      <c r="D74" s="72">
        <f>VLOOKUP($B$63,'2012'!$B35:$L35,5,FALSE)/100</f>
        <v>0.25</v>
      </c>
      <c r="E74" s="72">
        <f>VLOOKUP($B$63,'2012'!$B35:$L35,5,FALSE)/100</f>
        <v>0.25</v>
      </c>
      <c r="F74" s="72">
        <f>VLOOKUP($B$63,'2012'!$B35:$L35,6,FALSE)</f>
        <v>209</v>
      </c>
      <c r="G74" s="72">
        <f>VLOOKUP($B$63,'2012'!$B35:$L35,6,FALSE)</f>
        <v>209</v>
      </c>
    </row>
    <row r="75" spans="1:23" x14ac:dyDescent="0.2">
      <c r="A75" s="72" t="str">
        <f>VLOOKUP($B$63,'2012'!$B36:$L36,11,FALSE)</f>
        <v>Plasma TV</v>
      </c>
      <c r="B75" s="72" t="str">
        <f>VLOOKUP($B$63,'2012'!$B36:$L36,1,FALSE)</f>
        <v>Entertainment</v>
      </c>
      <c r="C75" s="72">
        <f>VLOOKUP($B$63,'2012'!$B36:$L36,2,FALSE)</f>
        <v>7</v>
      </c>
      <c r="D75" s="72">
        <f>VLOOKUP($B$63,'2012'!$B36:$L36,5,FALSE)/100</f>
        <v>0.31950000000000001</v>
      </c>
      <c r="E75" s="72">
        <f>VLOOKUP($B$63,'2012'!$B36:$L36,5,FALSE)/100</f>
        <v>0.31950000000000001</v>
      </c>
      <c r="F75" s="72">
        <f>VLOOKUP($B$63,'2012'!$B36:$L36,6,FALSE)</f>
        <v>439</v>
      </c>
      <c r="G75" s="72">
        <f>VLOOKUP($B$63,'2012'!$B36:$L36,6,FALSE)</f>
        <v>439</v>
      </c>
    </row>
    <row r="76" spans="1:23" x14ac:dyDescent="0.2">
      <c r="A76" s="72" t="str">
        <f>VLOOKUP($B$63,'2012'!$B37:$L37,11,FALSE)</f>
        <v>Settop box</v>
      </c>
      <c r="B76" s="72" t="str">
        <f>VLOOKUP($B$63,'2012'!$B37:$L37,1,FALSE)</f>
        <v>Entertainment</v>
      </c>
      <c r="C76" s="72">
        <f>VLOOKUP($B$63,'2012'!$B37:$L37,2,FALSE)</f>
        <v>4</v>
      </c>
      <c r="D76" s="72">
        <f>VLOOKUP($B$63,'2012'!$B37:$L37,5,FALSE)/100</f>
        <v>0.22</v>
      </c>
      <c r="E76" s="72">
        <f>VLOOKUP($B$63,'2012'!$B37:$L37,5,FALSE)/100</f>
        <v>0.22</v>
      </c>
      <c r="F76" s="72">
        <f>VLOOKUP($B$63,'2012'!$B37:$L37,6,FALSE)</f>
        <v>198</v>
      </c>
      <c r="G76" s="72">
        <f>VLOOKUP($B$63,'2012'!$B37:$L37,6,FALSE)</f>
        <v>198</v>
      </c>
    </row>
    <row r="77" spans="1:23" x14ac:dyDescent="0.2">
      <c r="A77" s="72" t="str">
        <f>VLOOKUP($B$63,'2012'!$B38:$L38,11,FALSE)</f>
        <v>Stereo systems</v>
      </c>
      <c r="B77" s="72" t="str">
        <f>VLOOKUP($B$63,'2012'!$B38:$L38,1,FALSE)</f>
        <v>Entertainment</v>
      </c>
      <c r="C77" s="72">
        <f>VLOOKUP($B$63,'2012'!$B38:$L38,2,FALSE)</f>
        <v>10</v>
      </c>
      <c r="D77" s="72">
        <f>VLOOKUP($B$63,'2012'!$B38:$L38,5,FALSE)/100</f>
        <v>0.84810000000000008</v>
      </c>
      <c r="E77" s="72">
        <f>VLOOKUP($B$63,'2012'!$B38:$L38,5,FALSE)/100</f>
        <v>0.84810000000000008</v>
      </c>
      <c r="F77" s="72">
        <f>VLOOKUP($B$63,'2012'!$B38:$L38,6,FALSE)</f>
        <v>75</v>
      </c>
      <c r="G77" s="72">
        <f>VLOOKUP($B$63,'2012'!$B38:$L38,6,FALSE)</f>
        <v>75</v>
      </c>
    </row>
    <row r="78" spans="1:23" x14ac:dyDescent="0.2">
      <c r="A78" s="72" t="str">
        <f>VLOOKUP($B$63,'2012'!$B39:$L39,11,FALSE)</f>
        <v>Stereo systems standby</v>
      </c>
      <c r="B78" s="72" t="str">
        <f>VLOOKUP($B$63,'2012'!$B39:$L39,1,FALSE)</f>
        <v>Entertainment</v>
      </c>
      <c r="C78" s="72">
        <f>VLOOKUP($B$63,'2012'!$B39:$L39,2,FALSE)</f>
        <v>0</v>
      </c>
      <c r="D78" s="72">
        <f>VLOOKUP($B$63,'2012'!$B39:$L39,5,FALSE)/100</f>
        <v>0</v>
      </c>
      <c r="E78" s="72">
        <f>VLOOKUP($B$63,'2012'!$B39:$L39,5,FALSE)/100</f>
        <v>0</v>
      </c>
      <c r="F78" s="72">
        <f>VLOOKUP($B$63,'2012'!$B39:$L39,6,FALSE)</f>
        <v>0</v>
      </c>
      <c r="G78" s="72">
        <f>VLOOKUP($B$63,'2012'!$B39:$L39,6,FALSE)</f>
        <v>0</v>
      </c>
    </row>
    <row r="79" spans="1:23" x14ac:dyDescent="0.2">
      <c r="A79" s="72" t="str">
        <f>VLOOKUP($B$63,'2012'!$B40:$L40,11,FALSE)</f>
        <v>Surround sound</v>
      </c>
      <c r="B79" s="72" t="str">
        <f>VLOOKUP($B$63,'2012'!$B40:$L40,1,FALSE)</f>
        <v>Entertainment</v>
      </c>
      <c r="C79" s="72">
        <f>VLOOKUP($B$63,'2012'!$B40:$L40,2,FALSE)</f>
        <v>4</v>
      </c>
      <c r="D79" s="72">
        <f>VLOOKUP($B$63,'2012'!$B40:$L40,5,FALSE)/100</f>
        <v>0.27</v>
      </c>
      <c r="E79" s="72">
        <f>VLOOKUP($B$63,'2012'!$B40:$L40,5,FALSE)/100</f>
        <v>0.27</v>
      </c>
      <c r="F79" s="72">
        <f>VLOOKUP($B$63,'2012'!$B40:$L40,6,FALSE)</f>
        <v>100</v>
      </c>
      <c r="G79" s="72">
        <f>VLOOKUP($B$63,'2012'!$B40:$L40,6,FALSE)</f>
        <v>100</v>
      </c>
    </row>
    <row r="80" spans="1:23" x14ac:dyDescent="0.2">
      <c r="A80" s="72" t="str">
        <f>VLOOKUP($B$63,'2012'!$B41:$L41,11,FALSE)</f>
        <v>Videos</v>
      </c>
      <c r="B80" s="72" t="str">
        <f>VLOOKUP($B$63,'2012'!$B41:$L41,1,FALSE)</f>
        <v>Entertainment</v>
      </c>
      <c r="C80" s="72">
        <f>VLOOKUP($B$63,'2012'!$B41:$L41,2,FALSE)</f>
        <v>10</v>
      </c>
      <c r="D80" s="72">
        <f>VLOOKUP($B$63,'2012'!$B41:$L41,5,FALSE)/100</f>
        <v>0.51519999999999999</v>
      </c>
      <c r="E80" s="72">
        <f>VLOOKUP($B$63,'2012'!$B41:$L41,5,FALSE)/100</f>
        <v>0.51519999999999999</v>
      </c>
      <c r="F80" s="72">
        <f>VLOOKUP($B$63,'2012'!$B41:$L41,6,FALSE)</f>
        <v>13</v>
      </c>
      <c r="G80" s="72">
        <f>VLOOKUP($B$63,'2012'!$B41:$L41,6,FALSE)</f>
        <v>13</v>
      </c>
    </row>
    <row r="81" spans="1:23" x14ac:dyDescent="0.2">
      <c r="A81" s="72" t="str">
        <f>VLOOKUP($B$63,'2012'!$B42:$L42,11,FALSE)</f>
        <v>Videos standby</v>
      </c>
      <c r="B81" s="72" t="str">
        <f>VLOOKUP($B$63,'2012'!$B42:$L42,1,FALSE)</f>
        <v>Entertainment</v>
      </c>
      <c r="C81" s="72">
        <f>VLOOKUP($B$63,'2012'!$B42:$L42,2,FALSE)</f>
        <v>0</v>
      </c>
      <c r="D81" s="72">
        <f>VLOOKUP($B$63,'2012'!$B42:$L42,5,FALSE)/100</f>
        <v>0</v>
      </c>
      <c r="E81" s="72">
        <f>VLOOKUP($B$63,'2012'!$B42:$L42,5,FALSE)/100</f>
        <v>0</v>
      </c>
      <c r="F81" s="72">
        <f>VLOOKUP($B$63,'2012'!$B42:$L42,6,FALSE)</f>
        <v>0</v>
      </c>
      <c r="G81" s="72">
        <f>VLOOKUP($B$63,'2012'!$B42:$L42,6,FALSE)</f>
        <v>0</v>
      </c>
    </row>
    <row r="83" spans="1:23" x14ac:dyDescent="0.2">
      <c r="A83" s="72"/>
      <c r="B83" s="72"/>
      <c r="C83" s="72"/>
      <c r="D83" s="72"/>
      <c r="E83" s="72"/>
      <c r="F83" s="72"/>
      <c r="G83" s="72"/>
    </row>
    <row r="84" spans="1:23" ht="13.5" thickBot="1" x14ac:dyDescent="0.25">
      <c r="A84" s="72"/>
      <c r="B84" s="72"/>
      <c r="C84" s="72"/>
      <c r="D84" s="72"/>
      <c r="E84" s="72"/>
      <c r="F84" s="72"/>
      <c r="G84" s="72"/>
    </row>
    <row r="85" spans="1:23" ht="30.75" thickBot="1" x14ac:dyDescent="0.25">
      <c r="A85" s="73" t="s">
        <v>92</v>
      </c>
      <c r="B85" s="64" t="s">
        <v>93</v>
      </c>
      <c r="C85" s="74" t="s">
        <v>65</v>
      </c>
      <c r="D85" s="74" t="s">
        <v>66</v>
      </c>
      <c r="E85" s="74" t="s">
        <v>66</v>
      </c>
      <c r="F85" s="75" t="s">
        <v>99</v>
      </c>
      <c r="G85" s="76" t="s">
        <v>99</v>
      </c>
      <c r="H85" s="5"/>
      <c r="I85" s="30" t="s">
        <v>66</v>
      </c>
      <c r="J85" s="30" t="s">
        <v>66</v>
      </c>
      <c r="L85" s="31" t="s">
        <v>67</v>
      </c>
      <c r="M85" s="31" t="s">
        <v>67</v>
      </c>
      <c r="N85" s="31" t="s">
        <v>67</v>
      </c>
      <c r="O85" s="61" t="s">
        <v>108</v>
      </c>
      <c r="P85" s="62"/>
      <c r="Q85" s="62"/>
    </row>
    <row r="86" spans="1:23" x14ac:dyDescent="0.2">
      <c r="A86" s="65"/>
      <c r="B86" s="52" t="s">
        <v>47</v>
      </c>
      <c r="C86" s="1"/>
      <c r="D86" s="83" t="s">
        <v>44</v>
      </c>
      <c r="E86" s="83" t="s">
        <v>78</v>
      </c>
      <c r="F86" s="83" t="s">
        <v>44</v>
      </c>
      <c r="G86" s="83" t="s">
        <v>78</v>
      </c>
      <c r="I86" s="83" t="s">
        <v>44</v>
      </c>
      <c r="J86" s="83" t="s">
        <v>78</v>
      </c>
      <c r="L86" s="83" t="s">
        <v>44</v>
      </c>
      <c r="M86" s="83" t="s">
        <v>78</v>
      </c>
      <c r="N86" s="81" t="s">
        <v>89</v>
      </c>
      <c r="P86" s="81" t="s">
        <v>107</v>
      </c>
      <c r="Q86" s="81" t="s">
        <v>107</v>
      </c>
    </row>
    <row r="87" spans="1:23" ht="15" x14ac:dyDescent="0.25">
      <c r="A87" s="65"/>
      <c r="B87" s="1"/>
      <c r="C87" s="68" t="s">
        <v>68</v>
      </c>
      <c r="D87" s="69" t="s">
        <v>174</v>
      </c>
      <c r="E87" s="69" t="s">
        <v>174</v>
      </c>
      <c r="F87" s="66" t="s">
        <v>70</v>
      </c>
      <c r="G87" s="67" t="s">
        <v>70</v>
      </c>
      <c r="H87" s="44"/>
      <c r="I87" s="191" t="s">
        <v>243</v>
      </c>
      <c r="J87" s="192"/>
      <c r="K87" s="24"/>
      <c r="L87" s="191" t="s">
        <v>244</v>
      </c>
      <c r="M87" s="193"/>
      <c r="N87" s="194"/>
      <c r="O87" s="41"/>
      <c r="P87" s="83" t="s">
        <v>44</v>
      </c>
      <c r="Q87" s="83" t="s">
        <v>78</v>
      </c>
      <c r="R87" s="32" t="s">
        <v>89</v>
      </c>
    </row>
    <row r="88" spans="1:23" x14ac:dyDescent="0.2">
      <c r="A88" s="72" t="str">
        <f>VLOOKUP($B$86,'2012'!$B53:$L53,11,FALSE)</f>
        <v>Energy saving bulbs</v>
      </c>
      <c r="B88" s="72" t="str">
        <f>VLOOKUP($B$86,'2012'!$B53:$L53,1,FALSE)</f>
        <v>Lighting</v>
      </c>
      <c r="C88" s="72">
        <f>VLOOKUP($B$86,'2012'!$B53:$L53,2,FALSE)</f>
        <v>5</v>
      </c>
      <c r="D88" s="72">
        <f>VLOOKUP($B$86,'2012'!$B53:$L53,5,FALSE)/100</f>
        <v>6.51</v>
      </c>
      <c r="E88" s="72">
        <f>VLOOKUP($B$86,'2012'!$B53:$L53,5,FALSE)/100</f>
        <v>6.51</v>
      </c>
      <c r="F88" s="72">
        <f>VLOOKUP($B$86,'2012'!$B53:$L53,6,FALSE)</f>
        <v>9</v>
      </c>
      <c r="G88" s="72">
        <f>VLOOKUP($B$86,'2012'!$B53:$L53,6,FALSE)</f>
        <v>9</v>
      </c>
      <c r="H88" s="60" t="s">
        <v>69</v>
      </c>
      <c r="I88" s="33">
        <f>SUMPRODUCT(D88:D97,F88:F97)/(SUM(F88:F97))</f>
        <v>2.8177083333333335</v>
      </c>
      <c r="J88" s="33">
        <f>SUMPRODUCT(E88:E97,G88:G97)/(SUM(G88:G97))</f>
        <v>2.8177083333333335</v>
      </c>
      <c r="K88" s="212" t="s">
        <v>256</v>
      </c>
      <c r="L88" s="33">
        <f>SUMPRODUCT(D88:D97,F88:F97)/(SUM(D88:D97))</f>
        <v>17.163705583756347</v>
      </c>
      <c r="M88" s="33">
        <f>SUMPRODUCT(E88:E97,G88:G97)/(SUM(E88:E97))</f>
        <v>17.163705583756347</v>
      </c>
      <c r="N88" s="24"/>
      <c r="O88" s="41" t="s">
        <v>73</v>
      </c>
      <c r="P88" s="38">
        <f>SUMPRODUCT(D88:D97,F88:F97)</f>
        <v>270.5</v>
      </c>
      <c r="Q88" s="38">
        <f>SUMPRODUCT(E88:E97,G88:G97)</f>
        <v>270.5</v>
      </c>
      <c r="R88" s="41" t="s">
        <v>72</v>
      </c>
    </row>
    <row r="89" spans="1:23" x14ac:dyDescent="0.2">
      <c r="A89" s="72" t="str">
        <f>VLOOKUP($B$86,'2012'!$B54:$L54,11,FALSE)</f>
        <v>Fluorescent tubes</v>
      </c>
      <c r="B89" s="72" t="str">
        <f>VLOOKUP($B$86,'2012'!$B54:$L54,1,FALSE)</f>
        <v>Lighting</v>
      </c>
      <c r="C89" s="72">
        <f>VLOOKUP($B$86,'2012'!$B54:$L54,2,FALSE)</f>
        <v>5</v>
      </c>
      <c r="D89" s="72">
        <f>VLOOKUP($B$86,'2012'!$B54:$L54,5,FALSE)/100</f>
        <v>1.2</v>
      </c>
      <c r="E89" s="72">
        <f>VLOOKUP($B$86,'2012'!$B54:$L54,5,FALSE)/100</f>
        <v>1.2</v>
      </c>
      <c r="F89" s="72">
        <f>VLOOKUP($B$86,'2012'!$B54:$L54,6,FALSE)</f>
        <v>31</v>
      </c>
      <c r="G89" s="72">
        <f>VLOOKUP($B$86,'2012'!$B54:$L54,6,FALSE)</f>
        <v>31</v>
      </c>
      <c r="H89" s="211" t="s">
        <v>255</v>
      </c>
      <c r="I89" s="4">
        <f>SUM(D88:D97)</f>
        <v>15.76</v>
      </c>
      <c r="J89" s="4">
        <f>SUM(E88:E97)</f>
        <v>15.76</v>
      </c>
      <c r="K89" s="212" t="s">
        <v>257</v>
      </c>
      <c r="L89" s="78">
        <f>L88*10^-9*3.6</f>
        <v>6.1789340101522842E-8</v>
      </c>
      <c r="M89" s="78">
        <f>M88*10^-9*3.6</f>
        <v>6.1789340101522842E-8</v>
      </c>
      <c r="N89" s="24"/>
      <c r="O89" s="41" t="s">
        <v>73</v>
      </c>
      <c r="P89" s="40">
        <f>P88*$I$30</f>
        <v>469656.55910652055</v>
      </c>
      <c r="Q89" s="40">
        <f>Q88*$J$30</f>
        <v>108462.64837461113</v>
      </c>
      <c r="R89" s="40">
        <f>P89+Q89</f>
        <v>578119.20748113166</v>
      </c>
      <c r="S89" s="41" t="s">
        <v>71</v>
      </c>
      <c r="T89" t="str">
        <f>'DK data multis bui'!H55</f>
        <v>Lighting</v>
      </c>
      <c r="U89">
        <f>'DK data multis bui'!I55</f>
        <v>291328.5</v>
      </c>
      <c r="V89" s="41" t="s">
        <v>71</v>
      </c>
      <c r="W89" s="86">
        <f>R89-U89</f>
        <v>286790.70748113166</v>
      </c>
    </row>
    <row r="90" spans="1:23" x14ac:dyDescent="0.2">
      <c r="A90" s="72" t="str">
        <f>VLOOKUP($B$86,'2012'!$B55:$L55,11,FALSE)</f>
        <v>Halogen bulbs</v>
      </c>
      <c r="B90" s="72" t="str">
        <f>VLOOKUP($B$86,'2012'!$B55:$L55,1,FALSE)</f>
        <v>Lighting</v>
      </c>
      <c r="C90" s="72">
        <f>VLOOKUP($B$86,'2012'!$B55:$L55,2,FALSE)</f>
        <v>3</v>
      </c>
      <c r="D90" s="72">
        <f>VLOOKUP($B$86,'2012'!$B55:$L55,5,FALSE)/100</f>
        <v>3.86</v>
      </c>
      <c r="E90" s="72">
        <f>VLOOKUP($B$86,'2012'!$B55:$L55,5,FALSE)/100</f>
        <v>3.86</v>
      </c>
      <c r="F90" s="72">
        <f>VLOOKUP($B$86,'2012'!$B55:$L55,6,FALSE)</f>
        <v>24</v>
      </c>
      <c r="G90" s="72">
        <f>VLOOKUP($B$86,'2012'!$B55:$L55,6,FALSE)</f>
        <v>24</v>
      </c>
      <c r="H90" s="185" t="s">
        <v>239</v>
      </c>
      <c r="I90" s="107"/>
      <c r="J90" s="107"/>
      <c r="K90" s="80"/>
      <c r="L90" s="87" t="s">
        <v>106</v>
      </c>
      <c r="M90" s="79"/>
      <c r="N90" s="24"/>
      <c r="O90" s="41" t="s">
        <v>73</v>
      </c>
      <c r="P90" s="39">
        <f>P89*3.6/1000000</f>
        <v>1.690763612783474</v>
      </c>
      <c r="Q90" s="39">
        <f>Q89*3.6/1000000</f>
        <v>0.39046553414860008</v>
      </c>
      <c r="R90" s="39">
        <f>R89*3.6/1000000</f>
        <v>2.0812291469320741</v>
      </c>
      <c r="S90" s="41" t="s">
        <v>43</v>
      </c>
    </row>
    <row r="91" spans="1:23" x14ac:dyDescent="0.2">
      <c r="A91" s="72" t="str">
        <f>VLOOKUP($B$86,'2012'!$B56:$L56,11,FALSE)</f>
        <v>Halogen bulbs standby</v>
      </c>
      <c r="B91" s="72" t="str">
        <f>VLOOKUP($B$86,'2012'!$B56:$L56,1,FALSE)</f>
        <v>Lighting</v>
      </c>
      <c r="C91" s="72">
        <f>VLOOKUP($B$86,'2012'!$B56:$L56,2,FALSE)</f>
        <v>0</v>
      </c>
      <c r="D91" s="72">
        <f>VLOOKUP($B$86,'2012'!$B56:$L56,5,FALSE)/100</f>
        <v>0</v>
      </c>
      <c r="E91" s="72">
        <f>VLOOKUP($B$86,'2012'!$B56:$L56,5,FALSE)/100</f>
        <v>0</v>
      </c>
      <c r="F91" s="72">
        <f>VLOOKUP($B$86,'2012'!$B56:$L56,6,FALSE)</f>
        <v>0</v>
      </c>
      <c r="G91" s="72">
        <f>VLOOKUP($B$86,'2012'!$B56:$L56,6,FALSE)</f>
        <v>0</v>
      </c>
      <c r="H91" s="213" t="s">
        <v>260</v>
      </c>
      <c r="I91" s="55">
        <f>I$30*I89</f>
        <v>27363.354423359571</v>
      </c>
      <c r="J91" s="55">
        <f>J$30*J89</f>
        <v>6319.3025448571952</v>
      </c>
      <c r="K91" s="212" t="s">
        <v>258</v>
      </c>
      <c r="L91" s="56">
        <f>I91*L89*1000</f>
        <v>1.690763612783474</v>
      </c>
      <c r="M91" s="56">
        <f>J91*M89*1000</f>
        <v>0.39046553414860002</v>
      </c>
      <c r="N91" s="23">
        <f>L91+M91</f>
        <v>2.0812291469320741</v>
      </c>
      <c r="P91" s="41"/>
      <c r="Q91" s="63"/>
      <c r="R91" s="63">
        <f>R90-N91</f>
        <v>0</v>
      </c>
    </row>
    <row r="92" spans="1:23" ht="15" x14ac:dyDescent="0.2">
      <c r="A92" s="72" t="str">
        <f>VLOOKUP($B$86,'2012'!$B57:$L57,11,FALSE)</f>
        <v>Incandescent light bulb</v>
      </c>
      <c r="B92" s="72" t="str">
        <f>VLOOKUP($B$86,'2012'!$B57:$L57,1,FALSE)</f>
        <v>Lighting</v>
      </c>
      <c r="C92" s="72">
        <f>VLOOKUP($B$86,'2012'!$B57:$L57,2,FALSE)</f>
        <v>1</v>
      </c>
      <c r="D92" s="72">
        <f>VLOOKUP($B$86,'2012'!$B57:$L57,5,FALSE)/100</f>
        <v>2.93</v>
      </c>
      <c r="E92" s="72">
        <f>VLOOKUP($B$86,'2012'!$B57:$L57,5,FALSE)/100</f>
        <v>2.93</v>
      </c>
      <c r="F92" s="72">
        <f>VLOOKUP($B$86,'2012'!$B57:$L57,6,FALSE)</f>
        <v>25</v>
      </c>
      <c r="G92" s="72">
        <f>VLOOKUP($B$86,'2012'!$B57:$L57,6,FALSE)</f>
        <v>25</v>
      </c>
      <c r="I92" s="71" t="s">
        <v>65</v>
      </c>
      <c r="J92" s="71" t="s">
        <v>65</v>
      </c>
      <c r="K92" s="105" t="s">
        <v>237</v>
      </c>
      <c r="L92" s="105" t="s">
        <v>75</v>
      </c>
      <c r="M92" s="105" t="s">
        <v>75</v>
      </c>
      <c r="N92" s="105"/>
    </row>
    <row r="93" spans="1:23" x14ac:dyDescent="0.2">
      <c r="A93" s="72" t="str">
        <f>VLOOKUP($B$86,'2012'!$B58:$L58,11,FALSE)</f>
        <v>LED light</v>
      </c>
      <c r="B93" s="72" t="str">
        <f>VLOOKUP($B$86,'2012'!$B58:$L58,1,FALSE)</f>
        <v>Lighting</v>
      </c>
      <c r="C93" s="72">
        <f>VLOOKUP($B$86,'2012'!$B58:$L58,2,FALSE)</f>
        <v>5</v>
      </c>
      <c r="D93" s="72">
        <f>VLOOKUP($B$86,'2012'!$B58:$L58,5,FALSE)/100</f>
        <v>1.26</v>
      </c>
      <c r="E93" s="72">
        <f>VLOOKUP($B$86,'2012'!$B58:$L58,5,FALSE)/100</f>
        <v>1.26</v>
      </c>
      <c r="F93" s="72">
        <f>VLOOKUP($B$86,'2012'!$B58:$L58,6,FALSE)</f>
        <v>7</v>
      </c>
      <c r="G93" s="72">
        <f>VLOOKUP($B$86,'2012'!$B58:$L58,6,FALSE)</f>
        <v>7</v>
      </c>
      <c r="H93" s="5"/>
      <c r="I93" s="82">
        <f>($C88*D88+$C89*D89+$C90*D90+$C91*D91+$C92*D92+$C93*D93+$C94*D94+$C95*D95+$C96*D96+$C97*D97)/I89</f>
        <v>3.7664974619289335</v>
      </c>
      <c r="J93" s="82">
        <f>($C88*E88+$C89*E89+$C90*E90+$C91*E91+$C92*E92+$C93*E93+$C94*E94+$C95*E95+$C96*E96+$C97*E97)/J89</f>
        <v>3.7664974619289335</v>
      </c>
      <c r="K93" s="105" t="s">
        <v>259</v>
      </c>
      <c r="L93" s="105">
        <f>L91*$N$29</f>
        <v>2.5361454191752109</v>
      </c>
      <c r="M93" s="105">
        <f>M91*$N$29</f>
        <v>0.58569830122290001</v>
      </c>
      <c r="N93" s="105">
        <f>N91*$N$29</f>
        <v>3.1218437203981111</v>
      </c>
      <c r="U93" s="105">
        <f>N93/3.6*1000000</f>
        <v>867178.81122169748</v>
      </c>
      <c r="V93" s="105" t="s">
        <v>71</v>
      </c>
      <c r="W93" s="112">
        <f>U93/U89-'DK data multis bui'!$K$85</f>
        <v>2.0356013192258482</v>
      </c>
    </row>
    <row r="94" spans="1:23" x14ac:dyDescent="0.2">
      <c r="A94" s="72"/>
      <c r="B94" s="72"/>
      <c r="C94" s="72"/>
      <c r="D94" s="72"/>
      <c r="E94" s="72"/>
      <c r="F94" s="72"/>
      <c r="G94" s="72"/>
      <c r="H94" s="5"/>
      <c r="I94" s="47">
        <f>SUMPRODUCT(D88:D95,F88:F95)/(SUM(F88:F95))</f>
        <v>2.8177083333333335</v>
      </c>
      <c r="J94" s="47">
        <f>SUMPRODUCT(E88:E95,G88:G95)/(SUM(G88:G95))</f>
        <v>2.8177083333333335</v>
      </c>
    </row>
    <row r="95" spans="1:23" x14ac:dyDescent="0.2">
      <c r="A95" s="72"/>
      <c r="B95" s="72"/>
      <c r="C95" s="72"/>
      <c r="D95" s="72"/>
      <c r="E95" s="72"/>
      <c r="F95" s="72"/>
      <c r="G95" s="72"/>
      <c r="H95" s="8"/>
      <c r="I95" s="113">
        <f>I94-I88</f>
        <v>0</v>
      </c>
      <c r="J95" s="113">
        <f>J94-J88</f>
        <v>0</v>
      </c>
    </row>
    <row r="96" spans="1:23" x14ac:dyDescent="0.2">
      <c r="A96" s="1"/>
      <c r="B96" s="1"/>
      <c r="C96" s="1"/>
      <c r="D96" s="8"/>
      <c r="E96" s="8"/>
      <c r="F96" s="8"/>
      <c r="G96" s="5"/>
      <c r="H96" s="5"/>
      <c r="I96" s="5"/>
    </row>
    <row r="97" spans="1:23" ht="13.5" thickBot="1" x14ac:dyDescent="0.25">
      <c r="A97" s="1"/>
      <c r="B97" s="1"/>
      <c r="C97" s="1"/>
      <c r="D97" s="8"/>
      <c r="E97" s="8"/>
      <c r="F97" s="8"/>
      <c r="G97" s="5"/>
      <c r="H97" s="5"/>
      <c r="I97" s="5"/>
    </row>
    <row r="98" spans="1:23" ht="30.75" thickBot="1" x14ac:dyDescent="0.25">
      <c r="A98" s="73" t="s">
        <v>92</v>
      </c>
      <c r="B98" s="64" t="s">
        <v>93</v>
      </c>
      <c r="C98" s="74" t="s">
        <v>65</v>
      </c>
      <c r="D98" s="74" t="s">
        <v>66</v>
      </c>
      <c r="E98" s="74" t="s">
        <v>66</v>
      </c>
      <c r="F98" s="75" t="s">
        <v>99</v>
      </c>
      <c r="G98" s="76" t="s">
        <v>99</v>
      </c>
      <c r="H98" s="5"/>
      <c r="I98" s="30" t="s">
        <v>66</v>
      </c>
      <c r="J98" s="30" t="s">
        <v>66</v>
      </c>
      <c r="L98" s="31" t="s">
        <v>67</v>
      </c>
      <c r="M98" s="31" t="s">
        <v>67</v>
      </c>
      <c r="N98" s="31" t="s">
        <v>67</v>
      </c>
      <c r="O98" s="61" t="s">
        <v>108</v>
      </c>
      <c r="P98" s="62"/>
      <c r="Q98" s="62"/>
    </row>
    <row r="99" spans="1:23" x14ac:dyDescent="0.2">
      <c r="A99" s="65"/>
      <c r="B99" s="52" t="s">
        <v>146</v>
      </c>
      <c r="C99" s="1"/>
      <c r="D99" s="83" t="s">
        <v>44</v>
      </c>
      <c r="E99" s="83" t="s">
        <v>78</v>
      </c>
      <c r="F99" s="83" t="s">
        <v>44</v>
      </c>
      <c r="G99" s="83" t="s">
        <v>78</v>
      </c>
      <c r="I99" s="83" t="s">
        <v>44</v>
      </c>
      <c r="J99" s="83" t="s">
        <v>78</v>
      </c>
      <c r="L99" s="83" t="s">
        <v>44</v>
      </c>
      <c r="M99" s="83" t="s">
        <v>78</v>
      </c>
      <c r="N99" s="81" t="s">
        <v>89</v>
      </c>
      <c r="P99" s="81" t="s">
        <v>107</v>
      </c>
      <c r="Q99" s="81" t="s">
        <v>107</v>
      </c>
    </row>
    <row r="100" spans="1:23" ht="15" x14ac:dyDescent="0.25">
      <c r="A100" s="65"/>
      <c r="B100" s="1"/>
      <c r="C100" s="68" t="s">
        <v>68</v>
      </c>
      <c r="D100" s="69" t="s">
        <v>174</v>
      </c>
      <c r="E100" s="69" t="s">
        <v>174</v>
      </c>
      <c r="F100" s="66" t="s">
        <v>70</v>
      </c>
      <c r="G100" s="67" t="s">
        <v>70</v>
      </c>
      <c r="H100" s="44"/>
      <c r="I100" s="191" t="s">
        <v>243</v>
      </c>
      <c r="J100" s="192"/>
      <c r="K100" s="24"/>
      <c r="L100" s="191" t="s">
        <v>244</v>
      </c>
      <c r="M100" s="193"/>
      <c r="N100" s="194"/>
      <c r="O100" s="41"/>
      <c r="P100" s="83" t="s">
        <v>44</v>
      </c>
      <c r="Q100" s="83" t="s">
        <v>78</v>
      </c>
      <c r="R100" s="32" t="s">
        <v>89</v>
      </c>
    </row>
    <row r="101" spans="1:23" x14ac:dyDescent="0.2">
      <c r="A101" s="72"/>
      <c r="B101" s="72" t="str">
        <f>VLOOKUP($B$99,'2012'!$B59:$L59,1,FALSE)</f>
        <v xml:space="preserve">Miscellaneous  </v>
      </c>
      <c r="C101" s="72">
        <v>5</v>
      </c>
      <c r="D101" s="72">
        <f>'[9]udv ownership MB'!$O$9</f>
        <v>3.5368421052631578</v>
      </c>
      <c r="E101" s="72">
        <f>D101</f>
        <v>3.5368421052631578</v>
      </c>
      <c r="F101" s="233">
        <f>'[9]udv_divergrpMar_April 14_TF'!$B$26</f>
        <v>37.109375</v>
      </c>
      <c r="G101" s="233">
        <f>F101</f>
        <v>37.109375</v>
      </c>
      <c r="H101" s="60" t="s">
        <v>69</v>
      </c>
      <c r="I101" s="33">
        <f>SUMPRODUCT(D101:D110,F101:F110)/(SUM(F101:F110))</f>
        <v>3.5368421052631578</v>
      </c>
      <c r="J101" s="33">
        <f>SUMPRODUCT(E101:E110,G101:G110)/(SUM(G101:G110))</f>
        <v>3.5368421052631578</v>
      </c>
      <c r="K101" s="212" t="s">
        <v>256</v>
      </c>
      <c r="L101" s="33">
        <f>SUMPRODUCT(D101:D110,F101:F110)/(SUM(D101:D110))</f>
        <v>37.109375</v>
      </c>
      <c r="M101" s="33">
        <f>SUMPRODUCT(E101:E110,G101:G110)/(SUM(E101:E110))</f>
        <v>37.109375</v>
      </c>
      <c r="N101" s="24"/>
      <c r="O101" s="41" t="s">
        <v>73</v>
      </c>
      <c r="P101" s="38">
        <f>SUMPRODUCT(D101:D110,F101:F110)</f>
        <v>131.25</v>
      </c>
      <c r="Q101" s="38">
        <f>SUMPRODUCT(E101:E110,G101:G110)</f>
        <v>131.25</v>
      </c>
      <c r="R101" s="41" t="s">
        <v>72</v>
      </c>
    </row>
    <row r="102" spans="1:23" x14ac:dyDescent="0.2">
      <c r="A102" s="72"/>
      <c r="B102" s="72"/>
      <c r="C102" s="72"/>
      <c r="D102" s="72"/>
      <c r="E102" s="72"/>
      <c r="F102" s="72"/>
      <c r="G102" s="72"/>
      <c r="H102" s="211" t="s">
        <v>255</v>
      </c>
      <c r="I102" s="4">
        <f>SUM(D101:D110)</f>
        <v>3.5368421052631578</v>
      </c>
      <c r="J102" s="4">
        <f>SUM(E101:E110)</f>
        <v>3.5368421052631578</v>
      </c>
      <c r="K102" s="212" t="s">
        <v>257</v>
      </c>
      <c r="L102" s="78">
        <f>L101*10^-9*3.6</f>
        <v>1.3359375000000002E-7</v>
      </c>
      <c r="M102" s="78">
        <f>M101*10^-9*3.6</f>
        <v>1.3359375000000002E-7</v>
      </c>
      <c r="N102" s="24"/>
      <c r="O102" s="41" t="s">
        <v>73</v>
      </c>
      <c r="P102" s="40">
        <f>P101*$I$30</f>
        <v>227883.26574022486</v>
      </c>
      <c r="Q102" s="40">
        <f>Q101*$J$30</f>
        <v>52627.440292671759</v>
      </c>
      <c r="R102" s="40">
        <f>P102+Q102</f>
        <v>280510.70603289665</v>
      </c>
      <c r="S102" s="41" t="s">
        <v>71</v>
      </c>
      <c r="T102" t="str">
        <f>'DK data multis bui'!H61</f>
        <v xml:space="preserve">Miscellaneous  </v>
      </c>
      <c r="U102">
        <f>'DK data multis bui'!I61</f>
        <v>141356.25</v>
      </c>
      <c r="V102" s="41" t="s">
        <v>71</v>
      </c>
      <c r="W102" s="86">
        <f>R102-U102</f>
        <v>139154.45603289665</v>
      </c>
    </row>
    <row r="103" spans="1:23" x14ac:dyDescent="0.2">
      <c r="A103" s="72"/>
      <c r="B103" s="72"/>
      <c r="C103" s="72"/>
      <c r="D103" s="72"/>
      <c r="E103" s="72"/>
      <c r="F103" s="72"/>
      <c r="G103" s="72"/>
      <c r="H103" s="185" t="s">
        <v>239</v>
      </c>
      <c r="I103" s="107"/>
      <c r="J103" s="107"/>
      <c r="K103" s="80"/>
      <c r="L103" s="87" t="s">
        <v>106</v>
      </c>
      <c r="M103" s="79"/>
      <c r="N103" s="24"/>
      <c r="O103" s="41" t="s">
        <v>73</v>
      </c>
      <c r="P103" s="39">
        <f>P102*3.6/1000000</f>
        <v>0.82037975666480956</v>
      </c>
      <c r="Q103" s="39">
        <f>Q102*3.6/1000000</f>
        <v>0.18945878505361835</v>
      </c>
      <c r="R103" s="39">
        <f>R102*3.6/1000000</f>
        <v>1.0098385417184279</v>
      </c>
      <c r="S103" s="41" t="s">
        <v>43</v>
      </c>
    </row>
    <row r="104" spans="1:23" x14ac:dyDescent="0.2">
      <c r="A104" s="72"/>
      <c r="B104" s="72"/>
      <c r="C104" s="72"/>
      <c r="D104" s="72"/>
      <c r="E104" s="72"/>
      <c r="F104" s="72"/>
      <c r="G104" s="72"/>
      <c r="H104" s="213" t="s">
        <v>260</v>
      </c>
      <c r="I104" s="55">
        <f>I$30*I102</f>
        <v>6140.8543188944805</v>
      </c>
      <c r="J104" s="55">
        <f>J$30*J102</f>
        <v>1418.1710226235757</v>
      </c>
      <c r="K104" s="212" t="s">
        <v>258</v>
      </c>
      <c r="L104" s="56">
        <f>I104*L102*1000</f>
        <v>0.82037975666480956</v>
      </c>
      <c r="M104" s="56">
        <f>J104*M102*1000</f>
        <v>0.18945878505361835</v>
      </c>
      <c r="N104" s="23">
        <f>L104+M104</f>
        <v>1.0098385417184279</v>
      </c>
      <c r="P104" s="41"/>
      <c r="Q104" s="63"/>
      <c r="R104" s="63">
        <f>R103-N104</f>
        <v>0</v>
      </c>
    </row>
    <row r="105" spans="1:23" ht="15" x14ac:dyDescent="0.2">
      <c r="A105" s="72"/>
      <c r="B105" s="72"/>
      <c r="C105" s="72"/>
      <c r="D105" s="72"/>
      <c r="E105" s="72"/>
      <c r="F105" s="72"/>
      <c r="G105" s="72"/>
      <c r="I105" s="71" t="s">
        <v>65</v>
      </c>
      <c r="J105" s="71" t="s">
        <v>65</v>
      </c>
      <c r="K105" s="105" t="s">
        <v>237</v>
      </c>
      <c r="L105" s="105" t="s">
        <v>75</v>
      </c>
      <c r="M105" s="105" t="s">
        <v>75</v>
      </c>
      <c r="N105" s="105"/>
    </row>
    <row r="106" spans="1:23" x14ac:dyDescent="0.2">
      <c r="A106" s="72"/>
      <c r="B106" s="72"/>
      <c r="C106" s="72"/>
      <c r="D106" s="72"/>
      <c r="E106" s="72"/>
      <c r="F106" s="72"/>
      <c r="G106" s="72"/>
      <c r="H106" s="5"/>
      <c r="I106" s="82">
        <f>($C101*D101+$C102*D102+$C103*D103+$C104*D104+$C105*D105+$C106*D106+$C107*D107+$C108*D108+$C109*D109+$C110*D110)/I102</f>
        <v>5</v>
      </c>
      <c r="J106" s="82">
        <f>($C101*E101+$C102*E102+$C103*E103+$C104*E104+$C105*E105+$C106*E106+$C107*E107+$C108*E108+$C109*E109+$C110*E110)/J102</f>
        <v>5</v>
      </c>
      <c r="K106" s="105" t="s">
        <v>259</v>
      </c>
      <c r="L106" s="105">
        <f>L104*$N$29</f>
        <v>1.2305696349972144</v>
      </c>
      <c r="M106" s="105">
        <f>M104*$N$29</f>
        <v>0.28418817758042753</v>
      </c>
      <c r="N106" s="105">
        <f>N104*$N$29</f>
        <v>1.514757812577642</v>
      </c>
      <c r="U106" s="105">
        <f>N106/3.6*1000000</f>
        <v>420766.05904934497</v>
      </c>
      <c r="V106" s="105" t="s">
        <v>71</v>
      </c>
      <c r="W106" s="112">
        <f>U106/U102-'DK data multis bui'!$K$85</f>
        <v>2.0356013192258486</v>
      </c>
    </row>
    <row r="107" spans="1:23" x14ac:dyDescent="0.2">
      <c r="A107" s="77"/>
      <c r="B107" s="77"/>
      <c r="C107" s="77"/>
      <c r="D107" s="77"/>
      <c r="E107" s="77"/>
      <c r="F107" s="77"/>
      <c r="G107" s="77"/>
      <c r="H107" s="5"/>
      <c r="I107" s="47">
        <f>SUMPRODUCT(D101:D108,F101:F108)/(SUM(F101:F108))</f>
        <v>3.5368421052631578</v>
      </c>
      <c r="J107" s="47">
        <f>SUMPRODUCT(E101:E108,G101:G108)/(SUM(G101:G108))</f>
        <v>3.5368421052631578</v>
      </c>
    </row>
    <row r="108" spans="1:23" x14ac:dyDescent="0.2">
      <c r="A108" s="77"/>
      <c r="B108" s="77"/>
      <c r="C108" s="77"/>
      <c r="D108" s="77"/>
      <c r="E108" s="77"/>
      <c r="F108" s="77"/>
      <c r="G108" s="77"/>
      <c r="H108" s="8"/>
      <c r="I108" s="113">
        <f>I107-I101</f>
        <v>0</v>
      </c>
      <c r="J108" s="113">
        <f>J107-J101</f>
        <v>0</v>
      </c>
    </row>
    <row r="109" spans="1:23" x14ac:dyDescent="0.2">
      <c r="A109" s="1"/>
      <c r="B109" s="1"/>
      <c r="C109" s="1"/>
      <c r="D109" s="8"/>
      <c r="E109" s="8"/>
      <c r="F109" s="8"/>
      <c r="G109" s="5"/>
      <c r="H109" s="5"/>
      <c r="I109" s="5"/>
    </row>
    <row r="110" spans="1:23" ht="13.5" thickBot="1" x14ac:dyDescent="0.25">
      <c r="A110" s="1"/>
      <c r="B110" s="1"/>
      <c r="C110" s="1"/>
      <c r="D110" s="8"/>
      <c r="E110" s="8"/>
      <c r="F110" s="8"/>
      <c r="G110" s="5"/>
      <c r="H110" s="5"/>
      <c r="I110" s="5"/>
    </row>
    <row r="111" spans="1:23" ht="30.75" thickBot="1" x14ac:dyDescent="0.25">
      <c r="A111" s="73" t="s">
        <v>92</v>
      </c>
      <c r="B111" s="64" t="s">
        <v>93</v>
      </c>
      <c r="C111" s="74" t="s">
        <v>65</v>
      </c>
      <c r="D111" s="74" t="s">
        <v>66</v>
      </c>
      <c r="E111" s="74" t="s">
        <v>66</v>
      </c>
      <c r="F111" s="75" t="s">
        <v>99</v>
      </c>
      <c r="G111" s="76" t="s">
        <v>99</v>
      </c>
      <c r="H111" s="5"/>
      <c r="I111" s="30" t="s">
        <v>66</v>
      </c>
      <c r="J111" s="30" t="s">
        <v>66</v>
      </c>
      <c r="L111" s="31" t="s">
        <v>67</v>
      </c>
      <c r="M111" s="31" t="s">
        <v>67</v>
      </c>
      <c r="N111" s="31" t="s">
        <v>67</v>
      </c>
      <c r="O111" s="61" t="s">
        <v>108</v>
      </c>
      <c r="P111" s="62"/>
      <c r="Q111" s="62"/>
    </row>
    <row r="112" spans="1:23" x14ac:dyDescent="0.2">
      <c r="A112" s="65"/>
      <c r="B112" s="52" t="s">
        <v>48</v>
      </c>
      <c r="C112" s="1"/>
      <c r="D112" s="83" t="s">
        <v>44</v>
      </c>
      <c r="E112" s="83" t="s">
        <v>78</v>
      </c>
      <c r="F112" s="83" t="s">
        <v>44</v>
      </c>
      <c r="G112" s="83" t="s">
        <v>78</v>
      </c>
      <c r="I112" s="83" t="s">
        <v>44</v>
      </c>
      <c r="J112" s="83" t="s">
        <v>78</v>
      </c>
      <c r="L112" s="83" t="s">
        <v>44</v>
      </c>
      <c r="M112" s="83" t="s">
        <v>78</v>
      </c>
      <c r="N112" s="81" t="s">
        <v>89</v>
      </c>
      <c r="P112" s="81" t="s">
        <v>107</v>
      </c>
      <c r="Q112" s="81" t="s">
        <v>107</v>
      </c>
    </row>
    <row r="113" spans="1:23" ht="15" x14ac:dyDescent="0.25">
      <c r="A113" s="65"/>
      <c r="B113" s="1"/>
      <c r="C113" s="68" t="s">
        <v>68</v>
      </c>
      <c r="D113" s="69" t="s">
        <v>174</v>
      </c>
      <c r="E113" s="69" t="s">
        <v>174</v>
      </c>
      <c r="F113" s="66" t="s">
        <v>70</v>
      </c>
      <c r="G113" s="67" t="s">
        <v>70</v>
      </c>
      <c r="H113" s="44"/>
      <c r="I113" s="191" t="s">
        <v>243</v>
      </c>
      <c r="J113" s="192"/>
      <c r="K113" s="24"/>
      <c r="L113" s="191" t="s">
        <v>244</v>
      </c>
      <c r="M113" s="193"/>
      <c r="N113" s="194"/>
      <c r="O113" s="41"/>
      <c r="P113" s="83" t="s">
        <v>44</v>
      </c>
      <c r="Q113" s="83" t="s">
        <v>78</v>
      </c>
      <c r="R113" s="32" t="s">
        <v>89</v>
      </c>
    </row>
    <row r="114" spans="1:23" x14ac:dyDescent="0.2">
      <c r="A114" s="72" t="str">
        <f>VLOOKUP($B$112,'2012'!$B61:$L61,11,FALSE)</f>
        <v>Chest freezer 1st</v>
      </c>
      <c r="B114" s="72" t="str">
        <f>VLOOKUP($B$112,'2012'!$B61:$L61,1,FALSE)</f>
        <v>Refrigeration</v>
      </c>
      <c r="C114" s="72">
        <f>VLOOKUP($B$112,'2012'!$B61:$L61,2,FALSE)</f>
        <v>12</v>
      </c>
      <c r="D114" s="72">
        <f>VLOOKUP($B$112,'2012'!$B61:$L61,5,FALSE)/100</f>
        <v>9.1400000000000009E-2</v>
      </c>
      <c r="E114" s="72">
        <f>VLOOKUP($B$112,'2012'!$B61:$L61,5,FALSE)/100</f>
        <v>9.1400000000000009E-2</v>
      </c>
      <c r="F114" s="72">
        <f>VLOOKUP($B$112,'2012'!$B61:$L61,6,FALSE)</f>
        <v>242</v>
      </c>
      <c r="G114" s="72">
        <f>VLOOKUP($B$112,'2012'!$B61:$L61,6,FALSE)</f>
        <v>242</v>
      </c>
      <c r="H114" s="60" t="s">
        <v>69</v>
      </c>
      <c r="I114" s="33">
        <f>SUMPRODUCT(D114:D123,F114:F123)/(SUM(F114:F123))</f>
        <v>0.34945376744186046</v>
      </c>
      <c r="J114" s="33">
        <f>SUMPRODUCT(E114:E123,G114:G123)/(SUM(G114:G123))</f>
        <v>0.34945376744186046</v>
      </c>
      <c r="K114" s="212" t="s">
        <v>256</v>
      </c>
      <c r="L114" s="33">
        <f>SUMPRODUCT(D114:D123,F114:F123)/(SUM(D114:D123))</f>
        <v>229.84752814488496</v>
      </c>
      <c r="M114" s="33">
        <f>SUMPRODUCT(E114:E123,G114:G123)/(SUM(E114:E123))</f>
        <v>229.84752814488496</v>
      </c>
      <c r="N114" s="24"/>
      <c r="O114" s="41" t="s">
        <v>73</v>
      </c>
      <c r="P114" s="38">
        <f>SUMPRODUCT(D114:D123,F114:F123)</f>
        <v>375.6628</v>
      </c>
      <c r="Q114" s="38">
        <f>SUMPRODUCT(E114:E123,G114:G123)</f>
        <v>375.6628</v>
      </c>
      <c r="R114" s="41" t="s">
        <v>72</v>
      </c>
    </row>
    <row r="115" spans="1:23" x14ac:dyDescent="0.2">
      <c r="A115" s="72" t="str">
        <f>VLOOKUP($B$112,'2012'!$B62:$L62,11,FALSE)</f>
        <v>Chest freezer 2nd standby</v>
      </c>
      <c r="B115" s="72" t="str">
        <f>VLOOKUP($B$112,'2012'!$B62:$L62,1,FALSE)</f>
        <v>Refrigeration</v>
      </c>
      <c r="C115" s="72">
        <f>VLOOKUP($B$112,'2012'!$B62:$L62,2,FALSE)</f>
        <v>0</v>
      </c>
      <c r="D115" s="72">
        <f>VLOOKUP($B$112,'2012'!$B62:$L62,5,FALSE)/100</f>
        <v>0</v>
      </c>
      <c r="E115" s="72">
        <f>VLOOKUP($B$112,'2012'!$B62:$L62,5,FALSE)/100</f>
        <v>0</v>
      </c>
      <c r="F115" s="72">
        <f>VLOOKUP($B$112,'2012'!$B62:$L62,6,FALSE)</f>
        <v>0</v>
      </c>
      <c r="G115" s="72">
        <f>VLOOKUP($B$112,'2012'!$B62:$L62,6,FALSE)</f>
        <v>0</v>
      </c>
      <c r="H115" s="211" t="s">
        <v>255</v>
      </c>
      <c r="I115" s="4">
        <f>SUM(D114:D123)</f>
        <v>1.6344000000000001</v>
      </c>
      <c r="J115" s="4">
        <f>SUM(E114:E123)</f>
        <v>1.6344000000000001</v>
      </c>
      <c r="K115" s="212" t="s">
        <v>257</v>
      </c>
      <c r="L115" s="78">
        <f>L114*10^-9*3.6</f>
        <v>8.2745110132158589E-7</v>
      </c>
      <c r="M115" s="78">
        <f>M114*10^-9*3.6</f>
        <v>8.2745110132158589E-7</v>
      </c>
      <c r="N115" s="24"/>
      <c r="O115" s="41" t="s">
        <v>73</v>
      </c>
      <c r="P115" s="40">
        <f>P114*$I$30</f>
        <v>652245.83376089099</v>
      </c>
      <c r="Q115" s="40">
        <f>Q114*$J$30</f>
        <v>150629.87868326015</v>
      </c>
      <c r="R115" s="40">
        <f>P115+Q115</f>
        <v>802875.71244415117</v>
      </c>
      <c r="S115" s="41" t="s">
        <v>71</v>
      </c>
      <c r="T115" t="str">
        <f>'DK data multis bui'!H63</f>
        <v>Refrigeration</v>
      </c>
      <c r="U115">
        <f>'DK data multis bui'!I63</f>
        <v>404588.83560000005</v>
      </c>
      <c r="V115" s="41" t="s">
        <v>71</v>
      </c>
      <c r="W115" s="86">
        <f>R115-U115</f>
        <v>398286.87684415112</v>
      </c>
    </row>
    <row r="116" spans="1:23" x14ac:dyDescent="0.2">
      <c r="A116" s="72" t="str">
        <f>VLOOKUP($B$112,'2012'!$B63:$L63,11,FALSE)</f>
        <v>Combi fridges</v>
      </c>
      <c r="B116" s="72" t="str">
        <f>VLOOKUP($B$112,'2012'!$B63:$L63,1,FALSE)</f>
        <v>Refrigeration</v>
      </c>
      <c r="C116" s="72">
        <f>VLOOKUP($B$112,'2012'!$B63:$L63,2,FALSE)</f>
        <v>9</v>
      </c>
      <c r="D116" s="72">
        <f>VLOOKUP($B$112,'2012'!$B63:$L63,5,FALSE)/100</f>
        <v>0.85650000000000004</v>
      </c>
      <c r="E116" s="72">
        <f>VLOOKUP($B$112,'2012'!$B63:$L63,5,FALSE)/100</f>
        <v>0.85650000000000004</v>
      </c>
      <c r="F116" s="72">
        <f>VLOOKUP($B$112,'2012'!$B63:$L63,6,FALSE)</f>
        <v>268</v>
      </c>
      <c r="G116" s="72">
        <f>VLOOKUP($B$112,'2012'!$B63:$L63,6,FALSE)</f>
        <v>268</v>
      </c>
      <c r="H116" s="185" t="s">
        <v>239</v>
      </c>
      <c r="I116" s="107"/>
      <c r="J116" s="107"/>
      <c r="K116" s="80"/>
      <c r="L116" s="87" t="s">
        <v>106</v>
      </c>
      <c r="M116" s="79"/>
      <c r="N116" s="24"/>
      <c r="O116" s="41" t="s">
        <v>73</v>
      </c>
      <c r="P116" s="39">
        <f>P115*3.6/1000000</f>
        <v>2.3480850015392076</v>
      </c>
      <c r="Q116" s="39">
        <f>Q115*3.6/1000000</f>
        <v>0.54226756325973657</v>
      </c>
      <c r="R116" s="39">
        <f>R115*3.6/1000000</f>
        <v>2.8903525647989441</v>
      </c>
      <c r="S116" s="41" t="s">
        <v>43</v>
      </c>
    </row>
    <row r="117" spans="1:23" x14ac:dyDescent="0.2">
      <c r="A117" s="72" t="str">
        <f>VLOOKUP($B$112,'2012'!$B64:$L64,11,FALSE)</f>
        <v>Combi fridges standby</v>
      </c>
      <c r="B117" s="72" t="str">
        <f>VLOOKUP($B$112,'2012'!$B64:$L64,1,FALSE)</f>
        <v>Refrigeration</v>
      </c>
      <c r="C117" s="72">
        <f>VLOOKUP($B$112,'2012'!$B64:$L64,2,FALSE)</f>
        <v>0</v>
      </c>
      <c r="D117" s="72">
        <f>VLOOKUP($B$112,'2012'!$B64:$L64,5,FALSE)/100</f>
        <v>0</v>
      </c>
      <c r="E117" s="72">
        <f>VLOOKUP($B$112,'2012'!$B64:$L64,5,FALSE)/100</f>
        <v>0</v>
      </c>
      <c r="F117" s="72">
        <f>VLOOKUP($B$112,'2012'!$B64:$L64,6,FALSE)</f>
        <v>0</v>
      </c>
      <c r="G117" s="72">
        <f>VLOOKUP($B$112,'2012'!$B64:$L64,6,FALSE)</f>
        <v>0</v>
      </c>
      <c r="H117" s="213" t="s">
        <v>260</v>
      </c>
      <c r="I117" s="55">
        <f>I$30*I115</f>
        <v>2837.7326440062743</v>
      </c>
      <c r="J117" s="55">
        <f>J$30*J115</f>
        <v>655.34695934737317</v>
      </c>
      <c r="K117" s="212" t="s">
        <v>258</v>
      </c>
      <c r="L117" s="56">
        <f>I117*L115*1000</f>
        <v>2.3480850015392072</v>
      </c>
      <c r="M117" s="56">
        <f>J117*M115*1000</f>
        <v>0.54226756325973646</v>
      </c>
      <c r="N117" s="23">
        <f>L117+M117</f>
        <v>2.8903525647989436</v>
      </c>
      <c r="P117" s="41"/>
      <c r="Q117" s="63"/>
      <c r="R117" s="63">
        <f>R116-N117</f>
        <v>0</v>
      </c>
    </row>
    <row r="118" spans="1:23" ht="15" x14ac:dyDescent="0.2">
      <c r="A118" s="72" t="str">
        <f>VLOOKUP($B$112,'2012'!$B65:$L65,11,FALSE)</f>
        <v>Fridges with freezer compartment</v>
      </c>
      <c r="B118" s="72" t="str">
        <f>VLOOKUP($B$112,'2012'!$B65:$L65,1,FALSE)</f>
        <v>Refrigeration</v>
      </c>
      <c r="C118" s="72">
        <f>VLOOKUP($B$112,'2012'!$B65:$L65,2,FALSE)</f>
        <v>11</v>
      </c>
      <c r="D118" s="72">
        <f>VLOOKUP($B$112,'2012'!$B65:$L65,5,FALSE)/100</f>
        <v>0.19760000000000003</v>
      </c>
      <c r="E118" s="72">
        <f>VLOOKUP($B$112,'2012'!$B65:$L65,5,FALSE)/100</f>
        <v>0.19760000000000003</v>
      </c>
      <c r="F118" s="72">
        <f>VLOOKUP($B$112,'2012'!$B65:$L65,6,FALSE)</f>
        <v>185</v>
      </c>
      <c r="G118" s="72">
        <f>VLOOKUP($B$112,'2012'!$B65:$L65,6,FALSE)</f>
        <v>185</v>
      </c>
      <c r="I118" s="71" t="s">
        <v>65</v>
      </c>
      <c r="J118" s="71" t="s">
        <v>65</v>
      </c>
      <c r="K118" s="105" t="s">
        <v>237</v>
      </c>
      <c r="L118" s="105" t="s">
        <v>75</v>
      </c>
      <c r="M118" s="105" t="s">
        <v>75</v>
      </c>
      <c r="N118" s="105"/>
    </row>
    <row r="119" spans="1:23" x14ac:dyDescent="0.2">
      <c r="A119" s="72" t="str">
        <f>VLOOKUP($B$112,'2012'!$B66:$L66,11,FALSE)</f>
        <v>Fridges with freezer compartment standby</v>
      </c>
      <c r="B119" s="72" t="str">
        <f>VLOOKUP($B$112,'2012'!$B66:$L66,1,FALSE)</f>
        <v>Refrigeration</v>
      </c>
      <c r="C119" s="72">
        <f>VLOOKUP($B$112,'2012'!$B66:$L66,2,FALSE)</f>
        <v>0</v>
      </c>
      <c r="D119" s="72">
        <f>VLOOKUP($B$112,'2012'!$B66:$L66,5,FALSE)/100</f>
        <v>0</v>
      </c>
      <c r="E119" s="72">
        <f>VLOOKUP($B$112,'2012'!$B66:$L66,5,FALSE)/100</f>
        <v>0</v>
      </c>
      <c r="F119" s="72">
        <f>VLOOKUP($B$112,'2012'!$B66:$L66,6,FALSE)</f>
        <v>0</v>
      </c>
      <c r="G119" s="72">
        <f>VLOOKUP($B$112,'2012'!$B66:$L66,6,FALSE)</f>
        <v>0</v>
      </c>
      <c r="H119" s="5"/>
      <c r="I119" s="82">
        <f>($C114*D114+$C115*D115+$C116*D116+$C117*D117+$C118*D118+$C119*D119+$C120*D120+$C121*D121+$C122*D122+$C123*D123)/I115</f>
        <v>9.4095692608908479</v>
      </c>
      <c r="J119" s="82">
        <f>($C114*E114+$C115*E115+$C116*E116+$C117*E117+$C118*E118+$C119*E119+$C120*E120+$C121*E121+$C122*E122+$C123*E123)/J115</f>
        <v>9.4095692608908479</v>
      </c>
      <c r="K119" s="105" t="s">
        <v>259</v>
      </c>
      <c r="L119" s="105">
        <f>L117*$N$29</f>
        <v>3.5221275023088108</v>
      </c>
      <c r="M119" s="105">
        <f>M117*$N$29</f>
        <v>0.81340134488960469</v>
      </c>
      <c r="N119" s="105">
        <f>N117*$N$29</f>
        <v>4.3355288471984155</v>
      </c>
      <c r="U119" s="105">
        <f>N119/3.6*1000000</f>
        <v>1204313.5686662265</v>
      </c>
      <c r="V119" s="105" t="s">
        <v>71</v>
      </c>
      <c r="W119" s="112">
        <f>U119/U115-'DK data multis bui'!$K$85</f>
        <v>2.0356013192258477</v>
      </c>
    </row>
    <row r="120" spans="1:23" x14ac:dyDescent="0.2">
      <c r="A120" s="72" t="str">
        <f>VLOOKUP($B$112,'2012'!$B67:$L67,11,FALSE)</f>
        <v>Fridges without freezer compartment</v>
      </c>
      <c r="B120" s="72" t="str">
        <f>VLOOKUP($B$112,'2012'!$B67:$L67,1,FALSE)</f>
        <v>Refrigeration</v>
      </c>
      <c r="C120" s="72">
        <f>VLOOKUP($B$112,'2012'!$B67:$L67,2,FALSE)</f>
        <v>9</v>
      </c>
      <c r="D120" s="72">
        <f>VLOOKUP($B$112,'2012'!$B67:$L67,5,FALSE)/100</f>
        <v>0.2989</v>
      </c>
      <c r="E120" s="72">
        <f>VLOOKUP($B$112,'2012'!$B67:$L67,5,FALSE)/100</f>
        <v>0.2989</v>
      </c>
      <c r="F120" s="72">
        <f>VLOOKUP($B$112,'2012'!$B67:$L67,6,FALSE)</f>
        <v>140</v>
      </c>
      <c r="G120" s="72">
        <f>VLOOKUP($B$112,'2012'!$B67:$L67,6,FALSE)</f>
        <v>140</v>
      </c>
      <c r="H120" s="5"/>
      <c r="I120" s="47">
        <f>SUMPRODUCT(D114:D123,F114:F123)/(SUM(F114:F123))</f>
        <v>0.34945376744186046</v>
      </c>
      <c r="J120" s="47">
        <f>SUMPRODUCT(E114:E123,G114:G123)/(SUM(G114:G123))</f>
        <v>0.34945376744186046</v>
      </c>
    </row>
    <row r="121" spans="1:23" x14ac:dyDescent="0.2">
      <c r="A121" s="72" t="str">
        <f>VLOOKUP($B$112,'2012'!$B68:$L68,11,FALSE)</f>
        <v>Fridges without freezer compartment standby</v>
      </c>
      <c r="B121" s="72" t="str">
        <f>VLOOKUP($B$112,'2012'!$B68:$L68,1,FALSE)</f>
        <v>Refrigeration</v>
      </c>
      <c r="C121" s="72">
        <f>VLOOKUP($B$112,'2012'!$B68:$L68,2,FALSE)</f>
        <v>0</v>
      </c>
      <c r="D121" s="72">
        <f>VLOOKUP($B$112,'2012'!$B68:$L68,5,FALSE)/100</f>
        <v>0</v>
      </c>
      <c r="E121" s="72">
        <f>VLOOKUP($B$112,'2012'!$B68:$L68,5,FALSE)/100</f>
        <v>0</v>
      </c>
      <c r="F121" s="72">
        <f>VLOOKUP($B$112,'2012'!$B68:$L68,6,FALSE)</f>
        <v>0</v>
      </c>
      <c r="G121" s="72">
        <f>VLOOKUP($B$112,'2012'!$B68:$L68,6,FALSE)</f>
        <v>0</v>
      </c>
      <c r="H121" s="8"/>
      <c r="I121" s="113">
        <f>I120-I114</f>
        <v>0</v>
      </c>
      <c r="J121" s="113">
        <f>J120-J114</f>
        <v>0</v>
      </c>
    </row>
    <row r="122" spans="1:23" x14ac:dyDescent="0.2">
      <c r="A122" s="72" t="str">
        <f>VLOOKUP($B$112,'2012'!$B69:$L69,11,FALSE)</f>
        <v>Upright freezers</v>
      </c>
      <c r="B122" s="72" t="str">
        <f>VLOOKUP($B$112,'2012'!$B69:$L69,1,FALSE)</f>
        <v>Refrigeration</v>
      </c>
      <c r="C122" s="72">
        <f>VLOOKUP($B$112,'2012'!$B69:$L69,2,FALSE)</f>
        <v>9</v>
      </c>
      <c r="D122" s="72">
        <f>VLOOKUP($B$112,'2012'!$B69:$L69,5,FALSE)/100</f>
        <v>0.19</v>
      </c>
      <c r="E122" s="72">
        <f>VLOOKUP($B$112,'2012'!$B69:$L69,5,FALSE)/100</f>
        <v>0.19</v>
      </c>
      <c r="F122" s="72">
        <f>VLOOKUP($B$112,'2012'!$B69:$L69,6,FALSE)</f>
        <v>240</v>
      </c>
      <c r="G122" s="72">
        <f>VLOOKUP($B$112,'2012'!$B69:$L69,6,FALSE)</f>
        <v>240</v>
      </c>
      <c r="H122" s="5"/>
      <c r="I122" s="5"/>
    </row>
    <row r="123" spans="1:23" x14ac:dyDescent="0.2">
      <c r="A123" s="72" t="str">
        <f>VLOOKUP($B$112,'2012'!$B70:$L70,11,FALSE)</f>
        <v>Upright freezers standby</v>
      </c>
      <c r="B123" s="72" t="str">
        <f>VLOOKUP($B$112,'2012'!$B70:$L70,1,FALSE)</f>
        <v>Refrigeration</v>
      </c>
      <c r="C123" s="72">
        <f>VLOOKUP($B$112,'2012'!$B70:$L70,2,FALSE)</f>
        <v>0</v>
      </c>
      <c r="D123" s="72">
        <f>VLOOKUP($B$112,'2012'!$B70:$L70,5,FALSE)/100</f>
        <v>0</v>
      </c>
      <c r="E123" s="72">
        <f>VLOOKUP($B$112,'2012'!$B70:$L70,5,FALSE)/100</f>
        <v>0</v>
      </c>
      <c r="F123" s="72">
        <f>VLOOKUP($B$112,'2012'!$B70:$L70,6,FALSE)</f>
        <v>0</v>
      </c>
      <c r="G123" s="72">
        <f>VLOOKUP($B$112,'2012'!$B70:$L70,6,FALSE)</f>
        <v>0</v>
      </c>
      <c r="H123" s="5"/>
      <c r="I123" s="5"/>
    </row>
    <row r="124" spans="1:23" x14ac:dyDescent="0.2">
      <c r="A124" s="72"/>
      <c r="B124" s="72"/>
      <c r="C124" s="72"/>
      <c r="D124" s="72"/>
      <c r="E124" s="72"/>
      <c r="F124" s="72"/>
      <c r="G124" s="72"/>
      <c r="H124" s="5"/>
      <c r="I124" s="5"/>
    </row>
    <row r="125" spans="1:23" x14ac:dyDescent="0.2">
      <c r="A125" s="72"/>
      <c r="B125" s="72"/>
      <c r="C125" s="72"/>
      <c r="D125" s="72"/>
      <c r="E125" s="72"/>
      <c r="F125" s="72"/>
      <c r="G125" s="72"/>
      <c r="H125" s="5"/>
      <c r="I125" s="5"/>
    </row>
    <row r="126" spans="1:23" ht="13.5" thickBot="1" x14ac:dyDescent="0.25">
      <c r="A126" s="72"/>
      <c r="B126" s="72"/>
      <c r="C126" s="72"/>
      <c r="D126" s="72"/>
      <c r="E126" s="72"/>
      <c r="F126" s="72"/>
      <c r="G126" s="72"/>
      <c r="H126" s="5"/>
      <c r="I126" s="5"/>
    </row>
    <row r="127" spans="1:23" ht="30.75" thickBot="1" x14ac:dyDescent="0.25">
      <c r="A127" s="73" t="s">
        <v>92</v>
      </c>
      <c r="B127" s="64" t="s">
        <v>93</v>
      </c>
      <c r="C127" s="74" t="s">
        <v>65</v>
      </c>
      <c r="D127" s="74" t="s">
        <v>66</v>
      </c>
      <c r="E127" s="74" t="s">
        <v>66</v>
      </c>
      <c r="F127" s="75" t="s">
        <v>99</v>
      </c>
      <c r="G127" s="76" t="s">
        <v>99</v>
      </c>
      <c r="H127" s="5"/>
      <c r="I127" s="30" t="s">
        <v>66</v>
      </c>
      <c r="J127" s="30" t="s">
        <v>66</v>
      </c>
      <c r="L127" s="31" t="s">
        <v>67</v>
      </c>
      <c r="M127" s="31" t="s">
        <v>67</v>
      </c>
      <c r="N127" s="31" t="s">
        <v>67</v>
      </c>
      <c r="O127" s="61" t="s">
        <v>108</v>
      </c>
      <c r="P127" s="62"/>
      <c r="Q127" s="62"/>
    </row>
    <row r="128" spans="1:23" x14ac:dyDescent="0.2">
      <c r="A128" s="65"/>
      <c r="B128" s="52" t="s">
        <v>153</v>
      </c>
      <c r="C128" s="1"/>
      <c r="D128" s="83" t="s">
        <v>44</v>
      </c>
      <c r="E128" s="83" t="s">
        <v>78</v>
      </c>
      <c r="F128" s="83" t="s">
        <v>44</v>
      </c>
      <c r="G128" s="83" t="s">
        <v>78</v>
      </c>
      <c r="I128" s="83" t="s">
        <v>44</v>
      </c>
      <c r="J128" s="83" t="s">
        <v>78</v>
      </c>
      <c r="L128" s="83" t="s">
        <v>44</v>
      </c>
      <c r="M128" s="83" t="s">
        <v>78</v>
      </c>
      <c r="N128" s="81" t="s">
        <v>89</v>
      </c>
      <c r="P128" s="81" t="s">
        <v>107</v>
      </c>
      <c r="Q128" s="81" t="s">
        <v>107</v>
      </c>
    </row>
    <row r="129" spans="1:23" ht="15" x14ac:dyDescent="0.25">
      <c r="A129" s="65"/>
      <c r="B129" s="1"/>
      <c r="C129" s="68" t="s">
        <v>68</v>
      </c>
      <c r="D129" s="69" t="s">
        <v>174</v>
      </c>
      <c r="E129" s="69" t="s">
        <v>174</v>
      </c>
      <c r="F129" s="66" t="s">
        <v>70</v>
      </c>
      <c r="G129" s="67" t="s">
        <v>70</v>
      </c>
      <c r="H129" s="44"/>
      <c r="I129" s="191" t="s">
        <v>243</v>
      </c>
      <c r="J129" s="192"/>
      <c r="K129" s="24"/>
      <c r="L129" s="191" t="s">
        <v>244</v>
      </c>
      <c r="M129" s="193"/>
      <c r="N129" s="194"/>
      <c r="O129" s="41"/>
      <c r="P129" s="83" t="s">
        <v>44</v>
      </c>
      <c r="Q129" s="83" t="s">
        <v>78</v>
      </c>
      <c r="R129" s="32" t="s">
        <v>89</v>
      </c>
    </row>
    <row r="130" spans="1:23" x14ac:dyDescent="0.2">
      <c r="A130" s="72" t="str">
        <f>VLOOKUP($B$128,'2012'!$B71:$L71,11,FALSE)</f>
        <v>Dishwashers</v>
      </c>
      <c r="B130" s="72" t="str">
        <f>VLOOKUP($B$128,'2012'!$B71:$L71,1,FALSE)</f>
        <v>Washing</v>
      </c>
      <c r="C130" s="72">
        <f>VLOOKUP($B$128,'2012'!$B71:$L71,2,FALSE)</f>
        <v>10</v>
      </c>
      <c r="D130" s="72">
        <f>VLOOKUP($B$128,'2012'!$B71:$L71,5,FALSE)/100</f>
        <v>0.45039999999999997</v>
      </c>
      <c r="E130" s="72">
        <f>VLOOKUP($B$128,'2012'!$B71:$L71,5,FALSE)/100</f>
        <v>0.45039999999999997</v>
      </c>
      <c r="F130" s="72">
        <f>VLOOKUP($B$128,'2012'!$B71:$L71,6,FALSE)</f>
        <v>208</v>
      </c>
      <c r="G130" s="72">
        <f>VLOOKUP($B$128,'2012'!$B71:$L71,6,FALSE)</f>
        <v>208</v>
      </c>
      <c r="H130" s="60" t="s">
        <v>69</v>
      </c>
      <c r="I130" s="33">
        <f>SUMPRODUCT(D130:D139,F130:F139)/(SUM(F130:F139))</f>
        <v>0.39411798941798937</v>
      </c>
      <c r="J130" s="33">
        <f>SUMPRODUCT(E130:E139,G130:G139)/(SUM(G130:G139))</f>
        <v>0.39411798941798937</v>
      </c>
      <c r="K130" s="212" t="s">
        <v>256</v>
      </c>
      <c r="L130" s="33">
        <f>SUMPRODUCT(D130:D139,F130:F139)/(SUM(D130:D139))</f>
        <v>234.42423288749018</v>
      </c>
      <c r="M130" s="33">
        <f>SUMPRODUCT(E130:E139,G130:G139)/(SUM(E130:E139))</f>
        <v>234.42423288749018</v>
      </c>
      <c r="N130" s="24"/>
      <c r="O130" s="41" t="s">
        <v>73</v>
      </c>
      <c r="P130" s="38">
        <f>SUMPRODUCT(D130:D139,F130:F139)</f>
        <v>297.95319999999998</v>
      </c>
      <c r="Q130" s="38">
        <f>SUMPRODUCT(E130:E139,G130:G139)</f>
        <v>297.95319999999998</v>
      </c>
      <c r="R130" s="41" t="s">
        <v>72</v>
      </c>
    </row>
    <row r="131" spans="1:23" x14ac:dyDescent="0.2">
      <c r="A131" s="72" t="str">
        <f>VLOOKUP($B$128,'2012'!$B72:$L72,11,FALSE)</f>
        <v>Dishwashers standby</v>
      </c>
      <c r="B131" s="72" t="str">
        <f>VLOOKUP($B$128,'2012'!$B72:$L72,1,FALSE)</f>
        <v>Washing</v>
      </c>
      <c r="C131" s="72">
        <f>VLOOKUP($B$128,'2012'!$B72:$L72,2,FALSE)</f>
        <v>0</v>
      </c>
      <c r="D131" s="72">
        <f>VLOOKUP($B$128,'2012'!$B72:$L72,5,FALSE)/100</f>
        <v>0</v>
      </c>
      <c r="E131" s="72">
        <f>VLOOKUP($B$128,'2012'!$B72:$L72,5,FALSE)/100</f>
        <v>0</v>
      </c>
      <c r="F131" s="72">
        <f>VLOOKUP($B$128,'2012'!$B72:$L72,6,FALSE)</f>
        <v>0</v>
      </c>
      <c r="G131" s="72">
        <f>VLOOKUP($B$128,'2012'!$B72:$L72,6,FALSE)</f>
        <v>0</v>
      </c>
      <c r="H131" s="211" t="s">
        <v>255</v>
      </c>
      <c r="I131" s="4">
        <f>SUM(D130:D139)</f>
        <v>1.2709999999999999</v>
      </c>
      <c r="J131" s="4">
        <f>SUM(E130:E139)</f>
        <v>1.2709999999999999</v>
      </c>
      <c r="K131" s="212" t="s">
        <v>257</v>
      </c>
      <c r="L131" s="78">
        <f>L130*10^-9*3.6</f>
        <v>8.4392723839496469E-7</v>
      </c>
      <c r="M131" s="78">
        <f>M130*10^-9*3.6</f>
        <v>8.4392723839496469E-7</v>
      </c>
      <c r="N131" s="24"/>
      <c r="O131" s="41" t="s">
        <v>73</v>
      </c>
      <c r="P131" s="40">
        <f>P130*$I$30</f>
        <v>517322.27240952657</v>
      </c>
      <c r="Q131" s="40">
        <f>Q130*$J$30</f>
        <v>119470.58470865132</v>
      </c>
      <c r="R131" s="40">
        <f>P131+Q131</f>
        <v>636792.85711817793</v>
      </c>
      <c r="S131" s="41" t="s">
        <v>71</v>
      </c>
      <c r="T131" t="str">
        <f>'DK data multis bui'!H73</f>
        <v>Washing</v>
      </c>
      <c r="U131">
        <f>'DK data multis bui'!I73</f>
        <v>320895.59640000004</v>
      </c>
      <c r="V131" s="41" t="s">
        <v>71</v>
      </c>
      <c r="W131" s="86">
        <f>R131-U131</f>
        <v>315897.26071817789</v>
      </c>
    </row>
    <row r="132" spans="1:23" x14ac:dyDescent="0.2">
      <c r="A132" s="72" t="str">
        <f>VLOOKUP($B$128,'2012'!$B73:$L73,11,FALSE)</f>
        <v>Tumble dryers</v>
      </c>
      <c r="B132" s="72" t="str">
        <f>VLOOKUP($B$128,'2012'!$B73:$L73,1,FALSE)</f>
        <v>Washing</v>
      </c>
      <c r="C132" s="72">
        <f>VLOOKUP($B$128,'2012'!$B73:$L73,2,FALSE)</f>
        <v>11</v>
      </c>
      <c r="D132" s="72">
        <f>VLOOKUP($B$128,'2012'!$B73:$L73,5,FALSE)/100</f>
        <v>0.2266</v>
      </c>
      <c r="E132" s="72">
        <f>VLOOKUP($B$128,'2012'!$B73:$L73,5,FALSE)/100</f>
        <v>0.2266</v>
      </c>
      <c r="F132" s="72">
        <f>VLOOKUP($B$128,'2012'!$B73:$L73,6,FALSE)</f>
        <v>330</v>
      </c>
      <c r="G132" s="72">
        <f>VLOOKUP($B$128,'2012'!$B73:$L73,6,FALSE)</f>
        <v>330</v>
      </c>
      <c r="H132" s="185" t="s">
        <v>239</v>
      </c>
      <c r="I132" s="107"/>
      <c r="J132" s="107"/>
      <c r="K132" s="80"/>
      <c r="L132" s="87" t="s">
        <v>106</v>
      </c>
      <c r="M132" s="79"/>
      <c r="N132" s="24"/>
      <c r="O132" s="41" t="s">
        <v>73</v>
      </c>
      <c r="P132" s="39">
        <f>P131*3.6/1000000</f>
        <v>1.8623601806742955</v>
      </c>
      <c r="Q132" s="39">
        <f>Q131*3.6/1000000</f>
        <v>0.43009410495114475</v>
      </c>
      <c r="R132" s="39">
        <f>R131*3.6/1000000</f>
        <v>2.2924542856254404</v>
      </c>
      <c r="S132" s="41" t="s">
        <v>43</v>
      </c>
    </row>
    <row r="133" spans="1:23" x14ac:dyDescent="0.2">
      <c r="A133" s="72" t="str">
        <f>VLOOKUP($B$128,'2012'!$B74:$L74,11,FALSE)</f>
        <v>Tumble dryers standby</v>
      </c>
      <c r="B133" s="72" t="str">
        <f>VLOOKUP($B$128,'2012'!$B74:$L74,1,FALSE)</f>
        <v>Washing</v>
      </c>
      <c r="C133" s="72">
        <f>VLOOKUP($B$128,'2012'!$B74:$L74,2,FALSE)</f>
        <v>0</v>
      </c>
      <c r="D133" s="72">
        <f>VLOOKUP($B$128,'2012'!$B74:$L74,5,FALSE)/100</f>
        <v>0</v>
      </c>
      <c r="E133" s="72">
        <f>VLOOKUP($B$128,'2012'!$B74:$L74,5,FALSE)/100</f>
        <v>0</v>
      </c>
      <c r="F133" s="72">
        <f>VLOOKUP($B$128,'2012'!$B74:$L74,6,FALSE)</f>
        <v>0</v>
      </c>
      <c r="G133" s="72">
        <f>VLOOKUP($B$128,'2012'!$B74:$L74,6,FALSE)</f>
        <v>0</v>
      </c>
      <c r="H133" s="213" t="s">
        <v>260</v>
      </c>
      <c r="I133" s="55">
        <f>I$30*I131</f>
        <v>2206.7781390920059</v>
      </c>
      <c r="J133" s="55">
        <f>J$30*J131</f>
        <v>509.63410751989181</v>
      </c>
      <c r="K133" s="212" t="s">
        <v>258</v>
      </c>
      <c r="L133" s="56">
        <f>I133*L131*1000</f>
        <v>1.8623601806742958</v>
      </c>
      <c r="M133" s="56">
        <f>J133*M131*1000</f>
        <v>0.43009410495114481</v>
      </c>
      <c r="N133" s="23">
        <f>L133+M133</f>
        <v>2.2924542856254404</v>
      </c>
      <c r="P133" s="41"/>
      <c r="Q133" s="63"/>
      <c r="R133" s="63">
        <f>R132-N133</f>
        <v>0</v>
      </c>
    </row>
    <row r="134" spans="1:23" ht="15" x14ac:dyDescent="0.2">
      <c r="A134" s="72" t="str">
        <f>VLOOKUP($B$128,'2012'!$B75:$L75,11,FALSE)</f>
        <v>Washing machines</v>
      </c>
      <c r="B134" s="72" t="str">
        <f>VLOOKUP($B$128,'2012'!$B75:$L75,1,FALSE)</f>
        <v>Washing</v>
      </c>
      <c r="C134" s="72">
        <f>VLOOKUP($B$128,'2012'!$B75:$L75,2,FALSE)</f>
        <v>10</v>
      </c>
      <c r="D134" s="72">
        <f>VLOOKUP($B$128,'2012'!$B75:$L75,5,FALSE)/100</f>
        <v>0.59399999999999997</v>
      </c>
      <c r="E134" s="72">
        <f>VLOOKUP($B$128,'2012'!$B75:$L75,5,FALSE)/100</f>
        <v>0.59399999999999997</v>
      </c>
      <c r="F134" s="72">
        <f>VLOOKUP($B$128,'2012'!$B75:$L75,6,FALSE)</f>
        <v>218</v>
      </c>
      <c r="G134" s="72">
        <f>VLOOKUP($B$128,'2012'!$B75:$L75,6,FALSE)</f>
        <v>218</v>
      </c>
      <c r="I134" s="71" t="s">
        <v>65</v>
      </c>
      <c r="J134" s="71" t="s">
        <v>65</v>
      </c>
      <c r="K134" s="105" t="s">
        <v>237</v>
      </c>
      <c r="L134" s="105" t="s">
        <v>75</v>
      </c>
      <c r="M134" s="105" t="s">
        <v>75</v>
      </c>
      <c r="N134" s="105"/>
    </row>
    <row r="135" spans="1:23" x14ac:dyDescent="0.2">
      <c r="A135" s="72" t="str">
        <f>VLOOKUP($B$128,'2012'!$B76:$L76,11,FALSE)</f>
        <v>Washing machines standby</v>
      </c>
      <c r="B135" s="72" t="str">
        <f>VLOOKUP($B$128,'2012'!$B76:$L76,1,FALSE)</f>
        <v>Washing</v>
      </c>
      <c r="C135" s="72">
        <f>VLOOKUP($B$128,'2012'!$B76:$L76,2,FALSE)</f>
        <v>0</v>
      </c>
      <c r="D135" s="72">
        <f>VLOOKUP($B$128,'2012'!$B76:$L76,5,FALSE)/100</f>
        <v>0</v>
      </c>
      <c r="E135" s="72">
        <f>VLOOKUP($B$128,'2012'!$B76:$L76,5,FALSE)/100</f>
        <v>0</v>
      </c>
      <c r="F135" s="72">
        <f>VLOOKUP($B$128,'2012'!$B76:$L76,6,FALSE)</f>
        <v>0</v>
      </c>
      <c r="G135" s="72">
        <f>VLOOKUP($B$128,'2012'!$B76:$L76,6,FALSE)</f>
        <v>0</v>
      </c>
      <c r="H135" s="5"/>
      <c r="I135" s="82">
        <f>($C130*D130+$C131*D131+$C132*D132+$C133*D133+$C134*D134+$C135*D135+$C136*D136+$C137*D137+$C138*D138+$C139*D139)/I131</f>
        <v>10.178284815106215</v>
      </c>
      <c r="J135" s="82">
        <f>($C130*E130+$C131*E131+$C132*E132+$C133*E133+$C134*E134+$C135*E135+$C136*E136+$C137*E137+$C138*E138+$C139*E139)/J131</f>
        <v>10.178284815106215</v>
      </c>
      <c r="K135" s="105" t="s">
        <v>259</v>
      </c>
      <c r="L135" s="105">
        <f>L133*$N$29</f>
        <v>2.7935402710114436</v>
      </c>
      <c r="M135" s="105">
        <f>M133*$N$29</f>
        <v>0.64514115742671718</v>
      </c>
      <c r="N135" s="105">
        <f>N133*$N$29</f>
        <v>3.4386814284381604</v>
      </c>
      <c r="U135" s="105">
        <f>N135/3.6*1000000</f>
        <v>955189.28567726677</v>
      </c>
      <c r="V135" s="105" t="s">
        <v>71</v>
      </c>
      <c r="W135" s="112">
        <f>U135/U131-'DK data multis bui'!$K$85</f>
        <v>2.0356013192258477</v>
      </c>
    </row>
    <row r="136" spans="1:23" x14ac:dyDescent="0.2">
      <c r="A136" s="72"/>
      <c r="B136" s="72"/>
      <c r="C136" s="72"/>
      <c r="D136" s="72"/>
      <c r="E136" s="72"/>
      <c r="F136" s="72"/>
      <c r="G136" s="72"/>
      <c r="H136" s="5"/>
      <c r="I136" s="47"/>
      <c r="J136" s="48"/>
    </row>
    <row r="137" spans="1:23" x14ac:dyDescent="0.2">
      <c r="A137" s="72"/>
      <c r="B137" s="72"/>
      <c r="C137" s="72"/>
      <c r="D137" s="72"/>
      <c r="E137" s="72"/>
      <c r="F137" s="72"/>
      <c r="G137" s="72"/>
      <c r="H137" s="8"/>
      <c r="I137" s="5"/>
      <c r="J137" s="46"/>
    </row>
    <row r="138" spans="1:23" x14ac:dyDescent="0.2">
      <c r="A138" s="1"/>
      <c r="B138" s="1"/>
      <c r="C138" s="1"/>
      <c r="D138" s="8"/>
      <c r="E138" s="8"/>
      <c r="F138" s="8"/>
      <c r="G138" s="5"/>
      <c r="H138" s="5"/>
      <c r="I138" s="5"/>
    </row>
    <row r="139" spans="1:23" x14ac:dyDescent="0.2">
      <c r="A139" s="1"/>
      <c r="B139" s="1"/>
      <c r="C139" s="1"/>
      <c r="D139" s="8"/>
      <c r="E139" s="8"/>
      <c r="F139" s="8"/>
      <c r="G139" s="5"/>
      <c r="H139" s="5"/>
      <c r="I139" s="5"/>
      <c r="U139" t="s">
        <v>104</v>
      </c>
    </row>
    <row r="140" spans="1:23" x14ac:dyDescent="0.2">
      <c r="A140" s="1"/>
      <c r="B140" s="1"/>
      <c r="C140" s="1"/>
      <c r="D140" s="8"/>
      <c r="E140" s="8"/>
      <c r="F140" s="8"/>
      <c r="G140" s="5"/>
      <c r="H140" s="5"/>
      <c r="I140" s="5"/>
      <c r="O140" t="s">
        <v>101</v>
      </c>
      <c r="P140" t="s">
        <v>102</v>
      </c>
      <c r="R140" s="34">
        <f>R38+R52+R66+R89+R102+R115+R131</f>
        <v>5125368.0890612109</v>
      </c>
      <c r="S140" t="str">
        <f>S131</f>
        <v>MWh</v>
      </c>
    </row>
    <row r="141" spans="1:23" x14ac:dyDescent="0.2">
      <c r="A141" s="1"/>
      <c r="B141" s="1"/>
      <c r="C141" s="1"/>
      <c r="D141" s="8"/>
      <c r="E141" s="8"/>
      <c r="F141" s="8"/>
      <c r="G141" s="5"/>
      <c r="H141" s="5"/>
      <c r="I141" s="5"/>
      <c r="R141" s="85">
        <f>R39+R53+R67+R90+R103+R116+R132</f>
        <v>18.451325120620361</v>
      </c>
      <c r="S141" t="str">
        <f>S132</f>
        <v>PJ</v>
      </c>
      <c r="U141">
        <f>'DK data multis bui'!$I$85/1000</f>
        <v>9.2980769378400012</v>
      </c>
      <c r="W141">
        <f>R141/U141</f>
        <v>1.9844237947235908</v>
      </c>
    </row>
    <row r="142" spans="1:23" x14ac:dyDescent="0.2">
      <c r="A142" s="1"/>
      <c r="B142" s="1"/>
      <c r="C142" s="1"/>
      <c r="D142" s="8"/>
      <c r="E142" s="8"/>
      <c r="F142" s="8"/>
      <c r="G142" s="5"/>
      <c r="H142" s="5"/>
      <c r="I142" s="5"/>
    </row>
    <row r="143" spans="1:23" x14ac:dyDescent="0.2">
      <c r="A143" s="1"/>
      <c r="B143" s="1"/>
      <c r="C143" s="1"/>
      <c r="D143" s="8"/>
      <c r="E143" s="8"/>
      <c r="F143" s="8"/>
      <c r="G143" s="5"/>
      <c r="H143" s="5"/>
      <c r="I143" s="5"/>
    </row>
    <row r="144" spans="1:23" x14ac:dyDescent="0.2">
      <c r="A144" s="1"/>
      <c r="B144" s="1"/>
      <c r="C144" s="1"/>
      <c r="D144" s="8"/>
      <c r="E144" s="8"/>
      <c r="F144" s="8"/>
      <c r="G144" s="5"/>
      <c r="H144" s="5"/>
      <c r="I144" s="5"/>
      <c r="R144" s="34">
        <f>R140+App_DB12!R140</f>
        <v>33869087.58709497</v>
      </c>
      <c r="S144" t="str">
        <f>S140</f>
        <v>MWh</v>
      </c>
    </row>
    <row r="145" spans="1:19" x14ac:dyDescent="0.2">
      <c r="A145" s="1"/>
      <c r="B145" s="1"/>
      <c r="C145" s="1"/>
      <c r="D145" s="8"/>
      <c r="E145" s="8"/>
      <c r="F145" s="8"/>
      <c r="G145" s="5"/>
      <c r="H145" s="5"/>
      <c r="I145" s="5"/>
      <c r="Q145" t="s">
        <v>103</v>
      </c>
      <c r="R145" s="34">
        <f>R141+App_DB12!R141</f>
        <v>121.92871531354189</v>
      </c>
      <c r="S145" t="str">
        <f>S141</f>
        <v>PJ</v>
      </c>
    </row>
    <row r="146" spans="1:19" x14ac:dyDescent="0.2">
      <c r="A146" s="1"/>
      <c r="B146" s="1"/>
      <c r="C146" s="1"/>
      <c r="D146" s="8"/>
      <c r="E146" s="8"/>
      <c r="F146" s="8"/>
      <c r="G146" s="5"/>
      <c r="H146" s="5"/>
      <c r="I146" s="5"/>
    </row>
    <row r="147" spans="1:19" x14ac:dyDescent="0.2">
      <c r="A147" s="1"/>
      <c r="B147" s="1"/>
      <c r="C147" s="1"/>
      <c r="D147" s="8"/>
      <c r="E147" s="8"/>
      <c r="F147" s="8"/>
      <c r="G147" s="5"/>
      <c r="H147" s="5"/>
      <c r="I147" s="5"/>
    </row>
    <row r="148" spans="1:19" x14ac:dyDescent="0.2">
      <c r="A148" s="1"/>
      <c r="B148" s="1"/>
      <c r="C148" s="1"/>
      <c r="D148" s="8"/>
      <c r="E148" s="8"/>
      <c r="F148" s="8"/>
      <c r="G148" s="5"/>
      <c r="H148" s="5"/>
      <c r="I148" s="5"/>
    </row>
    <row r="149" spans="1:19" x14ac:dyDescent="0.2">
      <c r="A149" s="1"/>
      <c r="B149" s="1"/>
      <c r="C149" s="1"/>
      <c r="D149" s="8"/>
      <c r="E149" s="8"/>
      <c r="F149" s="8"/>
      <c r="G149" s="5"/>
      <c r="H149" s="5"/>
      <c r="I149" s="5"/>
    </row>
    <row r="150" spans="1:19" x14ac:dyDescent="0.2">
      <c r="A150" s="1"/>
      <c r="B150" s="1"/>
      <c r="C150" s="1"/>
      <c r="D150" s="8"/>
      <c r="E150" s="8"/>
      <c r="F150" s="8"/>
      <c r="G150" s="5"/>
      <c r="H150" s="5"/>
      <c r="I150" s="5"/>
    </row>
    <row r="151" spans="1:19" x14ac:dyDescent="0.2">
      <c r="A151" s="1"/>
      <c r="B151" s="1"/>
      <c r="C151" s="1"/>
      <c r="D151" s="8"/>
      <c r="E151" s="8"/>
      <c r="F151" s="8"/>
      <c r="G151" s="5"/>
      <c r="H151" s="5"/>
      <c r="I151" s="5"/>
    </row>
    <row r="152" spans="1:19" x14ac:dyDescent="0.2">
      <c r="A152" s="1"/>
      <c r="B152" s="1"/>
      <c r="C152" s="1"/>
      <c r="D152" s="8"/>
      <c r="E152" s="8"/>
      <c r="F152" s="8"/>
      <c r="G152" s="5"/>
      <c r="H152" s="5"/>
      <c r="I152" s="5"/>
    </row>
    <row r="153" spans="1:19" x14ac:dyDescent="0.2">
      <c r="A153" s="1"/>
      <c r="B153" s="1"/>
      <c r="C153" s="1"/>
      <c r="D153" s="8"/>
      <c r="E153" s="8"/>
      <c r="F153" s="8"/>
      <c r="G153" s="5"/>
      <c r="H153" s="5"/>
      <c r="I153" s="5"/>
    </row>
    <row r="154" spans="1:19" x14ac:dyDescent="0.2">
      <c r="A154" s="1"/>
      <c r="B154" s="1"/>
      <c r="C154" s="1"/>
      <c r="D154" s="8"/>
      <c r="E154" s="8"/>
      <c r="F154" s="8"/>
      <c r="G154" s="5"/>
      <c r="H154" s="5"/>
      <c r="I154" s="5"/>
    </row>
    <row r="155" spans="1:19" x14ac:dyDescent="0.2">
      <c r="A155" s="1"/>
      <c r="B155" s="1"/>
      <c r="C155" s="1"/>
      <c r="D155" s="8"/>
      <c r="E155" s="8"/>
      <c r="F155" s="8"/>
      <c r="G155" s="5"/>
      <c r="H155" s="5"/>
      <c r="I155" s="5"/>
    </row>
    <row r="156" spans="1:19" x14ac:dyDescent="0.2">
      <c r="A156" s="1"/>
      <c r="B156" s="1"/>
      <c r="C156" s="1"/>
      <c r="D156" s="8"/>
      <c r="E156" s="8"/>
      <c r="F156" s="8"/>
      <c r="G156" s="5"/>
      <c r="H156" s="5"/>
      <c r="I156" s="5"/>
    </row>
    <row r="157" spans="1:19" x14ac:dyDescent="0.2">
      <c r="A157" s="1"/>
      <c r="B157" s="1"/>
      <c r="C157" s="1"/>
      <c r="D157" s="8"/>
      <c r="E157" s="8"/>
      <c r="F157" s="8"/>
      <c r="G157" s="5"/>
      <c r="H157" s="5"/>
      <c r="I157" s="5"/>
    </row>
    <row r="158" spans="1:19" x14ac:dyDescent="0.2">
      <c r="A158" s="1"/>
      <c r="B158" s="1"/>
      <c r="C158" s="1"/>
      <c r="D158" s="8"/>
      <c r="E158" s="8"/>
      <c r="F158" s="8"/>
      <c r="G158" s="5"/>
      <c r="H158" s="5"/>
      <c r="I158" s="5"/>
    </row>
    <row r="159" spans="1:19" x14ac:dyDescent="0.2">
      <c r="A159" s="1"/>
      <c r="B159" s="1"/>
      <c r="C159" s="1"/>
      <c r="D159" s="8"/>
      <c r="E159" s="8"/>
      <c r="F159" s="8"/>
      <c r="G159" s="5"/>
      <c r="H159" s="5"/>
      <c r="I159" s="5"/>
    </row>
    <row r="160" spans="1:19" x14ac:dyDescent="0.2">
      <c r="A160" s="1"/>
      <c r="B160" s="1"/>
      <c r="C160" s="1"/>
      <c r="D160" s="8"/>
      <c r="E160" s="8"/>
      <c r="F160" s="8"/>
      <c r="G160" s="5"/>
      <c r="H160" s="5"/>
      <c r="I160" s="5"/>
    </row>
    <row r="161" spans="1:9" x14ac:dyDescent="0.2">
      <c r="A161" s="1"/>
      <c r="B161" s="1"/>
      <c r="C161" s="1"/>
      <c r="D161" s="8"/>
      <c r="E161" s="8"/>
      <c r="F161" s="8"/>
      <c r="G161" s="5"/>
      <c r="H161" s="5"/>
      <c r="I161" s="5"/>
    </row>
    <row r="162" spans="1:9" x14ac:dyDescent="0.2">
      <c r="A162" s="1"/>
      <c r="B162" s="1"/>
      <c r="C162" s="1"/>
      <c r="D162" s="8"/>
      <c r="E162" s="8"/>
      <c r="F162" s="8"/>
      <c r="G162" s="5"/>
      <c r="H162" s="5"/>
      <c r="I162" s="5"/>
    </row>
    <row r="163" spans="1:9" x14ac:dyDescent="0.2">
      <c r="A163" s="1"/>
      <c r="B163" s="1"/>
      <c r="C163" s="1"/>
      <c r="D163" s="8"/>
      <c r="E163" s="8"/>
      <c r="F163" s="8"/>
      <c r="G163" s="5"/>
      <c r="H163" s="5"/>
      <c r="I163" s="5"/>
    </row>
    <row r="164" spans="1:9" x14ac:dyDescent="0.2">
      <c r="A164" s="1"/>
      <c r="B164" s="1"/>
      <c r="C164" s="1"/>
      <c r="D164" s="8"/>
      <c r="E164" s="8"/>
      <c r="F164" s="8"/>
      <c r="G164" s="5"/>
      <c r="H164" s="5"/>
      <c r="I164" s="5"/>
    </row>
    <row r="165" spans="1:9" x14ac:dyDescent="0.2">
      <c r="A165" s="1"/>
      <c r="B165" s="1"/>
      <c r="C165" s="1"/>
      <c r="D165" s="8"/>
      <c r="E165" s="8"/>
      <c r="F165" s="8"/>
      <c r="G165" s="5"/>
      <c r="H165" s="5"/>
      <c r="I165" s="5"/>
    </row>
    <row r="166" spans="1:9" x14ac:dyDescent="0.2">
      <c r="A166" s="1"/>
      <c r="B166" s="1"/>
      <c r="C166" s="1"/>
      <c r="D166" s="8"/>
      <c r="E166" s="8"/>
      <c r="F166" s="8"/>
      <c r="G166" s="5"/>
      <c r="H166" s="5"/>
      <c r="I166" s="5"/>
    </row>
    <row r="167" spans="1:9" x14ac:dyDescent="0.2">
      <c r="A167" s="1"/>
      <c r="B167" s="1"/>
      <c r="C167" s="1"/>
      <c r="D167" s="8"/>
      <c r="E167" s="8"/>
      <c r="F167" s="8"/>
      <c r="G167" s="5"/>
      <c r="H167" s="5"/>
      <c r="I167" s="5"/>
    </row>
    <row r="168" spans="1:9" x14ac:dyDescent="0.2">
      <c r="A168" s="1"/>
      <c r="B168" s="1"/>
      <c r="C168" s="1"/>
      <c r="D168" s="8"/>
      <c r="E168" s="8"/>
      <c r="F168" s="8"/>
      <c r="G168" s="5"/>
      <c r="H168" s="5"/>
      <c r="I168" s="5"/>
    </row>
    <row r="169" spans="1:9" x14ac:dyDescent="0.2">
      <c r="A169" s="1"/>
      <c r="B169" s="1"/>
      <c r="C169" s="1"/>
      <c r="D169" s="8"/>
      <c r="E169" s="8"/>
      <c r="F169" s="8"/>
      <c r="G169" s="5"/>
      <c r="H169" s="5"/>
      <c r="I169" s="5"/>
    </row>
    <row r="170" spans="1:9" x14ac:dyDescent="0.2">
      <c r="A170" s="1"/>
      <c r="B170" s="1"/>
      <c r="C170" s="1"/>
      <c r="D170" s="8"/>
      <c r="E170" s="8"/>
      <c r="F170" s="8"/>
      <c r="G170" s="5"/>
      <c r="H170" s="5"/>
      <c r="I170" s="5"/>
    </row>
    <row r="171" spans="1:9" x14ac:dyDescent="0.2">
      <c r="A171" s="1"/>
      <c r="B171" s="1"/>
      <c r="C171" s="1"/>
      <c r="D171" s="8"/>
      <c r="E171" s="8"/>
      <c r="F171" s="8"/>
      <c r="G171" s="5"/>
      <c r="H171" s="5"/>
      <c r="I171" s="5"/>
    </row>
    <row r="172" spans="1:9" x14ac:dyDescent="0.2">
      <c r="A172" s="1"/>
      <c r="B172" s="1"/>
      <c r="C172" s="1"/>
      <c r="D172" s="8"/>
      <c r="E172" s="8"/>
      <c r="F172" s="8"/>
      <c r="G172" s="5"/>
      <c r="H172" s="5"/>
      <c r="I172" s="5"/>
    </row>
    <row r="173" spans="1:9" x14ac:dyDescent="0.2">
      <c r="A173" s="1"/>
      <c r="B173" s="1"/>
      <c r="C173" s="1"/>
      <c r="D173" s="8"/>
      <c r="E173" s="8"/>
      <c r="F173" s="8"/>
      <c r="G173" s="5"/>
      <c r="H173" s="5"/>
      <c r="I173" s="5"/>
    </row>
    <row r="174" spans="1:9" x14ac:dyDescent="0.2">
      <c r="A174" s="1"/>
      <c r="B174" s="1"/>
      <c r="C174" s="1"/>
      <c r="D174" s="8"/>
      <c r="E174" s="8"/>
      <c r="F174" s="8"/>
      <c r="G174" s="5"/>
      <c r="H174" s="5"/>
      <c r="I174" s="5"/>
    </row>
    <row r="175" spans="1:9" x14ac:dyDescent="0.2">
      <c r="A175" s="1"/>
      <c r="B175" s="1"/>
      <c r="C175" s="1"/>
      <c r="D175" s="8"/>
      <c r="E175" s="8"/>
      <c r="F175" s="8"/>
      <c r="G175" s="5"/>
      <c r="H175" s="5"/>
      <c r="I175" s="5"/>
    </row>
    <row r="176" spans="1:9" x14ac:dyDescent="0.2">
      <c r="A176" s="1"/>
      <c r="B176" s="1"/>
      <c r="C176" s="1"/>
      <c r="D176" s="8"/>
      <c r="E176" s="8"/>
      <c r="F176" s="8"/>
      <c r="G176" s="5"/>
      <c r="H176" s="5"/>
      <c r="I176" s="5"/>
    </row>
    <row r="177" spans="1:9" x14ac:dyDescent="0.2">
      <c r="A177" s="1"/>
      <c r="B177" s="1"/>
      <c r="C177" s="1"/>
      <c r="D177" s="8"/>
      <c r="E177" s="8"/>
      <c r="F177" s="8"/>
      <c r="G177" s="5"/>
      <c r="H177" s="5"/>
      <c r="I177" s="5"/>
    </row>
    <row r="178" spans="1:9" x14ac:dyDescent="0.2">
      <c r="A178" s="1"/>
      <c r="B178" s="1"/>
      <c r="C178" s="1"/>
      <c r="D178" s="8"/>
      <c r="E178" s="8"/>
      <c r="F178" s="8"/>
      <c r="G178" s="5"/>
      <c r="H178" s="5"/>
      <c r="I178" s="5"/>
    </row>
    <row r="179" spans="1:9" x14ac:dyDescent="0.2">
      <c r="A179" s="1"/>
      <c r="B179" s="1"/>
      <c r="C179" s="1"/>
      <c r="D179" s="8"/>
      <c r="E179" s="8"/>
      <c r="F179" s="8"/>
      <c r="G179" s="5"/>
      <c r="H179" s="5"/>
      <c r="I179" s="5"/>
    </row>
    <row r="180" spans="1:9" x14ac:dyDescent="0.2">
      <c r="A180" s="1"/>
      <c r="B180" s="1"/>
      <c r="C180" s="1"/>
      <c r="D180" s="8"/>
      <c r="E180" s="8"/>
      <c r="F180" s="8"/>
      <c r="G180" s="5"/>
      <c r="H180" s="5"/>
      <c r="I180" s="5"/>
    </row>
    <row r="181" spans="1:9" x14ac:dyDescent="0.2">
      <c r="A181" s="1"/>
      <c r="B181" s="1"/>
      <c r="C181" s="1"/>
      <c r="D181" s="8"/>
      <c r="E181" s="8"/>
      <c r="F181" s="8"/>
      <c r="G181" s="5"/>
      <c r="H181" s="5"/>
      <c r="I181" s="5"/>
    </row>
    <row r="182" spans="1:9" x14ac:dyDescent="0.2">
      <c r="A182" s="1"/>
      <c r="B182" s="1"/>
      <c r="C182" s="1"/>
      <c r="D182" s="8"/>
      <c r="E182" s="8"/>
      <c r="F182" s="8"/>
      <c r="G182" s="5"/>
      <c r="H182" s="5"/>
      <c r="I182" s="5"/>
    </row>
    <row r="183" spans="1:9" x14ac:dyDescent="0.2">
      <c r="A183" s="1"/>
      <c r="B183" s="1"/>
      <c r="C183" s="1"/>
      <c r="D183" s="8"/>
      <c r="E183" s="8"/>
      <c r="F183" s="8"/>
      <c r="G183" s="5"/>
      <c r="H183" s="5"/>
      <c r="I183" s="5"/>
    </row>
    <row r="184" spans="1:9" x14ac:dyDescent="0.2">
      <c r="A184" s="1"/>
      <c r="B184" s="1"/>
      <c r="C184" s="1"/>
      <c r="D184" s="8"/>
      <c r="E184" s="8"/>
      <c r="F184" s="8"/>
      <c r="G184" s="5"/>
      <c r="H184" s="5"/>
      <c r="I184" s="5"/>
    </row>
    <row r="185" spans="1:9" x14ac:dyDescent="0.2">
      <c r="A185" s="1"/>
      <c r="B185" s="1"/>
      <c r="C185" s="1"/>
      <c r="D185" s="8"/>
      <c r="E185" s="8"/>
      <c r="F185" s="8"/>
      <c r="G185" s="5"/>
      <c r="H185" s="5"/>
      <c r="I185" s="5"/>
    </row>
    <row r="186" spans="1:9" x14ac:dyDescent="0.2">
      <c r="A186" s="1"/>
      <c r="B186" s="1"/>
      <c r="C186" s="1"/>
      <c r="D186" s="8"/>
      <c r="E186" s="8"/>
      <c r="F186" s="8"/>
      <c r="G186" s="5"/>
      <c r="H186" s="5"/>
      <c r="I186" s="5"/>
    </row>
    <row r="187" spans="1:9" x14ac:dyDescent="0.2">
      <c r="A187" s="1"/>
      <c r="B187" s="1"/>
      <c r="C187" s="1"/>
      <c r="D187" s="8"/>
      <c r="E187" s="8"/>
      <c r="F187" s="8"/>
      <c r="G187" s="5"/>
      <c r="H187" s="5"/>
      <c r="I187" s="5"/>
    </row>
    <row r="188" spans="1:9" x14ac:dyDescent="0.2">
      <c r="A188" s="1"/>
      <c r="B188" s="1"/>
      <c r="C188" s="1"/>
      <c r="D188" s="8"/>
      <c r="E188" s="8"/>
      <c r="F188" s="8"/>
      <c r="G188" s="5"/>
      <c r="H188" s="5"/>
      <c r="I188" s="5"/>
    </row>
    <row r="189" spans="1:9" x14ac:dyDescent="0.2">
      <c r="A189" s="1"/>
      <c r="B189" s="1"/>
      <c r="C189" s="1"/>
      <c r="D189" s="8"/>
      <c r="E189" s="8"/>
      <c r="F189" s="8"/>
      <c r="G189" s="5"/>
      <c r="H189" s="5"/>
      <c r="I189" s="5"/>
    </row>
    <row r="190" spans="1:9" x14ac:dyDescent="0.2">
      <c r="A190" s="1"/>
      <c r="B190" s="1"/>
      <c r="C190" s="1"/>
      <c r="D190" s="8"/>
      <c r="E190" s="8"/>
      <c r="F190" s="8"/>
      <c r="G190" s="5"/>
      <c r="H190" s="5"/>
      <c r="I190" s="5"/>
    </row>
    <row r="191" spans="1:9" x14ac:dyDescent="0.2">
      <c r="A191" s="1"/>
      <c r="B191" s="1"/>
      <c r="C191" s="1"/>
      <c r="D191" s="8"/>
      <c r="E191" s="8"/>
      <c r="F191" s="8"/>
      <c r="G191" s="5"/>
      <c r="H191" s="5"/>
      <c r="I191" s="5"/>
    </row>
    <row r="192" spans="1:9" x14ac:dyDescent="0.2">
      <c r="A192" s="1"/>
      <c r="B192" s="1"/>
      <c r="C192" s="1"/>
      <c r="D192" s="8"/>
      <c r="E192" s="8"/>
      <c r="F192" s="8"/>
      <c r="G192" s="5"/>
      <c r="H192" s="5"/>
      <c r="I192" s="5"/>
    </row>
    <row r="193" spans="1:9" x14ac:dyDescent="0.2">
      <c r="A193" s="1"/>
      <c r="B193" s="1"/>
      <c r="C193" s="1"/>
      <c r="D193" s="8"/>
      <c r="E193" s="8"/>
      <c r="F193" s="8"/>
      <c r="G193" s="5"/>
      <c r="H193" s="5"/>
      <c r="I193" s="5"/>
    </row>
    <row r="194" spans="1:9" x14ac:dyDescent="0.2">
      <c r="A194" s="1"/>
      <c r="B194" s="1"/>
      <c r="C194" s="1"/>
      <c r="D194" s="8"/>
      <c r="E194" s="8"/>
      <c r="F194" s="8"/>
      <c r="G194" s="5"/>
      <c r="H194" s="5"/>
      <c r="I194" s="5"/>
    </row>
    <row r="195" spans="1:9" x14ac:dyDescent="0.2">
      <c r="A195" s="1"/>
      <c r="B195" s="1"/>
      <c r="C195" s="1"/>
      <c r="D195" s="8"/>
      <c r="E195" s="8"/>
      <c r="F195" s="8"/>
      <c r="G195" s="5"/>
      <c r="H195" s="5"/>
      <c r="I195" s="5"/>
    </row>
    <row r="196" spans="1:9" x14ac:dyDescent="0.2">
      <c r="A196" s="1"/>
      <c r="B196" s="1"/>
      <c r="C196" s="1"/>
      <c r="D196" s="8"/>
      <c r="E196" s="8"/>
      <c r="F196" s="8"/>
      <c r="G196" s="5"/>
      <c r="H196" s="5"/>
      <c r="I196" s="5"/>
    </row>
    <row r="197" spans="1:9" x14ac:dyDescent="0.2">
      <c r="A197" s="1"/>
      <c r="B197" s="1"/>
      <c r="C197" s="1"/>
      <c r="D197" s="8"/>
      <c r="E197" s="8"/>
      <c r="F197" s="8"/>
      <c r="G197" s="5"/>
      <c r="H197" s="5"/>
      <c r="I197" s="5"/>
    </row>
    <row r="198" spans="1:9" x14ac:dyDescent="0.2">
      <c r="A198" s="1"/>
      <c r="B198" s="1"/>
      <c r="C198" s="1"/>
      <c r="D198" s="8"/>
      <c r="E198" s="8"/>
      <c r="F198" s="8"/>
      <c r="G198" s="5"/>
      <c r="H198" s="5"/>
      <c r="I198" s="5"/>
    </row>
    <row r="199" spans="1:9" x14ac:dyDescent="0.2">
      <c r="A199" s="1"/>
      <c r="B199" s="1"/>
      <c r="C199" s="1"/>
      <c r="D199" s="8"/>
      <c r="E199" s="8"/>
      <c r="F199" s="8"/>
      <c r="G199" s="5"/>
      <c r="H199" s="5"/>
      <c r="I199" s="5"/>
    </row>
    <row r="200" spans="1:9" x14ac:dyDescent="0.2">
      <c r="A200" s="1"/>
      <c r="B200" s="1"/>
      <c r="C200" s="1"/>
      <c r="D200" s="8"/>
      <c r="E200" s="8"/>
      <c r="F200" s="8"/>
      <c r="G200" s="5"/>
      <c r="H200" s="5"/>
      <c r="I200" s="5"/>
    </row>
    <row r="201" spans="1:9" x14ac:dyDescent="0.2">
      <c r="A201" s="1"/>
      <c r="B201" s="1"/>
      <c r="C201" s="1"/>
      <c r="D201" s="8"/>
      <c r="E201" s="8"/>
      <c r="F201" s="8"/>
      <c r="G201" s="5"/>
      <c r="H201" s="5"/>
      <c r="I201" s="5"/>
    </row>
    <row r="202" spans="1:9" x14ac:dyDescent="0.2">
      <c r="A202" s="1"/>
      <c r="B202" s="1"/>
      <c r="C202" s="1"/>
      <c r="D202" s="8"/>
      <c r="E202" s="8"/>
      <c r="F202" s="8"/>
      <c r="G202" s="5"/>
      <c r="H202" s="5"/>
      <c r="I202" s="5"/>
    </row>
    <row r="203" spans="1:9" x14ac:dyDescent="0.2">
      <c r="A203" s="1"/>
      <c r="B203" s="1"/>
      <c r="C203" s="1"/>
      <c r="D203" s="8"/>
      <c r="E203" s="8"/>
      <c r="F203" s="8"/>
      <c r="G203" s="5"/>
      <c r="H203" s="5"/>
      <c r="I203" s="5"/>
    </row>
    <row r="204" spans="1:9" x14ac:dyDescent="0.2">
      <c r="A204" s="1"/>
      <c r="B204" s="1"/>
      <c r="C204" s="1"/>
      <c r="D204" s="8"/>
      <c r="E204" s="8"/>
      <c r="F204" s="8"/>
      <c r="G204" s="5"/>
      <c r="H204" s="5"/>
      <c r="I204" s="5"/>
    </row>
    <row r="205" spans="1:9" x14ac:dyDescent="0.2">
      <c r="A205" s="1"/>
      <c r="B205" s="1"/>
      <c r="C205" s="1"/>
      <c r="D205" s="8"/>
      <c r="E205" s="8"/>
      <c r="F205" s="8"/>
      <c r="G205" s="5"/>
      <c r="H205" s="5"/>
      <c r="I205" s="5"/>
    </row>
    <row r="206" spans="1:9" x14ac:dyDescent="0.2">
      <c r="A206" s="1"/>
      <c r="B206" s="1"/>
      <c r="C206" s="1"/>
      <c r="D206" s="8"/>
      <c r="E206" s="8"/>
      <c r="F206" s="8"/>
      <c r="G206" s="5"/>
      <c r="H206" s="5"/>
      <c r="I206" s="5"/>
    </row>
    <row r="207" spans="1:9" x14ac:dyDescent="0.2">
      <c r="A207" s="1"/>
      <c r="B207" s="1"/>
      <c r="C207" s="1"/>
      <c r="D207" s="8"/>
      <c r="E207" s="8"/>
      <c r="F207" s="8"/>
      <c r="G207" s="5"/>
      <c r="H207" s="5"/>
      <c r="I207" s="5"/>
    </row>
    <row r="208" spans="1:9" x14ac:dyDescent="0.2">
      <c r="A208" s="1"/>
      <c r="B208" s="1"/>
      <c r="C208" s="1"/>
      <c r="D208" s="8"/>
      <c r="E208" s="8"/>
      <c r="F208" s="8"/>
      <c r="G208" s="5"/>
      <c r="H208" s="5"/>
      <c r="I208" s="5"/>
    </row>
    <row r="209" spans="1:9" x14ac:dyDescent="0.2">
      <c r="A209" s="1"/>
      <c r="B209" s="1"/>
      <c r="C209" s="1"/>
      <c r="D209" s="8"/>
      <c r="E209" s="8"/>
      <c r="F209" s="8"/>
      <c r="G209" s="5"/>
      <c r="H209" s="5"/>
      <c r="I209" s="5"/>
    </row>
    <row r="210" spans="1:9" x14ac:dyDescent="0.2">
      <c r="A210" s="1"/>
      <c r="B210" s="1"/>
      <c r="C210" s="1"/>
      <c r="D210" s="8"/>
      <c r="E210" s="8"/>
      <c r="F210" s="8"/>
      <c r="G210" s="5"/>
      <c r="H210" s="5"/>
      <c r="I210" s="5"/>
    </row>
    <row r="211" spans="1:9" x14ac:dyDescent="0.2">
      <c r="A211" s="1"/>
      <c r="B211" s="1"/>
      <c r="C211" s="1"/>
      <c r="D211" s="8"/>
      <c r="E211" s="8"/>
      <c r="F211" s="8"/>
      <c r="G211" s="5"/>
      <c r="H211" s="5"/>
      <c r="I211" s="5"/>
    </row>
    <row r="212" spans="1:9" x14ac:dyDescent="0.2">
      <c r="A212" s="1"/>
      <c r="B212" s="1"/>
      <c r="C212" s="1"/>
      <c r="D212" s="8"/>
      <c r="E212" s="8"/>
      <c r="F212" s="8"/>
      <c r="G212" s="5"/>
      <c r="H212" s="5"/>
      <c r="I212" s="5"/>
    </row>
    <row r="213" spans="1:9" x14ac:dyDescent="0.2">
      <c r="A213" s="1"/>
      <c r="B213" s="1"/>
      <c r="C213" s="1"/>
      <c r="D213" s="8"/>
      <c r="E213" s="8"/>
      <c r="F213" s="8"/>
      <c r="G213" s="5"/>
      <c r="H213" s="5"/>
      <c r="I213" s="5"/>
    </row>
    <row r="214" spans="1:9" x14ac:dyDescent="0.2">
      <c r="A214" s="1"/>
      <c r="B214" s="1"/>
      <c r="C214" s="1"/>
      <c r="D214" s="8"/>
      <c r="E214" s="8"/>
      <c r="F214" s="8"/>
      <c r="G214" s="5"/>
      <c r="H214" s="5"/>
      <c r="I214" s="5"/>
    </row>
    <row r="215" spans="1:9" x14ac:dyDescent="0.2">
      <c r="A215" s="1"/>
      <c r="B215" s="1"/>
      <c r="C215" s="1"/>
      <c r="D215" s="8"/>
      <c r="E215" s="8"/>
      <c r="F215" s="8"/>
      <c r="G215" s="5"/>
      <c r="H215" s="5"/>
      <c r="I215" s="5"/>
    </row>
    <row r="216" spans="1:9" x14ac:dyDescent="0.2">
      <c r="A216" s="1"/>
      <c r="B216" s="1"/>
      <c r="C216" s="1"/>
      <c r="D216" s="8"/>
      <c r="E216" s="8"/>
      <c r="F216" s="8"/>
      <c r="G216" s="5"/>
      <c r="H216" s="5"/>
      <c r="I216" s="5"/>
    </row>
    <row r="217" spans="1:9" x14ac:dyDescent="0.2">
      <c r="A217" s="1"/>
      <c r="B217" s="1"/>
      <c r="C217" s="1"/>
      <c r="D217" s="8"/>
      <c r="E217" s="8"/>
      <c r="F217" s="8"/>
      <c r="G217" s="5"/>
      <c r="H217" s="5"/>
      <c r="I217" s="5"/>
    </row>
    <row r="218" spans="1:9" x14ac:dyDescent="0.2">
      <c r="A218" s="1"/>
      <c r="B218" s="1"/>
      <c r="C218" s="1"/>
      <c r="D218" s="8"/>
      <c r="E218" s="8"/>
      <c r="F218" s="8"/>
      <c r="G218" s="5"/>
      <c r="H218" s="5"/>
      <c r="I218" s="5"/>
    </row>
    <row r="219" spans="1:9" x14ac:dyDescent="0.2">
      <c r="A219" s="1"/>
      <c r="B219" s="1"/>
      <c r="C219" s="1"/>
      <c r="D219" s="8"/>
      <c r="E219" s="8"/>
      <c r="F219" s="8"/>
      <c r="G219" s="5"/>
      <c r="H219" s="5"/>
      <c r="I219" s="5"/>
    </row>
    <row r="220" spans="1:9" x14ac:dyDescent="0.2">
      <c r="A220" s="1"/>
      <c r="B220" s="1"/>
      <c r="C220" s="1"/>
      <c r="D220" s="8"/>
      <c r="E220" s="8"/>
      <c r="F220" s="8"/>
      <c r="G220" s="5"/>
      <c r="H220" s="5"/>
      <c r="I220" s="5"/>
    </row>
    <row r="221" spans="1:9" x14ac:dyDescent="0.2">
      <c r="A221" s="1"/>
      <c r="B221" s="1"/>
      <c r="C221" s="1"/>
      <c r="D221" s="8"/>
      <c r="E221" s="8"/>
      <c r="F221" s="8"/>
      <c r="G221" s="5"/>
      <c r="H221" s="5"/>
      <c r="I221" s="5"/>
    </row>
    <row r="222" spans="1:9" x14ac:dyDescent="0.2">
      <c r="A222" s="1"/>
      <c r="B222" s="1"/>
      <c r="C222" s="1"/>
      <c r="D222" s="8"/>
      <c r="E222" s="8"/>
      <c r="F222" s="8"/>
      <c r="G222" s="5"/>
      <c r="H222" s="5"/>
      <c r="I222" s="5"/>
    </row>
    <row r="223" spans="1:9" x14ac:dyDescent="0.2">
      <c r="A223" s="1"/>
      <c r="B223" s="1"/>
      <c r="C223" s="1"/>
      <c r="D223" s="8"/>
      <c r="E223" s="8"/>
      <c r="F223" s="8"/>
      <c r="G223" s="5"/>
      <c r="H223" s="5"/>
      <c r="I223" s="5"/>
    </row>
    <row r="224" spans="1:9" x14ac:dyDescent="0.2">
      <c r="A224" s="1"/>
      <c r="B224" s="1"/>
      <c r="C224" s="1"/>
      <c r="D224" s="8"/>
      <c r="E224" s="8"/>
      <c r="F224" s="8"/>
      <c r="G224" s="5"/>
      <c r="H224" s="5"/>
      <c r="I224" s="5"/>
    </row>
    <row r="225" spans="1:9" x14ac:dyDescent="0.2">
      <c r="A225" s="1"/>
      <c r="B225" s="1"/>
      <c r="C225" s="1"/>
      <c r="D225" s="8"/>
      <c r="E225" s="8"/>
      <c r="F225" s="8"/>
      <c r="G225" s="5"/>
      <c r="H225" s="5"/>
      <c r="I225" s="5"/>
    </row>
    <row r="226" spans="1:9" x14ac:dyDescent="0.2">
      <c r="A226" s="1"/>
      <c r="B226" s="1"/>
      <c r="C226" s="1"/>
      <c r="D226" s="8"/>
      <c r="E226" s="8"/>
      <c r="F226" s="8"/>
      <c r="G226" s="5"/>
      <c r="H226" s="5"/>
      <c r="I226" s="5"/>
    </row>
    <row r="227" spans="1:9" x14ac:dyDescent="0.2">
      <c r="A227" s="1"/>
      <c r="B227" s="1"/>
      <c r="C227" s="1"/>
      <c r="D227" s="8"/>
      <c r="E227" s="8"/>
      <c r="F227" s="8"/>
      <c r="G227" s="5"/>
      <c r="H227" s="5"/>
      <c r="I227" s="5"/>
    </row>
    <row r="228" spans="1:9" x14ac:dyDescent="0.2">
      <c r="A228" s="1"/>
      <c r="B228" s="1"/>
      <c r="C228" s="1"/>
      <c r="D228" s="8"/>
      <c r="E228" s="8"/>
      <c r="F228" s="8"/>
      <c r="G228" s="5"/>
      <c r="H228" s="5"/>
      <c r="I228" s="5"/>
    </row>
    <row r="229" spans="1:9" x14ac:dyDescent="0.2">
      <c r="A229" s="1"/>
      <c r="B229" s="1"/>
      <c r="C229" s="1"/>
      <c r="D229" s="8"/>
      <c r="E229" s="8"/>
      <c r="F229" s="8"/>
      <c r="G229" s="5"/>
      <c r="H229" s="5"/>
      <c r="I229" s="5"/>
    </row>
    <row r="230" spans="1:9" x14ac:dyDescent="0.2">
      <c r="A230" s="1"/>
      <c r="B230" s="1"/>
      <c r="C230" s="1"/>
      <c r="D230" s="8"/>
      <c r="E230" s="8"/>
      <c r="F230" s="8"/>
      <c r="G230" s="5"/>
      <c r="H230" s="5"/>
      <c r="I230" s="5"/>
    </row>
    <row r="231" spans="1:9" x14ac:dyDescent="0.2">
      <c r="A231" s="1"/>
      <c r="B231" s="1"/>
      <c r="C231" s="1"/>
      <c r="D231" s="8"/>
      <c r="E231" s="8"/>
      <c r="F231" s="8"/>
      <c r="G231" s="5"/>
      <c r="H231" s="5"/>
      <c r="I231" s="5"/>
    </row>
    <row r="232" spans="1:9" x14ac:dyDescent="0.2">
      <c r="A232" s="1"/>
      <c r="B232" s="1"/>
      <c r="C232" s="1"/>
      <c r="D232" s="8"/>
      <c r="E232" s="8"/>
      <c r="F232" s="8"/>
      <c r="G232" s="5"/>
      <c r="H232" s="5"/>
      <c r="I232" s="5"/>
    </row>
    <row r="233" spans="1:9" x14ac:dyDescent="0.2">
      <c r="A233" s="1"/>
      <c r="B233" s="1"/>
      <c r="C233" s="1"/>
      <c r="D233" s="8"/>
      <c r="E233" s="8"/>
      <c r="F233" s="8"/>
      <c r="G233" s="5"/>
      <c r="H233" s="5"/>
      <c r="I233" s="5"/>
    </row>
    <row r="234" spans="1:9" x14ac:dyDescent="0.2">
      <c r="A234" s="1"/>
      <c r="B234" s="1"/>
      <c r="C234" s="1"/>
      <c r="D234" s="8"/>
      <c r="E234" s="8"/>
      <c r="F234" s="8"/>
      <c r="G234" s="5"/>
      <c r="H234" s="5"/>
      <c r="I234" s="5"/>
    </row>
    <row r="235" spans="1:9" x14ac:dyDescent="0.2">
      <c r="A235" s="1"/>
      <c r="B235" s="1"/>
      <c r="C235" s="1"/>
      <c r="D235" s="8"/>
      <c r="E235" s="8"/>
      <c r="F235" s="8"/>
      <c r="G235" s="5"/>
      <c r="H235" s="5"/>
      <c r="I235" s="5"/>
    </row>
    <row r="236" spans="1:9" x14ac:dyDescent="0.2">
      <c r="A236" s="1"/>
      <c r="B236" s="1"/>
      <c r="C236" s="1"/>
      <c r="D236" s="8"/>
      <c r="E236" s="8"/>
      <c r="F236" s="8"/>
      <c r="G236" s="5"/>
      <c r="H236" s="5"/>
      <c r="I236" s="5"/>
    </row>
    <row r="237" spans="1:9" x14ac:dyDescent="0.2">
      <c r="A237" s="1"/>
      <c r="B237" s="1"/>
      <c r="C237" s="1"/>
      <c r="D237" s="8"/>
      <c r="E237" s="8"/>
      <c r="F237" s="8"/>
      <c r="G237" s="5"/>
      <c r="H237" s="5"/>
      <c r="I237" s="5"/>
    </row>
    <row r="238" spans="1:9" x14ac:dyDescent="0.2">
      <c r="A238" s="1"/>
      <c r="B238" s="1"/>
      <c r="C238" s="1"/>
      <c r="D238" s="8"/>
      <c r="E238" s="8"/>
      <c r="F238" s="8"/>
      <c r="G238" s="5"/>
      <c r="H238" s="5"/>
      <c r="I238" s="5"/>
    </row>
    <row r="239" spans="1:9" x14ac:dyDescent="0.2">
      <c r="A239" s="1"/>
      <c r="B239" s="1"/>
      <c r="C239" s="1"/>
      <c r="D239" s="8"/>
      <c r="E239" s="8"/>
      <c r="F239" s="8"/>
      <c r="G239" s="5"/>
      <c r="H239" s="5"/>
      <c r="I239" s="5"/>
    </row>
    <row r="240" spans="1:9" x14ac:dyDescent="0.2">
      <c r="A240" s="1"/>
      <c r="B240" s="1"/>
      <c r="C240" s="1"/>
      <c r="D240" s="8"/>
      <c r="E240" s="8"/>
      <c r="F240" s="8"/>
      <c r="G240" s="5"/>
      <c r="H240" s="5"/>
      <c r="I240" s="5"/>
    </row>
    <row r="241" spans="1:9" x14ac:dyDescent="0.2">
      <c r="A241" s="1"/>
      <c r="B241" s="1"/>
      <c r="C241" s="1"/>
      <c r="D241" s="8"/>
      <c r="E241" s="8"/>
      <c r="F241" s="8"/>
      <c r="G241" s="5"/>
      <c r="H241" s="5"/>
      <c r="I241" s="5"/>
    </row>
    <row r="242" spans="1:9" x14ac:dyDescent="0.2">
      <c r="A242" s="1"/>
      <c r="B242" s="1"/>
      <c r="C242" s="1"/>
      <c r="D242" s="8"/>
      <c r="E242" s="8"/>
      <c r="F242" s="8"/>
      <c r="G242" s="5"/>
      <c r="H242" s="5"/>
      <c r="I242" s="5"/>
    </row>
    <row r="243" spans="1:9" x14ac:dyDescent="0.2">
      <c r="A243" s="1"/>
      <c r="B243" s="1"/>
      <c r="C243" s="1"/>
      <c r="D243" s="8"/>
      <c r="E243" s="8"/>
      <c r="F243" s="8"/>
      <c r="G243" s="5"/>
      <c r="H243" s="5"/>
      <c r="I243" s="5"/>
    </row>
    <row r="244" spans="1:9" x14ac:dyDescent="0.2">
      <c r="A244" s="1"/>
      <c r="B244" s="1"/>
      <c r="C244" s="1"/>
      <c r="D244" s="8"/>
      <c r="E244" s="8"/>
      <c r="F244" s="8"/>
      <c r="G244" s="5"/>
      <c r="H244" s="5"/>
      <c r="I244" s="5"/>
    </row>
    <row r="245" spans="1:9" x14ac:dyDescent="0.2">
      <c r="A245" s="1"/>
      <c r="B245" s="1"/>
      <c r="C245" s="1"/>
      <c r="D245" s="8"/>
      <c r="E245" s="8"/>
      <c r="F245" s="8"/>
      <c r="G245" s="5"/>
      <c r="H245" s="5"/>
      <c r="I245" s="5"/>
    </row>
    <row r="246" spans="1:9" x14ac:dyDescent="0.2">
      <c r="A246" s="1"/>
      <c r="B246" s="1"/>
      <c r="C246" s="1"/>
      <c r="D246" s="8"/>
      <c r="E246" s="8"/>
      <c r="F246" s="8"/>
      <c r="G246" s="5"/>
      <c r="H246" s="5"/>
      <c r="I246" s="5"/>
    </row>
    <row r="247" spans="1:9" x14ac:dyDescent="0.2">
      <c r="A247" s="1"/>
      <c r="B247" s="1"/>
      <c r="C247" s="1"/>
      <c r="D247" s="8"/>
      <c r="E247" s="8"/>
      <c r="F247" s="8"/>
      <c r="G247" s="5"/>
      <c r="H247" s="5"/>
      <c r="I247" s="5"/>
    </row>
    <row r="248" spans="1:9" x14ac:dyDescent="0.2">
      <c r="A248" s="1"/>
      <c r="B248" s="1"/>
      <c r="C248" s="1"/>
      <c r="D248" s="8"/>
      <c r="E248" s="8"/>
      <c r="F248" s="8"/>
      <c r="G248" s="5"/>
      <c r="H248" s="5"/>
      <c r="I248" s="5"/>
    </row>
    <row r="249" spans="1:9" x14ac:dyDescent="0.2">
      <c r="A249" s="1"/>
      <c r="B249" s="1"/>
      <c r="C249" s="1"/>
      <c r="D249" s="8"/>
      <c r="E249" s="8"/>
      <c r="F249" s="8"/>
      <c r="G249" s="5"/>
      <c r="H249" s="5"/>
      <c r="I249" s="5"/>
    </row>
    <row r="250" spans="1:9" x14ac:dyDescent="0.2">
      <c r="A250" s="1"/>
      <c r="B250" s="1"/>
      <c r="C250" s="1"/>
      <c r="D250" s="8"/>
      <c r="E250" s="8"/>
      <c r="F250" s="8"/>
      <c r="G250" s="5"/>
      <c r="H250" s="5"/>
      <c r="I250" s="5"/>
    </row>
    <row r="251" spans="1:9" x14ac:dyDescent="0.2">
      <c r="A251" s="1"/>
      <c r="B251" s="1"/>
      <c r="C251" s="1"/>
      <c r="D251" s="8"/>
      <c r="E251" s="8"/>
      <c r="F251" s="8"/>
      <c r="G251" s="5"/>
      <c r="H251" s="5"/>
      <c r="I251" s="5"/>
    </row>
    <row r="252" spans="1:9" x14ac:dyDescent="0.2">
      <c r="A252" s="1"/>
      <c r="B252" s="1"/>
      <c r="C252" s="1"/>
      <c r="D252" s="8"/>
      <c r="E252" s="8"/>
      <c r="F252" s="8"/>
      <c r="G252" s="5"/>
      <c r="H252" s="5"/>
      <c r="I252" s="5"/>
    </row>
    <row r="253" spans="1:9" x14ac:dyDescent="0.2">
      <c r="A253" s="1"/>
      <c r="B253" s="1"/>
      <c r="C253" s="1"/>
      <c r="D253" s="8"/>
      <c r="E253" s="8"/>
      <c r="F253" s="8"/>
      <c r="G253" s="5"/>
      <c r="H253" s="5"/>
      <c r="I253" s="5"/>
    </row>
    <row r="254" spans="1:9" x14ac:dyDescent="0.2">
      <c r="A254" s="1"/>
      <c r="B254" s="1"/>
      <c r="C254" s="1"/>
      <c r="D254" s="8"/>
      <c r="E254" s="8"/>
      <c r="F254" s="8"/>
      <c r="G254" s="5"/>
      <c r="H254" s="5"/>
      <c r="I254" s="5"/>
    </row>
    <row r="255" spans="1:9" x14ac:dyDescent="0.2">
      <c r="A255" s="1"/>
      <c r="B255" s="1"/>
      <c r="C255" s="1"/>
      <c r="D255" s="8"/>
      <c r="E255" s="8"/>
      <c r="F255" s="8"/>
      <c r="G255" s="5"/>
      <c r="H255" s="5"/>
      <c r="I255" s="5"/>
    </row>
    <row r="256" spans="1:9" x14ac:dyDescent="0.2">
      <c r="A256" s="1"/>
      <c r="B256" s="1"/>
      <c r="C256" s="1"/>
      <c r="D256" s="8"/>
      <c r="E256" s="8"/>
      <c r="F256" s="8"/>
      <c r="G256" s="5"/>
      <c r="H256" s="5"/>
      <c r="I256" s="5"/>
    </row>
    <row r="257" spans="1:9" x14ac:dyDescent="0.2">
      <c r="A257" s="1"/>
      <c r="B257" s="1"/>
      <c r="C257" s="1"/>
      <c r="D257" s="8"/>
      <c r="E257" s="8"/>
      <c r="F257" s="8"/>
      <c r="G257" s="5"/>
      <c r="H257" s="5"/>
      <c r="I257" s="5"/>
    </row>
    <row r="258" spans="1:9" x14ac:dyDescent="0.2">
      <c r="A258" s="1"/>
      <c r="B258" s="1"/>
      <c r="C258" s="1"/>
      <c r="D258" s="8"/>
      <c r="E258" s="8"/>
      <c r="F258" s="8"/>
      <c r="G258" s="5"/>
      <c r="H258" s="5"/>
      <c r="I258" s="5"/>
    </row>
    <row r="259" spans="1:9" x14ac:dyDescent="0.2">
      <c r="A259" s="1"/>
      <c r="B259" s="1"/>
      <c r="C259" s="1"/>
      <c r="D259" s="8"/>
      <c r="E259" s="8"/>
      <c r="F259" s="8"/>
      <c r="G259" s="5"/>
      <c r="H259" s="5"/>
      <c r="I259" s="5"/>
    </row>
    <row r="260" spans="1:9" x14ac:dyDescent="0.2">
      <c r="A260" s="1"/>
      <c r="B260" s="1"/>
      <c r="C260" s="1"/>
      <c r="D260" s="8"/>
      <c r="E260" s="8"/>
      <c r="F260" s="8"/>
      <c r="G260" s="5"/>
      <c r="H260" s="5"/>
      <c r="I260" s="5"/>
    </row>
    <row r="261" spans="1:9" x14ac:dyDescent="0.2">
      <c r="A261" s="1"/>
      <c r="B261" s="1"/>
      <c r="C261" s="1"/>
      <c r="D261" s="8"/>
      <c r="E261" s="8"/>
      <c r="F261" s="8"/>
      <c r="G261" s="5"/>
      <c r="H261" s="5"/>
      <c r="I261" s="5"/>
    </row>
    <row r="262" spans="1:9" x14ac:dyDescent="0.2">
      <c r="A262" s="1"/>
      <c r="B262" s="1"/>
      <c r="C262" s="1"/>
      <c r="D262" s="8"/>
      <c r="E262" s="8"/>
      <c r="F262" s="8"/>
      <c r="G262" s="5"/>
      <c r="H262" s="5"/>
      <c r="I262" s="5"/>
    </row>
    <row r="263" spans="1:9" x14ac:dyDescent="0.2">
      <c r="A263" s="1"/>
      <c r="B263" s="1"/>
      <c r="C263" s="1"/>
      <c r="D263" s="8"/>
      <c r="E263" s="8"/>
      <c r="F263" s="8"/>
      <c r="G263" s="5"/>
      <c r="H263" s="5"/>
      <c r="I263" s="5"/>
    </row>
    <row r="264" spans="1:9" x14ac:dyDescent="0.2">
      <c r="A264" s="1"/>
      <c r="B264" s="1"/>
      <c r="C264" s="1"/>
      <c r="D264" s="8"/>
      <c r="E264" s="8"/>
      <c r="F264" s="8"/>
      <c r="G264" s="5"/>
      <c r="H264" s="5"/>
      <c r="I264" s="5"/>
    </row>
    <row r="265" spans="1:9" x14ac:dyDescent="0.2">
      <c r="A265" s="1"/>
      <c r="B265" s="1"/>
      <c r="C265" s="1"/>
      <c r="D265" s="8"/>
      <c r="E265" s="8"/>
      <c r="F265" s="8"/>
      <c r="G265" s="5"/>
      <c r="H265" s="5"/>
      <c r="I265" s="5"/>
    </row>
    <row r="266" spans="1:9" x14ac:dyDescent="0.2">
      <c r="A266" s="1"/>
      <c r="B266" s="1"/>
      <c r="C266" s="1"/>
      <c r="D266" s="8"/>
      <c r="E266" s="8"/>
      <c r="F266" s="8"/>
      <c r="G266" s="5"/>
      <c r="H266" s="5"/>
      <c r="I266" s="5"/>
    </row>
    <row r="267" spans="1:9" x14ac:dyDescent="0.2">
      <c r="A267" s="1"/>
      <c r="B267" s="1"/>
      <c r="C267" s="1"/>
      <c r="D267" s="8"/>
      <c r="E267" s="8"/>
      <c r="F267" s="8"/>
      <c r="G267" s="5"/>
      <c r="H267" s="5"/>
      <c r="I267" s="5"/>
    </row>
    <row r="268" spans="1:9" x14ac:dyDescent="0.2">
      <c r="A268" s="1"/>
      <c r="B268" s="1"/>
      <c r="C268" s="1"/>
      <c r="D268" s="8"/>
      <c r="E268" s="8"/>
      <c r="F268" s="8"/>
      <c r="G268" s="5"/>
      <c r="H268" s="5"/>
      <c r="I268" s="5"/>
    </row>
    <row r="269" spans="1:9" x14ac:dyDescent="0.2">
      <c r="A269" s="1"/>
      <c r="B269" s="1"/>
      <c r="C269" s="1"/>
      <c r="D269" s="8"/>
      <c r="E269" s="8"/>
      <c r="F269" s="8"/>
      <c r="G269" s="5"/>
      <c r="H269" s="5"/>
      <c r="I269" s="5"/>
    </row>
    <row r="270" spans="1:9" x14ac:dyDescent="0.2">
      <c r="A270" s="1"/>
      <c r="B270" s="1"/>
      <c r="C270" s="1"/>
      <c r="D270" s="8"/>
      <c r="E270" s="8"/>
      <c r="F270" s="8"/>
      <c r="G270" s="5"/>
      <c r="H270" s="5"/>
      <c r="I270" s="5"/>
    </row>
    <row r="271" spans="1:9" x14ac:dyDescent="0.2">
      <c r="A271" s="1"/>
      <c r="B271" s="1"/>
      <c r="C271" s="1"/>
      <c r="D271" s="8"/>
      <c r="E271" s="8"/>
      <c r="F271" s="8"/>
      <c r="G271" s="5"/>
      <c r="H271" s="5"/>
      <c r="I271" s="5"/>
    </row>
    <row r="272" spans="1:9" x14ac:dyDescent="0.2">
      <c r="A272" s="1"/>
      <c r="B272" s="1"/>
      <c r="C272" s="1"/>
      <c r="D272" s="8"/>
      <c r="E272" s="8"/>
      <c r="F272" s="8"/>
      <c r="G272" s="5"/>
      <c r="H272" s="5"/>
      <c r="I272" s="5"/>
    </row>
    <row r="273" spans="1:9" x14ac:dyDescent="0.2">
      <c r="A273" s="1"/>
      <c r="B273" s="1"/>
      <c r="C273" s="1"/>
      <c r="D273" s="8"/>
      <c r="E273" s="8"/>
      <c r="F273" s="8"/>
      <c r="G273" s="5"/>
      <c r="H273" s="5"/>
      <c r="I273" s="5"/>
    </row>
    <row r="274" spans="1:9" x14ac:dyDescent="0.2">
      <c r="A274" s="1"/>
      <c r="B274" s="1"/>
      <c r="C274" s="1"/>
      <c r="D274" s="8"/>
      <c r="E274" s="8"/>
      <c r="F274" s="8"/>
      <c r="G274" s="5"/>
      <c r="H274" s="5"/>
      <c r="I274" s="5"/>
    </row>
    <row r="275" spans="1:9" x14ac:dyDescent="0.2">
      <c r="A275" s="1"/>
      <c r="B275" s="1"/>
      <c r="C275" s="1"/>
      <c r="D275" s="8"/>
      <c r="E275" s="8"/>
      <c r="F275" s="8"/>
      <c r="G275" s="5"/>
      <c r="H275" s="5"/>
      <c r="I275" s="5"/>
    </row>
    <row r="276" spans="1:9" x14ac:dyDescent="0.2">
      <c r="A276" s="1"/>
      <c r="B276" s="1"/>
      <c r="C276" s="1"/>
      <c r="D276" s="8"/>
      <c r="E276" s="8"/>
      <c r="F276" s="8"/>
      <c r="G276" s="5"/>
      <c r="H276" s="5"/>
      <c r="I276" s="5"/>
    </row>
    <row r="277" spans="1:9" x14ac:dyDescent="0.2">
      <c r="A277" s="1"/>
      <c r="B277" s="1"/>
      <c r="C277" s="1"/>
      <c r="D277" s="8"/>
      <c r="E277" s="8"/>
      <c r="F277" s="8"/>
      <c r="G277" s="5"/>
      <c r="H277" s="5"/>
      <c r="I277" s="5"/>
    </row>
    <row r="278" spans="1:9" x14ac:dyDescent="0.2">
      <c r="A278" s="1"/>
      <c r="B278" s="1"/>
      <c r="C278" s="1"/>
      <c r="D278" s="8"/>
      <c r="E278" s="8"/>
      <c r="F278" s="8"/>
      <c r="G278" s="5"/>
      <c r="H278" s="5"/>
      <c r="I278" s="5"/>
    </row>
    <row r="279" spans="1:9" x14ac:dyDescent="0.2">
      <c r="A279" s="1"/>
      <c r="B279" s="1"/>
      <c r="C279" s="1"/>
      <c r="D279" s="8"/>
      <c r="E279" s="8"/>
      <c r="F279" s="8"/>
      <c r="G279" s="5"/>
      <c r="H279" s="5"/>
      <c r="I279" s="5"/>
    </row>
    <row r="280" spans="1:9" x14ac:dyDescent="0.2">
      <c r="A280" s="1"/>
      <c r="B280" s="1"/>
      <c r="C280" s="1"/>
      <c r="D280" s="8"/>
      <c r="E280" s="8"/>
      <c r="F280" s="8"/>
      <c r="G280" s="5"/>
      <c r="H280" s="5"/>
      <c r="I280" s="5"/>
    </row>
    <row r="281" spans="1:9" x14ac:dyDescent="0.2">
      <c r="A281" s="1"/>
      <c r="B281" s="1"/>
      <c r="C281" s="1"/>
      <c r="D281" s="8"/>
      <c r="E281" s="8"/>
      <c r="F281" s="8"/>
      <c r="G281" s="5"/>
      <c r="H281" s="5"/>
      <c r="I281" s="5"/>
    </row>
    <row r="282" spans="1:9" x14ac:dyDescent="0.2">
      <c r="A282" s="1"/>
      <c r="B282" s="1"/>
      <c r="C282" s="1"/>
      <c r="D282" s="8"/>
      <c r="E282" s="8"/>
      <c r="F282" s="8"/>
      <c r="G282" s="5"/>
      <c r="H282" s="5"/>
      <c r="I282" s="5"/>
    </row>
    <row r="283" spans="1:9" x14ac:dyDescent="0.2">
      <c r="A283" s="1"/>
      <c r="B283" s="1"/>
      <c r="C283" s="1"/>
      <c r="D283" s="8"/>
      <c r="E283" s="8"/>
      <c r="F283" s="8"/>
      <c r="G283" s="5"/>
      <c r="H283" s="5"/>
      <c r="I283" s="5"/>
    </row>
    <row r="284" spans="1:9" x14ac:dyDescent="0.2">
      <c r="A284" s="1"/>
      <c r="B284" s="1"/>
      <c r="C284" s="1"/>
      <c r="D284" s="8"/>
      <c r="E284" s="8"/>
      <c r="F284" s="8"/>
      <c r="G284" s="5"/>
      <c r="H284" s="5"/>
      <c r="I284" s="5"/>
    </row>
    <row r="285" spans="1:9" x14ac:dyDescent="0.2">
      <c r="A285" s="1"/>
      <c r="B285" s="1"/>
      <c r="C285" s="1"/>
      <c r="D285" s="8"/>
      <c r="E285" s="8"/>
      <c r="F285" s="8"/>
      <c r="G285" s="5"/>
      <c r="H285" s="5"/>
      <c r="I285" s="5"/>
    </row>
    <row r="286" spans="1:9" x14ac:dyDescent="0.2">
      <c r="A286" s="1"/>
      <c r="B286" s="1"/>
      <c r="C286" s="1"/>
      <c r="D286" s="8"/>
      <c r="E286" s="8"/>
      <c r="F286" s="8"/>
      <c r="G286" s="5"/>
      <c r="H286" s="5"/>
      <c r="I286" s="5"/>
    </row>
    <row r="287" spans="1:9" x14ac:dyDescent="0.2">
      <c r="A287" s="1"/>
      <c r="B287" s="1"/>
      <c r="C287" s="1"/>
      <c r="D287" s="8"/>
      <c r="E287" s="8"/>
      <c r="F287" s="8"/>
      <c r="G287" s="5"/>
      <c r="H287" s="5"/>
      <c r="I287" s="5"/>
    </row>
    <row r="288" spans="1:9" x14ac:dyDescent="0.2">
      <c r="A288" s="1"/>
      <c r="B288" s="1"/>
      <c r="C288" s="1"/>
      <c r="D288" s="8"/>
      <c r="E288" s="8"/>
      <c r="F288" s="8"/>
      <c r="G288" s="5"/>
      <c r="H288" s="5"/>
      <c r="I288" s="5"/>
    </row>
    <row r="289" spans="1:9" x14ac:dyDescent="0.2">
      <c r="A289" s="1"/>
      <c r="B289" s="1"/>
      <c r="C289" s="1"/>
      <c r="D289" s="8"/>
      <c r="E289" s="8"/>
      <c r="F289" s="8"/>
      <c r="G289" s="5"/>
      <c r="H289" s="5"/>
      <c r="I289" s="5"/>
    </row>
    <row r="290" spans="1:9" x14ac:dyDescent="0.2">
      <c r="A290" s="1"/>
      <c r="B290" s="1"/>
      <c r="C290" s="1"/>
      <c r="D290" s="8"/>
      <c r="E290" s="8"/>
      <c r="F290" s="8"/>
      <c r="G290" s="5"/>
      <c r="H290" s="5"/>
      <c r="I290" s="5"/>
    </row>
    <row r="291" spans="1:9" x14ac:dyDescent="0.2">
      <c r="A291" s="1"/>
      <c r="B291" s="1"/>
      <c r="C291" s="1"/>
      <c r="D291" s="8"/>
      <c r="E291" s="8"/>
      <c r="F291" s="8"/>
      <c r="G291" s="5"/>
      <c r="H291" s="5"/>
      <c r="I291" s="5"/>
    </row>
    <row r="292" spans="1:9" x14ac:dyDescent="0.2">
      <c r="A292" s="1"/>
      <c r="B292" s="1"/>
      <c r="C292" s="1"/>
      <c r="D292" s="8"/>
      <c r="E292" s="8"/>
      <c r="F292" s="8"/>
      <c r="G292" s="5"/>
      <c r="H292" s="5"/>
      <c r="I292" s="5"/>
    </row>
    <row r="293" spans="1:9" x14ac:dyDescent="0.2">
      <c r="A293" s="1"/>
      <c r="B293" s="1"/>
      <c r="C293" s="1"/>
      <c r="D293" s="8"/>
      <c r="E293" s="8"/>
      <c r="F293" s="8"/>
      <c r="G293" s="5"/>
      <c r="H293" s="5"/>
      <c r="I293" s="5"/>
    </row>
    <row r="294" spans="1:9" x14ac:dyDescent="0.2">
      <c r="A294" s="1"/>
      <c r="B294" s="1"/>
      <c r="C294" s="1"/>
      <c r="D294" s="8"/>
      <c r="E294" s="8"/>
      <c r="F294" s="8"/>
      <c r="G294" s="5"/>
      <c r="H294" s="5"/>
      <c r="I294" s="5"/>
    </row>
    <row r="295" spans="1:9" x14ac:dyDescent="0.2">
      <c r="A295" s="1"/>
      <c r="B295" s="1"/>
      <c r="C295" s="1"/>
      <c r="D295" s="8"/>
      <c r="E295" s="8"/>
      <c r="F295" s="8"/>
      <c r="G295" s="5"/>
      <c r="H295" s="5"/>
      <c r="I295" s="5"/>
    </row>
    <row r="296" spans="1:9" x14ac:dyDescent="0.2">
      <c r="A296" s="1"/>
      <c r="B296" s="1"/>
      <c r="C296" s="1"/>
      <c r="D296" s="8"/>
      <c r="E296" s="8"/>
      <c r="F296" s="8"/>
      <c r="G296" s="5"/>
      <c r="H296" s="5"/>
      <c r="I296" s="5"/>
    </row>
    <row r="297" spans="1:9" x14ac:dyDescent="0.2">
      <c r="A297" s="1"/>
      <c r="B297" s="1"/>
      <c r="C297" s="1"/>
      <c r="D297" s="8"/>
      <c r="E297" s="8"/>
      <c r="F297" s="8"/>
      <c r="G297" s="5"/>
      <c r="H297" s="5"/>
      <c r="I297" s="5"/>
    </row>
    <row r="298" spans="1:9" x14ac:dyDescent="0.2">
      <c r="A298" s="1"/>
      <c r="B298" s="1"/>
      <c r="C298" s="1"/>
      <c r="D298" s="8"/>
      <c r="E298" s="8"/>
      <c r="F298" s="8"/>
      <c r="G298" s="5"/>
      <c r="H298" s="5"/>
      <c r="I298" s="5"/>
    </row>
    <row r="299" spans="1:9" x14ac:dyDescent="0.2">
      <c r="A299" s="1"/>
      <c r="B299" s="1"/>
      <c r="C299" s="1"/>
      <c r="D299" s="8"/>
      <c r="E299" s="8"/>
      <c r="F299" s="8"/>
      <c r="G299" s="5"/>
      <c r="H299" s="5"/>
      <c r="I299" s="5"/>
    </row>
    <row r="300" spans="1:9" x14ac:dyDescent="0.2">
      <c r="A300" s="1"/>
      <c r="B300" s="1"/>
      <c r="C300" s="1"/>
      <c r="D300" s="8"/>
      <c r="E300" s="8"/>
      <c r="F300" s="8"/>
      <c r="G300" s="5"/>
      <c r="H300" s="5"/>
      <c r="I300" s="5"/>
    </row>
    <row r="301" spans="1:9" x14ac:dyDescent="0.2">
      <c r="A301" s="1"/>
      <c r="B301" s="1"/>
      <c r="C301" s="1"/>
      <c r="D301" s="8"/>
      <c r="E301" s="8"/>
      <c r="F301" s="8"/>
      <c r="G301" s="5"/>
      <c r="H301" s="5"/>
      <c r="I301" s="5"/>
    </row>
    <row r="302" spans="1:9" x14ac:dyDescent="0.2">
      <c r="A302" s="1"/>
      <c r="B302" s="1"/>
      <c r="C302" s="1"/>
      <c r="D302" s="8"/>
      <c r="E302" s="8"/>
      <c r="F302" s="8"/>
      <c r="G302" s="5"/>
      <c r="H302" s="5"/>
      <c r="I302" s="5"/>
    </row>
    <row r="303" spans="1:9" x14ac:dyDescent="0.2">
      <c r="A303" s="1"/>
      <c r="B303" s="1"/>
      <c r="C303" s="1"/>
      <c r="D303" s="8"/>
      <c r="E303" s="8"/>
      <c r="F303" s="8"/>
      <c r="G303" s="5"/>
      <c r="H303" s="5"/>
      <c r="I303" s="5"/>
    </row>
    <row r="304" spans="1:9" x14ac:dyDescent="0.2">
      <c r="A304" s="1"/>
      <c r="B304" s="1"/>
      <c r="C304" s="1"/>
      <c r="D304" s="8"/>
      <c r="E304" s="8"/>
      <c r="F304" s="8"/>
      <c r="G304" s="5"/>
      <c r="H304" s="5"/>
      <c r="I304" s="5"/>
    </row>
    <row r="305" spans="1:9" x14ac:dyDescent="0.2">
      <c r="A305" s="1"/>
      <c r="B305" s="1"/>
      <c r="C305" s="1"/>
      <c r="D305" s="8"/>
      <c r="E305" s="8"/>
      <c r="F305" s="8"/>
      <c r="G305" s="5"/>
      <c r="H305" s="5"/>
      <c r="I305" s="5"/>
    </row>
    <row r="306" spans="1:9" x14ac:dyDescent="0.2">
      <c r="A306" s="1"/>
      <c r="B306" s="1"/>
      <c r="C306" s="1"/>
      <c r="D306" s="8"/>
      <c r="E306" s="8"/>
      <c r="F306" s="8"/>
      <c r="G306" s="5"/>
      <c r="H306" s="5"/>
      <c r="I306" s="5"/>
    </row>
    <row r="307" spans="1:9" x14ac:dyDescent="0.2">
      <c r="A307" s="1"/>
      <c r="B307" s="1"/>
      <c r="C307" s="1"/>
      <c r="D307" s="8"/>
      <c r="E307" s="8"/>
      <c r="F307" s="8"/>
      <c r="G307" s="5"/>
      <c r="H307" s="5"/>
      <c r="I307" s="5"/>
    </row>
    <row r="308" spans="1:9" x14ac:dyDescent="0.2">
      <c r="A308" s="1"/>
      <c r="B308" s="1"/>
      <c r="C308" s="1"/>
      <c r="D308" s="8"/>
      <c r="E308" s="8"/>
      <c r="F308" s="8"/>
      <c r="G308" s="5"/>
      <c r="H308" s="5"/>
      <c r="I308" s="5"/>
    </row>
    <row r="309" spans="1:9" x14ac:dyDescent="0.2">
      <c r="A309" s="1"/>
      <c r="B309" s="1"/>
      <c r="C309" s="1"/>
      <c r="D309" s="8"/>
      <c r="E309" s="8"/>
      <c r="F309" s="8"/>
      <c r="G309" s="5"/>
      <c r="H309" s="5"/>
      <c r="I309" s="5"/>
    </row>
    <row r="310" spans="1:9" x14ac:dyDescent="0.2">
      <c r="A310" s="1"/>
      <c r="B310" s="1"/>
      <c r="C310" s="1"/>
      <c r="D310" s="8"/>
      <c r="E310" s="8"/>
      <c r="F310" s="8"/>
      <c r="G310" s="5"/>
      <c r="H310" s="5"/>
      <c r="I310" s="5"/>
    </row>
    <row r="311" spans="1:9" x14ac:dyDescent="0.2">
      <c r="A311" s="1"/>
      <c r="B311" s="1"/>
      <c r="C311" s="1"/>
      <c r="D311" s="8"/>
      <c r="E311" s="8"/>
      <c r="F311" s="8"/>
      <c r="G311" s="5"/>
      <c r="H311" s="5"/>
      <c r="I311" s="5"/>
    </row>
    <row r="312" spans="1:9" x14ac:dyDescent="0.2">
      <c r="A312" s="1"/>
      <c r="B312" s="1"/>
      <c r="C312" s="1"/>
      <c r="D312" s="8"/>
      <c r="E312" s="8"/>
      <c r="F312" s="8"/>
      <c r="G312" s="5"/>
      <c r="H312" s="5"/>
      <c r="I312" s="5"/>
    </row>
    <row r="313" spans="1:9" x14ac:dyDescent="0.2">
      <c r="A313" s="1"/>
      <c r="B313" s="1"/>
      <c r="C313" s="1"/>
      <c r="D313" s="8"/>
      <c r="E313" s="8"/>
      <c r="F313" s="8"/>
      <c r="G313" s="5"/>
      <c r="H313" s="5"/>
      <c r="I313" s="5"/>
    </row>
    <row r="314" spans="1:9" x14ac:dyDescent="0.2">
      <c r="A314" s="1"/>
      <c r="B314" s="1"/>
      <c r="C314" s="1"/>
      <c r="D314" s="8"/>
      <c r="E314" s="8"/>
      <c r="F314" s="8"/>
      <c r="G314" s="5"/>
      <c r="H314" s="5"/>
      <c r="I314" s="5"/>
    </row>
    <row r="315" spans="1:9" x14ac:dyDescent="0.2">
      <c r="A315" s="1"/>
      <c r="B315" s="1"/>
      <c r="C315" s="1"/>
      <c r="D315" s="8"/>
      <c r="E315" s="8"/>
      <c r="F315" s="8"/>
      <c r="G315" s="5"/>
      <c r="H315" s="5"/>
      <c r="I315" s="5"/>
    </row>
    <row r="316" spans="1:9" x14ac:dyDescent="0.2">
      <c r="A316" s="1"/>
      <c r="B316" s="1"/>
      <c r="C316" s="1"/>
      <c r="D316" s="8"/>
      <c r="E316" s="8"/>
      <c r="F316" s="8"/>
      <c r="G316" s="5"/>
      <c r="H316" s="5"/>
      <c r="I316" s="5"/>
    </row>
    <row r="317" spans="1:9" x14ac:dyDescent="0.2">
      <c r="A317" s="1"/>
      <c r="B317" s="1"/>
      <c r="C317" s="1"/>
      <c r="D317" s="8"/>
      <c r="E317" s="8"/>
      <c r="F317" s="8"/>
      <c r="G317" s="5"/>
      <c r="H317" s="5"/>
      <c r="I317" s="5"/>
    </row>
    <row r="318" spans="1:9" x14ac:dyDescent="0.2">
      <c r="A318" s="1"/>
      <c r="B318" s="1"/>
      <c r="C318" s="1"/>
      <c r="D318" s="8"/>
      <c r="E318" s="8"/>
      <c r="F318" s="8"/>
      <c r="G318" s="5"/>
      <c r="H318" s="5"/>
      <c r="I318" s="5"/>
    </row>
    <row r="319" spans="1:9" x14ac:dyDescent="0.2">
      <c r="A319" s="1"/>
      <c r="B319" s="1"/>
      <c r="C319" s="1"/>
      <c r="D319" s="8"/>
      <c r="E319" s="8"/>
      <c r="F319" s="8"/>
      <c r="G319" s="5"/>
      <c r="H319" s="5"/>
      <c r="I319" s="5"/>
    </row>
    <row r="320" spans="1:9" x14ac:dyDescent="0.2">
      <c r="A320" s="1"/>
      <c r="B320" s="1"/>
      <c r="C320" s="1"/>
      <c r="D320" s="8"/>
      <c r="E320" s="8"/>
      <c r="F320" s="8"/>
      <c r="G320" s="5"/>
      <c r="H320" s="5"/>
      <c r="I320" s="5"/>
    </row>
    <row r="321" spans="1:9" x14ac:dyDescent="0.2">
      <c r="A321" s="1"/>
      <c r="B321" s="1"/>
      <c r="C321" s="1"/>
      <c r="D321" s="8"/>
      <c r="E321" s="8"/>
      <c r="F321" s="8"/>
      <c r="G321" s="5"/>
      <c r="H321" s="5"/>
      <c r="I321" s="5"/>
    </row>
    <row r="322" spans="1:9" x14ac:dyDescent="0.2">
      <c r="A322" s="1"/>
      <c r="B322" s="1"/>
      <c r="C322" s="1"/>
      <c r="D322" s="8"/>
      <c r="E322" s="8"/>
      <c r="F322" s="8"/>
      <c r="G322" s="5"/>
      <c r="H322" s="5"/>
      <c r="I322" s="5"/>
    </row>
    <row r="323" spans="1:9" x14ac:dyDescent="0.2">
      <c r="A323" s="1"/>
      <c r="B323" s="1"/>
      <c r="C323" s="1"/>
      <c r="D323" s="8"/>
      <c r="E323" s="8"/>
      <c r="F323" s="8"/>
      <c r="G323" s="5"/>
      <c r="H323" s="5"/>
      <c r="I323" s="5"/>
    </row>
    <row r="324" spans="1:9" x14ac:dyDescent="0.2">
      <c r="A324" s="1"/>
      <c r="B324" s="1"/>
      <c r="C324" s="1"/>
      <c r="D324" s="8"/>
      <c r="E324" s="8"/>
      <c r="F324" s="8"/>
      <c r="G324" s="5"/>
      <c r="H324" s="5"/>
      <c r="I324" s="5"/>
    </row>
    <row r="325" spans="1:9" x14ac:dyDescent="0.2">
      <c r="A325" s="1"/>
      <c r="B325" s="1"/>
      <c r="C325" s="1"/>
      <c r="D325" s="8"/>
      <c r="E325" s="8"/>
      <c r="F325" s="8"/>
      <c r="G325" s="5"/>
      <c r="H325" s="5"/>
      <c r="I325" s="5"/>
    </row>
    <row r="326" spans="1:9" x14ac:dyDescent="0.2">
      <c r="A326" s="1"/>
      <c r="B326" s="1"/>
      <c r="C326" s="1"/>
      <c r="D326" s="8"/>
      <c r="E326" s="8"/>
      <c r="F326" s="8"/>
      <c r="G326" s="5"/>
      <c r="H326" s="5"/>
      <c r="I326" s="5"/>
    </row>
    <row r="327" spans="1:9" x14ac:dyDescent="0.2">
      <c r="A327" s="1"/>
      <c r="B327" s="1"/>
      <c r="C327" s="1"/>
      <c r="D327" s="8"/>
      <c r="E327" s="8"/>
      <c r="F327" s="8"/>
      <c r="G327" s="5"/>
      <c r="H327" s="5"/>
      <c r="I327" s="5"/>
    </row>
    <row r="328" spans="1:9" x14ac:dyDescent="0.2">
      <c r="A328" s="1"/>
      <c r="B328" s="1"/>
      <c r="C328" s="1"/>
      <c r="D328" s="8"/>
      <c r="E328" s="8"/>
      <c r="F328" s="8"/>
      <c r="G328" s="5"/>
      <c r="H328" s="5"/>
      <c r="I328" s="5"/>
    </row>
    <row r="329" spans="1:9" x14ac:dyDescent="0.2">
      <c r="A329" s="1"/>
      <c r="B329" s="1"/>
      <c r="C329" s="1"/>
      <c r="D329" s="8"/>
      <c r="E329" s="8"/>
      <c r="F329" s="8"/>
      <c r="G329" s="5"/>
      <c r="H329" s="5"/>
      <c r="I329" s="5"/>
    </row>
    <row r="330" spans="1:9" x14ac:dyDescent="0.2">
      <c r="A330" s="1"/>
      <c r="B330" s="1"/>
      <c r="C330" s="1"/>
      <c r="D330" s="8"/>
      <c r="E330" s="8"/>
      <c r="F330" s="8"/>
      <c r="G330" s="5"/>
      <c r="H330" s="5"/>
      <c r="I330" s="5"/>
    </row>
    <row r="331" spans="1:9" x14ac:dyDescent="0.2">
      <c r="A331" s="1"/>
      <c r="B331" s="1"/>
      <c r="C331" s="1"/>
      <c r="D331" s="8"/>
      <c r="E331" s="8"/>
      <c r="F331" s="8"/>
      <c r="G331" s="5"/>
      <c r="H331" s="5"/>
      <c r="I331" s="5"/>
    </row>
    <row r="332" spans="1:9" x14ac:dyDescent="0.2">
      <c r="A332" s="1"/>
      <c r="B332" s="1"/>
      <c r="C332" s="1"/>
      <c r="D332" s="8"/>
      <c r="E332" s="8"/>
      <c r="F332" s="8"/>
      <c r="G332" s="5"/>
      <c r="H332" s="5"/>
      <c r="I332" s="5"/>
    </row>
    <row r="333" spans="1:9" x14ac:dyDescent="0.2">
      <c r="A333" s="1"/>
      <c r="B333" s="1"/>
      <c r="C333" s="1"/>
      <c r="D333" s="8"/>
      <c r="E333" s="8"/>
      <c r="F333" s="8"/>
      <c r="G333" s="5"/>
      <c r="H333" s="5"/>
      <c r="I333" s="5"/>
    </row>
    <row r="334" spans="1:9" x14ac:dyDescent="0.2">
      <c r="A334" s="1"/>
      <c r="B334" s="1"/>
      <c r="C334" s="1"/>
      <c r="D334" s="8"/>
      <c r="E334" s="8"/>
      <c r="F334" s="8"/>
      <c r="G334" s="5"/>
      <c r="H334" s="5"/>
      <c r="I334" s="5"/>
    </row>
    <row r="335" spans="1:9" x14ac:dyDescent="0.2">
      <c r="A335" s="1"/>
      <c r="B335" s="1"/>
      <c r="C335" s="1"/>
      <c r="D335" s="8"/>
      <c r="E335" s="8"/>
      <c r="F335" s="8"/>
      <c r="G335" s="5"/>
      <c r="H335" s="5"/>
      <c r="I335" s="5"/>
    </row>
    <row r="336" spans="1:9" x14ac:dyDescent="0.2">
      <c r="A336" s="1"/>
      <c r="B336" s="1"/>
      <c r="C336" s="1"/>
      <c r="D336" s="8"/>
      <c r="E336" s="8"/>
      <c r="F336" s="8"/>
      <c r="G336" s="5"/>
      <c r="H336" s="5"/>
      <c r="I336" s="5"/>
    </row>
    <row r="337" spans="1:9" x14ac:dyDescent="0.2">
      <c r="A337" s="1"/>
      <c r="B337" s="1"/>
      <c r="C337" s="1"/>
      <c r="D337" s="8"/>
      <c r="E337" s="8"/>
      <c r="F337" s="8"/>
      <c r="G337" s="5"/>
      <c r="H337" s="5"/>
      <c r="I337" s="5"/>
    </row>
    <row r="338" spans="1:9" x14ac:dyDescent="0.2">
      <c r="A338" s="1"/>
      <c r="B338" s="1"/>
      <c r="C338" s="1"/>
      <c r="D338" s="8"/>
      <c r="E338" s="8"/>
      <c r="F338" s="8"/>
      <c r="G338" s="5"/>
      <c r="H338" s="5"/>
      <c r="I338" s="5"/>
    </row>
    <row r="339" spans="1:9" x14ac:dyDescent="0.2">
      <c r="A339" s="1"/>
      <c r="B339" s="1"/>
      <c r="C339" s="1"/>
      <c r="D339" s="8"/>
      <c r="E339" s="8"/>
      <c r="F339" s="8"/>
      <c r="G339" s="5"/>
      <c r="H339" s="5"/>
      <c r="I339" s="5"/>
    </row>
    <row r="340" spans="1:9" x14ac:dyDescent="0.2">
      <c r="A340" s="1"/>
      <c r="B340" s="1"/>
      <c r="C340" s="1"/>
      <c r="D340" s="8"/>
      <c r="E340" s="8"/>
      <c r="F340" s="8"/>
      <c r="G340" s="5"/>
      <c r="H340" s="5"/>
      <c r="I340" s="5"/>
    </row>
    <row r="341" spans="1:9" x14ac:dyDescent="0.2">
      <c r="A341" s="1"/>
      <c r="B341" s="1"/>
      <c r="C341" s="1"/>
      <c r="D341" s="8"/>
      <c r="E341" s="8"/>
      <c r="F341" s="8"/>
      <c r="G341" s="5"/>
      <c r="H341" s="5"/>
      <c r="I341" s="5"/>
    </row>
    <row r="342" spans="1:9" x14ac:dyDescent="0.2">
      <c r="A342" s="1"/>
      <c r="B342" s="1"/>
      <c r="C342" s="1"/>
      <c r="D342" s="8"/>
      <c r="E342" s="8"/>
      <c r="F342" s="8"/>
      <c r="G342" s="5"/>
      <c r="H342" s="5"/>
      <c r="I342" s="5"/>
    </row>
    <row r="343" spans="1:9" x14ac:dyDescent="0.2">
      <c r="A343" s="1"/>
      <c r="B343" s="1"/>
      <c r="C343" s="1"/>
      <c r="D343" s="8"/>
      <c r="E343" s="8"/>
      <c r="F343" s="8"/>
      <c r="G343" s="5"/>
      <c r="H343" s="5"/>
      <c r="I343" s="5"/>
    </row>
    <row r="344" spans="1:9" x14ac:dyDescent="0.2">
      <c r="A344" s="1"/>
      <c r="B344" s="1"/>
      <c r="C344" s="1"/>
      <c r="D344" s="8"/>
      <c r="E344" s="8"/>
      <c r="F344" s="8"/>
      <c r="G344" s="5"/>
      <c r="H344" s="5"/>
      <c r="I344" s="5"/>
    </row>
    <row r="345" spans="1:9" x14ac:dyDescent="0.2">
      <c r="A345" s="1"/>
      <c r="B345" s="1"/>
      <c r="C345" s="1"/>
      <c r="D345" s="8"/>
      <c r="E345" s="8"/>
      <c r="F345" s="8"/>
      <c r="G345" s="5"/>
      <c r="H345" s="5"/>
      <c r="I345" s="5"/>
    </row>
    <row r="346" spans="1:9" x14ac:dyDescent="0.2">
      <c r="A346" s="1"/>
      <c r="B346" s="1"/>
      <c r="C346" s="1"/>
      <c r="D346" s="8"/>
      <c r="E346" s="8"/>
      <c r="F346" s="8"/>
      <c r="G346" s="5"/>
      <c r="H346" s="5"/>
      <c r="I346" s="5"/>
    </row>
    <row r="347" spans="1:9" x14ac:dyDescent="0.2">
      <c r="A347" s="1"/>
      <c r="B347" s="1"/>
      <c r="C347" s="1"/>
      <c r="D347" s="8"/>
      <c r="E347" s="8"/>
      <c r="F347" s="8"/>
      <c r="G347" s="5"/>
      <c r="H347" s="5"/>
      <c r="I347" s="5"/>
    </row>
    <row r="348" spans="1:9" x14ac:dyDescent="0.2">
      <c r="A348" s="1"/>
      <c r="B348" s="1"/>
      <c r="C348" s="1"/>
      <c r="D348" s="8"/>
      <c r="E348" s="8"/>
      <c r="F348" s="8"/>
      <c r="G348" s="5"/>
      <c r="H348" s="5"/>
      <c r="I348" s="5"/>
    </row>
    <row r="349" spans="1:9" x14ac:dyDescent="0.2">
      <c r="A349" s="1"/>
      <c r="B349" s="1"/>
      <c r="C349" s="1"/>
      <c r="D349" s="8"/>
      <c r="E349" s="8"/>
      <c r="F349" s="8"/>
      <c r="G349" s="5"/>
      <c r="H349" s="5"/>
      <c r="I349" s="5"/>
    </row>
    <row r="350" spans="1:9" x14ac:dyDescent="0.2">
      <c r="A350" s="1"/>
      <c r="B350" s="1"/>
      <c r="C350" s="1"/>
      <c r="D350" s="8"/>
      <c r="E350" s="8"/>
      <c r="F350" s="8"/>
      <c r="G350" s="5"/>
      <c r="H350" s="5"/>
      <c r="I350" s="5"/>
    </row>
    <row r="351" spans="1:9" x14ac:dyDescent="0.2">
      <c r="A351" s="1"/>
      <c r="B351" s="1"/>
      <c r="C351" s="1"/>
      <c r="D351" s="8"/>
      <c r="E351" s="8"/>
      <c r="F351" s="8"/>
      <c r="G351" s="5"/>
      <c r="H351" s="5"/>
      <c r="I351" s="5"/>
    </row>
    <row r="352" spans="1:9" x14ac:dyDescent="0.2">
      <c r="A352" s="1"/>
      <c r="B352" s="1"/>
      <c r="C352" s="1"/>
      <c r="D352" s="8"/>
      <c r="E352" s="8"/>
      <c r="F352" s="8"/>
      <c r="G352" s="5"/>
      <c r="H352" s="5"/>
      <c r="I352" s="5"/>
    </row>
    <row r="353" spans="1:9" x14ac:dyDescent="0.2">
      <c r="A353" s="1"/>
      <c r="B353" s="1"/>
      <c r="C353" s="1"/>
      <c r="D353" s="8"/>
      <c r="E353" s="8"/>
      <c r="F353" s="8"/>
      <c r="G353" s="5"/>
      <c r="H353" s="5"/>
      <c r="I353" s="5"/>
    </row>
    <row r="354" spans="1:9" x14ac:dyDescent="0.2">
      <c r="A354" s="1"/>
      <c r="B354" s="1"/>
      <c r="C354" s="1"/>
      <c r="D354" s="8"/>
      <c r="E354" s="8"/>
      <c r="F354" s="8"/>
      <c r="G354" s="5"/>
      <c r="H354" s="5"/>
      <c r="I354" s="5"/>
    </row>
    <row r="355" spans="1:9" x14ac:dyDescent="0.2">
      <c r="A355" s="1"/>
      <c r="B355" s="1"/>
      <c r="C355" s="1"/>
      <c r="D355" s="8"/>
      <c r="E355" s="8"/>
      <c r="F355" s="8"/>
      <c r="G355" s="5"/>
      <c r="H355" s="5"/>
      <c r="I355" s="5"/>
    </row>
    <row r="356" spans="1:9" x14ac:dyDescent="0.2">
      <c r="A356" s="1"/>
      <c r="B356" s="1"/>
      <c r="C356" s="1"/>
      <c r="D356" s="8"/>
      <c r="E356" s="8"/>
      <c r="F356" s="8"/>
      <c r="G356" s="5"/>
      <c r="H356" s="5"/>
      <c r="I356" s="5"/>
    </row>
    <row r="357" spans="1:9" x14ac:dyDescent="0.2">
      <c r="A357" s="1"/>
      <c r="B357" s="1"/>
      <c r="C357" s="1"/>
      <c r="D357" s="8"/>
      <c r="E357" s="8"/>
      <c r="F357" s="8"/>
      <c r="G357" s="5"/>
      <c r="H357" s="5"/>
      <c r="I357" s="5"/>
    </row>
    <row r="358" spans="1:9" x14ac:dyDescent="0.2">
      <c r="A358" s="1"/>
      <c r="B358" s="1"/>
      <c r="C358" s="1"/>
      <c r="D358" s="8"/>
      <c r="E358" s="8"/>
      <c r="F358" s="8"/>
      <c r="G358" s="5"/>
      <c r="H358" s="5"/>
      <c r="I358" s="5"/>
    </row>
    <row r="359" spans="1:9" x14ac:dyDescent="0.2">
      <c r="A359" s="1"/>
      <c r="B359" s="1"/>
      <c r="C359" s="1"/>
      <c r="D359" s="8"/>
      <c r="E359" s="8"/>
      <c r="F359" s="8"/>
      <c r="G359" s="5"/>
      <c r="H359" s="5"/>
      <c r="I359" s="5"/>
    </row>
    <row r="360" spans="1:9" x14ac:dyDescent="0.2">
      <c r="A360" s="1"/>
      <c r="B360" s="1"/>
      <c r="C360" s="1"/>
      <c r="D360" s="8"/>
      <c r="E360" s="8"/>
      <c r="F360" s="8"/>
      <c r="G360" s="5"/>
      <c r="H360" s="5"/>
      <c r="I360" s="5"/>
    </row>
    <row r="361" spans="1:9" x14ac:dyDescent="0.2">
      <c r="A361" s="1"/>
      <c r="B361" s="1"/>
      <c r="C361" s="1"/>
      <c r="D361" s="8"/>
      <c r="E361" s="8"/>
      <c r="F361" s="8"/>
      <c r="G361" s="5"/>
      <c r="H361" s="5"/>
      <c r="I361" s="5"/>
    </row>
    <row r="362" spans="1:9" x14ac:dyDescent="0.2">
      <c r="A362" s="1"/>
      <c r="B362" s="1"/>
      <c r="C362" s="1"/>
      <c r="D362" s="8"/>
      <c r="E362" s="8"/>
      <c r="F362" s="8"/>
      <c r="G362" s="5"/>
      <c r="H362" s="5"/>
      <c r="I362" s="5"/>
    </row>
    <row r="363" spans="1:9" x14ac:dyDescent="0.2">
      <c r="A363" s="1"/>
      <c r="B363" s="1"/>
      <c r="C363" s="1"/>
      <c r="D363" s="8"/>
      <c r="E363" s="8"/>
      <c r="F363" s="8"/>
      <c r="G363" s="5"/>
      <c r="H363" s="5"/>
      <c r="I363" s="5"/>
    </row>
    <row r="364" spans="1:9" x14ac:dyDescent="0.2">
      <c r="A364" s="1"/>
      <c r="B364" s="1"/>
      <c r="C364" s="1"/>
      <c r="D364" s="8"/>
      <c r="E364" s="8"/>
      <c r="F364" s="8"/>
      <c r="G364" s="5"/>
      <c r="H364" s="5"/>
      <c r="I364" s="5"/>
    </row>
    <row r="365" spans="1:9" x14ac:dyDescent="0.2">
      <c r="A365" s="1"/>
      <c r="B365" s="1"/>
      <c r="C365" s="1"/>
      <c r="D365" s="8"/>
      <c r="E365" s="8"/>
      <c r="F365" s="8"/>
      <c r="G365" s="5"/>
      <c r="H365" s="5"/>
      <c r="I365" s="5"/>
    </row>
    <row r="366" spans="1:9" x14ac:dyDescent="0.2">
      <c r="A366" s="1"/>
      <c r="B366" s="1"/>
      <c r="C366" s="1"/>
      <c r="D366" s="8"/>
      <c r="E366" s="8"/>
      <c r="F366" s="8"/>
      <c r="G366" s="5"/>
      <c r="H366" s="5"/>
      <c r="I366" s="5"/>
    </row>
    <row r="367" spans="1:9" x14ac:dyDescent="0.2">
      <c r="A367" s="1"/>
      <c r="B367" s="1"/>
      <c r="C367" s="1"/>
      <c r="D367" s="8"/>
      <c r="E367" s="8"/>
      <c r="F367" s="8"/>
      <c r="G367" s="5"/>
      <c r="H367" s="5"/>
      <c r="I367" s="5"/>
    </row>
    <row r="368" spans="1:9" x14ac:dyDescent="0.2">
      <c r="A368" s="1"/>
      <c r="B368" s="1"/>
      <c r="C368" s="1"/>
      <c r="D368" s="8"/>
      <c r="E368" s="8"/>
      <c r="F368" s="8"/>
      <c r="G368" s="5"/>
      <c r="H368" s="5"/>
      <c r="I368" s="5"/>
    </row>
    <row r="369" spans="1:9" x14ac:dyDescent="0.2">
      <c r="A369" s="1"/>
      <c r="B369" s="1"/>
      <c r="C369" s="1"/>
      <c r="D369" s="8"/>
      <c r="E369" s="8"/>
      <c r="F369" s="8"/>
      <c r="G369" s="5"/>
      <c r="H369" s="5"/>
      <c r="I369" s="5"/>
    </row>
    <row r="370" spans="1:9" x14ac:dyDescent="0.2">
      <c r="A370" s="1"/>
      <c r="B370" s="1"/>
      <c r="C370" s="1"/>
      <c r="D370" s="8"/>
      <c r="E370" s="8"/>
      <c r="F370" s="8"/>
      <c r="G370" s="5"/>
      <c r="H370" s="5"/>
      <c r="I370" s="5"/>
    </row>
    <row r="371" spans="1:9" x14ac:dyDescent="0.2">
      <c r="A371" s="1"/>
      <c r="B371" s="1"/>
      <c r="C371" s="1"/>
      <c r="D371" s="8"/>
      <c r="E371" s="8"/>
      <c r="F371" s="8"/>
      <c r="G371" s="5"/>
      <c r="H371" s="5"/>
      <c r="I371" s="5"/>
    </row>
    <row r="372" spans="1:9" x14ac:dyDescent="0.2">
      <c r="A372" s="1"/>
      <c r="B372" s="1"/>
      <c r="C372" s="1"/>
      <c r="D372" s="8"/>
      <c r="E372" s="8"/>
      <c r="F372" s="8"/>
      <c r="G372" s="5"/>
      <c r="H372" s="5"/>
      <c r="I372" s="5"/>
    </row>
    <row r="373" spans="1:9" x14ac:dyDescent="0.2">
      <c r="A373" s="1"/>
      <c r="B373" s="1"/>
      <c r="C373" s="1"/>
      <c r="D373" s="8"/>
      <c r="E373" s="8"/>
      <c r="F373" s="8"/>
      <c r="G373" s="5"/>
      <c r="H373" s="5"/>
      <c r="I373" s="5"/>
    </row>
    <row r="374" spans="1:9" x14ac:dyDescent="0.2">
      <c r="A374" s="1"/>
      <c r="B374" s="1"/>
      <c r="C374" s="1"/>
      <c r="D374" s="8"/>
      <c r="E374" s="8"/>
      <c r="F374" s="8"/>
      <c r="G374" s="5"/>
      <c r="H374" s="5"/>
      <c r="I374" s="5"/>
    </row>
    <row r="375" spans="1:9" x14ac:dyDescent="0.2">
      <c r="A375" s="1"/>
      <c r="B375" s="1"/>
      <c r="C375" s="1"/>
      <c r="D375" s="8"/>
      <c r="E375" s="8"/>
      <c r="F375" s="8"/>
      <c r="G375" s="5"/>
      <c r="H375" s="5"/>
      <c r="I375" s="5"/>
    </row>
    <row r="376" spans="1:9" x14ac:dyDescent="0.2">
      <c r="A376" s="1"/>
      <c r="B376" s="1"/>
      <c r="C376" s="1"/>
      <c r="D376" s="8"/>
      <c r="E376" s="8"/>
      <c r="F376" s="8"/>
      <c r="G376" s="5"/>
      <c r="H376" s="5"/>
      <c r="I376" s="5"/>
    </row>
    <row r="377" spans="1:9" x14ac:dyDescent="0.2">
      <c r="A377" s="1"/>
      <c r="B377" s="1"/>
      <c r="C377" s="1"/>
      <c r="D377" s="8"/>
      <c r="E377" s="8"/>
      <c r="F377" s="8"/>
      <c r="G377" s="5"/>
      <c r="H377" s="5"/>
      <c r="I377" s="5"/>
    </row>
    <row r="378" spans="1:9" x14ac:dyDescent="0.2">
      <c r="A378" s="1"/>
      <c r="B378" s="1"/>
      <c r="C378" s="1"/>
      <c r="D378" s="8"/>
      <c r="E378" s="8"/>
      <c r="F378" s="8"/>
      <c r="G378" s="5"/>
      <c r="H378" s="5"/>
      <c r="I378" s="5"/>
    </row>
    <row r="379" spans="1:9" x14ac:dyDescent="0.2">
      <c r="A379" s="1"/>
      <c r="B379" s="1"/>
      <c r="C379" s="1"/>
      <c r="D379" s="8"/>
      <c r="E379" s="8"/>
      <c r="F379" s="8"/>
      <c r="G379" s="5"/>
      <c r="H379" s="5"/>
      <c r="I379" s="5"/>
    </row>
    <row r="380" spans="1:9" x14ac:dyDescent="0.2">
      <c r="A380" s="1"/>
      <c r="B380" s="1"/>
      <c r="C380" s="1"/>
      <c r="D380" s="8"/>
      <c r="E380" s="8"/>
      <c r="F380" s="8"/>
      <c r="G380" s="5"/>
      <c r="H380" s="5"/>
      <c r="I380" s="5"/>
    </row>
    <row r="381" spans="1:9" x14ac:dyDescent="0.2">
      <c r="A381" s="1"/>
      <c r="B381" s="1"/>
      <c r="C381" s="1"/>
      <c r="D381" s="8"/>
      <c r="E381" s="8"/>
      <c r="F381" s="8"/>
      <c r="G381" s="5"/>
      <c r="H381" s="5"/>
      <c r="I381" s="5"/>
    </row>
    <row r="382" spans="1:9" x14ac:dyDescent="0.2">
      <c r="A382" s="1"/>
      <c r="B382" s="1"/>
      <c r="C382" s="1"/>
      <c r="D382" s="8"/>
      <c r="E382" s="8"/>
      <c r="F382" s="8"/>
      <c r="G382" s="5"/>
      <c r="H382" s="5"/>
      <c r="I382" s="5"/>
    </row>
    <row r="383" spans="1:9" x14ac:dyDescent="0.2">
      <c r="A383" s="1"/>
      <c r="B383" s="1"/>
      <c r="C383" s="1"/>
      <c r="D383" s="8"/>
      <c r="E383" s="8"/>
      <c r="F383" s="8"/>
      <c r="G383" s="5"/>
      <c r="H383" s="5"/>
      <c r="I383" s="5"/>
    </row>
    <row r="384" spans="1:9" x14ac:dyDescent="0.2">
      <c r="A384" s="1"/>
      <c r="B384" s="1"/>
      <c r="C384" s="1"/>
      <c r="D384" s="8"/>
      <c r="E384" s="8"/>
      <c r="F384" s="8"/>
      <c r="G384" s="5"/>
      <c r="H384" s="5"/>
      <c r="I384" s="5"/>
    </row>
    <row r="385" spans="1:9" x14ac:dyDescent="0.2">
      <c r="A385" s="1"/>
      <c r="B385" s="1"/>
      <c r="C385" s="1"/>
      <c r="D385" s="8"/>
      <c r="E385" s="8"/>
      <c r="F385" s="8"/>
      <c r="G385" s="5"/>
      <c r="H385" s="5"/>
      <c r="I385" s="5"/>
    </row>
    <row r="386" spans="1:9" x14ac:dyDescent="0.2">
      <c r="A386" s="1"/>
      <c r="B386" s="1"/>
      <c r="C386" s="1"/>
      <c r="D386" s="8"/>
      <c r="E386" s="8"/>
      <c r="F386" s="8"/>
      <c r="G386" s="5"/>
      <c r="H386" s="5"/>
      <c r="I386" s="5"/>
    </row>
    <row r="387" spans="1:9" x14ac:dyDescent="0.2">
      <c r="A387" s="1"/>
      <c r="B387" s="1"/>
      <c r="C387" s="1"/>
      <c r="D387" s="8"/>
      <c r="E387" s="8"/>
      <c r="F387" s="8"/>
      <c r="G387" s="5"/>
      <c r="H387" s="5"/>
      <c r="I387" s="5"/>
    </row>
    <row r="388" spans="1:9" x14ac:dyDescent="0.2">
      <c r="A388" s="1"/>
      <c r="B388" s="1"/>
      <c r="C388" s="1"/>
      <c r="D388" s="8"/>
      <c r="E388" s="8"/>
      <c r="F388" s="8"/>
      <c r="G388" s="5"/>
      <c r="H388" s="5"/>
      <c r="I388" s="5"/>
    </row>
    <row r="389" spans="1:9" x14ac:dyDescent="0.2">
      <c r="A389" s="1"/>
      <c r="B389" s="1"/>
      <c r="C389" s="1"/>
      <c r="D389" s="8"/>
      <c r="E389" s="8"/>
      <c r="F389" s="8"/>
      <c r="G389" s="5"/>
      <c r="H389" s="5"/>
      <c r="I389" s="5"/>
    </row>
    <row r="390" spans="1:9" x14ac:dyDescent="0.2">
      <c r="A390" s="1"/>
      <c r="B390" s="1"/>
      <c r="C390" s="1"/>
      <c r="D390" s="8"/>
      <c r="E390" s="8"/>
      <c r="F390" s="8"/>
      <c r="G390" s="5"/>
      <c r="H390" s="5"/>
      <c r="I390" s="5"/>
    </row>
    <row r="391" spans="1:9" x14ac:dyDescent="0.2">
      <c r="A391" s="1"/>
      <c r="B391" s="1"/>
      <c r="C391" s="1"/>
      <c r="D391" s="8"/>
      <c r="E391" s="8"/>
      <c r="F391" s="8"/>
      <c r="G391" s="5"/>
      <c r="H391" s="5"/>
      <c r="I391" s="5"/>
    </row>
    <row r="392" spans="1:9" x14ac:dyDescent="0.2">
      <c r="A392" s="1"/>
      <c r="B392" s="1"/>
      <c r="C392" s="1"/>
      <c r="D392" s="8"/>
      <c r="E392" s="8"/>
      <c r="F392" s="8"/>
      <c r="G392" s="5"/>
      <c r="H392" s="5"/>
      <c r="I392" s="5"/>
    </row>
    <row r="393" spans="1:9" x14ac:dyDescent="0.2">
      <c r="A393" s="1"/>
      <c r="B393" s="1"/>
      <c r="C393" s="1"/>
      <c r="D393" s="8"/>
      <c r="E393" s="8"/>
      <c r="F393" s="8"/>
      <c r="G393" s="5"/>
      <c r="H393" s="5"/>
      <c r="I393" s="5"/>
    </row>
    <row r="394" spans="1:9" x14ac:dyDescent="0.2">
      <c r="A394" s="1"/>
      <c r="B394" s="1"/>
      <c r="C394" s="1"/>
      <c r="D394" s="8"/>
      <c r="E394" s="8"/>
      <c r="F394" s="8"/>
      <c r="G394" s="5"/>
      <c r="H394" s="5"/>
      <c r="I394" s="5"/>
    </row>
    <row r="395" spans="1:9" x14ac:dyDescent="0.2">
      <c r="A395" s="1"/>
      <c r="B395" s="1"/>
      <c r="C395" s="1"/>
      <c r="D395" s="8"/>
      <c r="E395" s="8"/>
      <c r="F395" s="8"/>
      <c r="G395" s="5"/>
      <c r="H395" s="5"/>
      <c r="I395" s="5"/>
    </row>
    <row r="396" spans="1:9" x14ac:dyDescent="0.2">
      <c r="A396" s="1"/>
      <c r="B396" s="1"/>
      <c r="C396" s="1"/>
      <c r="D396" s="8"/>
      <c r="E396" s="8"/>
      <c r="F396" s="8"/>
      <c r="G396" s="5"/>
      <c r="H396" s="5"/>
      <c r="I396" s="5"/>
    </row>
    <row r="397" spans="1:9" x14ac:dyDescent="0.2">
      <c r="A397" s="1"/>
      <c r="B397" s="1"/>
      <c r="C397" s="1"/>
      <c r="D397" s="8"/>
      <c r="E397" s="8"/>
      <c r="F397" s="8"/>
      <c r="G397" s="5"/>
      <c r="H397" s="5"/>
      <c r="I397" s="5"/>
    </row>
    <row r="398" spans="1:9" x14ac:dyDescent="0.2">
      <c r="A398" s="1"/>
      <c r="B398" s="1"/>
      <c r="C398" s="1"/>
      <c r="D398" s="8"/>
      <c r="E398" s="8"/>
      <c r="F398" s="8"/>
      <c r="G398" s="5"/>
      <c r="H398" s="5"/>
      <c r="I398" s="5"/>
    </row>
    <row r="399" spans="1:9" x14ac:dyDescent="0.2">
      <c r="A399" s="1"/>
      <c r="B399" s="1"/>
      <c r="C399" s="1"/>
      <c r="D399" s="8"/>
      <c r="E399" s="8"/>
      <c r="F399" s="8"/>
      <c r="G399" s="5"/>
      <c r="H399" s="5"/>
      <c r="I399" s="5"/>
    </row>
    <row r="400" spans="1:9" x14ac:dyDescent="0.2">
      <c r="A400" s="1"/>
      <c r="B400" s="1"/>
      <c r="C400" s="1"/>
      <c r="D400" s="8"/>
      <c r="E400" s="8"/>
      <c r="F400" s="8"/>
      <c r="G400" s="5"/>
      <c r="H400" s="5"/>
      <c r="I400" s="5"/>
    </row>
    <row r="401" spans="1:9" x14ac:dyDescent="0.2">
      <c r="A401" s="1"/>
      <c r="B401" s="1"/>
      <c r="C401" s="1"/>
      <c r="D401" s="8"/>
      <c r="E401" s="8"/>
      <c r="F401" s="8"/>
      <c r="G401" s="5"/>
      <c r="H401" s="5"/>
      <c r="I401" s="5"/>
    </row>
    <row r="402" spans="1:9" x14ac:dyDescent="0.2">
      <c r="A402" s="1"/>
      <c r="B402" s="1"/>
      <c r="C402" s="1"/>
      <c r="D402" s="8"/>
      <c r="E402" s="8"/>
      <c r="F402" s="8"/>
      <c r="G402" s="5"/>
      <c r="H402" s="5"/>
      <c r="I402" s="5"/>
    </row>
    <row r="403" spans="1:9" x14ac:dyDescent="0.2">
      <c r="A403" s="1"/>
      <c r="B403" s="1"/>
      <c r="C403" s="1"/>
      <c r="D403" s="8"/>
      <c r="E403" s="8"/>
      <c r="F403" s="8"/>
      <c r="G403" s="5"/>
      <c r="H403" s="5"/>
      <c r="I403" s="5"/>
    </row>
    <row r="404" spans="1:9" x14ac:dyDescent="0.2">
      <c r="A404" s="1"/>
      <c r="B404" s="1"/>
      <c r="C404" s="1"/>
      <c r="D404" s="8"/>
      <c r="E404" s="8"/>
      <c r="F404" s="8"/>
      <c r="G404" s="5"/>
      <c r="H404" s="5"/>
      <c r="I404" s="5"/>
    </row>
    <row r="405" spans="1:9" x14ac:dyDescent="0.2">
      <c r="A405" s="1"/>
      <c r="B405" s="1"/>
      <c r="C405" s="1"/>
      <c r="D405" s="8"/>
      <c r="E405" s="8"/>
      <c r="F405" s="8"/>
      <c r="G405" s="5"/>
      <c r="H405" s="5"/>
      <c r="I405" s="5"/>
    </row>
    <row r="406" spans="1:9" x14ac:dyDescent="0.2">
      <c r="A406" s="1"/>
      <c r="B406" s="1"/>
      <c r="C406" s="1"/>
      <c r="D406" s="8"/>
      <c r="E406" s="8"/>
      <c r="F406" s="8"/>
      <c r="G406" s="5"/>
      <c r="H406" s="5"/>
      <c r="I406" s="5"/>
    </row>
    <row r="407" spans="1:9" x14ac:dyDescent="0.2">
      <c r="A407" s="1"/>
      <c r="B407" s="1"/>
      <c r="C407" s="1"/>
      <c r="D407" s="8"/>
      <c r="E407" s="8"/>
      <c r="F407" s="8"/>
      <c r="G407" s="5"/>
      <c r="H407" s="5"/>
      <c r="I407" s="5"/>
    </row>
    <row r="408" spans="1:9" x14ac:dyDescent="0.2">
      <c r="A408" s="1"/>
      <c r="B408" s="1"/>
      <c r="C408" s="1"/>
      <c r="D408" s="8"/>
      <c r="E408" s="8"/>
      <c r="F408" s="8"/>
      <c r="G408" s="5"/>
      <c r="H408" s="5"/>
      <c r="I408" s="5"/>
    </row>
    <row r="409" spans="1:9" x14ac:dyDescent="0.2">
      <c r="A409" s="1"/>
      <c r="B409" s="1"/>
      <c r="C409" s="1"/>
      <c r="D409" s="8"/>
      <c r="E409" s="8"/>
      <c r="F409" s="8"/>
      <c r="G409" s="5"/>
      <c r="H409" s="5"/>
      <c r="I409" s="5"/>
    </row>
    <row r="410" spans="1:9" x14ac:dyDescent="0.2">
      <c r="A410" s="1"/>
      <c r="B410" s="1"/>
      <c r="C410" s="1"/>
      <c r="D410" s="8"/>
      <c r="E410" s="8"/>
      <c r="F410" s="8"/>
      <c r="G410" s="5"/>
      <c r="H410" s="5"/>
      <c r="I410" s="5"/>
    </row>
    <row r="411" spans="1:9" x14ac:dyDescent="0.2">
      <c r="A411" s="1"/>
      <c r="B411" s="1"/>
      <c r="C411" s="1"/>
      <c r="D411" s="8"/>
      <c r="E411" s="8"/>
      <c r="F411" s="8"/>
      <c r="G411" s="5"/>
      <c r="H411" s="5"/>
      <c r="I411" s="5"/>
    </row>
    <row r="412" spans="1:9" x14ac:dyDescent="0.2">
      <c r="A412" s="1"/>
      <c r="B412" s="1"/>
      <c r="C412" s="1"/>
      <c r="D412" s="8"/>
      <c r="E412" s="8"/>
      <c r="F412" s="8"/>
      <c r="G412" s="5"/>
      <c r="H412" s="5"/>
      <c r="I412" s="5"/>
    </row>
    <row r="413" spans="1:9" x14ac:dyDescent="0.2">
      <c r="A413" s="1"/>
      <c r="B413" s="1"/>
      <c r="C413" s="1"/>
      <c r="D413" s="8"/>
      <c r="E413" s="8"/>
      <c r="F413" s="8"/>
      <c r="G413" s="5"/>
      <c r="H413" s="5"/>
      <c r="I413" s="5"/>
    </row>
    <row r="414" spans="1:9" x14ac:dyDescent="0.2">
      <c r="A414" s="1"/>
      <c r="B414" s="1"/>
      <c r="C414" s="1"/>
      <c r="D414" s="8"/>
      <c r="E414" s="8"/>
      <c r="F414" s="8"/>
      <c r="G414" s="5"/>
      <c r="H414" s="5"/>
      <c r="I414" s="5"/>
    </row>
    <row r="415" spans="1:9" x14ac:dyDescent="0.2">
      <c r="A415" s="1"/>
      <c r="B415" s="1"/>
      <c r="C415" s="1"/>
      <c r="D415" s="8"/>
      <c r="E415" s="8"/>
      <c r="F415" s="8"/>
      <c r="G415" s="5"/>
      <c r="H415" s="5"/>
      <c r="I415" s="5"/>
    </row>
    <row r="416" spans="1:9" x14ac:dyDescent="0.2">
      <c r="A416" s="1"/>
      <c r="B416" s="1"/>
      <c r="C416" s="1"/>
      <c r="D416" s="8"/>
      <c r="E416" s="8"/>
      <c r="F416" s="8"/>
      <c r="G416" s="5"/>
      <c r="H416" s="5"/>
      <c r="I416" s="5"/>
    </row>
    <row r="417" spans="1:9" x14ac:dyDescent="0.2">
      <c r="A417" s="1"/>
      <c r="B417" s="1"/>
      <c r="C417" s="1"/>
      <c r="D417" s="8"/>
      <c r="E417" s="8"/>
      <c r="F417" s="8"/>
      <c r="G417" s="5"/>
      <c r="H417" s="5"/>
      <c r="I417" s="5"/>
    </row>
    <row r="418" spans="1:9" x14ac:dyDescent="0.2">
      <c r="A418" s="1"/>
      <c r="B418" s="1"/>
      <c r="C418" s="1"/>
      <c r="D418" s="8"/>
      <c r="E418" s="8"/>
      <c r="F418" s="8"/>
      <c r="G418" s="5"/>
      <c r="H418" s="5"/>
      <c r="I418" s="5"/>
    </row>
    <row r="419" spans="1:9" x14ac:dyDescent="0.2">
      <c r="A419" s="1"/>
      <c r="B419" s="1"/>
      <c r="C419" s="1"/>
      <c r="D419" s="8"/>
      <c r="E419" s="8"/>
      <c r="F419" s="8"/>
      <c r="G419" s="5"/>
      <c r="H419" s="5"/>
      <c r="I419" s="5"/>
    </row>
    <row r="420" spans="1:9" x14ac:dyDescent="0.2">
      <c r="A420" s="1"/>
      <c r="B420" s="1"/>
      <c r="C420" s="1"/>
      <c r="D420" s="8"/>
      <c r="E420" s="8"/>
      <c r="F420" s="8"/>
      <c r="G420" s="5"/>
      <c r="H420" s="5"/>
      <c r="I420" s="5"/>
    </row>
    <row r="421" spans="1:9" x14ac:dyDescent="0.2">
      <c r="A421" s="1"/>
      <c r="B421" s="1"/>
      <c r="C421" s="1"/>
      <c r="D421" s="8"/>
      <c r="E421" s="8"/>
      <c r="F421" s="8"/>
      <c r="G421" s="5"/>
      <c r="H421" s="5"/>
      <c r="I421" s="5"/>
    </row>
    <row r="422" spans="1:9" x14ac:dyDescent="0.2">
      <c r="A422" s="1"/>
      <c r="B422" s="1"/>
      <c r="C422" s="1"/>
      <c r="D422" s="8"/>
      <c r="E422" s="8"/>
      <c r="F422" s="8"/>
      <c r="G422" s="5"/>
      <c r="H422" s="5"/>
      <c r="I422" s="5"/>
    </row>
    <row r="423" spans="1:9" x14ac:dyDescent="0.2">
      <c r="A423" s="1"/>
      <c r="B423" s="1"/>
      <c r="C423" s="1"/>
      <c r="D423" s="8"/>
      <c r="E423" s="8"/>
      <c r="F423" s="8"/>
      <c r="G423" s="5"/>
      <c r="H423" s="5"/>
      <c r="I423" s="5"/>
    </row>
    <row r="424" spans="1:9" x14ac:dyDescent="0.2">
      <c r="A424" s="1"/>
      <c r="B424" s="1"/>
      <c r="C424" s="1"/>
      <c r="D424" s="8"/>
      <c r="E424" s="8"/>
      <c r="F424" s="8"/>
      <c r="G424" s="5"/>
      <c r="H424" s="5"/>
      <c r="I424" s="5"/>
    </row>
    <row r="425" spans="1:9" x14ac:dyDescent="0.2">
      <c r="A425" s="1"/>
      <c r="B425" s="1"/>
      <c r="C425" s="1"/>
      <c r="D425" s="8"/>
      <c r="E425" s="8"/>
      <c r="F425" s="8"/>
      <c r="G425" s="5"/>
      <c r="H425" s="5"/>
      <c r="I425" s="5"/>
    </row>
    <row r="426" spans="1:9" x14ac:dyDescent="0.2">
      <c r="A426" s="1"/>
      <c r="B426" s="1"/>
      <c r="C426" s="1"/>
      <c r="D426" s="8"/>
      <c r="E426" s="8"/>
      <c r="F426" s="8"/>
      <c r="G426" s="5"/>
      <c r="H426" s="5"/>
      <c r="I426" s="5"/>
    </row>
    <row r="427" spans="1:9" x14ac:dyDescent="0.2">
      <c r="A427" s="1"/>
      <c r="B427" s="1"/>
      <c r="C427" s="1"/>
      <c r="D427" s="8"/>
      <c r="E427" s="8"/>
      <c r="F427" s="8"/>
      <c r="G427" s="5"/>
      <c r="H427" s="5"/>
      <c r="I427" s="5"/>
    </row>
    <row r="428" spans="1:9" x14ac:dyDescent="0.2">
      <c r="A428" s="1"/>
      <c r="B428" s="1"/>
      <c r="C428" s="1"/>
      <c r="D428" s="8"/>
      <c r="E428" s="8"/>
      <c r="F428" s="8"/>
      <c r="G428" s="5"/>
      <c r="H428" s="5"/>
      <c r="I428" s="5"/>
    </row>
    <row r="429" spans="1:9" x14ac:dyDescent="0.2">
      <c r="A429" s="1"/>
      <c r="B429" s="1"/>
      <c r="C429" s="1"/>
      <c r="D429" s="8"/>
      <c r="E429" s="8"/>
      <c r="F429" s="8"/>
      <c r="G429" s="5"/>
      <c r="H429" s="5"/>
      <c r="I429" s="5"/>
    </row>
    <row r="430" spans="1:9" x14ac:dyDescent="0.2">
      <c r="A430" s="1"/>
      <c r="B430" s="1"/>
      <c r="C430" s="1"/>
      <c r="D430" s="8"/>
      <c r="E430" s="8"/>
      <c r="F430" s="8"/>
      <c r="G430" s="5"/>
      <c r="H430" s="5"/>
      <c r="I430" s="5"/>
    </row>
    <row r="431" spans="1:9" x14ac:dyDescent="0.2">
      <c r="A431" s="1"/>
      <c r="B431" s="1"/>
      <c r="C431" s="1"/>
      <c r="D431" s="8"/>
      <c r="E431" s="8"/>
      <c r="F431" s="8"/>
      <c r="G431" s="5"/>
      <c r="H431" s="5"/>
      <c r="I431" s="5"/>
    </row>
    <row r="432" spans="1:9" x14ac:dyDescent="0.2">
      <c r="A432" s="1"/>
      <c r="B432" s="1"/>
      <c r="C432" s="1"/>
      <c r="D432" s="8"/>
      <c r="E432" s="8"/>
      <c r="F432" s="8"/>
      <c r="G432" s="5"/>
      <c r="H432" s="5"/>
      <c r="I432" s="5"/>
    </row>
    <row r="433" spans="1:9" x14ac:dyDescent="0.2">
      <c r="A433" s="1"/>
      <c r="B433" s="1"/>
      <c r="C433" s="1"/>
      <c r="D433" s="8"/>
      <c r="E433" s="8"/>
      <c r="F433" s="8"/>
      <c r="G433" s="5"/>
      <c r="H433" s="5"/>
      <c r="I433" s="5"/>
    </row>
    <row r="434" spans="1:9" x14ac:dyDescent="0.2">
      <c r="A434" s="1"/>
      <c r="B434" s="1"/>
      <c r="C434" s="1"/>
      <c r="D434" s="8"/>
      <c r="E434" s="8"/>
      <c r="F434" s="8"/>
      <c r="G434" s="5"/>
      <c r="H434" s="5"/>
      <c r="I434" s="5"/>
    </row>
    <row r="435" spans="1:9" x14ac:dyDescent="0.2">
      <c r="A435" s="1"/>
      <c r="B435" s="1"/>
      <c r="C435" s="1"/>
      <c r="D435" s="8"/>
      <c r="E435" s="8"/>
      <c r="F435" s="8"/>
      <c r="G435" s="5"/>
      <c r="H435" s="5"/>
      <c r="I435" s="5"/>
    </row>
    <row r="436" spans="1:9" x14ac:dyDescent="0.2">
      <c r="A436" s="1"/>
      <c r="B436" s="1"/>
      <c r="C436" s="1"/>
      <c r="D436" s="8"/>
      <c r="E436" s="8"/>
      <c r="F436" s="8"/>
      <c r="G436" s="5"/>
      <c r="H436" s="5"/>
      <c r="I436" s="5"/>
    </row>
    <row r="437" spans="1:9" x14ac:dyDescent="0.2">
      <c r="A437" s="1"/>
      <c r="B437" s="1"/>
      <c r="C437" s="1"/>
      <c r="D437" s="8"/>
      <c r="E437" s="8"/>
      <c r="F437" s="8"/>
      <c r="G437" s="5"/>
      <c r="H437" s="5"/>
      <c r="I437" s="5"/>
    </row>
    <row r="438" spans="1:9" x14ac:dyDescent="0.2">
      <c r="A438" s="1"/>
      <c r="B438" s="1"/>
      <c r="C438" s="1"/>
      <c r="D438" s="8"/>
      <c r="E438" s="8"/>
      <c r="F438" s="8"/>
      <c r="G438" s="5"/>
      <c r="H438" s="5"/>
      <c r="I438" s="5"/>
    </row>
    <row r="439" spans="1:9" x14ac:dyDescent="0.2">
      <c r="A439" s="1"/>
      <c r="B439" s="1"/>
      <c r="C439" s="1"/>
      <c r="D439" s="8"/>
      <c r="E439" s="8"/>
      <c r="F439" s="8"/>
      <c r="G439" s="5"/>
      <c r="H439" s="5"/>
      <c r="I439" s="5"/>
    </row>
    <row r="440" spans="1:9" x14ac:dyDescent="0.2">
      <c r="A440" s="1"/>
      <c r="B440" s="1"/>
      <c r="C440" s="1"/>
      <c r="D440" s="8"/>
      <c r="E440" s="8"/>
      <c r="F440" s="8"/>
      <c r="G440" s="5"/>
      <c r="H440" s="5"/>
      <c r="I440" s="5"/>
    </row>
    <row r="441" spans="1:9" x14ac:dyDescent="0.2">
      <c r="A441" s="1"/>
      <c r="B441" s="1"/>
      <c r="C441" s="1"/>
      <c r="D441" s="8"/>
      <c r="E441" s="8"/>
      <c r="F441" s="8"/>
      <c r="G441" s="5"/>
      <c r="H441" s="5"/>
      <c r="I441" s="5"/>
    </row>
    <row r="442" spans="1:9" x14ac:dyDescent="0.2">
      <c r="A442" s="1"/>
      <c r="B442" s="1"/>
      <c r="C442" s="1"/>
      <c r="D442" s="8"/>
      <c r="E442" s="8"/>
      <c r="F442" s="8"/>
      <c r="G442" s="5"/>
      <c r="H442" s="5"/>
      <c r="I442" s="5"/>
    </row>
    <row r="443" spans="1:9" x14ac:dyDescent="0.2">
      <c r="A443" s="1"/>
      <c r="B443" s="1"/>
      <c r="C443" s="1"/>
      <c r="D443" s="8"/>
      <c r="E443" s="8"/>
      <c r="F443" s="8"/>
      <c r="G443" s="5"/>
      <c r="H443" s="5"/>
      <c r="I443" s="5"/>
    </row>
    <row r="444" spans="1:9" x14ac:dyDescent="0.2">
      <c r="A444" s="1"/>
      <c r="B444" s="1"/>
      <c r="C444" s="1"/>
      <c r="D444" s="8"/>
      <c r="E444" s="8"/>
      <c r="F444" s="8"/>
      <c r="G444" s="5"/>
      <c r="H444" s="5"/>
      <c r="I444" s="5"/>
    </row>
    <row r="445" spans="1:9" x14ac:dyDescent="0.2">
      <c r="A445" s="1"/>
      <c r="B445" s="1"/>
      <c r="C445" s="1"/>
      <c r="D445" s="8"/>
      <c r="E445" s="8"/>
      <c r="F445" s="8"/>
      <c r="G445" s="5"/>
      <c r="H445" s="5"/>
      <c r="I445" s="5"/>
    </row>
    <row r="446" spans="1:9" x14ac:dyDescent="0.2">
      <c r="A446" s="1"/>
      <c r="B446" s="1"/>
      <c r="C446" s="1"/>
      <c r="D446" s="8"/>
      <c r="E446" s="8"/>
      <c r="F446" s="8"/>
      <c r="G446" s="5"/>
      <c r="H446" s="5"/>
      <c r="I446" s="5"/>
    </row>
    <row r="447" spans="1:9" x14ac:dyDescent="0.2">
      <c r="A447" s="1"/>
      <c r="B447" s="1"/>
      <c r="C447" s="1"/>
      <c r="D447" s="8"/>
      <c r="E447" s="8"/>
      <c r="F447" s="8"/>
      <c r="G447" s="5"/>
      <c r="H447" s="5"/>
      <c r="I447" s="5"/>
    </row>
    <row r="448" spans="1:9" x14ac:dyDescent="0.2">
      <c r="A448" s="1"/>
      <c r="B448" s="1"/>
      <c r="C448" s="1"/>
      <c r="D448" s="8"/>
      <c r="E448" s="8"/>
      <c r="F448" s="8"/>
      <c r="G448" s="5"/>
      <c r="H448" s="5"/>
      <c r="I448" s="5"/>
    </row>
    <row r="449" spans="1:9" x14ac:dyDescent="0.2">
      <c r="A449" s="1"/>
      <c r="B449" s="1"/>
      <c r="C449" s="1"/>
      <c r="D449" s="8"/>
      <c r="E449" s="8"/>
      <c r="F449" s="8"/>
      <c r="G449" s="5"/>
      <c r="H449" s="5"/>
      <c r="I449" s="5"/>
    </row>
    <row r="450" spans="1:9" x14ac:dyDescent="0.2">
      <c r="A450" s="1"/>
      <c r="B450" s="1"/>
      <c r="C450" s="1"/>
      <c r="D450" s="8"/>
      <c r="E450" s="8"/>
      <c r="F450" s="8"/>
      <c r="G450" s="5"/>
      <c r="H450" s="5"/>
      <c r="I450" s="5"/>
    </row>
    <row r="451" spans="1:9" x14ac:dyDescent="0.2">
      <c r="A451" s="1"/>
      <c r="B451" s="1"/>
      <c r="C451" s="1"/>
      <c r="D451" s="8"/>
      <c r="E451" s="8"/>
      <c r="F451" s="8"/>
      <c r="G451" s="5"/>
      <c r="H451" s="5"/>
      <c r="I451" s="5"/>
    </row>
    <row r="452" spans="1:9" x14ac:dyDescent="0.2">
      <c r="A452" s="1"/>
      <c r="B452" s="1"/>
      <c r="C452" s="1"/>
      <c r="D452" s="8"/>
      <c r="E452" s="8"/>
      <c r="F452" s="8"/>
      <c r="G452" s="5"/>
      <c r="H452" s="5"/>
      <c r="I452" s="5"/>
    </row>
    <row r="453" spans="1:9" x14ac:dyDescent="0.2">
      <c r="A453" s="1"/>
      <c r="B453" s="1"/>
      <c r="C453" s="1"/>
      <c r="D453" s="8"/>
      <c r="E453" s="8"/>
      <c r="F453" s="8"/>
      <c r="G453" s="5"/>
      <c r="H453" s="5"/>
      <c r="I453" s="5"/>
    </row>
    <row r="454" spans="1:9" x14ac:dyDescent="0.2">
      <c r="A454" s="1"/>
      <c r="B454" s="1"/>
      <c r="C454" s="1"/>
      <c r="D454" s="8"/>
      <c r="E454" s="8"/>
      <c r="F454" s="8"/>
      <c r="G454" s="5"/>
      <c r="H454" s="5"/>
      <c r="I454" s="5"/>
    </row>
    <row r="455" spans="1:9" x14ac:dyDescent="0.2">
      <c r="A455" s="1"/>
      <c r="B455" s="1"/>
      <c r="C455" s="1"/>
      <c r="D455" s="8"/>
      <c r="E455" s="8"/>
      <c r="F455" s="8"/>
      <c r="G455" s="5"/>
      <c r="H455" s="5"/>
      <c r="I455" s="5"/>
    </row>
    <row r="456" spans="1:9" x14ac:dyDescent="0.2">
      <c r="A456" s="1"/>
      <c r="B456" s="1"/>
      <c r="C456" s="1"/>
      <c r="D456" s="8"/>
      <c r="E456" s="8"/>
      <c r="F456" s="8"/>
      <c r="G456" s="5"/>
      <c r="H456" s="5"/>
      <c r="I456" s="5"/>
    </row>
    <row r="457" spans="1:9" x14ac:dyDescent="0.2">
      <c r="A457" s="1"/>
      <c r="B457" s="1"/>
      <c r="C457" s="1"/>
      <c r="D457" s="8"/>
      <c r="E457" s="8"/>
      <c r="F457" s="8"/>
      <c r="G457" s="5"/>
      <c r="H457" s="5"/>
      <c r="I457" s="5"/>
    </row>
    <row r="458" spans="1:9" x14ac:dyDescent="0.2">
      <c r="A458" s="1"/>
      <c r="B458" s="1"/>
      <c r="C458" s="1"/>
      <c r="D458" s="8"/>
      <c r="E458" s="8"/>
      <c r="F458" s="8"/>
      <c r="G458" s="5"/>
      <c r="H458" s="5"/>
      <c r="I458" s="5"/>
    </row>
    <row r="459" spans="1:9" x14ac:dyDescent="0.2">
      <c r="A459" s="1"/>
      <c r="B459" s="1"/>
      <c r="C459" s="1"/>
      <c r="D459" s="8"/>
      <c r="E459" s="8"/>
      <c r="F459" s="8"/>
      <c r="G459" s="5"/>
      <c r="H459" s="5"/>
      <c r="I459" s="5"/>
    </row>
    <row r="460" spans="1:9" x14ac:dyDescent="0.2">
      <c r="A460" s="1"/>
      <c r="B460" s="1"/>
      <c r="C460" s="1"/>
      <c r="D460" s="8"/>
      <c r="E460" s="8"/>
      <c r="F460" s="8"/>
      <c r="G460" s="5"/>
      <c r="H460" s="5"/>
      <c r="I460" s="5"/>
    </row>
    <row r="461" spans="1:9" x14ac:dyDescent="0.2">
      <c r="A461" s="1"/>
      <c r="B461" s="1"/>
      <c r="C461" s="1"/>
      <c r="D461" s="8"/>
      <c r="E461" s="8"/>
      <c r="F461" s="8"/>
      <c r="G461" s="5"/>
      <c r="H461" s="5"/>
      <c r="I461" s="5"/>
    </row>
    <row r="462" spans="1:9" x14ac:dyDescent="0.2">
      <c r="A462" s="1"/>
      <c r="B462" s="1"/>
      <c r="C462" s="1"/>
      <c r="D462" s="8"/>
      <c r="E462" s="8"/>
      <c r="F462" s="8"/>
      <c r="G462" s="5"/>
      <c r="H462" s="5"/>
      <c r="I462" s="5"/>
    </row>
    <row r="463" spans="1:9" x14ac:dyDescent="0.2">
      <c r="A463" s="1"/>
      <c r="B463" s="1"/>
      <c r="C463" s="1"/>
      <c r="D463" s="8"/>
      <c r="E463" s="8"/>
      <c r="F463" s="8"/>
      <c r="G463" s="5"/>
      <c r="H463" s="5"/>
      <c r="I463" s="5"/>
    </row>
    <row r="464" spans="1:9" x14ac:dyDescent="0.2">
      <c r="A464" s="1"/>
      <c r="B464" s="1"/>
      <c r="C464" s="1"/>
      <c r="D464" s="8"/>
      <c r="E464" s="8"/>
      <c r="F464" s="8"/>
      <c r="G464" s="5"/>
      <c r="H464" s="5"/>
      <c r="I464" s="5"/>
    </row>
    <row r="465" spans="1:9" x14ac:dyDescent="0.2">
      <c r="A465" s="1"/>
      <c r="B465" s="1"/>
      <c r="C465" s="1"/>
      <c r="D465" s="8"/>
      <c r="E465" s="8"/>
      <c r="F465" s="8"/>
      <c r="G465" s="5"/>
      <c r="H465" s="5"/>
      <c r="I465" s="5"/>
    </row>
    <row r="466" spans="1:9" x14ac:dyDescent="0.2">
      <c r="A466" s="1"/>
      <c r="B466" s="1"/>
      <c r="C466" s="1"/>
      <c r="D466" s="8"/>
      <c r="E466" s="8"/>
      <c r="F466" s="8"/>
      <c r="G466" s="5"/>
      <c r="H466" s="5"/>
      <c r="I466" s="5"/>
    </row>
    <row r="467" spans="1:9" x14ac:dyDescent="0.2">
      <c r="A467" s="1"/>
      <c r="B467" s="1"/>
      <c r="C467" s="1"/>
      <c r="D467" s="8"/>
      <c r="E467" s="8"/>
      <c r="F467" s="8"/>
      <c r="G467" s="5"/>
      <c r="H467" s="5"/>
      <c r="I467" s="5"/>
    </row>
    <row r="468" spans="1:9" x14ac:dyDescent="0.2">
      <c r="A468" s="1"/>
      <c r="B468" s="1"/>
      <c r="C468" s="1"/>
      <c r="D468" s="8"/>
      <c r="E468" s="8"/>
      <c r="F468" s="8"/>
      <c r="G468" s="5"/>
      <c r="H468" s="5"/>
      <c r="I468" s="5"/>
    </row>
    <row r="469" spans="1:9" x14ac:dyDescent="0.2">
      <c r="A469" s="1"/>
      <c r="B469" s="1"/>
      <c r="C469" s="1"/>
      <c r="D469" s="8"/>
      <c r="E469" s="8"/>
      <c r="F469" s="8"/>
      <c r="G469" s="5"/>
      <c r="H469" s="5"/>
      <c r="I469" s="5"/>
    </row>
    <row r="470" spans="1:9" x14ac:dyDescent="0.2">
      <c r="A470" s="1"/>
      <c r="B470" s="1"/>
      <c r="C470" s="1"/>
      <c r="D470" s="8"/>
      <c r="E470" s="8"/>
      <c r="F470" s="8"/>
      <c r="G470" s="5"/>
      <c r="H470" s="5"/>
      <c r="I470" s="5"/>
    </row>
    <row r="471" spans="1:9" x14ac:dyDescent="0.2">
      <c r="A471" s="1"/>
      <c r="B471" s="1"/>
      <c r="C471" s="1"/>
      <c r="D471" s="8"/>
      <c r="E471" s="8"/>
      <c r="F471" s="8"/>
      <c r="G471" s="5"/>
      <c r="H471" s="5"/>
      <c r="I471" s="5"/>
    </row>
    <row r="472" spans="1:9" x14ac:dyDescent="0.2">
      <c r="A472" s="1"/>
      <c r="B472" s="1"/>
      <c r="C472" s="1"/>
      <c r="D472" s="8"/>
      <c r="E472" s="8"/>
      <c r="F472" s="8"/>
      <c r="G472" s="5"/>
      <c r="H472" s="5"/>
      <c r="I472" s="5"/>
    </row>
    <row r="473" spans="1:9" x14ac:dyDescent="0.2">
      <c r="A473" s="1"/>
      <c r="B473" s="1"/>
      <c r="C473" s="1"/>
      <c r="D473" s="8"/>
      <c r="E473" s="8"/>
      <c r="F473" s="8"/>
      <c r="G473" s="5"/>
      <c r="H473" s="5"/>
      <c r="I473" s="5"/>
    </row>
    <row r="474" spans="1:9" x14ac:dyDescent="0.2">
      <c r="A474" s="1"/>
      <c r="B474" s="1"/>
      <c r="C474" s="1"/>
      <c r="D474" s="8"/>
      <c r="E474" s="8"/>
      <c r="F474" s="8"/>
      <c r="G474" s="5"/>
      <c r="H474" s="5"/>
      <c r="I474" s="5"/>
    </row>
    <row r="475" spans="1:9" x14ac:dyDescent="0.2">
      <c r="A475" s="1"/>
      <c r="B475" s="1"/>
      <c r="C475" s="1"/>
      <c r="D475" s="8"/>
      <c r="E475" s="8"/>
      <c r="F475" s="8"/>
      <c r="G475" s="5"/>
      <c r="H475" s="5"/>
      <c r="I475" s="5"/>
    </row>
    <row r="476" spans="1:9" x14ac:dyDescent="0.2">
      <c r="A476" s="1"/>
      <c r="B476" s="1"/>
      <c r="C476" s="1"/>
      <c r="D476" s="8"/>
      <c r="E476" s="8"/>
      <c r="F476" s="8"/>
      <c r="G476" s="5"/>
      <c r="H476" s="5"/>
      <c r="I476" s="5"/>
    </row>
    <row r="477" spans="1:9" x14ac:dyDescent="0.2">
      <c r="A477" s="1"/>
      <c r="B477" s="1"/>
      <c r="C477" s="1"/>
      <c r="D477" s="8"/>
      <c r="E477" s="8"/>
      <c r="F477" s="8"/>
      <c r="G477" s="5"/>
      <c r="H477" s="5"/>
      <c r="I477" s="5"/>
    </row>
    <row r="478" spans="1:9" x14ac:dyDescent="0.2">
      <c r="A478" s="1"/>
      <c r="B478" s="1"/>
      <c r="C478" s="1"/>
      <c r="D478" s="8"/>
      <c r="E478" s="8"/>
      <c r="F478" s="8"/>
      <c r="G478" s="5"/>
      <c r="H478" s="5"/>
      <c r="I478" s="5"/>
    </row>
    <row r="479" spans="1:9" x14ac:dyDescent="0.2">
      <c r="A479" s="1"/>
      <c r="B479" s="1"/>
      <c r="C479" s="1"/>
      <c r="D479" s="8"/>
      <c r="E479" s="8"/>
      <c r="F479" s="8"/>
      <c r="G479" s="5"/>
      <c r="H479" s="5"/>
      <c r="I479" s="5"/>
    </row>
    <row r="480" spans="1:9" x14ac:dyDescent="0.2">
      <c r="A480" s="1"/>
      <c r="B480" s="1"/>
      <c r="C480" s="1"/>
      <c r="D480" s="8"/>
      <c r="E480" s="8"/>
      <c r="F480" s="8"/>
      <c r="G480" s="5"/>
      <c r="H480" s="5"/>
      <c r="I480" s="5"/>
    </row>
    <row r="481" spans="1:9" x14ac:dyDescent="0.2">
      <c r="A481" s="1"/>
      <c r="B481" s="1"/>
      <c r="C481" s="1"/>
      <c r="D481" s="8"/>
      <c r="E481" s="8"/>
      <c r="F481" s="8"/>
      <c r="G481" s="5"/>
      <c r="H481" s="5"/>
      <c r="I481" s="5"/>
    </row>
    <row r="482" spans="1:9" x14ac:dyDescent="0.2">
      <c r="A482" s="1"/>
      <c r="B482" s="1"/>
      <c r="C482" s="1"/>
      <c r="D482" s="8"/>
      <c r="E482" s="8"/>
      <c r="F482" s="8"/>
      <c r="G482" s="5"/>
      <c r="H482" s="5"/>
      <c r="I482" s="5"/>
    </row>
    <row r="483" spans="1:9" x14ac:dyDescent="0.2">
      <c r="A483" s="1"/>
      <c r="B483" s="1"/>
      <c r="C483" s="1"/>
      <c r="D483" s="8"/>
      <c r="E483" s="8"/>
      <c r="F483" s="8"/>
      <c r="G483" s="5"/>
      <c r="H483" s="5"/>
      <c r="I483" s="5"/>
    </row>
    <row r="484" spans="1:9" x14ac:dyDescent="0.2">
      <c r="A484" s="1"/>
      <c r="B484" s="1"/>
      <c r="C484" s="1"/>
      <c r="D484" s="8"/>
      <c r="E484" s="8"/>
      <c r="F484" s="8"/>
      <c r="G484" s="5"/>
      <c r="H484" s="5"/>
      <c r="I484" s="5"/>
    </row>
    <row r="485" spans="1:9" x14ac:dyDescent="0.2">
      <c r="A485" s="1"/>
      <c r="B485" s="1"/>
      <c r="C485" s="1"/>
      <c r="D485" s="8"/>
      <c r="E485" s="8"/>
      <c r="F485" s="8"/>
      <c r="G485" s="5"/>
      <c r="H485" s="5"/>
      <c r="I485" s="5"/>
    </row>
    <row r="486" spans="1:9" x14ac:dyDescent="0.2">
      <c r="A486" s="1"/>
      <c r="B486" s="1"/>
      <c r="C486" s="1"/>
      <c r="D486" s="8"/>
      <c r="E486" s="8"/>
      <c r="F486" s="8"/>
      <c r="G486" s="5"/>
      <c r="H486" s="5"/>
      <c r="I486" s="5"/>
    </row>
    <row r="487" spans="1:9" x14ac:dyDescent="0.2">
      <c r="A487" s="1"/>
      <c r="B487" s="1"/>
      <c r="C487" s="1"/>
      <c r="D487" s="8"/>
      <c r="E487" s="8"/>
      <c r="F487" s="8"/>
      <c r="G487" s="5"/>
      <c r="H487" s="5"/>
      <c r="I487" s="5"/>
    </row>
    <row r="488" spans="1:9" x14ac:dyDescent="0.2">
      <c r="A488" s="1"/>
      <c r="B488" s="1"/>
      <c r="C488" s="1"/>
      <c r="D488" s="8"/>
      <c r="E488" s="8"/>
      <c r="F488" s="8"/>
      <c r="G488" s="5"/>
      <c r="H488" s="5"/>
      <c r="I488" s="5"/>
    </row>
    <row r="489" spans="1:9" x14ac:dyDescent="0.2">
      <c r="A489" s="1"/>
      <c r="B489" s="1"/>
      <c r="C489" s="1"/>
      <c r="D489" s="8"/>
      <c r="E489" s="8"/>
      <c r="F489" s="8"/>
      <c r="G489" s="5"/>
      <c r="H489" s="5"/>
      <c r="I489" s="5"/>
    </row>
    <row r="490" spans="1:9" x14ac:dyDescent="0.2">
      <c r="A490" s="1"/>
      <c r="B490" s="1"/>
      <c r="C490" s="1"/>
      <c r="D490" s="8"/>
      <c r="E490" s="8"/>
      <c r="F490" s="8"/>
      <c r="G490" s="5"/>
      <c r="H490" s="5"/>
      <c r="I490" s="5"/>
    </row>
    <row r="491" spans="1:9" x14ac:dyDescent="0.2">
      <c r="A491" s="1"/>
      <c r="B491" s="1"/>
      <c r="C491" s="1"/>
      <c r="D491" s="8"/>
      <c r="E491" s="8"/>
      <c r="F491" s="8"/>
      <c r="G491" s="5"/>
      <c r="H491" s="5"/>
      <c r="I491" s="5"/>
    </row>
    <row r="492" spans="1:9" x14ac:dyDescent="0.2">
      <c r="A492" s="1"/>
      <c r="B492" s="1"/>
      <c r="C492" s="1"/>
      <c r="D492" s="8"/>
      <c r="E492" s="8"/>
      <c r="F492" s="8"/>
      <c r="G492" s="5"/>
      <c r="H492" s="5"/>
      <c r="I492" s="5"/>
    </row>
    <row r="493" spans="1:9" x14ac:dyDescent="0.2">
      <c r="A493" s="1"/>
      <c r="B493" s="1"/>
      <c r="C493" s="1"/>
      <c r="D493" s="8"/>
      <c r="E493" s="8"/>
      <c r="F493" s="8"/>
      <c r="G493" s="5"/>
      <c r="H493" s="5"/>
      <c r="I493" s="5"/>
    </row>
    <row r="494" spans="1:9" x14ac:dyDescent="0.2">
      <c r="A494" s="1"/>
      <c r="B494" s="1"/>
      <c r="C494" s="1"/>
      <c r="D494" s="8"/>
      <c r="E494" s="8"/>
      <c r="F494" s="8"/>
      <c r="G494" s="5"/>
      <c r="H494" s="5"/>
      <c r="I494" s="5"/>
    </row>
    <row r="495" spans="1:9" x14ac:dyDescent="0.2">
      <c r="A495" s="1"/>
      <c r="B495" s="1"/>
      <c r="C495" s="1"/>
      <c r="D495" s="8"/>
      <c r="E495" s="8"/>
      <c r="F495" s="8"/>
      <c r="G495" s="5"/>
      <c r="H495" s="5"/>
      <c r="I495" s="5"/>
    </row>
    <row r="496" spans="1:9" x14ac:dyDescent="0.2">
      <c r="A496" s="1"/>
      <c r="B496" s="1"/>
      <c r="C496" s="1"/>
      <c r="D496" s="8"/>
      <c r="E496" s="8"/>
      <c r="F496" s="8"/>
      <c r="G496" s="5"/>
      <c r="H496" s="5"/>
      <c r="I496" s="5"/>
    </row>
    <row r="497" spans="1:9" x14ac:dyDescent="0.2">
      <c r="A497" s="1"/>
      <c r="B497" s="1"/>
      <c r="C497" s="1"/>
      <c r="D497" s="8"/>
      <c r="E497" s="8"/>
      <c r="F497" s="8"/>
      <c r="G497" s="5"/>
      <c r="H497" s="5"/>
      <c r="I497" s="5"/>
    </row>
    <row r="498" spans="1:9" x14ac:dyDescent="0.2">
      <c r="A498" s="1"/>
      <c r="B498" s="1"/>
      <c r="C498" s="1"/>
      <c r="D498" s="8"/>
      <c r="E498" s="8"/>
      <c r="F498" s="8"/>
      <c r="G498" s="5"/>
      <c r="H498" s="5"/>
      <c r="I498" s="5"/>
    </row>
    <row r="499" spans="1:9" x14ac:dyDescent="0.2">
      <c r="A499" s="1"/>
      <c r="B499" s="1"/>
      <c r="C499" s="1"/>
      <c r="D499" s="8"/>
      <c r="E499" s="8"/>
      <c r="F499" s="8"/>
      <c r="G499" s="5"/>
      <c r="H499" s="5"/>
      <c r="I499" s="5"/>
    </row>
    <row r="500" spans="1:9" x14ac:dyDescent="0.2">
      <c r="A500" s="1"/>
      <c r="B500" s="1"/>
      <c r="C500" s="1"/>
      <c r="D500" s="8"/>
      <c r="E500" s="8"/>
      <c r="F500" s="8"/>
      <c r="G500" s="5"/>
      <c r="H500" s="5"/>
      <c r="I500" s="5"/>
    </row>
    <row r="501" spans="1:9" x14ac:dyDescent="0.2">
      <c r="A501" s="1"/>
      <c r="B501" s="1"/>
      <c r="C501" s="1"/>
      <c r="D501" s="8"/>
      <c r="E501" s="8"/>
      <c r="F501" s="8"/>
      <c r="G501" s="5"/>
      <c r="H501" s="5"/>
      <c r="I501" s="5"/>
    </row>
    <row r="502" spans="1:9" x14ac:dyDescent="0.2">
      <c r="A502" s="1"/>
      <c r="B502" s="1"/>
      <c r="C502" s="1"/>
      <c r="D502" s="8"/>
      <c r="E502" s="8"/>
      <c r="F502" s="8"/>
      <c r="G502" s="5"/>
      <c r="H502" s="5"/>
      <c r="I502" s="5"/>
    </row>
    <row r="503" spans="1:9" x14ac:dyDescent="0.2">
      <c r="A503" s="1"/>
      <c r="B503" s="1"/>
      <c r="C503" s="1"/>
      <c r="D503" s="8"/>
      <c r="E503" s="8"/>
      <c r="F503" s="8"/>
      <c r="G503" s="5"/>
      <c r="H503" s="5"/>
      <c r="I503" s="5"/>
    </row>
    <row r="504" spans="1:9" x14ac:dyDescent="0.2">
      <c r="A504" s="1"/>
      <c r="B504" s="1"/>
      <c r="C504" s="1"/>
      <c r="D504" s="8"/>
      <c r="E504" s="8"/>
      <c r="F504" s="8"/>
      <c r="G504" s="5"/>
      <c r="H504" s="5"/>
      <c r="I504" s="5"/>
    </row>
    <row r="505" spans="1:9" x14ac:dyDescent="0.2">
      <c r="A505" s="1"/>
      <c r="B505" s="1"/>
      <c r="C505" s="1"/>
      <c r="D505" s="8"/>
      <c r="E505" s="8"/>
      <c r="F505" s="8"/>
      <c r="G505" s="5"/>
      <c r="H505" s="5"/>
      <c r="I505" s="5"/>
    </row>
    <row r="506" spans="1:9" x14ac:dyDescent="0.2">
      <c r="A506" s="1"/>
      <c r="B506" s="1"/>
      <c r="C506" s="1"/>
      <c r="D506" s="8"/>
      <c r="E506" s="8"/>
      <c r="F506" s="8"/>
      <c r="G506" s="5"/>
      <c r="H506" s="5"/>
      <c r="I506" s="5"/>
    </row>
    <row r="507" spans="1:9" x14ac:dyDescent="0.2">
      <c r="A507" s="1"/>
      <c r="B507" s="1"/>
      <c r="C507" s="1"/>
      <c r="D507" s="8"/>
      <c r="E507" s="8"/>
      <c r="F507" s="8"/>
      <c r="G507" s="5"/>
      <c r="H507" s="5"/>
      <c r="I507" s="5"/>
    </row>
    <row r="508" spans="1:9" x14ac:dyDescent="0.2">
      <c r="A508" s="1"/>
      <c r="B508" s="1"/>
      <c r="C508" s="1"/>
      <c r="D508" s="8"/>
      <c r="E508" s="8"/>
      <c r="F508" s="8"/>
      <c r="G508" s="5"/>
      <c r="H508" s="5"/>
      <c r="I508" s="5"/>
    </row>
    <row r="509" spans="1:9" x14ac:dyDescent="0.2">
      <c r="A509" s="1"/>
      <c r="B509" s="1"/>
      <c r="C509" s="1"/>
      <c r="D509" s="8"/>
      <c r="E509" s="8"/>
      <c r="F509" s="8"/>
      <c r="G509" s="5"/>
      <c r="H509" s="5"/>
      <c r="I509" s="5"/>
    </row>
    <row r="510" spans="1:9" x14ac:dyDescent="0.2">
      <c r="A510" s="1"/>
      <c r="B510" s="1"/>
      <c r="C510" s="1"/>
      <c r="D510" s="8"/>
      <c r="E510" s="8"/>
      <c r="F510" s="8"/>
      <c r="G510" s="5"/>
      <c r="H510" s="5"/>
      <c r="I510" s="5"/>
    </row>
    <row r="511" spans="1:9" x14ac:dyDescent="0.2">
      <c r="A511" s="1"/>
      <c r="B511" s="1"/>
      <c r="C511" s="1"/>
      <c r="D511" s="8"/>
      <c r="E511" s="8"/>
      <c r="F511" s="8"/>
      <c r="G511" s="5"/>
      <c r="H511" s="5"/>
      <c r="I511" s="5"/>
    </row>
    <row r="512" spans="1:9" x14ac:dyDescent="0.2">
      <c r="A512" s="1"/>
      <c r="B512" s="1"/>
      <c r="C512" s="1"/>
      <c r="D512" s="8"/>
      <c r="E512" s="8"/>
      <c r="F512" s="8"/>
      <c r="G512" s="5"/>
      <c r="H512" s="5"/>
      <c r="I512" s="5"/>
    </row>
    <row r="513" spans="1:9" x14ac:dyDescent="0.2">
      <c r="A513" s="1"/>
      <c r="B513" s="1"/>
      <c r="C513" s="1"/>
      <c r="D513" s="8"/>
      <c r="E513" s="8"/>
      <c r="F513" s="8"/>
      <c r="G513" s="5"/>
      <c r="H513" s="5"/>
      <c r="I513" s="5"/>
    </row>
    <row r="514" spans="1:9" x14ac:dyDescent="0.2">
      <c r="A514" s="1"/>
      <c r="B514" s="1"/>
      <c r="C514" s="1"/>
      <c r="D514" s="8"/>
      <c r="E514" s="8"/>
      <c r="F514" s="8"/>
      <c r="G514" s="5"/>
      <c r="H514" s="5"/>
      <c r="I514" s="5"/>
    </row>
    <row r="515" spans="1:9" x14ac:dyDescent="0.2">
      <c r="A515" s="1"/>
      <c r="B515" s="1"/>
      <c r="C515" s="1"/>
      <c r="D515" s="8"/>
      <c r="E515" s="8"/>
      <c r="F515" s="8"/>
      <c r="G515" s="5"/>
      <c r="H515" s="5"/>
      <c r="I515" s="5"/>
    </row>
    <row r="516" spans="1:9" x14ac:dyDescent="0.2">
      <c r="A516" s="1"/>
      <c r="B516" s="1"/>
      <c r="C516" s="1"/>
      <c r="D516" s="8"/>
      <c r="E516" s="8"/>
      <c r="F516" s="8"/>
      <c r="G516" s="5"/>
      <c r="H516" s="5"/>
      <c r="I516" s="5"/>
    </row>
    <row r="517" spans="1:9" x14ac:dyDescent="0.2">
      <c r="A517" s="1"/>
      <c r="B517" s="1"/>
      <c r="C517" s="1"/>
      <c r="D517" s="8"/>
      <c r="E517" s="8"/>
      <c r="F517" s="8"/>
      <c r="G517" s="5"/>
      <c r="H517" s="5"/>
      <c r="I517" s="5"/>
    </row>
    <row r="518" spans="1:9" x14ac:dyDescent="0.2">
      <c r="A518" s="1"/>
      <c r="B518" s="1"/>
      <c r="C518" s="1"/>
      <c r="D518" s="8"/>
      <c r="E518" s="8"/>
      <c r="F518" s="8"/>
      <c r="G518" s="5"/>
      <c r="H518" s="5"/>
      <c r="I518" s="5"/>
    </row>
    <row r="519" spans="1:9" x14ac:dyDescent="0.2">
      <c r="A519" s="1"/>
      <c r="B519" s="1"/>
      <c r="C519" s="1"/>
      <c r="D519" s="8"/>
      <c r="E519" s="8"/>
      <c r="F519" s="8"/>
      <c r="G519" s="5"/>
      <c r="H519" s="5"/>
      <c r="I519" s="5"/>
    </row>
    <row r="520" spans="1:9" x14ac:dyDescent="0.2">
      <c r="A520" s="1"/>
      <c r="B520" s="1"/>
      <c r="C520" s="1"/>
      <c r="D520" s="8"/>
      <c r="E520" s="8"/>
      <c r="F520" s="8"/>
      <c r="G520" s="5"/>
      <c r="H520" s="5"/>
      <c r="I520" s="5"/>
    </row>
    <row r="521" spans="1:9" x14ac:dyDescent="0.2">
      <c r="A521" s="1"/>
      <c r="B521" s="1"/>
      <c r="C521" s="1"/>
      <c r="D521" s="8"/>
      <c r="E521" s="8"/>
      <c r="F521" s="8"/>
      <c r="G521" s="5"/>
      <c r="H521" s="5"/>
      <c r="I521" s="5"/>
    </row>
    <row r="522" spans="1:9" x14ac:dyDescent="0.2">
      <c r="A522" s="1"/>
      <c r="B522" s="1"/>
      <c r="C522" s="1"/>
      <c r="D522" s="8"/>
      <c r="E522" s="8"/>
      <c r="F522" s="8"/>
      <c r="G522" s="5"/>
      <c r="H522" s="5"/>
      <c r="I522" s="5"/>
    </row>
    <row r="523" spans="1:9" x14ac:dyDescent="0.2">
      <c r="A523" s="1"/>
      <c r="B523" s="1"/>
      <c r="C523" s="1"/>
      <c r="D523" s="8"/>
      <c r="E523" s="8"/>
      <c r="F523" s="8"/>
      <c r="G523" s="5"/>
      <c r="H523" s="5"/>
      <c r="I523" s="5"/>
    </row>
    <row r="524" spans="1:9" x14ac:dyDescent="0.2">
      <c r="A524" s="1"/>
      <c r="B524" s="1"/>
      <c r="C524" s="1"/>
      <c r="D524" s="8"/>
      <c r="E524" s="8"/>
      <c r="F524" s="8"/>
      <c r="G524" s="5"/>
      <c r="H524" s="5"/>
      <c r="I524" s="5"/>
    </row>
    <row r="525" spans="1:9" x14ac:dyDescent="0.2">
      <c r="A525" s="1"/>
      <c r="B525" s="1"/>
      <c r="C525" s="1"/>
      <c r="D525" s="8"/>
      <c r="E525" s="8"/>
      <c r="F525" s="8"/>
      <c r="G525" s="5"/>
      <c r="H525" s="5"/>
      <c r="I525" s="5"/>
    </row>
    <row r="526" spans="1:9" x14ac:dyDescent="0.2">
      <c r="A526" s="1"/>
      <c r="B526" s="1"/>
      <c r="C526" s="1"/>
      <c r="D526" s="8"/>
      <c r="E526" s="8"/>
      <c r="F526" s="8"/>
      <c r="G526" s="5"/>
      <c r="H526" s="5"/>
      <c r="I526" s="5"/>
    </row>
    <row r="527" spans="1:9" x14ac:dyDescent="0.2">
      <c r="A527" s="1"/>
      <c r="B527" s="1"/>
      <c r="C527" s="1"/>
      <c r="D527" s="8"/>
      <c r="E527" s="8"/>
      <c r="F527" s="8"/>
      <c r="G527" s="5"/>
      <c r="H527" s="5"/>
      <c r="I527" s="5"/>
    </row>
    <row r="528" spans="1:9" x14ac:dyDescent="0.2">
      <c r="A528" s="1"/>
      <c r="B528" s="1"/>
      <c r="C528" s="1"/>
      <c r="D528" s="8"/>
      <c r="E528" s="8"/>
      <c r="F528" s="8"/>
      <c r="G528" s="5"/>
      <c r="H528" s="5"/>
      <c r="I528" s="5"/>
    </row>
    <row r="529" spans="1:9" x14ac:dyDescent="0.2">
      <c r="A529" s="1"/>
      <c r="B529" s="1"/>
      <c r="C529" s="1"/>
      <c r="D529" s="8"/>
      <c r="E529" s="8"/>
      <c r="F529" s="8"/>
      <c r="G529" s="5"/>
      <c r="H529" s="5"/>
      <c r="I529" s="5"/>
    </row>
    <row r="530" spans="1:9" x14ac:dyDescent="0.2">
      <c r="A530" s="1"/>
      <c r="B530" s="1"/>
      <c r="C530" s="1"/>
      <c r="D530" s="8"/>
      <c r="E530" s="8"/>
      <c r="F530" s="8"/>
      <c r="G530" s="5"/>
      <c r="H530" s="5"/>
      <c r="I530" s="5"/>
    </row>
    <row r="531" spans="1:9" x14ac:dyDescent="0.2">
      <c r="A531" s="1"/>
      <c r="B531" s="1"/>
      <c r="C531" s="1"/>
      <c r="D531" s="8"/>
      <c r="E531" s="8"/>
      <c r="F531" s="8"/>
      <c r="G531" s="5"/>
      <c r="H531" s="5"/>
      <c r="I531" s="5"/>
    </row>
    <row r="532" spans="1:9" x14ac:dyDescent="0.2">
      <c r="A532" s="1"/>
      <c r="B532" s="1"/>
      <c r="C532" s="1"/>
      <c r="D532" s="8"/>
      <c r="E532" s="8"/>
      <c r="F532" s="8"/>
      <c r="G532" s="5"/>
      <c r="H532" s="5"/>
      <c r="I532" s="5"/>
    </row>
    <row r="533" spans="1:9" x14ac:dyDescent="0.2">
      <c r="A533" s="1"/>
      <c r="B533" s="1"/>
      <c r="C533" s="1"/>
      <c r="D533" s="8"/>
      <c r="E533" s="8"/>
      <c r="F533" s="8"/>
      <c r="G533" s="5"/>
      <c r="H533" s="5"/>
      <c r="I533" s="5"/>
    </row>
    <row r="534" spans="1:9" x14ac:dyDescent="0.2">
      <c r="A534" s="1"/>
      <c r="B534" s="1"/>
      <c r="C534" s="1"/>
      <c r="D534" s="8"/>
      <c r="E534" s="8"/>
      <c r="F534" s="8"/>
      <c r="G534" s="5"/>
      <c r="H534" s="5"/>
      <c r="I534" s="5"/>
    </row>
    <row r="535" spans="1:9" x14ac:dyDescent="0.2">
      <c r="A535" s="1"/>
      <c r="B535" s="1"/>
      <c r="C535" s="1"/>
      <c r="D535" s="8"/>
      <c r="E535" s="8"/>
      <c r="F535" s="8"/>
      <c r="G535" s="5"/>
      <c r="H535" s="5"/>
      <c r="I535" s="5"/>
    </row>
    <row r="536" spans="1:9" x14ac:dyDescent="0.2">
      <c r="A536" s="1"/>
      <c r="B536" s="1"/>
      <c r="C536" s="1"/>
      <c r="D536" s="8"/>
      <c r="E536" s="8"/>
      <c r="F536" s="8"/>
      <c r="G536" s="5"/>
      <c r="H536" s="5"/>
      <c r="I536" s="5"/>
    </row>
    <row r="537" spans="1:9" x14ac:dyDescent="0.2">
      <c r="A537" s="1"/>
      <c r="B537" s="1"/>
      <c r="C537" s="1"/>
      <c r="D537" s="8"/>
      <c r="E537" s="8"/>
      <c r="F537" s="8"/>
      <c r="G537" s="5"/>
      <c r="H537" s="5"/>
      <c r="I537" s="5"/>
    </row>
    <row r="538" spans="1:9" x14ac:dyDescent="0.2">
      <c r="A538" s="1"/>
      <c r="B538" s="1"/>
      <c r="C538" s="1"/>
      <c r="D538" s="8"/>
      <c r="E538" s="8"/>
      <c r="F538" s="8"/>
      <c r="G538" s="5"/>
      <c r="H538" s="5"/>
      <c r="I538" s="5"/>
    </row>
    <row r="539" spans="1:9" x14ac:dyDescent="0.2">
      <c r="A539" s="1"/>
      <c r="B539" s="1"/>
      <c r="C539" s="1"/>
      <c r="D539" s="8"/>
      <c r="E539" s="8"/>
      <c r="F539" s="8"/>
      <c r="G539" s="5"/>
      <c r="H539" s="5"/>
      <c r="I539" s="5"/>
    </row>
    <row r="540" spans="1:9" x14ac:dyDescent="0.2">
      <c r="A540" s="1"/>
      <c r="B540" s="1"/>
      <c r="C540" s="1"/>
      <c r="D540" s="8"/>
      <c r="E540" s="8"/>
      <c r="F540" s="8"/>
      <c r="G540" s="5"/>
      <c r="H540" s="5"/>
      <c r="I540" s="5"/>
    </row>
    <row r="541" spans="1:9" x14ac:dyDescent="0.2">
      <c r="A541" s="1"/>
      <c r="B541" s="1"/>
      <c r="C541" s="1"/>
      <c r="D541" s="8"/>
      <c r="E541" s="8"/>
      <c r="F541" s="8"/>
      <c r="G541" s="5"/>
      <c r="H541" s="5"/>
      <c r="I541" s="5"/>
    </row>
    <row r="542" spans="1:9" x14ac:dyDescent="0.2">
      <c r="A542" s="1"/>
      <c r="B542" s="1"/>
      <c r="C542" s="1"/>
      <c r="D542" s="8"/>
      <c r="E542" s="8"/>
      <c r="F542" s="8"/>
      <c r="G542" s="5"/>
      <c r="H542" s="5"/>
      <c r="I542" s="5"/>
    </row>
    <row r="543" spans="1:9" x14ac:dyDescent="0.2">
      <c r="A543" s="1"/>
      <c r="B543" s="1"/>
      <c r="C543" s="1"/>
      <c r="D543" s="8"/>
      <c r="E543" s="8"/>
      <c r="F543" s="8"/>
      <c r="G543" s="5"/>
      <c r="H543" s="5"/>
      <c r="I543" s="5"/>
    </row>
    <row r="544" spans="1:9" x14ac:dyDescent="0.2">
      <c r="A544" s="1"/>
      <c r="B544" s="1"/>
      <c r="C544" s="1"/>
      <c r="D544" s="8"/>
      <c r="E544" s="8"/>
      <c r="F544" s="8"/>
      <c r="G544" s="5"/>
      <c r="H544" s="5"/>
      <c r="I544" s="5"/>
    </row>
    <row r="545" spans="1:9" x14ac:dyDescent="0.2">
      <c r="A545" s="1"/>
      <c r="B545" s="1"/>
      <c r="C545" s="1"/>
      <c r="D545" s="8"/>
      <c r="E545" s="8"/>
      <c r="F545" s="8"/>
      <c r="G545" s="5"/>
      <c r="H545" s="5"/>
      <c r="I545" s="5"/>
    </row>
    <row r="546" spans="1:9" x14ac:dyDescent="0.2">
      <c r="A546" s="1"/>
      <c r="B546" s="1"/>
      <c r="C546" s="1"/>
      <c r="D546" s="8"/>
      <c r="E546" s="8"/>
      <c r="F546" s="8"/>
      <c r="G546" s="5"/>
      <c r="H546" s="5"/>
      <c r="I546" s="5"/>
    </row>
    <row r="547" spans="1:9" x14ac:dyDescent="0.2">
      <c r="A547" s="1"/>
      <c r="B547" s="1"/>
      <c r="C547" s="1"/>
      <c r="D547" s="8"/>
      <c r="E547" s="8"/>
      <c r="F547" s="8"/>
      <c r="G547" s="5"/>
      <c r="H547" s="5"/>
      <c r="I547" s="5"/>
    </row>
    <row r="548" spans="1:9" x14ac:dyDescent="0.2">
      <c r="A548" s="1"/>
      <c r="B548" s="1"/>
      <c r="C548" s="1"/>
      <c r="D548" s="8"/>
      <c r="E548" s="8"/>
      <c r="F548" s="8"/>
      <c r="G548" s="5"/>
      <c r="H548" s="5"/>
      <c r="I548" s="5"/>
    </row>
    <row r="549" spans="1:9" x14ac:dyDescent="0.2">
      <c r="A549" s="1"/>
      <c r="B549" s="1"/>
      <c r="C549" s="1"/>
      <c r="D549" s="8"/>
      <c r="E549" s="8"/>
      <c r="F549" s="8"/>
      <c r="G549" s="5"/>
      <c r="H549" s="5"/>
      <c r="I549" s="5"/>
    </row>
    <row r="550" spans="1:9" x14ac:dyDescent="0.2">
      <c r="A550" s="1"/>
      <c r="B550" s="1"/>
      <c r="C550" s="1"/>
      <c r="D550" s="8"/>
      <c r="E550" s="8"/>
      <c r="F550" s="8"/>
      <c r="G550" s="5"/>
      <c r="H550" s="5"/>
      <c r="I550" s="5"/>
    </row>
    <row r="551" spans="1:9" x14ac:dyDescent="0.2">
      <c r="A551" s="1"/>
      <c r="B551" s="1"/>
      <c r="C551" s="1"/>
      <c r="D551" s="8"/>
      <c r="E551" s="8"/>
      <c r="F551" s="8"/>
      <c r="G551" s="5"/>
      <c r="H551" s="5"/>
      <c r="I551" s="5"/>
    </row>
    <row r="552" spans="1:9" x14ac:dyDescent="0.2">
      <c r="A552" s="1"/>
      <c r="B552" s="1"/>
      <c r="C552" s="1"/>
      <c r="D552" s="8"/>
      <c r="E552" s="8"/>
      <c r="F552" s="8"/>
      <c r="G552" s="5"/>
      <c r="H552" s="5"/>
      <c r="I552" s="5"/>
    </row>
    <row r="553" spans="1:9" x14ac:dyDescent="0.2">
      <c r="A553" s="1"/>
      <c r="B553" s="1"/>
      <c r="C553" s="1"/>
      <c r="D553" s="8"/>
      <c r="E553" s="8"/>
      <c r="F553" s="8"/>
      <c r="G553" s="5"/>
      <c r="H553" s="5"/>
      <c r="I553" s="5"/>
    </row>
    <row r="554" spans="1:9" x14ac:dyDescent="0.2">
      <c r="A554" s="1"/>
      <c r="B554" s="1"/>
      <c r="C554" s="1"/>
      <c r="D554" s="8"/>
      <c r="E554" s="8"/>
      <c r="F554" s="8"/>
      <c r="G554" s="5"/>
      <c r="H554" s="5"/>
      <c r="I554" s="5"/>
    </row>
    <row r="555" spans="1:9" x14ac:dyDescent="0.2">
      <c r="A555" s="1"/>
      <c r="B555" s="1"/>
      <c r="C555" s="1"/>
      <c r="D555" s="8"/>
      <c r="E555" s="8"/>
      <c r="F555" s="8"/>
      <c r="G555" s="5"/>
      <c r="H555" s="5"/>
      <c r="I555" s="5"/>
    </row>
    <row r="556" spans="1:9" x14ac:dyDescent="0.2">
      <c r="A556" s="1"/>
      <c r="B556" s="1"/>
      <c r="C556" s="1"/>
      <c r="D556" s="8"/>
      <c r="E556" s="8"/>
      <c r="F556" s="8"/>
      <c r="G556" s="5"/>
      <c r="H556" s="5"/>
      <c r="I556" s="5"/>
    </row>
    <row r="557" spans="1:9" x14ac:dyDescent="0.2">
      <c r="A557" s="1"/>
      <c r="B557" s="1"/>
      <c r="C557" s="1"/>
      <c r="D557" s="8"/>
      <c r="E557" s="8"/>
      <c r="F557" s="8"/>
      <c r="G557" s="5"/>
      <c r="H557" s="5"/>
      <c r="I557" s="5"/>
    </row>
    <row r="558" spans="1:9" x14ac:dyDescent="0.2">
      <c r="A558" s="1"/>
      <c r="B558" s="1"/>
      <c r="C558" s="1"/>
      <c r="D558" s="8"/>
      <c r="E558" s="8"/>
      <c r="F558" s="8"/>
      <c r="G558" s="5"/>
      <c r="H558" s="5"/>
      <c r="I558" s="5"/>
    </row>
    <row r="559" spans="1:9" x14ac:dyDescent="0.2">
      <c r="A559" s="1"/>
      <c r="B559" s="1"/>
      <c r="C559" s="1"/>
      <c r="D559" s="8"/>
      <c r="E559" s="8"/>
      <c r="F559" s="8"/>
      <c r="G559" s="5"/>
      <c r="H559" s="5"/>
      <c r="I559" s="5"/>
    </row>
    <row r="560" spans="1:9" x14ac:dyDescent="0.2">
      <c r="A560" s="1"/>
      <c r="B560" s="1"/>
      <c r="C560" s="1"/>
      <c r="D560" s="8"/>
      <c r="E560" s="8"/>
      <c r="F560" s="8"/>
      <c r="G560" s="5"/>
      <c r="H560" s="5"/>
      <c r="I560" s="5"/>
    </row>
    <row r="561" spans="1:9" x14ac:dyDescent="0.2">
      <c r="A561" s="1"/>
      <c r="B561" s="1"/>
      <c r="C561" s="1"/>
      <c r="D561" s="8"/>
      <c r="E561" s="8"/>
      <c r="F561" s="8"/>
      <c r="G561" s="5"/>
      <c r="H561" s="5"/>
      <c r="I561" s="5"/>
    </row>
    <row r="562" spans="1:9" x14ac:dyDescent="0.2">
      <c r="A562" s="1"/>
      <c r="B562" s="1"/>
      <c r="C562" s="1"/>
      <c r="D562" s="8"/>
      <c r="E562" s="8"/>
      <c r="F562" s="8"/>
      <c r="G562" s="5"/>
      <c r="H562" s="5"/>
      <c r="I562" s="5"/>
    </row>
    <row r="563" spans="1:9" x14ac:dyDescent="0.2">
      <c r="A563" s="1"/>
      <c r="B563" s="1"/>
      <c r="C563" s="1"/>
      <c r="D563" s="8"/>
      <c r="E563" s="8"/>
      <c r="F563" s="8"/>
      <c r="G563" s="5"/>
      <c r="H563" s="5"/>
      <c r="I563" s="5"/>
    </row>
    <row r="564" spans="1:9" x14ac:dyDescent="0.2">
      <c r="A564" s="1"/>
      <c r="B564" s="1"/>
      <c r="C564" s="1"/>
      <c r="D564" s="8"/>
      <c r="E564" s="8"/>
      <c r="F564" s="8"/>
      <c r="G564" s="5"/>
      <c r="H564" s="5"/>
      <c r="I564" s="5"/>
    </row>
    <row r="565" spans="1:9" x14ac:dyDescent="0.2">
      <c r="A565" s="1"/>
      <c r="B565" s="1"/>
      <c r="C565" s="1"/>
      <c r="D565" s="8"/>
      <c r="E565" s="8"/>
      <c r="F565" s="8"/>
      <c r="G565" s="5"/>
      <c r="H565" s="5"/>
      <c r="I565" s="5"/>
    </row>
    <row r="566" spans="1:9" x14ac:dyDescent="0.2">
      <c r="A566" s="1"/>
      <c r="B566" s="1"/>
      <c r="C566" s="1"/>
      <c r="D566" s="8"/>
      <c r="E566" s="8"/>
      <c r="F566" s="8"/>
      <c r="G566" s="5"/>
      <c r="H566" s="5"/>
      <c r="I566" s="5"/>
    </row>
    <row r="567" spans="1:9" x14ac:dyDescent="0.2">
      <c r="A567" s="1"/>
      <c r="B567" s="1"/>
      <c r="C567" s="1"/>
      <c r="D567" s="8"/>
      <c r="E567" s="8"/>
      <c r="F567" s="8"/>
      <c r="G567" s="5"/>
      <c r="H567" s="5"/>
      <c r="I567" s="5"/>
    </row>
    <row r="568" spans="1:9" x14ac:dyDescent="0.2">
      <c r="A568" s="1"/>
      <c r="B568" s="1"/>
      <c r="C568" s="1"/>
      <c r="D568" s="8"/>
      <c r="E568" s="8"/>
      <c r="F568" s="8"/>
      <c r="G568" s="5"/>
      <c r="H568" s="5"/>
      <c r="I568" s="5"/>
    </row>
    <row r="569" spans="1:9" x14ac:dyDescent="0.2">
      <c r="A569" s="1"/>
      <c r="B569" s="1"/>
      <c r="C569" s="1"/>
      <c r="D569" s="8"/>
      <c r="E569" s="8"/>
      <c r="F569" s="8"/>
      <c r="G569" s="5"/>
      <c r="H569" s="5"/>
      <c r="I569" s="5"/>
    </row>
    <row r="570" spans="1:9" x14ac:dyDescent="0.2">
      <c r="A570" s="1"/>
      <c r="B570" s="1"/>
      <c r="C570" s="1"/>
      <c r="D570" s="8"/>
      <c r="E570" s="8"/>
      <c r="F570" s="8"/>
      <c r="G570" s="5"/>
      <c r="H570" s="5"/>
      <c r="I570" s="5"/>
    </row>
    <row r="571" spans="1:9" x14ac:dyDescent="0.2">
      <c r="A571" s="1"/>
      <c r="B571" s="1"/>
      <c r="C571" s="1"/>
      <c r="D571" s="8"/>
      <c r="E571" s="8"/>
      <c r="F571" s="8"/>
      <c r="G571" s="5"/>
      <c r="H571" s="5"/>
      <c r="I571" s="5"/>
    </row>
    <row r="572" spans="1:9" x14ac:dyDescent="0.2">
      <c r="A572" s="1"/>
      <c r="B572" s="1"/>
      <c r="C572" s="1"/>
      <c r="D572" s="8"/>
      <c r="E572" s="8"/>
      <c r="F572" s="8"/>
      <c r="G572" s="5"/>
      <c r="H572" s="5"/>
      <c r="I572" s="5"/>
    </row>
    <row r="573" spans="1:9" x14ac:dyDescent="0.2">
      <c r="A573" s="1"/>
      <c r="B573" s="1"/>
      <c r="C573" s="1"/>
      <c r="D573" s="8"/>
      <c r="E573" s="8"/>
      <c r="F573" s="8"/>
      <c r="G573" s="5"/>
      <c r="H573" s="5"/>
      <c r="I573" s="5"/>
    </row>
    <row r="574" spans="1:9" x14ac:dyDescent="0.2">
      <c r="A574" s="1"/>
      <c r="B574" s="1"/>
      <c r="C574" s="1"/>
      <c r="D574" s="8"/>
      <c r="E574" s="8"/>
      <c r="F574" s="8"/>
      <c r="G574" s="5"/>
      <c r="H574" s="5"/>
      <c r="I574" s="5"/>
    </row>
    <row r="575" spans="1:9" x14ac:dyDescent="0.2">
      <c r="A575" s="1"/>
      <c r="B575" s="1"/>
      <c r="C575" s="1"/>
      <c r="D575" s="8"/>
      <c r="E575" s="8"/>
      <c r="F575" s="8"/>
      <c r="G575" s="5"/>
      <c r="H575" s="5"/>
      <c r="I575" s="5"/>
    </row>
    <row r="576" spans="1:9" x14ac:dyDescent="0.2">
      <c r="A576" s="1"/>
      <c r="B576" s="1"/>
      <c r="C576" s="1"/>
      <c r="D576" s="8"/>
      <c r="E576" s="8"/>
      <c r="F576" s="8"/>
      <c r="G576" s="5"/>
      <c r="H576" s="5"/>
      <c r="I576" s="5"/>
    </row>
    <row r="577" spans="1:9" x14ac:dyDescent="0.2">
      <c r="A577" s="1"/>
      <c r="B577" s="1"/>
      <c r="C577" s="1"/>
      <c r="D577" s="8"/>
      <c r="E577" s="8"/>
      <c r="F577" s="8"/>
      <c r="G577" s="5"/>
      <c r="H577" s="5"/>
      <c r="I577" s="5"/>
    </row>
    <row r="578" spans="1:9" x14ac:dyDescent="0.2">
      <c r="A578" s="1"/>
      <c r="B578" s="1"/>
      <c r="C578" s="1"/>
      <c r="D578" s="8"/>
      <c r="E578" s="8"/>
      <c r="F578" s="8"/>
      <c r="G578" s="5"/>
      <c r="H578" s="5"/>
      <c r="I578" s="5"/>
    </row>
    <row r="579" spans="1:9" x14ac:dyDescent="0.2">
      <c r="A579" s="1"/>
      <c r="B579" s="1"/>
      <c r="C579" s="1"/>
      <c r="D579" s="8"/>
      <c r="E579" s="8"/>
      <c r="F579" s="8"/>
      <c r="G579" s="5"/>
      <c r="H579" s="5"/>
      <c r="I579" s="5"/>
    </row>
    <row r="580" spans="1:9" x14ac:dyDescent="0.2">
      <c r="A580" s="1"/>
      <c r="B580" s="1"/>
      <c r="C580" s="1"/>
      <c r="D580" s="8"/>
      <c r="E580" s="8"/>
      <c r="F580" s="8"/>
      <c r="G580" s="5"/>
      <c r="H580" s="5"/>
      <c r="I580" s="5"/>
    </row>
    <row r="581" spans="1:9" x14ac:dyDescent="0.2">
      <c r="A581" s="1"/>
      <c r="B581" s="1"/>
      <c r="C581" s="1"/>
      <c r="D581" s="8"/>
      <c r="E581" s="8"/>
      <c r="F581" s="8"/>
      <c r="G581" s="5"/>
      <c r="H581" s="5"/>
      <c r="I581" s="5"/>
    </row>
    <row r="582" spans="1:9" x14ac:dyDescent="0.2">
      <c r="A582" s="1"/>
      <c r="B582" s="1"/>
      <c r="C582" s="1"/>
      <c r="D582" s="8"/>
      <c r="E582" s="8"/>
      <c r="F582" s="8"/>
      <c r="G582" s="5"/>
      <c r="H582" s="5"/>
      <c r="I582" s="5"/>
    </row>
    <row r="583" spans="1:9" x14ac:dyDescent="0.2">
      <c r="A583" s="1"/>
      <c r="B583" s="1"/>
      <c r="C583" s="1"/>
      <c r="D583" s="8"/>
      <c r="E583" s="8"/>
      <c r="F583" s="8"/>
      <c r="G583" s="5"/>
      <c r="H583" s="5"/>
      <c r="I583" s="5"/>
    </row>
    <row r="584" spans="1:9" x14ac:dyDescent="0.2">
      <c r="A584" s="1"/>
      <c r="B584" s="1"/>
      <c r="C584" s="1"/>
      <c r="D584" s="8"/>
      <c r="E584" s="8"/>
      <c r="F584" s="8"/>
      <c r="G584" s="5"/>
      <c r="H584" s="5"/>
      <c r="I584" s="5"/>
    </row>
    <row r="585" spans="1:9" x14ac:dyDescent="0.2">
      <c r="A585" s="1"/>
      <c r="B585" s="1"/>
      <c r="C585" s="1"/>
      <c r="D585" s="8"/>
      <c r="E585" s="8"/>
      <c r="F585" s="8"/>
      <c r="G585" s="5"/>
      <c r="H585" s="5"/>
      <c r="I585" s="5"/>
    </row>
    <row r="586" spans="1:9" x14ac:dyDescent="0.2">
      <c r="A586" s="1"/>
      <c r="B586" s="1"/>
      <c r="C586" s="1"/>
      <c r="D586" s="8"/>
      <c r="E586" s="8"/>
      <c r="F586" s="8"/>
      <c r="G586" s="5"/>
      <c r="H586" s="5"/>
      <c r="I586" s="5"/>
    </row>
    <row r="587" spans="1:9" x14ac:dyDescent="0.2">
      <c r="A587" s="1"/>
      <c r="B587" s="1"/>
      <c r="C587" s="1"/>
      <c r="D587" s="8"/>
      <c r="E587" s="8"/>
      <c r="F587" s="8"/>
      <c r="G587" s="5"/>
      <c r="H587" s="5"/>
      <c r="I587" s="5"/>
    </row>
    <row r="588" spans="1:9" x14ac:dyDescent="0.2">
      <c r="A588" s="1"/>
      <c r="B588" s="1"/>
      <c r="C588" s="1"/>
      <c r="D588" s="8"/>
      <c r="E588" s="8"/>
      <c r="F588" s="8"/>
      <c r="G588" s="5"/>
      <c r="H588" s="5"/>
      <c r="I588" s="5"/>
    </row>
    <row r="589" spans="1:9" x14ac:dyDescent="0.2">
      <c r="A589" s="1"/>
      <c r="B589" s="1"/>
      <c r="C589" s="1"/>
      <c r="D589" s="8"/>
      <c r="E589" s="8"/>
      <c r="F589" s="8"/>
      <c r="G589" s="5"/>
      <c r="H589" s="5"/>
      <c r="I589" s="5"/>
    </row>
    <row r="590" spans="1:9" x14ac:dyDescent="0.2">
      <c r="A590" s="1"/>
      <c r="B590" s="1"/>
      <c r="C590" s="1"/>
      <c r="D590" s="8"/>
      <c r="E590" s="8"/>
      <c r="F590" s="8"/>
      <c r="G590" s="5"/>
      <c r="H590" s="5"/>
      <c r="I590" s="5"/>
    </row>
    <row r="591" spans="1:9" x14ac:dyDescent="0.2">
      <c r="A591" s="1"/>
      <c r="B591" s="1"/>
      <c r="C591" s="1"/>
      <c r="D591" s="8"/>
      <c r="E591" s="8"/>
      <c r="F591" s="8"/>
      <c r="G591" s="5"/>
      <c r="H591" s="5"/>
      <c r="I591" s="5"/>
    </row>
    <row r="592" spans="1:9" x14ac:dyDescent="0.2">
      <c r="A592" s="1"/>
      <c r="B592" s="1"/>
      <c r="C592" s="1"/>
      <c r="D592" s="8"/>
      <c r="E592" s="8"/>
      <c r="F592" s="8"/>
      <c r="G592" s="5"/>
      <c r="H592" s="5"/>
      <c r="I592" s="5"/>
    </row>
    <row r="593" spans="1:9" x14ac:dyDescent="0.2">
      <c r="A593" s="1"/>
      <c r="B593" s="1"/>
      <c r="C593" s="1"/>
      <c r="D593" s="8"/>
      <c r="E593" s="8"/>
      <c r="F593" s="8"/>
      <c r="G593" s="5"/>
      <c r="H593" s="5"/>
      <c r="I593" s="5"/>
    </row>
    <row r="594" spans="1:9" x14ac:dyDescent="0.2">
      <c r="A594" s="1"/>
      <c r="B594" s="1"/>
      <c r="C594" s="1"/>
      <c r="D594" s="8"/>
      <c r="E594" s="8"/>
      <c r="F594" s="8"/>
      <c r="G594" s="5"/>
      <c r="H594" s="5"/>
      <c r="I594" s="5"/>
    </row>
    <row r="595" spans="1:9" x14ac:dyDescent="0.2">
      <c r="A595" s="1"/>
      <c r="B595" s="1"/>
      <c r="C595" s="1"/>
      <c r="D595" s="8"/>
      <c r="E595" s="8"/>
      <c r="F595" s="8"/>
      <c r="G595" s="5"/>
      <c r="H595" s="5"/>
      <c r="I595" s="5"/>
    </row>
    <row r="596" spans="1:9" x14ac:dyDescent="0.2">
      <c r="A596" s="1"/>
      <c r="B596" s="1"/>
      <c r="C596" s="1"/>
      <c r="D596" s="8"/>
      <c r="E596" s="8"/>
      <c r="F596" s="8"/>
      <c r="G596" s="5"/>
      <c r="H596" s="5"/>
      <c r="I596" s="5"/>
    </row>
    <row r="597" spans="1:9" x14ac:dyDescent="0.2">
      <c r="A597" s="1"/>
      <c r="B597" s="1"/>
      <c r="C597" s="1"/>
      <c r="D597" s="8"/>
      <c r="E597" s="8"/>
      <c r="F597" s="8"/>
      <c r="G597" s="5"/>
      <c r="H597" s="5"/>
      <c r="I597" s="5"/>
    </row>
    <row r="598" spans="1:9" x14ac:dyDescent="0.2">
      <c r="A598" s="1"/>
      <c r="B598" s="1"/>
      <c r="C598" s="1"/>
      <c r="D598" s="8"/>
      <c r="E598" s="8"/>
      <c r="F598" s="8"/>
      <c r="G598" s="5"/>
      <c r="H598" s="5"/>
      <c r="I598" s="5"/>
    </row>
    <row r="599" spans="1:9" x14ac:dyDescent="0.2">
      <c r="A599" s="1"/>
      <c r="B599" s="1"/>
      <c r="C599" s="1"/>
      <c r="D599" s="8"/>
      <c r="E599" s="8"/>
      <c r="F599" s="8"/>
      <c r="G599" s="5"/>
      <c r="H599" s="5"/>
      <c r="I599" s="5"/>
    </row>
    <row r="600" spans="1:9" x14ac:dyDescent="0.2">
      <c r="A600" s="1"/>
      <c r="B600" s="1"/>
      <c r="C600" s="1"/>
      <c r="D600" s="8"/>
      <c r="E600" s="8"/>
      <c r="F600" s="8"/>
      <c r="G600" s="5"/>
      <c r="H600" s="5"/>
      <c r="I600" s="5"/>
    </row>
    <row r="601" spans="1:9" x14ac:dyDescent="0.2">
      <c r="A601" s="1"/>
      <c r="B601" s="1"/>
      <c r="C601" s="1"/>
      <c r="D601" s="8"/>
      <c r="E601" s="8"/>
      <c r="F601" s="8"/>
      <c r="G601" s="5"/>
      <c r="H601" s="5"/>
      <c r="I601" s="5"/>
    </row>
    <row r="602" spans="1:9" x14ac:dyDescent="0.2">
      <c r="A602" s="1"/>
      <c r="B602" s="1"/>
      <c r="C602" s="1"/>
      <c r="D602" s="8"/>
      <c r="E602" s="8"/>
      <c r="F602" s="8"/>
      <c r="G602" s="5"/>
      <c r="H602" s="5"/>
      <c r="I602" s="5"/>
    </row>
    <row r="603" spans="1:9" x14ac:dyDescent="0.2">
      <c r="A603" s="1"/>
      <c r="B603" s="1"/>
      <c r="C603" s="1"/>
      <c r="D603" s="8"/>
      <c r="E603" s="8"/>
      <c r="F603" s="8"/>
      <c r="G603" s="5"/>
      <c r="H603" s="5"/>
      <c r="I603" s="5"/>
    </row>
    <row r="604" spans="1:9" x14ac:dyDescent="0.2">
      <c r="A604" s="1"/>
      <c r="B604" s="1"/>
      <c r="C604" s="1"/>
      <c r="D604" s="8"/>
      <c r="E604" s="8"/>
      <c r="F604" s="8"/>
      <c r="G604" s="5"/>
      <c r="H604" s="5"/>
      <c r="I604" s="5"/>
    </row>
    <row r="605" spans="1:9" x14ac:dyDescent="0.2">
      <c r="A605" s="1"/>
      <c r="B605" s="1"/>
      <c r="C605" s="1"/>
      <c r="D605" s="8"/>
      <c r="E605" s="8"/>
      <c r="F605" s="8"/>
      <c r="G605" s="5"/>
      <c r="H605" s="5"/>
      <c r="I605" s="5"/>
    </row>
    <row r="606" spans="1:9" x14ac:dyDescent="0.2">
      <c r="A606" s="1"/>
      <c r="B606" s="1"/>
      <c r="C606" s="1"/>
      <c r="D606" s="8"/>
      <c r="E606" s="8"/>
      <c r="F606" s="8"/>
      <c r="G606" s="5"/>
      <c r="H606" s="5"/>
      <c r="I606" s="5"/>
    </row>
    <row r="607" spans="1:9" x14ac:dyDescent="0.2">
      <c r="A607" s="1"/>
      <c r="B607" s="1"/>
      <c r="C607" s="1"/>
      <c r="D607" s="8"/>
      <c r="E607" s="8"/>
      <c r="F607" s="8"/>
      <c r="G607" s="5"/>
      <c r="H607" s="5"/>
      <c r="I607" s="5"/>
    </row>
    <row r="608" spans="1:9" x14ac:dyDescent="0.2">
      <c r="A608" s="1"/>
      <c r="B608" s="1"/>
      <c r="C608" s="1"/>
      <c r="D608" s="8"/>
      <c r="E608" s="8"/>
      <c r="F608" s="8"/>
      <c r="G608" s="5"/>
      <c r="H608" s="5"/>
      <c r="I608" s="5"/>
    </row>
    <row r="609" spans="1:9" x14ac:dyDescent="0.2">
      <c r="A609" s="1"/>
      <c r="B609" s="1"/>
      <c r="C609" s="1"/>
      <c r="D609" s="8"/>
      <c r="E609" s="8"/>
      <c r="F609" s="8"/>
      <c r="G609" s="5"/>
      <c r="H609" s="5"/>
      <c r="I609" s="5"/>
    </row>
    <row r="610" spans="1:9" x14ac:dyDescent="0.2">
      <c r="A610" s="1"/>
      <c r="B610" s="1"/>
      <c r="C610" s="1"/>
      <c r="D610" s="8"/>
      <c r="E610" s="8"/>
      <c r="F610" s="8"/>
      <c r="G610" s="5"/>
      <c r="H610" s="5"/>
      <c r="I610" s="5"/>
    </row>
    <row r="611" spans="1:9" x14ac:dyDescent="0.2">
      <c r="A611" s="1"/>
      <c r="B611" s="1"/>
      <c r="C611" s="1"/>
      <c r="D611" s="8"/>
      <c r="E611" s="8"/>
      <c r="F611" s="8"/>
      <c r="G611" s="5"/>
      <c r="H611" s="5"/>
      <c r="I611" s="5"/>
    </row>
    <row r="612" spans="1:9" x14ac:dyDescent="0.2">
      <c r="A612" s="1"/>
      <c r="B612" s="1"/>
      <c r="C612" s="1"/>
      <c r="D612" s="8"/>
      <c r="E612" s="8"/>
      <c r="F612" s="8"/>
      <c r="G612" s="5"/>
      <c r="H612" s="5"/>
      <c r="I612" s="5"/>
    </row>
    <row r="613" spans="1:9" x14ac:dyDescent="0.2">
      <c r="A613" s="1"/>
      <c r="B613" s="1"/>
      <c r="C613" s="1"/>
      <c r="D613" s="8"/>
      <c r="E613" s="8"/>
      <c r="F613" s="8"/>
      <c r="G613" s="5"/>
      <c r="H613" s="5"/>
      <c r="I613" s="5"/>
    </row>
    <row r="614" spans="1:9" x14ac:dyDescent="0.2">
      <c r="A614" s="1"/>
      <c r="B614" s="1"/>
      <c r="C614" s="1"/>
      <c r="D614" s="8"/>
      <c r="E614" s="8"/>
      <c r="F614" s="8"/>
      <c r="G614" s="5"/>
      <c r="H614" s="5"/>
      <c r="I614" s="5"/>
    </row>
    <row r="615" spans="1:9" x14ac:dyDescent="0.2">
      <c r="A615" s="1"/>
      <c r="B615" s="1"/>
      <c r="C615" s="1"/>
      <c r="D615" s="8"/>
      <c r="E615" s="8"/>
      <c r="F615" s="8"/>
      <c r="G615" s="5"/>
      <c r="H615" s="5"/>
      <c r="I615" s="5"/>
    </row>
    <row r="616" spans="1:9" x14ac:dyDescent="0.2">
      <c r="A616" s="1"/>
      <c r="B616" s="1"/>
      <c r="C616" s="1"/>
      <c r="D616" s="8"/>
      <c r="E616" s="8"/>
      <c r="F616" s="8"/>
      <c r="G616" s="5"/>
      <c r="H616" s="5"/>
      <c r="I616" s="5"/>
    </row>
    <row r="617" spans="1:9" x14ac:dyDescent="0.2">
      <c r="A617" s="1"/>
      <c r="B617" s="1"/>
      <c r="C617" s="1"/>
      <c r="D617" s="8"/>
      <c r="E617" s="8"/>
      <c r="F617" s="8"/>
      <c r="G617" s="5"/>
      <c r="H617" s="5"/>
      <c r="I617" s="5"/>
    </row>
    <row r="618" spans="1:9" x14ac:dyDescent="0.2">
      <c r="A618" s="1"/>
      <c r="B618" s="1"/>
      <c r="C618" s="1"/>
      <c r="D618" s="8"/>
      <c r="E618" s="8"/>
      <c r="F618" s="8"/>
      <c r="G618" s="5"/>
      <c r="H618" s="5"/>
      <c r="I618" s="5"/>
    </row>
    <row r="619" spans="1:9" x14ac:dyDescent="0.2">
      <c r="A619" s="1"/>
      <c r="B619" s="1"/>
      <c r="C619" s="1"/>
      <c r="D619" s="8"/>
      <c r="E619" s="8"/>
      <c r="F619" s="8"/>
      <c r="G619" s="5"/>
      <c r="H619" s="5"/>
      <c r="I619" s="5"/>
    </row>
    <row r="620" spans="1:9" x14ac:dyDescent="0.2">
      <c r="A620" s="1"/>
      <c r="B620" s="1"/>
      <c r="C620" s="1"/>
      <c r="D620" s="8"/>
      <c r="E620" s="8"/>
      <c r="F620" s="8"/>
      <c r="G620" s="5"/>
      <c r="H620" s="5"/>
      <c r="I620" s="5"/>
    </row>
    <row r="621" spans="1:9" x14ac:dyDescent="0.2">
      <c r="A621" s="1"/>
      <c r="B621" s="1"/>
      <c r="C621" s="1"/>
      <c r="D621" s="8"/>
      <c r="E621" s="8"/>
      <c r="F621" s="8"/>
      <c r="G621" s="5"/>
      <c r="H621" s="5"/>
      <c r="I621" s="5"/>
    </row>
    <row r="622" spans="1:9" x14ac:dyDescent="0.2">
      <c r="A622" s="1"/>
      <c r="B622" s="1"/>
      <c r="C622" s="1"/>
      <c r="D622" s="8"/>
      <c r="E622" s="8"/>
      <c r="F622" s="8"/>
      <c r="G622" s="5"/>
      <c r="H622" s="5"/>
      <c r="I622" s="5"/>
    </row>
    <row r="623" spans="1:9" x14ac:dyDescent="0.2">
      <c r="A623" s="1"/>
      <c r="B623" s="1"/>
      <c r="C623" s="1"/>
      <c r="D623" s="8"/>
      <c r="E623" s="8"/>
      <c r="F623" s="8"/>
      <c r="G623" s="5"/>
      <c r="H623" s="5"/>
      <c r="I623" s="5"/>
    </row>
    <row r="624" spans="1:9" x14ac:dyDescent="0.2">
      <c r="A624" s="1"/>
      <c r="B624" s="1"/>
      <c r="C624" s="1"/>
      <c r="D624" s="8"/>
      <c r="E624" s="8"/>
      <c r="F624" s="8"/>
      <c r="G624" s="5"/>
      <c r="H624" s="5"/>
      <c r="I624" s="5"/>
    </row>
    <row r="625" spans="1:9" x14ac:dyDescent="0.2">
      <c r="A625" s="1"/>
      <c r="B625" s="1"/>
      <c r="C625" s="1"/>
      <c r="D625" s="8"/>
      <c r="E625" s="8"/>
      <c r="F625" s="8"/>
      <c r="G625" s="5"/>
      <c r="H625" s="5"/>
      <c r="I625" s="5"/>
    </row>
    <row r="626" spans="1:9" x14ac:dyDescent="0.2">
      <c r="A626" s="1"/>
      <c r="B626" s="1"/>
      <c r="C626" s="1"/>
      <c r="D626" s="8"/>
      <c r="E626" s="8"/>
      <c r="F626" s="8"/>
      <c r="G626" s="5"/>
      <c r="H626" s="5"/>
      <c r="I626" s="5"/>
    </row>
    <row r="627" spans="1:9" x14ac:dyDescent="0.2">
      <c r="A627" s="1"/>
      <c r="B627" s="1"/>
      <c r="C627" s="1"/>
      <c r="D627" s="8"/>
      <c r="E627" s="8"/>
      <c r="F627" s="8"/>
      <c r="G627" s="5"/>
      <c r="H627" s="5"/>
      <c r="I627" s="5"/>
    </row>
    <row r="628" spans="1:9" x14ac:dyDescent="0.2">
      <c r="A628" s="1"/>
      <c r="B628" s="1"/>
      <c r="C628" s="1"/>
      <c r="D628" s="8"/>
      <c r="E628" s="8"/>
      <c r="F628" s="8"/>
      <c r="G628" s="5"/>
      <c r="H628" s="5"/>
      <c r="I628" s="5"/>
    </row>
    <row r="629" spans="1:9" x14ac:dyDescent="0.2">
      <c r="A629" s="1"/>
      <c r="B629" s="1"/>
      <c r="C629" s="1"/>
      <c r="D629" s="8"/>
      <c r="E629" s="8"/>
      <c r="F629" s="8"/>
      <c r="G629" s="5"/>
      <c r="H629" s="5"/>
      <c r="I629" s="5"/>
    </row>
    <row r="630" spans="1:9" x14ac:dyDescent="0.2">
      <c r="A630" s="1"/>
      <c r="B630" s="1"/>
      <c r="C630" s="1"/>
      <c r="D630" s="8"/>
      <c r="E630" s="8"/>
      <c r="F630" s="8"/>
      <c r="G630" s="5"/>
      <c r="H630" s="5"/>
      <c r="I630" s="5"/>
    </row>
    <row r="631" spans="1:9" x14ac:dyDescent="0.2">
      <c r="A631" s="1"/>
      <c r="B631" s="1"/>
      <c r="C631" s="1"/>
      <c r="D631" s="8"/>
      <c r="E631" s="8"/>
      <c r="F631" s="8"/>
      <c r="G631" s="5"/>
      <c r="H631" s="5"/>
      <c r="I631" s="5"/>
    </row>
    <row r="632" spans="1:9" x14ac:dyDescent="0.2">
      <c r="A632" s="1"/>
      <c r="B632" s="1"/>
      <c r="C632" s="1"/>
      <c r="D632" s="8"/>
      <c r="E632" s="8"/>
      <c r="F632" s="8"/>
      <c r="G632" s="5"/>
      <c r="H632" s="5"/>
      <c r="I632" s="5"/>
    </row>
    <row r="633" spans="1:9" x14ac:dyDescent="0.2">
      <c r="A633" s="1"/>
      <c r="B633" s="1"/>
      <c r="C633" s="1"/>
      <c r="D633" s="8"/>
      <c r="E633" s="8"/>
      <c r="F633" s="8"/>
      <c r="G633" s="5"/>
      <c r="H633" s="5"/>
      <c r="I633" s="5"/>
    </row>
    <row r="634" spans="1:9" x14ac:dyDescent="0.2">
      <c r="A634" s="1"/>
      <c r="B634" s="1"/>
      <c r="C634" s="1"/>
      <c r="D634" s="8"/>
      <c r="E634" s="8"/>
      <c r="F634" s="8"/>
      <c r="G634" s="5"/>
      <c r="H634" s="5"/>
      <c r="I634" s="5"/>
    </row>
    <row r="635" spans="1:9" x14ac:dyDescent="0.2">
      <c r="A635" s="1"/>
      <c r="B635" s="1"/>
      <c r="C635" s="1"/>
      <c r="D635" s="8"/>
      <c r="E635" s="8"/>
      <c r="F635" s="8"/>
      <c r="G635" s="5"/>
      <c r="H635" s="5"/>
      <c r="I635" s="5"/>
    </row>
    <row r="636" spans="1:9" x14ac:dyDescent="0.2">
      <c r="A636" s="1"/>
      <c r="B636" s="1"/>
      <c r="C636" s="1"/>
      <c r="D636" s="8"/>
      <c r="E636" s="8"/>
      <c r="F636" s="8"/>
      <c r="G636" s="5"/>
      <c r="H636" s="5"/>
      <c r="I636" s="5"/>
    </row>
    <row r="637" spans="1:9" x14ac:dyDescent="0.2">
      <c r="A637" s="1"/>
      <c r="B637" s="1"/>
      <c r="C637" s="1"/>
      <c r="D637" s="8"/>
      <c r="E637" s="8"/>
      <c r="F637" s="8"/>
      <c r="G637" s="5"/>
      <c r="H637" s="5"/>
      <c r="I637" s="5"/>
    </row>
    <row r="638" spans="1:9" x14ac:dyDescent="0.2">
      <c r="A638" s="1"/>
      <c r="B638" s="1"/>
      <c r="C638" s="1"/>
      <c r="D638" s="8"/>
      <c r="E638" s="8"/>
      <c r="F638" s="8"/>
      <c r="G638" s="5"/>
      <c r="H638" s="5"/>
      <c r="I638" s="5"/>
    </row>
    <row r="639" spans="1:9" x14ac:dyDescent="0.2">
      <c r="A639" s="1"/>
      <c r="B639" s="1"/>
      <c r="C639" s="1"/>
      <c r="D639" s="8"/>
      <c r="E639" s="8"/>
      <c r="F639" s="8"/>
      <c r="G639" s="5"/>
      <c r="H639" s="5"/>
      <c r="I639" s="5"/>
    </row>
    <row r="640" spans="1:9" x14ac:dyDescent="0.2">
      <c r="A640" s="1"/>
      <c r="B640" s="1"/>
      <c r="C640" s="1"/>
      <c r="D640" s="8"/>
      <c r="E640" s="8"/>
      <c r="F640" s="8"/>
      <c r="G640" s="5"/>
      <c r="H640" s="5"/>
      <c r="I640" s="5"/>
    </row>
    <row r="641" spans="1:9" x14ac:dyDescent="0.2">
      <c r="A641" s="1"/>
      <c r="B641" s="1"/>
      <c r="C641" s="1"/>
      <c r="D641" s="8"/>
      <c r="E641" s="8"/>
      <c r="F641" s="8"/>
      <c r="G641" s="5"/>
      <c r="H641" s="5"/>
      <c r="I641" s="5"/>
    </row>
    <row r="642" spans="1:9" x14ac:dyDescent="0.2">
      <c r="A642" s="1"/>
      <c r="B642" s="1"/>
      <c r="C642" s="1"/>
      <c r="D642" s="8"/>
      <c r="E642" s="8"/>
      <c r="F642" s="8"/>
      <c r="G642" s="5"/>
      <c r="H642" s="5"/>
      <c r="I642" s="5"/>
    </row>
    <row r="643" spans="1:9" x14ac:dyDescent="0.2">
      <c r="A643" s="1"/>
      <c r="B643" s="1"/>
      <c r="C643" s="1"/>
      <c r="D643" s="8"/>
      <c r="E643" s="8"/>
      <c r="F643" s="8"/>
      <c r="G643" s="5"/>
      <c r="H643" s="5"/>
      <c r="I643" s="5"/>
    </row>
    <row r="644" spans="1:9" x14ac:dyDescent="0.2">
      <c r="A644" s="1"/>
      <c r="B644" s="1"/>
      <c r="C644" s="1"/>
      <c r="D644" s="8"/>
      <c r="E644" s="8"/>
      <c r="F644" s="8"/>
      <c r="G644" s="5"/>
      <c r="H644" s="5"/>
      <c r="I644" s="5"/>
    </row>
    <row r="645" spans="1:9" x14ac:dyDescent="0.2">
      <c r="A645" s="1"/>
      <c r="B645" s="1"/>
      <c r="C645" s="1"/>
      <c r="D645" s="8"/>
      <c r="E645" s="8"/>
      <c r="F645" s="8"/>
      <c r="G645" s="5"/>
      <c r="H645" s="5"/>
      <c r="I645" s="5"/>
    </row>
    <row r="646" spans="1:9" x14ac:dyDescent="0.2">
      <c r="A646" s="1"/>
      <c r="B646" s="1"/>
      <c r="C646" s="1"/>
      <c r="D646" s="8"/>
      <c r="E646" s="8"/>
      <c r="F646" s="8"/>
      <c r="G646" s="5"/>
      <c r="H646" s="5"/>
      <c r="I646" s="5"/>
    </row>
    <row r="647" spans="1:9" x14ac:dyDescent="0.2">
      <c r="A647" s="1"/>
      <c r="B647" s="1"/>
      <c r="C647" s="1"/>
      <c r="D647" s="8"/>
      <c r="E647" s="8"/>
      <c r="F647" s="8"/>
      <c r="G647" s="5"/>
      <c r="H647" s="5"/>
      <c r="I647" s="5"/>
    </row>
    <row r="648" spans="1:9" x14ac:dyDescent="0.2">
      <c r="A648" s="1"/>
      <c r="B648" s="1"/>
      <c r="C648" s="1"/>
      <c r="D648" s="8"/>
      <c r="E648" s="8"/>
      <c r="F648" s="8"/>
      <c r="G648" s="5"/>
      <c r="H648" s="5"/>
      <c r="I648" s="5"/>
    </row>
    <row r="649" spans="1:9" x14ac:dyDescent="0.2">
      <c r="A649" s="1"/>
      <c r="B649" s="1"/>
      <c r="C649" s="1"/>
      <c r="D649" s="8"/>
      <c r="E649" s="8"/>
      <c r="F649" s="8"/>
      <c r="G649" s="5"/>
      <c r="H649" s="5"/>
      <c r="I649" s="5"/>
    </row>
    <row r="650" spans="1:9" x14ac:dyDescent="0.2">
      <c r="A650" s="1"/>
      <c r="B650" s="1"/>
      <c r="C650" s="1"/>
      <c r="D650" s="8"/>
      <c r="E650" s="8"/>
      <c r="F650" s="8"/>
      <c r="G650" s="5"/>
      <c r="H650" s="5"/>
      <c r="I650" s="5"/>
    </row>
    <row r="651" spans="1:9" x14ac:dyDescent="0.2">
      <c r="A651" s="1"/>
      <c r="B651" s="1"/>
      <c r="C651" s="1"/>
      <c r="D651" s="8"/>
      <c r="E651" s="8"/>
      <c r="F651" s="8"/>
      <c r="G651" s="5"/>
      <c r="H651" s="5"/>
      <c r="I651" s="5"/>
    </row>
    <row r="652" spans="1:9" x14ac:dyDescent="0.2">
      <c r="A652" s="1"/>
      <c r="B652" s="1"/>
      <c r="C652" s="1"/>
      <c r="D652" s="8"/>
      <c r="E652" s="8"/>
      <c r="F652" s="8"/>
      <c r="G652" s="5"/>
      <c r="H652" s="5"/>
      <c r="I652" s="5"/>
    </row>
    <row r="653" spans="1:9" x14ac:dyDescent="0.2">
      <c r="A653" s="1"/>
      <c r="B653" s="1"/>
      <c r="C653" s="1"/>
      <c r="D653" s="8"/>
      <c r="E653" s="8"/>
      <c r="F653" s="8"/>
      <c r="G653" s="5"/>
      <c r="H653" s="5"/>
      <c r="I653" s="5"/>
    </row>
    <row r="654" spans="1:9" x14ac:dyDescent="0.2">
      <c r="A654" s="1"/>
      <c r="B654" s="1"/>
      <c r="C654" s="1"/>
      <c r="D654" s="8"/>
      <c r="E654" s="8"/>
      <c r="F654" s="8"/>
      <c r="G654" s="5"/>
      <c r="H654" s="5"/>
      <c r="I654" s="5"/>
    </row>
    <row r="655" spans="1:9" x14ac:dyDescent="0.2">
      <c r="A655" s="1"/>
      <c r="B655" s="1"/>
      <c r="C655" s="1"/>
      <c r="D655" s="8"/>
      <c r="E655" s="8"/>
      <c r="F655" s="8"/>
      <c r="G655" s="5"/>
      <c r="H655" s="5"/>
      <c r="I655" s="5"/>
    </row>
    <row r="656" spans="1:9" x14ac:dyDescent="0.2">
      <c r="A656" s="1"/>
      <c r="B656" s="1"/>
      <c r="C656" s="1"/>
      <c r="D656" s="8"/>
      <c r="E656" s="8"/>
      <c r="F656" s="8"/>
      <c r="G656" s="5"/>
      <c r="H656" s="5"/>
      <c r="I656" s="5"/>
    </row>
    <row r="657" spans="1:9" x14ac:dyDescent="0.2">
      <c r="A657" s="1"/>
      <c r="B657" s="1"/>
      <c r="C657" s="1"/>
      <c r="D657" s="8"/>
      <c r="E657" s="8"/>
      <c r="F657" s="8"/>
      <c r="G657" s="5"/>
      <c r="H657" s="5"/>
      <c r="I657" s="5"/>
    </row>
    <row r="658" spans="1:9" x14ac:dyDescent="0.2">
      <c r="A658" s="1"/>
      <c r="B658" s="1"/>
      <c r="C658" s="1"/>
      <c r="D658" s="8"/>
      <c r="E658" s="8"/>
      <c r="F658" s="8"/>
      <c r="G658" s="5"/>
      <c r="H658" s="5"/>
      <c r="I658" s="5"/>
    </row>
    <row r="659" spans="1:9" x14ac:dyDescent="0.2">
      <c r="A659" s="1"/>
      <c r="B659" s="1"/>
      <c r="C659" s="1"/>
      <c r="D659" s="8"/>
      <c r="E659" s="8"/>
      <c r="F659" s="8"/>
      <c r="G659" s="5"/>
      <c r="H659" s="5"/>
      <c r="I659" s="5"/>
    </row>
    <row r="660" spans="1:9" x14ac:dyDescent="0.2">
      <c r="A660" s="1"/>
      <c r="B660" s="1"/>
      <c r="C660" s="1"/>
      <c r="D660" s="8"/>
      <c r="E660" s="8"/>
      <c r="F660" s="8"/>
      <c r="G660" s="5"/>
      <c r="H660" s="5"/>
      <c r="I660" s="5"/>
    </row>
    <row r="661" spans="1:9" x14ac:dyDescent="0.2">
      <c r="A661" s="1"/>
      <c r="B661" s="1"/>
      <c r="C661" s="1"/>
      <c r="D661" s="8"/>
      <c r="E661" s="8"/>
      <c r="F661" s="8"/>
      <c r="G661" s="5"/>
      <c r="H661" s="5"/>
      <c r="I661" s="5"/>
    </row>
    <row r="662" spans="1:9" x14ac:dyDescent="0.2">
      <c r="A662" s="1"/>
      <c r="B662" s="1"/>
      <c r="C662" s="1"/>
      <c r="D662" s="8"/>
      <c r="E662" s="8"/>
      <c r="F662" s="8"/>
      <c r="G662" s="5"/>
      <c r="H662" s="5"/>
      <c r="I662" s="5"/>
    </row>
    <row r="663" spans="1:9" x14ac:dyDescent="0.2">
      <c r="A663" s="1"/>
      <c r="B663" s="1"/>
      <c r="C663" s="1"/>
      <c r="D663" s="8"/>
      <c r="E663" s="8"/>
      <c r="F663" s="8"/>
      <c r="G663" s="5"/>
      <c r="H663" s="5"/>
      <c r="I663" s="5"/>
    </row>
    <row r="664" spans="1:9" x14ac:dyDescent="0.2">
      <c r="A664" s="1"/>
      <c r="B664" s="1"/>
      <c r="C664" s="1"/>
      <c r="D664" s="8"/>
      <c r="E664" s="8"/>
      <c r="F664" s="8"/>
      <c r="G664" s="5"/>
      <c r="H664" s="5"/>
      <c r="I664" s="5"/>
    </row>
    <row r="665" spans="1:9" x14ac:dyDescent="0.2">
      <c r="A665" s="1"/>
      <c r="B665" s="1"/>
      <c r="C665" s="1"/>
      <c r="D665" s="8"/>
      <c r="E665" s="8"/>
      <c r="F665" s="8"/>
      <c r="G665" s="5"/>
      <c r="H665" s="5"/>
      <c r="I665" s="5"/>
    </row>
    <row r="666" spans="1:9" x14ac:dyDescent="0.2">
      <c r="A666" s="1"/>
      <c r="B666" s="1"/>
      <c r="C666" s="1"/>
      <c r="D666" s="8"/>
      <c r="E666" s="8"/>
      <c r="F666" s="8"/>
      <c r="G666" s="5"/>
      <c r="H666" s="5"/>
      <c r="I666" s="5"/>
    </row>
    <row r="667" spans="1:9" x14ac:dyDescent="0.2">
      <c r="A667" s="1"/>
      <c r="B667" s="1"/>
      <c r="C667" s="1"/>
      <c r="D667" s="8"/>
      <c r="E667" s="8"/>
      <c r="F667" s="8"/>
      <c r="G667" s="5"/>
      <c r="H667" s="5"/>
      <c r="I667" s="5"/>
    </row>
    <row r="668" spans="1:9" x14ac:dyDescent="0.2">
      <c r="A668" s="1"/>
      <c r="B668" s="1"/>
      <c r="C668" s="1"/>
      <c r="D668" s="8"/>
      <c r="E668" s="8"/>
      <c r="F668" s="8"/>
      <c r="G668" s="5"/>
      <c r="H668" s="5"/>
      <c r="I668" s="5"/>
    </row>
    <row r="669" spans="1:9" x14ac:dyDescent="0.2">
      <c r="A669" s="1"/>
      <c r="B669" s="1"/>
      <c r="C669" s="1"/>
      <c r="D669" s="8"/>
      <c r="E669" s="8"/>
      <c r="F669" s="8"/>
      <c r="G669" s="5"/>
      <c r="H669" s="5"/>
      <c r="I669" s="5"/>
    </row>
    <row r="670" spans="1:9" x14ac:dyDescent="0.2">
      <c r="A670" s="1"/>
      <c r="B670" s="1"/>
      <c r="C670" s="1"/>
      <c r="D670" s="8"/>
      <c r="E670" s="8"/>
      <c r="F670" s="8"/>
      <c r="G670" s="5"/>
      <c r="H670" s="5"/>
      <c r="I670" s="5"/>
    </row>
    <row r="671" spans="1:9" x14ac:dyDescent="0.2">
      <c r="A671" s="1"/>
      <c r="B671" s="1"/>
      <c r="C671" s="1"/>
      <c r="D671" s="8"/>
      <c r="E671" s="8"/>
      <c r="F671" s="8"/>
      <c r="G671" s="5"/>
      <c r="H671" s="5"/>
      <c r="I671" s="5"/>
    </row>
    <row r="672" spans="1:9" x14ac:dyDescent="0.2">
      <c r="A672" s="1"/>
      <c r="B672" s="1"/>
      <c r="C672" s="1"/>
      <c r="D672" s="8"/>
      <c r="E672" s="8"/>
      <c r="F672" s="8"/>
      <c r="G672" s="5"/>
      <c r="H672" s="5"/>
      <c r="I672" s="5"/>
    </row>
    <row r="673" spans="1:9" x14ac:dyDescent="0.2">
      <c r="A673" s="1"/>
      <c r="B673" s="1"/>
      <c r="C673" s="1"/>
      <c r="D673" s="8"/>
      <c r="E673" s="8"/>
      <c r="F673" s="8"/>
      <c r="G673" s="5"/>
      <c r="H673" s="5"/>
      <c r="I673" s="5"/>
    </row>
    <row r="674" spans="1:9" x14ac:dyDescent="0.2">
      <c r="A674" s="1"/>
      <c r="B674" s="1"/>
      <c r="C674" s="1"/>
      <c r="D674" s="8"/>
      <c r="E674" s="8"/>
      <c r="F674" s="8"/>
      <c r="G674" s="5"/>
      <c r="H674" s="5"/>
      <c r="I674" s="5"/>
    </row>
    <row r="675" spans="1:9" x14ac:dyDescent="0.2">
      <c r="A675" s="1"/>
      <c r="B675" s="1"/>
      <c r="C675" s="1"/>
      <c r="D675" s="8"/>
      <c r="E675" s="8"/>
      <c r="F675" s="8"/>
      <c r="G675" s="5"/>
      <c r="H675" s="5"/>
      <c r="I675" s="5"/>
    </row>
    <row r="676" spans="1:9" x14ac:dyDescent="0.2">
      <c r="A676" s="1"/>
      <c r="B676" s="1"/>
      <c r="C676" s="1"/>
      <c r="D676" s="8"/>
      <c r="E676" s="8"/>
      <c r="F676" s="8"/>
      <c r="G676" s="5"/>
      <c r="H676" s="5"/>
      <c r="I676" s="5"/>
    </row>
    <row r="677" spans="1:9" x14ac:dyDescent="0.2">
      <c r="A677" s="1"/>
      <c r="B677" s="1"/>
      <c r="C677" s="1"/>
      <c r="D677" s="8"/>
      <c r="E677" s="8"/>
      <c r="F677" s="8"/>
      <c r="G677" s="5"/>
      <c r="H677" s="5"/>
      <c r="I677" s="5"/>
    </row>
    <row r="678" spans="1:9" x14ac:dyDescent="0.2">
      <c r="A678" s="1"/>
      <c r="B678" s="1"/>
      <c r="C678" s="1"/>
      <c r="D678" s="8"/>
      <c r="E678" s="8"/>
      <c r="F678" s="8"/>
      <c r="G678" s="5"/>
      <c r="H678" s="5"/>
      <c r="I678" s="5"/>
    </row>
    <row r="679" spans="1:9" x14ac:dyDescent="0.2">
      <c r="A679" s="1"/>
      <c r="B679" s="1"/>
      <c r="C679" s="1"/>
      <c r="D679" s="8"/>
      <c r="E679" s="8"/>
      <c r="F679" s="8"/>
      <c r="G679" s="5"/>
      <c r="H679" s="5"/>
      <c r="I679" s="5"/>
    </row>
    <row r="680" spans="1:9" x14ac:dyDescent="0.2">
      <c r="A680" s="1"/>
      <c r="B680" s="1"/>
      <c r="C680" s="1"/>
      <c r="D680" s="8"/>
      <c r="E680" s="8"/>
      <c r="F680" s="8"/>
      <c r="G680" s="5"/>
      <c r="H680" s="5"/>
      <c r="I680" s="5"/>
    </row>
    <row r="681" spans="1:9" x14ac:dyDescent="0.2">
      <c r="A681" s="1"/>
      <c r="B681" s="1"/>
      <c r="C681" s="1"/>
      <c r="D681" s="8"/>
      <c r="E681" s="8"/>
      <c r="F681" s="8"/>
      <c r="G681" s="5"/>
      <c r="H681" s="5"/>
      <c r="I681" s="5"/>
    </row>
    <row r="682" spans="1:9" x14ac:dyDescent="0.2">
      <c r="A682" s="1"/>
      <c r="B682" s="1"/>
      <c r="C682" s="1"/>
      <c r="D682" s="8"/>
      <c r="E682" s="8"/>
      <c r="F682" s="8"/>
      <c r="G682" s="5"/>
      <c r="H682" s="5"/>
      <c r="I682" s="5"/>
    </row>
    <row r="683" spans="1:9" x14ac:dyDescent="0.2">
      <c r="A683" s="1"/>
      <c r="B683" s="1"/>
      <c r="C683" s="1"/>
      <c r="D683" s="8"/>
      <c r="E683" s="8"/>
      <c r="F683" s="8"/>
      <c r="G683" s="5"/>
      <c r="H683" s="5"/>
      <c r="I683" s="5"/>
    </row>
    <row r="684" spans="1:9" x14ac:dyDescent="0.2">
      <c r="A684" s="1"/>
      <c r="B684" s="1"/>
      <c r="C684" s="1"/>
      <c r="D684" s="8"/>
      <c r="E684" s="8"/>
      <c r="F684" s="8"/>
      <c r="G684" s="5"/>
      <c r="H684" s="5"/>
      <c r="I684" s="5"/>
    </row>
    <row r="685" spans="1:9" x14ac:dyDescent="0.2">
      <c r="A685" s="1"/>
      <c r="B685" s="1"/>
      <c r="C685" s="1"/>
      <c r="D685" s="8"/>
      <c r="E685" s="8"/>
      <c r="F685" s="8"/>
      <c r="G685" s="5"/>
      <c r="H685" s="5"/>
      <c r="I685" s="5"/>
    </row>
    <row r="686" spans="1:9" x14ac:dyDescent="0.2">
      <c r="A686" s="1"/>
      <c r="B686" s="1"/>
      <c r="C686" s="1"/>
      <c r="D686" s="8"/>
      <c r="E686" s="8"/>
      <c r="F686" s="8"/>
      <c r="G686" s="5"/>
      <c r="H686" s="5"/>
      <c r="I686" s="5"/>
    </row>
    <row r="687" spans="1:9" x14ac:dyDescent="0.2">
      <c r="A687" s="1"/>
      <c r="B687" s="1"/>
      <c r="C687" s="1"/>
      <c r="D687" s="8"/>
      <c r="E687" s="8"/>
      <c r="F687" s="8"/>
      <c r="G687" s="5"/>
      <c r="H687" s="5"/>
      <c r="I687" s="5"/>
    </row>
    <row r="688" spans="1:9" x14ac:dyDescent="0.2">
      <c r="A688" s="1"/>
      <c r="B688" s="1"/>
      <c r="C688" s="1"/>
      <c r="D688" s="8"/>
      <c r="E688" s="8"/>
      <c r="F688" s="8"/>
      <c r="G688" s="5"/>
      <c r="H688" s="5"/>
      <c r="I688" s="5"/>
    </row>
    <row r="689" spans="1:9" x14ac:dyDescent="0.2">
      <c r="A689" s="1"/>
      <c r="B689" s="1"/>
      <c r="C689" s="1"/>
      <c r="D689" s="8"/>
      <c r="E689" s="8"/>
      <c r="F689" s="8"/>
      <c r="G689" s="5"/>
      <c r="H689" s="5"/>
      <c r="I689" s="5"/>
    </row>
    <row r="690" spans="1:9" x14ac:dyDescent="0.2">
      <c r="A690" s="1"/>
      <c r="B690" s="1"/>
      <c r="C690" s="1"/>
      <c r="D690" s="8"/>
      <c r="E690" s="8"/>
      <c r="F690" s="8"/>
      <c r="G690" s="5"/>
      <c r="H690" s="5"/>
      <c r="I690" s="5"/>
    </row>
    <row r="691" spans="1:9" x14ac:dyDescent="0.2">
      <c r="A691" s="1"/>
      <c r="B691" s="1"/>
      <c r="C691" s="1"/>
      <c r="D691" s="8"/>
      <c r="E691" s="8"/>
      <c r="F691" s="8"/>
      <c r="G691" s="5"/>
      <c r="H691" s="5"/>
      <c r="I691" s="5"/>
    </row>
    <row r="692" spans="1:9" x14ac:dyDescent="0.2">
      <c r="A692" s="1"/>
      <c r="B692" s="1"/>
      <c r="C692" s="1"/>
      <c r="D692" s="8"/>
      <c r="E692" s="8"/>
      <c r="F692" s="8"/>
      <c r="G692" s="5"/>
      <c r="H692" s="5"/>
      <c r="I692" s="5"/>
    </row>
    <row r="693" spans="1:9" x14ac:dyDescent="0.2">
      <c r="A693" s="1"/>
      <c r="B693" s="1"/>
      <c r="C693" s="1"/>
      <c r="D693" s="8"/>
      <c r="E693" s="8"/>
      <c r="F693" s="8"/>
      <c r="G693" s="5"/>
      <c r="H693" s="5"/>
      <c r="I693" s="5"/>
    </row>
    <row r="694" spans="1:9" x14ac:dyDescent="0.2">
      <c r="A694" s="1"/>
      <c r="B694" s="1"/>
      <c r="C694" s="1"/>
      <c r="D694" s="8"/>
      <c r="E694" s="8"/>
      <c r="F694" s="8"/>
      <c r="G694" s="5"/>
      <c r="H694" s="5"/>
      <c r="I694" s="5"/>
    </row>
    <row r="695" spans="1:9" x14ac:dyDescent="0.2">
      <c r="A695" s="1"/>
      <c r="B695" s="1"/>
      <c r="C695" s="1"/>
      <c r="D695" s="8"/>
      <c r="E695" s="8"/>
      <c r="F695" s="8"/>
      <c r="G695" s="5"/>
      <c r="H695" s="5"/>
      <c r="I695" s="5"/>
    </row>
    <row r="696" spans="1:9" x14ac:dyDescent="0.2">
      <c r="A696" s="1"/>
      <c r="B696" s="1"/>
      <c r="C696" s="1"/>
      <c r="D696" s="8"/>
      <c r="E696" s="8"/>
      <c r="F696" s="8"/>
      <c r="G696" s="5"/>
      <c r="H696" s="5"/>
      <c r="I696" s="5"/>
    </row>
    <row r="697" spans="1:9" x14ac:dyDescent="0.2">
      <c r="A697" s="1"/>
      <c r="B697" s="1"/>
      <c r="C697" s="1"/>
      <c r="D697" s="8"/>
      <c r="E697" s="8"/>
      <c r="F697" s="8"/>
      <c r="G697" s="5"/>
      <c r="H697" s="5"/>
      <c r="I697" s="5"/>
    </row>
    <row r="698" spans="1:9" x14ac:dyDescent="0.2">
      <c r="A698" s="1"/>
      <c r="B698" s="1"/>
      <c r="C698" s="1"/>
      <c r="D698" s="8"/>
      <c r="E698" s="8"/>
      <c r="F698" s="8"/>
      <c r="G698" s="5"/>
      <c r="H698" s="5"/>
      <c r="I698" s="5"/>
    </row>
    <row r="699" spans="1:9" x14ac:dyDescent="0.2">
      <c r="A699" s="1"/>
      <c r="B699" s="1"/>
      <c r="C699" s="1"/>
      <c r="D699" s="8"/>
      <c r="E699" s="8"/>
      <c r="F699" s="8"/>
      <c r="G699" s="5"/>
      <c r="H699" s="5"/>
      <c r="I699" s="5"/>
    </row>
    <row r="700" spans="1:9" x14ac:dyDescent="0.2">
      <c r="A700" s="1"/>
      <c r="B700" s="1"/>
      <c r="C700" s="1"/>
      <c r="D700" s="8"/>
      <c r="E700" s="8"/>
      <c r="F700" s="8"/>
      <c r="G700" s="5"/>
      <c r="H700" s="5"/>
      <c r="I700" s="5"/>
    </row>
    <row r="701" spans="1:9" x14ac:dyDescent="0.2">
      <c r="A701" s="1"/>
      <c r="B701" s="1"/>
      <c r="C701" s="1"/>
      <c r="D701" s="8"/>
      <c r="E701" s="8"/>
      <c r="F701" s="8"/>
      <c r="G701" s="5"/>
      <c r="H701" s="5"/>
      <c r="I701" s="5"/>
    </row>
    <row r="702" spans="1:9" x14ac:dyDescent="0.2">
      <c r="A702" s="1"/>
      <c r="B702" s="1"/>
      <c r="C702" s="1"/>
      <c r="D702" s="8"/>
      <c r="E702" s="8"/>
      <c r="F702" s="8"/>
      <c r="G702" s="5"/>
      <c r="H702" s="5"/>
      <c r="I702" s="5"/>
    </row>
    <row r="703" spans="1:9" x14ac:dyDescent="0.2">
      <c r="A703" s="1"/>
      <c r="B703" s="1"/>
      <c r="C703" s="1"/>
      <c r="D703" s="8"/>
      <c r="E703" s="8"/>
      <c r="F703" s="8"/>
      <c r="G703" s="5"/>
      <c r="H703" s="5"/>
      <c r="I703" s="5"/>
    </row>
    <row r="704" spans="1:9" x14ac:dyDescent="0.2">
      <c r="A704" s="1"/>
      <c r="B704" s="1"/>
      <c r="C704" s="1"/>
      <c r="D704" s="8"/>
      <c r="E704" s="8"/>
      <c r="F704" s="8"/>
      <c r="G704" s="5"/>
      <c r="H704" s="5"/>
      <c r="I704" s="5"/>
    </row>
    <row r="705" spans="1:9" x14ac:dyDescent="0.2">
      <c r="A705" s="1"/>
      <c r="B705" s="1"/>
      <c r="C705" s="1"/>
      <c r="D705" s="8"/>
      <c r="E705" s="8"/>
      <c r="F705" s="8"/>
      <c r="G705" s="5"/>
      <c r="H705" s="5"/>
      <c r="I705" s="5"/>
    </row>
    <row r="706" spans="1:9" x14ac:dyDescent="0.2">
      <c r="A706" s="1"/>
      <c r="B706" s="1"/>
      <c r="C706" s="1"/>
      <c r="D706" s="8"/>
      <c r="E706" s="8"/>
      <c r="F706" s="8"/>
      <c r="G706" s="5"/>
      <c r="H706" s="5"/>
      <c r="I706" s="5"/>
    </row>
    <row r="707" spans="1:9" x14ac:dyDescent="0.2">
      <c r="A707" s="1"/>
      <c r="B707" s="1"/>
      <c r="C707" s="1"/>
      <c r="D707" s="8"/>
      <c r="E707" s="8"/>
      <c r="F707" s="8"/>
      <c r="G707" s="5"/>
      <c r="H707" s="5"/>
      <c r="I707" s="5"/>
    </row>
    <row r="708" spans="1:9" x14ac:dyDescent="0.2">
      <c r="A708" s="1"/>
      <c r="B708" s="1"/>
      <c r="C708" s="1"/>
      <c r="D708" s="8"/>
      <c r="E708" s="8"/>
      <c r="F708" s="8"/>
      <c r="G708" s="5"/>
      <c r="H708" s="5"/>
      <c r="I708" s="5"/>
    </row>
    <row r="709" spans="1:9" x14ac:dyDescent="0.2">
      <c r="A709" s="1"/>
      <c r="B709" s="1"/>
      <c r="C709" s="1"/>
      <c r="D709" s="8"/>
      <c r="E709" s="8"/>
      <c r="F709" s="8"/>
      <c r="G709" s="5"/>
      <c r="H709" s="5"/>
      <c r="I709" s="5"/>
    </row>
    <row r="710" spans="1:9" x14ac:dyDescent="0.2">
      <c r="A710" s="1"/>
      <c r="B710" s="1"/>
      <c r="C710" s="1"/>
      <c r="D710" s="8"/>
      <c r="E710" s="8"/>
      <c r="F710" s="8"/>
      <c r="G710" s="5"/>
      <c r="H710" s="5"/>
      <c r="I710" s="5"/>
    </row>
    <row r="711" spans="1:9" x14ac:dyDescent="0.2">
      <c r="A711" s="1"/>
      <c r="B711" s="1"/>
      <c r="C711" s="1"/>
      <c r="D711" s="8"/>
      <c r="E711" s="8"/>
      <c r="F711" s="8"/>
      <c r="G711" s="5"/>
      <c r="H711" s="5"/>
      <c r="I711" s="5"/>
    </row>
    <row r="712" spans="1:9" x14ac:dyDescent="0.2">
      <c r="A712" s="1"/>
      <c r="B712" s="1"/>
      <c r="C712" s="1"/>
      <c r="D712" s="8"/>
      <c r="E712" s="8"/>
      <c r="F712" s="8"/>
      <c r="G712" s="5"/>
      <c r="H712" s="5"/>
      <c r="I712" s="5"/>
    </row>
    <row r="713" spans="1:9" x14ac:dyDescent="0.2">
      <c r="A713" s="1"/>
      <c r="B713" s="1"/>
      <c r="C713" s="1"/>
      <c r="D713" s="8"/>
      <c r="E713" s="8"/>
      <c r="F713" s="8"/>
      <c r="G713" s="5"/>
      <c r="H713" s="5"/>
      <c r="I713" s="5"/>
    </row>
    <row r="714" spans="1:9" x14ac:dyDescent="0.2">
      <c r="A714" s="1"/>
      <c r="B714" s="1"/>
      <c r="C714" s="1"/>
      <c r="D714" s="8"/>
      <c r="E714" s="8"/>
      <c r="F714" s="8"/>
      <c r="G714" s="5"/>
      <c r="H714" s="5"/>
      <c r="I714" s="5"/>
    </row>
    <row r="715" spans="1:9" x14ac:dyDescent="0.2">
      <c r="A715" s="1"/>
      <c r="B715" s="1"/>
      <c r="C715" s="1"/>
      <c r="D715" s="8"/>
      <c r="E715" s="8"/>
      <c r="F715" s="8"/>
      <c r="G715" s="5"/>
      <c r="H715" s="5"/>
      <c r="I715" s="5"/>
    </row>
    <row r="716" spans="1:9" x14ac:dyDescent="0.2">
      <c r="A716" s="1"/>
      <c r="B716" s="1"/>
      <c r="C716" s="1"/>
      <c r="D716" s="8"/>
      <c r="E716" s="8"/>
      <c r="F716" s="8"/>
      <c r="G716" s="5"/>
      <c r="H716" s="5"/>
      <c r="I716" s="5"/>
    </row>
    <row r="717" spans="1:9" x14ac:dyDescent="0.2">
      <c r="A717" s="1"/>
      <c r="B717" s="1"/>
      <c r="C717" s="1"/>
      <c r="D717" s="8"/>
      <c r="E717" s="8"/>
      <c r="F717" s="8"/>
      <c r="G717" s="5"/>
      <c r="H717" s="5"/>
      <c r="I717" s="5"/>
    </row>
    <row r="718" spans="1:9" x14ac:dyDescent="0.2">
      <c r="A718" s="1"/>
      <c r="B718" s="1"/>
      <c r="C718" s="1"/>
      <c r="D718" s="8"/>
      <c r="E718" s="8"/>
      <c r="F718" s="8"/>
      <c r="G718" s="5"/>
      <c r="H718" s="5"/>
      <c r="I718" s="5"/>
    </row>
    <row r="719" spans="1:9" x14ac:dyDescent="0.2">
      <c r="A719" s="1"/>
      <c r="B719" s="1"/>
      <c r="C719" s="1"/>
      <c r="D719" s="8"/>
      <c r="E719" s="8"/>
      <c r="F719" s="8"/>
      <c r="G719" s="5"/>
      <c r="H719" s="5"/>
      <c r="I719" s="5"/>
    </row>
    <row r="720" spans="1:9" x14ac:dyDescent="0.2">
      <c r="A720" s="1"/>
      <c r="B720" s="1"/>
      <c r="C720" s="1"/>
      <c r="D720" s="8"/>
      <c r="E720" s="8"/>
      <c r="F720" s="8"/>
      <c r="G720" s="5"/>
      <c r="H720" s="5"/>
      <c r="I720" s="5"/>
    </row>
    <row r="721" spans="1:9" x14ac:dyDescent="0.2">
      <c r="A721" s="1"/>
      <c r="B721" s="1"/>
      <c r="C721" s="1"/>
      <c r="D721" s="8"/>
      <c r="E721" s="8"/>
      <c r="F721" s="8"/>
      <c r="G721" s="5"/>
      <c r="H721" s="5"/>
      <c r="I721" s="5"/>
    </row>
    <row r="722" spans="1:9" x14ac:dyDescent="0.2">
      <c r="A722" s="1"/>
      <c r="B722" s="1"/>
      <c r="C722" s="1"/>
      <c r="D722" s="8"/>
      <c r="E722" s="8"/>
      <c r="F722" s="8"/>
      <c r="G722" s="5"/>
      <c r="H722" s="5"/>
      <c r="I722" s="5"/>
    </row>
    <row r="723" spans="1:9" x14ac:dyDescent="0.2">
      <c r="A723" s="1"/>
      <c r="B723" s="1"/>
      <c r="C723" s="1"/>
      <c r="D723" s="8"/>
      <c r="E723" s="8"/>
      <c r="F723" s="8"/>
      <c r="G723" s="5"/>
      <c r="H723" s="5"/>
      <c r="I723" s="5"/>
    </row>
    <row r="724" spans="1:9" x14ac:dyDescent="0.2">
      <c r="A724" s="1"/>
      <c r="B724" s="1"/>
      <c r="C724" s="1"/>
      <c r="D724" s="8"/>
      <c r="E724" s="8"/>
      <c r="F724" s="8"/>
      <c r="G724" s="5"/>
      <c r="H724" s="5"/>
      <c r="I724" s="5"/>
    </row>
    <row r="725" spans="1:9" x14ac:dyDescent="0.2">
      <c r="A725" s="1"/>
      <c r="B725" s="1"/>
      <c r="C725" s="1"/>
      <c r="D725" s="8"/>
      <c r="E725" s="8"/>
      <c r="F725" s="8"/>
      <c r="G725" s="5"/>
      <c r="H725" s="5"/>
      <c r="I725" s="5"/>
    </row>
    <row r="726" spans="1:9" x14ac:dyDescent="0.2">
      <c r="A726" s="1"/>
      <c r="B726" s="1"/>
      <c r="C726" s="1"/>
      <c r="D726" s="8"/>
      <c r="E726" s="8"/>
      <c r="F726" s="8"/>
      <c r="G726" s="5"/>
      <c r="H726" s="5"/>
      <c r="I726" s="5"/>
    </row>
    <row r="727" spans="1:9" x14ac:dyDescent="0.2">
      <c r="A727" s="1"/>
      <c r="B727" s="1"/>
      <c r="C727" s="1"/>
      <c r="D727" s="8"/>
      <c r="E727" s="8"/>
      <c r="F727" s="8"/>
      <c r="G727" s="5"/>
      <c r="H727" s="5"/>
      <c r="I727" s="5"/>
    </row>
    <row r="728" spans="1:9" x14ac:dyDescent="0.2">
      <c r="A728" s="1"/>
      <c r="B728" s="1"/>
      <c r="C728" s="1"/>
      <c r="D728" s="8"/>
      <c r="E728" s="8"/>
      <c r="F728" s="8"/>
      <c r="G728" s="5"/>
      <c r="H728" s="5"/>
      <c r="I728" s="5"/>
    </row>
    <row r="729" spans="1:9" x14ac:dyDescent="0.2">
      <c r="A729" s="1"/>
      <c r="B729" s="1"/>
      <c r="C729" s="1"/>
      <c r="D729" s="8"/>
      <c r="E729" s="8"/>
      <c r="F729" s="8"/>
      <c r="G729" s="5"/>
      <c r="H729" s="5"/>
      <c r="I729" s="5"/>
    </row>
    <row r="730" spans="1:9" x14ac:dyDescent="0.2">
      <c r="A730" s="1"/>
      <c r="B730" s="1"/>
      <c r="C730" s="1"/>
      <c r="D730" s="8"/>
      <c r="E730" s="8"/>
      <c r="F730" s="8"/>
      <c r="G730" s="5"/>
      <c r="H730" s="5"/>
      <c r="I730" s="5"/>
    </row>
    <row r="731" spans="1:9" x14ac:dyDescent="0.2">
      <c r="A731" s="1"/>
      <c r="B731" s="1"/>
      <c r="C731" s="1"/>
      <c r="D731" s="8"/>
      <c r="E731" s="8"/>
      <c r="F731" s="8"/>
      <c r="G731" s="5"/>
      <c r="H731" s="5"/>
      <c r="I731" s="5"/>
    </row>
    <row r="732" spans="1:9" x14ac:dyDescent="0.2">
      <c r="A732" s="1"/>
      <c r="B732" s="1"/>
      <c r="C732" s="1"/>
      <c r="D732" s="8"/>
      <c r="E732" s="8"/>
      <c r="F732" s="8"/>
      <c r="G732" s="5"/>
      <c r="H732" s="5"/>
      <c r="I732" s="5"/>
    </row>
    <row r="733" spans="1:9" x14ac:dyDescent="0.2">
      <c r="A733" s="1"/>
      <c r="B733" s="1"/>
      <c r="C733" s="1"/>
      <c r="D733" s="8"/>
      <c r="E733" s="8"/>
      <c r="F733" s="8"/>
      <c r="G733" s="5"/>
      <c r="H733" s="5"/>
      <c r="I733" s="5"/>
    </row>
    <row r="734" spans="1:9" x14ac:dyDescent="0.2">
      <c r="A734" s="1"/>
      <c r="B734" s="1"/>
      <c r="C734" s="1"/>
      <c r="D734" s="8"/>
      <c r="E734" s="8"/>
      <c r="F734" s="8"/>
      <c r="G734" s="5"/>
      <c r="H734" s="5"/>
      <c r="I734" s="5"/>
    </row>
    <row r="735" spans="1:9" x14ac:dyDescent="0.2">
      <c r="A735" s="1"/>
      <c r="B735" s="1"/>
      <c r="C735" s="1"/>
      <c r="D735" s="8"/>
      <c r="E735" s="8"/>
      <c r="F735" s="8"/>
      <c r="G735" s="5"/>
      <c r="H735" s="5"/>
      <c r="I735" s="5"/>
    </row>
    <row r="736" spans="1:9" x14ac:dyDescent="0.2">
      <c r="A736" s="1"/>
      <c r="B736" s="1"/>
      <c r="C736" s="1"/>
      <c r="D736" s="8"/>
      <c r="E736" s="8"/>
      <c r="F736" s="8"/>
      <c r="G736" s="5"/>
      <c r="H736" s="5"/>
      <c r="I736" s="5"/>
    </row>
    <row r="737" spans="1:9" x14ac:dyDescent="0.2">
      <c r="A737" s="1"/>
      <c r="B737" s="1"/>
      <c r="C737" s="1"/>
      <c r="D737" s="8"/>
      <c r="E737" s="8"/>
      <c r="F737" s="8"/>
      <c r="G737" s="5"/>
      <c r="H737" s="5"/>
      <c r="I737" s="5"/>
    </row>
    <row r="738" spans="1:9" x14ac:dyDescent="0.2">
      <c r="A738" s="1"/>
      <c r="B738" s="1"/>
      <c r="C738" s="1"/>
      <c r="D738" s="8"/>
      <c r="E738" s="8"/>
      <c r="F738" s="8"/>
      <c r="G738" s="5"/>
      <c r="H738" s="5"/>
      <c r="I738" s="5"/>
    </row>
    <row r="739" spans="1:9" x14ac:dyDescent="0.2">
      <c r="A739" s="1"/>
      <c r="B739" s="1"/>
      <c r="C739" s="1"/>
      <c r="D739" s="8"/>
      <c r="E739" s="8"/>
      <c r="F739" s="8"/>
      <c r="G739" s="5"/>
      <c r="H739" s="5"/>
      <c r="I739" s="5"/>
    </row>
    <row r="740" spans="1:9" x14ac:dyDescent="0.2">
      <c r="A740" s="1"/>
      <c r="B740" s="1"/>
      <c r="C740" s="1"/>
      <c r="D740" s="8"/>
      <c r="E740" s="8"/>
      <c r="F740" s="8"/>
      <c r="G740" s="5"/>
      <c r="H740" s="5"/>
      <c r="I740" s="5"/>
    </row>
    <row r="741" spans="1:9" x14ac:dyDescent="0.2">
      <c r="A741" s="1"/>
      <c r="B741" s="1"/>
      <c r="C741" s="1"/>
      <c r="D741" s="8"/>
      <c r="E741" s="8"/>
      <c r="F741" s="8"/>
      <c r="G741" s="5"/>
      <c r="H741" s="5"/>
      <c r="I741" s="5"/>
    </row>
    <row r="742" spans="1:9" x14ac:dyDescent="0.2">
      <c r="A742" s="1"/>
      <c r="B742" s="1"/>
      <c r="C742" s="1"/>
      <c r="D742" s="8"/>
      <c r="E742" s="8"/>
      <c r="F742" s="8"/>
      <c r="G742" s="5"/>
      <c r="H742" s="5"/>
      <c r="I742" s="5"/>
    </row>
    <row r="743" spans="1:9" x14ac:dyDescent="0.2">
      <c r="A743" s="1"/>
      <c r="B743" s="1"/>
      <c r="C743" s="1"/>
      <c r="D743" s="8"/>
      <c r="E743" s="8"/>
      <c r="F743" s="8"/>
      <c r="G743" s="5"/>
      <c r="H743" s="5"/>
      <c r="I743" s="5"/>
    </row>
    <row r="744" spans="1:9" x14ac:dyDescent="0.2">
      <c r="A744" s="1"/>
      <c r="B744" s="1"/>
      <c r="C744" s="1"/>
      <c r="D744" s="8"/>
      <c r="E744" s="8"/>
      <c r="F744" s="8"/>
      <c r="G744" s="5"/>
      <c r="H744" s="5"/>
      <c r="I744" s="5"/>
    </row>
    <row r="745" spans="1:9" x14ac:dyDescent="0.2">
      <c r="A745" s="1"/>
      <c r="B745" s="1"/>
      <c r="C745" s="1"/>
      <c r="D745" s="8"/>
      <c r="E745" s="8"/>
      <c r="F745" s="8"/>
      <c r="G745" s="5"/>
      <c r="H745" s="5"/>
      <c r="I745" s="5"/>
    </row>
    <row r="746" spans="1:9" x14ac:dyDescent="0.2">
      <c r="A746" s="1"/>
      <c r="B746" s="1"/>
      <c r="C746" s="1"/>
      <c r="D746" s="8"/>
      <c r="E746" s="8"/>
      <c r="F746" s="8"/>
      <c r="G746" s="5"/>
      <c r="H746" s="5"/>
      <c r="I746" s="5"/>
    </row>
    <row r="747" spans="1:9" x14ac:dyDescent="0.2">
      <c r="A747" s="1"/>
      <c r="B747" s="1"/>
      <c r="C747" s="1"/>
      <c r="D747" s="8"/>
      <c r="E747" s="8"/>
      <c r="F747" s="8"/>
      <c r="G747" s="5"/>
      <c r="H747" s="5"/>
      <c r="I747" s="5"/>
    </row>
    <row r="748" spans="1:9" x14ac:dyDescent="0.2">
      <c r="A748" s="1"/>
      <c r="B748" s="1"/>
      <c r="C748" s="1"/>
      <c r="D748" s="8"/>
      <c r="E748" s="8"/>
      <c r="F748" s="8"/>
      <c r="G748" s="5"/>
      <c r="H748" s="5"/>
      <c r="I748" s="5"/>
    </row>
    <row r="749" spans="1:9" x14ac:dyDescent="0.2">
      <c r="A749" s="1"/>
      <c r="B749" s="1"/>
      <c r="C749" s="1"/>
      <c r="D749" s="8"/>
      <c r="E749" s="8"/>
      <c r="F749" s="8"/>
      <c r="G749" s="5"/>
      <c r="H749" s="5"/>
      <c r="I749" s="5"/>
    </row>
    <row r="750" spans="1:9" x14ac:dyDescent="0.2">
      <c r="A750" s="1"/>
      <c r="B750" s="1"/>
      <c r="C750" s="1"/>
      <c r="D750" s="8"/>
      <c r="E750" s="8"/>
      <c r="F750" s="8"/>
      <c r="G750" s="5"/>
      <c r="H750" s="5"/>
      <c r="I750" s="5"/>
    </row>
    <row r="751" spans="1:9" x14ac:dyDescent="0.2">
      <c r="A751" s="1"/>
      <c r="B751" s="1"/>
      <c r="C751" s="1"/>
      <c r="D751" s="8"/>
      <c r="E751" s="8"/>
      <c r="F751" s="8"/>
      <c r="G751" s="5"/>
      <c r="H751" s="5"/>
      <c r="I751" s="5"/>
    </row>
    <row r="752" spans="1:9" x14ac:dyDescent="0.2">
      <c r="A752" s="1"/>
      <c r="B752" s="1"/>
      <c r="C752" s="1"/>
      <c r="D752" s="8"/>
      <c r="E752" s="8"/>
      <c r="F752" s="8"/>
      <c r="G752" s="5"/>
      <c r="H752" s="5"/>
      <c r="I752" s="5"/>
    </row>
    <row r="753" spans="1:9" x14ac:dyDescent="0.2">
      <c r="A753" s="1"/>
      <c r="B753" s="1"/>
      <c r="C753" s="1"/>
      <c r="D753" s="8"/>
      <c r="E753" s="8"/>
      <c r="F753" s="8"/>
      <c r="G753" s="5"/>
      <c r="H753" s="5"/>
      <c r="I753" s="5"/>
    </row>
    <row r="754" spans="1:9" x14ac:dyDescent="0.2">
      <c r="A754" s="1"/>
      <c r="B754" s="1"/>
      <c r="C754" s="1"/>
      <c r="D754" s="8"/>
      <c r="E754" s="8"/>
      <c r="F754" s="8"/>
      <c r="G754" s="5"/>
      <c r="H754" s="5"/>
      <c r="I754" s="5"/>
    </row>
    <row r="755" spans="1:9" x14ac:dyDescent="0.2">
      <c r="A755" s="1"/>
      <c r="B755" s="1"/>
      <c r="C755" s="1"/>
      <c r="D755" s="8"/>
      <c r="E755" s="8"/>
      <c r="F755" s="8"/>
      <c r="G755" s="5"/>
      <c r="H755" s="5"/>
      <c r="I755" s="5"/>
    </row>
    <row r="756" spans="1:9" x14ac:dyDescent="0.2">
      <c r="A756" s="1"/>
      <c r="B756" s="1"/>
      <c r="C756" s="1"/>
      <c r="D756" s="8"/>
      <c r="E756" s="8"/>
      <c r="F756" s="8"/>
      <c r="G756" s="5"/>
      <c r="H756" s="5"/>
      <c r="I756" s="5"/>
    </row>
    <row r="757" spans="1:9" x14ac:dyDescent="0.2">
      <c r="A757" s="1"/>
      <c r="B757" s="1"/>
      <c r="C757" s="1"/>
      <c r="D757" s="8"/>
      <c r="E757" s="8"/>
      <c r="F757" s="8"/>
      <c r="G757" s="5"/>
      <c r="H757" s="5"/>
      <c r="I757" s="5"/>
    </row>
    <row r="758" spans="1:9" x14ac:dyDescent="0.2">
      <c r="A758" s="1"/>
      <c r="B758" s="1"/>
      <c r="C758" s="1"/>
      <c r="D758" s="8"/>
      <c r="E758" s="8"/>
      <c r="F758" s="8"/>
      <c r="G758" s="5"/>
      <c r="H758" s="5"/>
      <c r="I758" s="5"/>
    </row>
    <row r="759" spans="1:9" x14ac:dyDescent="0.2">
      <c r="A759" s="1"/>
      <c r="B759" s="1"/>
      <c r="C759" s="1"/>
      <c r="D759" s="8"/>
      <c r="E759" s="8"/>
      <c r="F759" s="8"/>
      <c r="G759" s="5"/>
      <c r="H759" s="5"/>
      <c r="I759" s="5"/>
    </row>
    <row r="760" spans="1:9" x14ac:dyDescent="0.2">
      <c r="A760" s="1"/>
      <c r="B760" s="1"/>
      <c r="C760" s="1"/>
      <c r="D760" s="8"/>
      <c r="E760" s="8"/>
      <c r="F760" s="8"/>
      <c r="G760" s="5"/>
      <c r="H760" s="5"/>
      <c r="I760" s="5"/>
    </row>
    <row r="761" spans="1:9" x14ac:dyDescent="0.2">
      <c r="A761" s="1"/>
      <c r="B761" s="1"/>
      <c r="C761" s="1"/>
      <c r="D761" s="8"/>
      <c r="E761" s="8"/>
      <c r="F761" s="8"/>
      <c r="G761" s="5"/>
      <c r="H761" s="5"/>
      <c r="I761" s="5"/>
    </row>
    <row r="762" spans="1:9" x14ac:dyDescent="0.2">
      <c r="A762" s="1"/>
      <c r="B762" s="1"/>
      <c r="C762" s="1"/>
      <c r="D762" s="8"/>
      <c r="E762" s="8"/>
      <c r="F762" s="8"/>
      <c r="G762" s="5"/>
      <c r="H762" s="5"/>
      <c r="I762" s="5"/>
    </row>
    <row r="763" spans="1:9" x14ac:dyDescent="0.2">
      <c r="A763" s="1"/>
      <c r="B763" s="1"/>
      <c r="C763" s="1"/>
      <c r="D763" s="8"/>
      <c r="E763" s="8"/>
      <c r="F763" s="8"/>
      <c r="G763" s="5"/>
      <c r="H763" s="5"/>
      <c r="I763" s="5"/>
    </row>
    <row r="764" spans="1:9" x14ac:dyDescent="0.2">
      <c r="A764" s="1"/>
      <c r="B764" s="1"/>
      <c r="C764" s="1"/>
      <c r="D764" s="8"/>
      <c r="E764" s="8"/>
      <c r="F764" s="8"/>
      <c r="G764" s="5"/>
      <c r="H764" s="5"/>
      <c r="I764" s="5"/>
    </row>
    <row r="765" spans="1:9" x14ac:dyDescent="0.2">
      <c r="A765" s="1"/>
      <c r="B765" s="1"/>
      <c r="C765" s="1"/>
      <c r="D765" s="8"/>
      <c r="E765" s="8"/>
      <c r="F765" s="8"/>
      <c r="G765" s="5"/>
      <c r="H765" s="5"/>
      <c r="I765" s="5"/>
    </row>
    <row r="766" spans="1:9" x14ac:dyDescent="0.2">
      <c r="A766" s="1"/>
      <c r="B766" s="1"/>
      <c r="C766" s="1"/>
      <c r="D766" s="8"/>
      <c r="E766" s="8"/>
      <c r="F766" s="8"/>
      <c r="G766" s="5"/>
      <c r="H766" s="5"/>
      <c r="I766" s="5"/>
    </row>
    <row r="767" spans="1:9" x14ac:dyDescent="0.2">
      <c r="A767" s="1"/>
      <c r="B767" s="1"/>
      <c r="C767" s="1"/>
      <c r="D767" s="8"/>
      <c r="E767" s="8"/>
      <c r="F767" s="8"/>
      <c r="G767" s="5"/>
      <c r="H767" s="5"/>
      <c r="I767" s="5"/>
    </row>
    <row r="768" spans="1:9" x14ac:dyDescent="0.2">
      <c r="A768" s="1"/>
      <c r="B768" s="1"/>
      <c r="C768" s="1"/>
      <c r="D768" s="8"/>
      <c r="E768" s="8"/>
      <c r="F768" s="8"/>
      <c r="G768" s="5"/>
      <c r="H768" s="5"/>
      <c r="I768" s="5"/>
    </row>
    <row r="769" spans="1:9" x14ac:dyDescent="0.2">
      <c r="A769" s="1"/>
      <c r="B769" s="1"/>
      <c r="C769" s="1"/>
      <c r="D769" s="8"/>
      <c r="E769" s="8"/>
      <c r="F769" s="8"/>
      <c r="G769" s="5"/>
      <c r="H769" s="5"/>
      <c r="I769" s="5"/>
    </row>
    <row r="770" spans="1:9" x14ac:dyDescent="0.2">
      <c r="A770" s="1"/>
      <c r="B770" s="1"/>
      <c r="C770" s="1"/>
      <c r="D770" s="8"/>
      <c r="E770" s="8"/>
      <c r="F770" s="8"/>
      <c r="G770" s="5"/>
      <c r="H770" s="5"/>
      <c r="I770" s="5"/>
    </row>
    <row r="771" spans="1:9" x14ac:dyDescent="0.2">
      <c r="A771" s="1"/>
      <c r="B771" s="1"/>
      <c r="C771" s="1"/>
      <c r="D771" s="8"/>
      <c r="E771" s="8"/>
      <c r="F771" s="8"/>
      <c r="G771" s="5"/>
      <c r="H771" s="5"/>
      <c r="I771" s="5"/>
    </row>
    <row r="772" spans="1:9" x14ac:dyDescent="0.2">
      <c r="A772" s="1"/>
      <c r="B772" s="1"/>
      <c r="C772" s="1"/>
      <c r="D772" s="8"/>
      <c r="E772" s="8"/>
      <c r="F772" s="8"/>
      <c r="G772" s="5"/>
      <c r="H772" s="5"/>
      <c r="I772" s="5"/>
    </row>
    <row r="773" spans="1:9" x14ac:dyDescent="0.2">
      <c r="A773" s="1"/>
      <c r="B773" s="1"/>
      <c r="C773" s="1"/>
      <c r="D773" s="8"/>
      <c r="E773" s="8"/>
      <c r="F773" s="8"/>
      <c r="G773" s="5"/>
      <c r="H773" s="5"/>
      <c r="I773" s="5"/>
    </row>
    <row r="774" spans="1:9" x14ac:dyDescent="0.2">
      <c r="A774" s="1"/>
      <c r="B774" s="1"/>
      <c r="C774" s="1"/>
      <c r="D774" s="8"/>
      <c r="E774" s="8"/>
      <c r="F774" s="8"/>
      <c r="G774" s="5"/>
      <c r="H774" s="5"/>
      <c r="I774" s="5"/>
    </row>
    <row r="775" spans="1:9" x14ac:dyDescent="0.2">
      <c r="A775" s="1"/>
      <c r="B775" s="1"/>
      <c r="C775" s="1"/>
      <c r="D775" s="8"/>
      <c r="E775" s="8"/>
      <c r="F775" s="8"/>
      <c r="G775" s="5"/>
      <c r="H775" s="5"/>
      <c r="I775" s="5"/>
    </row>
    <row r="776" spans="1:9" x14ac:dyDescent="0.2">
      <c r="A776" s="1"/>
      <c r="B776" s="1"/>
      <c r="C776" s="1"/>
      <c r="D776" s="8"/>
      <c r="E776" s="8"/>
      <c r="F776" s="8"/>
      <c r="G776" s="5"/>
      <c r="H776" s="5"/>
      <c r="I776" s="5"/>
    </row>
    <row r="777" spans="1:9" x14ac:dyDescent="0.2">
      <c r="A777" s="1"/>
      <c r="B777" s="1"/>
      <c r="C777" s="1"/>
      <c r="D777" s="8"/>
      <c r="E777" s="8"/>
      <c r="F777" s="8"/>
      <c r="G777" s="5"/>
      <c r="H777" s="5"/>
      <c r="I777" s="5"/>
    </row>
    <row r="778" spans="1:9" x14ac:dyDescent="0.2">
      <c r="A778" s="1"/>
      <c r="B778" s="1"/>
      <c r="C778" s="1"/>
      <c r="D778" s="8"/>
      <c r="E778" s="8"/>
      <c r="F778" s="8"/>
      <c r="G778" s="5"/>
      <c r="H778" s="5"/>
      <c r="I778" s="5"/>
    </row>
    <row r="779" spans="1:9" x14ac:dyDescent="0.2">
      <c r="A779" s="1"/>
      <c r="B779" s="1"/>
      <c r="C779" s="1"/>
      <c r="D779" s="8"/>
      <c r="E779" s="8"/>
      <c r="F779" s="8"/>
      <c r="G779" s="5"/>
      <c r="H779" s="5"/>
      <c r="I779" s="5"/>
    </row>
    <row r="780" spans="1:9" x14ac:dyDescent="0.2">
      <c r="A780" s="1"/>
      <c r="B780" s="1"/>
      <c r="C780" s="1"/>
      <c r="D780" s="8"/>
      <c r="E780" s="8"/>
      <c r="F780" s="8"/>
      <c r="G780" s="5"/>
      <c r="H780" s="5"/>
      <c r="I780" s="5"/>
    </row>
    <row r="781" spans="1:9" x14ac:dyDescent="0.2">
      <c r="A781" s="1"/>
      <c r="B781" s="1"/>
      <c r="C781" s="1"/>
      <c r="D781" s="8"/>
      <c r="E781" s="8"/>
      <c r="F781" s="8"/>
      <c r="G781" s="5"/>
      <c r="H781" s="5"/>
      <c r="I781" s="5"/>
    </row>
    <row r="782" spans="1:9" x14ac:dyDescent="0.2">
      <c r="A782" s="1"/>
      <c r="B782" s="1"/>
      <c r="C782" s="1"/>
      <c r="D782" s="8"/>
      <c r="E782" s="8"/>
      <c r="F782" s="8"/>
      <c r="G782" s="5"/>
      <c r="H782" s="5"/>
      <c r="I782" s="5"/>
    </row>
    <row r="783" spans="1:9" x14ac:dyDescent="0.2">
      <c r="A783" s="1"/>
      <c r="B783" s="1"/>
      <c r="C783" s="1"/>
      <c r="D783" s="8"/>
      <c r="E783" s="8"/>
      <c r="F783" s="8"/>
      <c r="G783" s="5"/>
      <c r="H783" s="5"/>
      <c r="I783" s="5"/>
    </row>
    <row r="784" spans="1:9" x14ac:dyDescent="0.2">
      <c r="A784" s="1"/>
      <c r="B784" s="1"/>
      <c r="C784" s="1"/>
      <c r="D784" s="8"/>
      <c r="E784" s="8"/>
      <c r="F784" s="8"/>
      <c r="G784" s="5"/>
      <c r="H784" s="5"/>
      <c r="I784" s="5"/>
    </row>
    <row r="785" spans="1:9" x14ac:dyDescent="0.2">
      <c r="A785" s="1"/>
      <c r="B785" s="1"/>
      <c r="C785" s="1"/>
      <c r="D785" s="8"/>
      <c r="E785" s="8"/>
      <c r="F785" s="8"/>
      <c r="G785" s="5"/>
      <c r="H785" s="5"/>
      <c r="I785" s="5"/>
    </row>
    <row r="786" spans="1:9" x14ac:dyDescent="0.2">
      <c r="A786" s="1"/>
      <c r="B786" s="1"/>
      <c r="C786" s="1"/>
      <c r="D786" s="8"/>
      <c r="E786" s="8"/>
      <c r="F786" s="8"/>
      <c r="G786" s="5"/>
      <c r="H786" s="5"/>
      <c r="I786" s="5"/>
    </row>
    <row r="787" spans="1:9" x14ac:dyDescent="0.2">
      <c r="A787" s="1"/>
      <c r="B787" s="1"/>
      <c r="C787" s="1"/>
      <c r="D787" s="8"/>
      <c r="E787" s="8"/>
      <c r="F787" s="8"/>
      <c r="G787" s="5"/>
      <c r="H787" s="5"/>
      <c r="I787" s="5"/>
    </row>
    <row r="788" spans="1:9" x14ac:dyDescent="0.2">
      <c r="A788" s="1"/>
      <c r="B788" s="1"/>
      <c r="C788" s="1"/>
      <c r="D788" s="8"/>
      <c r="E788" s="8"/>
      <c r="F788" s="8"/>
      <c r="G788" s="5"/>
      <c r="H788" s="5"/>
      <c r="I788" s="5"/>
    </row>
    <row r="789" spans="1:9" x14ac:dyDescent="0.2">
      <c r="A789" s="1"/>
      <c r="B789" s="1"/>
      <c r="C789" s="1"/>
      <c r="D789" s="8"/>
      <c r="E789" s="8"/>
      <c r="F789" s="8"/>
      <c r="G789" s="5"/>
      <c r="H789" s="5"/>
      <c r="I789" s="5"/>
    </row>
    <row r="790" spans="1:9" x14ac:dyDescent="0.2">
      <c r="A790" s="1"/>
      <c r="B790" s="1"/>
      <c r="C790" s="1"/>
      <c r="D790" s="8"/>
      <c r="E790" s="8"/>
      <c r="F790" s="8"/>
      <c r="G790" s="5"/>
      <c r="H790" s="5"/>
      <c r="I790" s="5"/>
    </row>
    <row r="791" spans="1:9" x14ac:dyDescent="0.2">
      <c r="A791" s="1"/>
      <c r="B791" s="1"/>
      <c r="C791" s="1"/>
      <c r="D791" s="8"/>
      <c r="E791" s="8"/>
      <c r="F791" s="8"/>
      <c r="G791" s="5"/>
      <c r="H791" s="5"/>
      <c r="I791" s="5"/>
    </row>
    <row r="792" spans="1:9" x14ac:dyDescent="0.2">
      <c r="A792" s="1"/>
      <c r="B792" s="1"/>
      <c r="C792" s="1"/>
      <c r="D792" s="8"/>
      <c r="E792" s="8"/>
      <c r="F792" s="8"/>
      <c r="G792" s="5"/>
      <c r="H792" s="5"/>
      <c r="I792" s="5"/>
    </row>
    <row r="793" spans="1:9" x14ac:dyDescent="0.2">
      <c r="A793" s="1"/>
      <c r="B793" s="1"/>
      <c r="C793" s="1"/>
      <c r="D793" s="8"/>
      <c r="E793" s="8"/>
      <c r="F793" s="8"/>
      <c r="G793" s="5"/>
      <c r="H793" s="5"/>
      <c r="I793" s="5"/>
    </row>
    <row r="794" spans="1:9" x14ac:dyDescent="0.2">
      <c r="A794" s="1"/>
      <c r="B794" s="1"/>
      <c r="C794" s="1"/>
      <c r="D794" s="8"/>
      <c r="E794" s="8"/>
      <c r="F794" s="8"/>
      <c r="G794" s="5"/>
      <c r="H794" s="5"/>
      <c r="I794" s="5"/>
    </row>
    <row r="795" spans="1:9" x14ac:dyDescent="0.2">
      <c r="A795" s="1"/>
      <c r="B795" s="1"/>
      <c r="C795" s="1"/>
      <c r="D795" s="8"/>
      <c r="E795" s="8"/>
      <c r="F795" s="8"/>
      <c r="G795" s="5"/>
      <c r="H795" s="5"/>
      <c r="I795" s="5"/>
    </row>
    <row r="796" spans="1:9" x14ac:dyDescent="0.2">
      <c r="A796" s="1"/>
      <c r="B796" s="1"/>
      <c r="C796" s="1"/>
      <c r="D796" s="8"/>
      <c r="E796" s="8"/>
      <c r="F796" s="8"/>
      <c r="G796" s="5"/>
      <c r="H796" s="5"/>
      <c r="I796" s="5"/>
    </row>
    <row r="797" spans="1:9" x14ac:dyDescent="0.2">
      <c r="A797" s="1"/>
      <c r="B797" s="1"/>
      <c r="C797" s="1"/>
      <c r="D797" s="8"/>
      <c r="E797" s="8"/>
      <c r="F797" s="8"/>
      <c r="G797" s="5"/>
      <c r="H797" s="5"/>
      <c r="I797" s="5"/>
    </row>
    <row r="798" spans="1:9" x14ac:dyDescent="0.2">
      <c r="A798" s="1"/>
      <c r="B798" s="1"/>
      <c r="C798" s="1"/>
      <c r="D798" s="8"/>
      <c r="E798" s="8"/>
      <c r="F798" s="8"/>
      <c r="G798" s="5"/>
      <c r="H798" s="5"/>
      <c r="I798" s="5"/>
    </row>
    <row r="799" spans="1:9" x14ac:dyDescent="0.2">
      <c r="A799" s="1"/>
      <c r="B799" s="1"/>
      <c r="C799" s="1"/>
      <c r="D799" s="8"/>
      <c r="E799" s="8"/>
      <c r="F799" s="8"/>
      <c r="G799" s="5"/>
      <c r="H799" s="5"/>
      <c r="I799" s="5"/>
    </row>
    <row r="800" spans="1:9" x14ac:dyDescent="0.2">
      <c r="A800" s="1"/>
      <c r="B800" s="1"/>
      <c r="C800" s="1"/>
      <c r="D800" s="8"/>
      <c r="E800" s="8"/>
      <c r="F800" s="8"/>
      <c r="G800" s="5"/>
      <c r="H800" s="5"/>
      <c r="I800" s="5"/>
    </row>
    <row r="801" spans="1:9" x14ac:dyDescent="0.2">
      <c r="A801" s="1"/>
      <c r="B801" s="1"/>
      <c r="C801" s="1"/>
      <c r="D801" s="8"/>
      <c r="E801" s="8"/>
      <c r="F801" s="8"/>
      <c r="G801" s="5"/>
      <c r="H801" s="5"/>
      <c r="I801" s="5"/>
    </row>
    <row r="802" spans="1:9" x14ac:dyDescent="0.2">
      <c r="A802" s="1"/>
      <c r="B802" s="1"/>
      <c r="C802" s="1"/>
      <c r="D802" s="8"/>
      <c r="E802" s="8"/>
      <c r="F802" s="8"/>
      <c r="G802" s="5"/>
      <c r="H802" s="5"/>
      <c r="I802" s="5"/>
    </row>
    <row r="803" spans="1:9" x14ac:dyDescent="0.2">
      <c r="A803" s="1"/>
      <c r="B803" s="1"/>
      <c r="C803" s="1"/>
      <c r="D803" s="8"/>
      <c r="E803" s="8"/>
      <c r="F803" s="8"/>
      <c r="G803" s="5"/>
      <c r="H803" s="5"/>
      <c r="I803" s="5"/>
    </row>
    <row r="804" spans="1:9" x14ac:dyDescent="0.2">
      <c r="A804" s="1"/>
      <c r="B804" s="1"/>
      <c r="C804" s="1"/>
      <c r="D804" s="8"/>
      <c r="E804" s="8"/>
      <c r="F804" s="8"/>
      <c r="G804" s="5"/>
      <c r="H804" s="5"/>
      <c r="I804" s="5"/>
    </row>
    <row r="805" spans="1:9" x14ac:dyDescent="0.2">
      <c r="A805" s="1"/>
      <c r="B805" s="1"/>
      <c r="C805" s="1"/>
      <c r="D805" s="8"/>
      <c r="E805" s="8"/>
      <c r="F805" s="8"/>
      <c r="G805" s="5"/>
      <c r="H805" s="5"/>
      <c r="I805" s="5"/>
    </row>
    <row r="806" spans="1:9" x14ac:dyDescent="0.2">
      <c r="A806" s="1"/>
      <c r="B806" s="1"/>
      <c r="C806" s="1"/>
      <c r="D806" s="8"/>
      <c r="E806" s="8"/>
      <c r="F806" s="8"/>
      <c r="G806" s="5"/>
      <c r="H806" s="5"/>
      <c r="I806" s="5"/>
    </row>
    <row r="807" spans="1:9" x14ac:dyDescent="0.2">
      <c r="A807" s="1"/>
      <c r="B807" s="1"/>
      <c r="C807" s="1"/>
      <c r="D807" s="8"/>
      <c r="E807" s="8"/>
      <c r="F807" s="8"/>
      <c r="G807" s="5"/>
      <c r="H807" s="5"/>
      <c r="I807" s="5"/>
    </row>
    <row r="808" spans="1:9" x14ac:dyDescent="0.2">
      <c r="A808" s="1"/>
      <c r="B808" s="1"/>
      <c r="C808" s="1"/>
      <c r="D808" s="8"/>
      <c r="E808" s="8"/>
      <c r="F808" s="8"/>
      <c r="G808" s="5"/>
      <c r="H808" s="5"/>
      <c r="I808" s="5"/>
    </row>
    <row r="809" spans="1:9" x14ac:dyDescent="0.2">
      <c r="A809" s="1"/>
      <c r="B809" s="1"/>
      <c r="C809" s="1"/>
      <c r="D809" s="8"/>
      <c r="E809" s="8"/>
      <c r="F809" s="8"/>
      <c r="G809" s="5"/>
      <c r="H809" s="5"/>
      <c r="I809" s="5"/>
    </row>
    <row r="810" spans="1:9" x14ac:dyDescent="0.2">
      <c r="A810" s="1"/>
      <c r="B810" s="1"/>
      <c r="C810" s="1"/>
      <c r="D810" s="8"/>
      <c r="E810" s="8"/>
      <c r="F810" s="8"/>
      <c r="G810" s="5"/>
      <c r="H810" s="5"/>
      <c r="I810" s="5"/>
    </row>
    <row r="811" spans="1:9" x14ac:dyDescent="0.2">
      <c r="A811" s="1"/>
      <c r="B811" s="1"/>
      <c r="C811" s="1"/>
      <c r="D811" s="8"/>
      <c r="E811" s="8"/>
      <c r="F811" s="8"/>
      <c r="G811" s="5"/>
      <c r="H811" s="5"/>
      <c r="I811" s="5"/>
    </row>
    <row r="812" spans="1:9" x14ac:dyDescent="0.2">
      <c r="A812" s="1"/>
      <c r="B812" s="1"/>
      <c r="C812" s="1"/>
      <c r="D812" s="8"/>
      <c r="E812" s="8"/>
      <c r="F812" s="8"/>
      <c r="G812" s="5"/>
      <c r="H812" s="5"/>
      <c r="I812" s="5"/>
    </row>
    <row r="813" spans="1:9" x14ac:dyDescent="0.2">
      <c r="A813" s="1"/>
      <c r="B813" s="1"/>
      <c r="C813" s="1"/>
      <c r="D813" s="8"/>
      <c r="E813" s="8"/>
      <c r="F813" s="8"/>
      <c r="G813" s="5"/>
      <c r="H813" s="5"/>
      <c r="I813" s="5"/>
    </row>
    <row r="814" spans="1:9" x14ac:dyDescent="0.2">
      <c r="A814" s="1"/>
      <c r="B814" s="1"/>
      <c r="C814" s="1"/>
      <c r="D814" s="8"/>
      <c r="E814" s="8"/>
      <c r="F814" s="8"/>
      <c r="G814" s="5"/>
      <c r="H814" s="5"/>
      <c r="I814" s="5"/>
    </row>
    <row r="815" spans="1:9" x14ac:dyDescent="0.2">
      <c r="A815" s="1"/>
      <c r="B815" s="1"/>
      <c r="C815" s="1"/>
      <c r="D815" s="8"/>
      <c r="E815" s="8"/>
      <c r="F815" s="8"/>
      <c r="G815" s="5"/>
      <c r="H815" s="5"/>
      <c r="I815" s="5"/>
    </row>
    <row r="816" spans="1:9" x14ac:dyDescent="0.2">
      <c r="A816" s="1"/>
      <c r="B816" s="1"/>
      <c r="C816" s="1"/>
      <c r="D816" s="8"/>
      <c r="E816" s="8"/>
      <c r="F816" s="8"/>
      <c r="G816" s="5"/>
      <c r="H816" s="5"/>
      <c r="I816" s="5"/>
    </row>
    <row r="817" spans="1:9" x14ac:dyDescent="0.2">
      <c r="A817" s="1"/>
      <c r="B817" s="1"/>
      <c r="C817" s="1"/>
      <c r="D817" s="8"/>
      <c r="E817" s="8"/>
      <c r="F817" s="8"/>
      <c r="G817" s="5"/>
      <c r="H817" s="5"/>
      <c r="I817" s="5"/>
    </row>
    <row r="818" spans="1:9" x14ac:dyDescent="0.2">
      <c r="A818" s="1"/>
      <c r="B818" s="1"/>
      <c r="C818" s="1"/>
      <c r="D818" s="8"/>
      <c r="E818" s="8"/>
      <c r="F818" s="8"/>
      <c r="G818" s="5"/>
      <c r="H818" s="5"/>
      <c r="I818" s="5"/>
    </row>
    <row r="819" spans="1:9" x14ac:dyDescent="0.2">
      <c r="A819" s="1"/>
      <c r="B819" s="1"/>
      <c r="C819" s="1"/>
      <c r="D819" s="8"/>
      <c r="E819" s="8"/>
      <c r="F819" s="8"/>
      <c r="G819" s="5"/>
      <c r="H819" s="5"/>
      <c r="I819" s="5"/>
    </row>
    <row r="820" spans="1:9" x14ac:dyDescent="0.2">
      <c r="A820" s="1"/>
      <c r="B820" s="1"/>
      <c r="C820" s="1"/>
      <c r="D820" s="8"/>
      <c r="E820" s="8"/>
      <c r="F820" s="8"/>
      <c r="G820" s="5"/>
      <c r="H820" s="5"/>
      <c r="I820" s="5"/>
    </row>
    <row r="821" spans="1:9" x14ac:dyDescent="0.2">
      <c r="A821" s="1"/>
      <c r="B821" s="1"/>
      <c r="C821" s="1"/>
      <c r="D821" s="8"/>
      <c r="E821" s="8"/>
      <c r="F821" s="8"/>
      <c r="G821" s="5"/>
      <c r="H821" s="5"/>
      <c r="I821" s="5"/>
    </row>
    <row r="822" spans="1:9" x14ac:dyDescent="0.2">
      <c r="A822" s="1"/>
      <c r="B822" s="1"/>
      <c r="C822" s="1"/>
      <c r="D822" s="8"/>
      <c r="E822" s="8"/>
      <c r="F822" s="8"/>
      <c r="G822" s="5"/>
      <c r="H822" s="5"/>
      <c r="I822" s="5"/>
    </row>
    <row r="823" spans="1:9" x14ac:dyDescent="0.2">
      <c r="A823" s="1"/>
      <c r="B823" s="1"/>
      <c r="C823" s="1"/>
      <c r="D823" s="8"/>
      <c r="E823" s="8"/>
      <c r="F823" s="8"/>
      <c r="G823" s="5"/>
      <c r="H823" s="5"/>
      <c r="I823" s="5"/>
    </row>
    <row r="824" spans="1:9" x14ac:dyDescent="0.2">
      <c r="A824" s="1"/>
      <c r="B824" s="1"/>
      <c r="C824" s="1"/>
      <c r="D824" s="8"/>
      <c r="E824" s="8"/>
      <c r="F824" s="8"/>
      <c r="G824" s="5"/>
      <c r="H824" s="5"/>
      <c r="I824" s="5"/>
    </row>
    <row r="825" spans="1:9" x14ac:dyDescent="0.2">
      <c r="A825" s="1"/>
      <c r="B825" s="1"/>
      <c r="C825" s="1"/>
      <c r="D825" s="8"/>
      <c r="E825" s="8"/>
      <c r="F825" s="8"/>
      <c r="G825" s="5"/>
      <c r="H825" s="5"/>
      <c r="I825" s="5"/>
    </row>
    <row r="826" spans="1:9" x14ac:dyDescent="0.2">
      <c r="A826" s="1"/>
      <c r="B826" s="1"/>
      <c r="C826" s="1"/>
      <c r="D826" s="8"/>
      <c r="E826" s="8"/>
      <c r="F826" s="8"/>
      <c r="G826" s="5"/>
      <c r="H826" s="5"/>
      <c r="I826" s="5"/>
    </row>
    <row r="827" spans="1:9" x14ac:dyDescent="0.2">
      <c r="A827" s="1"/>
      <c r="B827" s="1"/>
      <c r="C827" s="1"/>
      <c r="D827" s="8"/>
      <c r="E827" s="8"/>
      <c r="F827" s="8"/>
      <c r="G827" s="5"/>
      <c r="H827" s="5"/>
      <c r="I827" s="5"/>
    </row>
    <row r="828" spans="1:9" x14ac:dyDescent="0.2">
      <c r="A828" s="1"/>
      <c r="B828" s="1"/>
      <c r="C828" s="1"/>
      <c r="D828" s="8"/>
      <c r="E828" s="8"/>
      <c r="F828" s="8"/>
      <c r="G828" s="5"/>
      <c r="H828" s="5"/>
      <c r="I828" s="5"/>
    </row>
    <row r="829" spans="1:9" x14ac:dyDescent="0.2">
      <c r="A829" s="1"/>
      <c r="B829" s="1"/>
      <c r="C829" s="1"/>
      <c r="D829" s="8"/>
      <c r="E829" s="8"/>
      <c r="F829" s="8"/>
      <c r="G829" s="5"/>
      <c r="H829" s="5"/>
      <c r="I829" s="5"/>
    </row>
    <row r="830" spans="1:9" x14ac:dyDescent="0.2">
      <c r="A830" s="1"/>
      <c r="B830" s="1"/>
      <c r="C830" s="1"/>
      <c r="D830" s="8"/>
      <c r="E830" s="8"/>
      <c r="F830" s="8"/>
      <c r="G830" s="5"/>
      <c r="H830" s="5"/>
      <c r="I830" s="5"/>
    </row>
    <row r="831" spans="1:9" x14ac:dyDescent="0.2">
      <c r="A831" s="1"/>
      <c r="B831" s="1"/>
      <c r="C831" s="1"/>
      <c r="D831" s="8"/>
      <c r="E831" s="8"/>
      <c r="F831" s="8"/>
      <c r="G831" s="5"/>
      <c r="H831" s="5"/>
      <c r="I831" s="5"/>
    </row>
    <row r="832" spans="1:9" x14ac:dyDescent="0.2">
      <c r="A832" s="1"/>
      <c r="B832" s="1"/>
      <c r="C832" s="1"/>
      <c r="D832" s="8"/>
      <c r="E832" s="8"/>
      <c r="F832" s="8"/>
      <c r="G832" s="5"/>
      <c r="H832" s="5"/>
      <c r="I832" s="5"/>
    </row>
    <row r="833" spans="1:9" x14ac:dyDescent="0.2">
      <c r="A833" s="1"/>
      <c r="B833" s="1"/>
      <c r="C833" s="1"/>
      <c r="D833" s="8"/>
      <c r="E833" s="8"/>
      <c r="F833" s="8"/>
      <c r="G833" s="5"/>
      <c r="H833" s="5"/>
      <c r="I833" s="5"/>
    </row>
    <row r="834" spans="1:9" x14ac:dyDescent="0.2">
      <c r="A834" s="1"/>
      <c r="B834" s="1"/>
      <c r="C834" s="1"/>
      <c r="D834" s="8"/>
      <c r="E834" s="8"/>
      <c r="F834" s="8"/>
      <c r="G834" s="5"/>
      <c r="H834" s="5"/>
      <c r="I834" s="5"/>
    </row>
    <row r="835" spans="1:9" x14ac:dyDescent="0.2">
      <c r="A835" s="1"/>
      <c r="B835" s="1"/>
      <c r="C835" s="1"/>
      <c r="D835" s="8"/>
      <c r="E835" s="8"/>
      <c r="F835" s="8"/>
      <c r="G835" s="5"/>
      <c r="H835" s="5"/>
      <c r="I835" s="5"/>
    </row>
    <row r="836" spans="1:9" x14ac:dyDescent="0.2">
      <c r="A836" s="1"/>
      <c r="B836" s="1"/>
      <c r="C836" s="1"/>
      <c r="D836" s="8"/>
      <c r="E836" s="8"/>
      <c r="F836" s="8"/>
      <c r="G836" s="5"/>
      <c r="H836" s="5"/>
      <c r="I836" s="5"/>
    </row>
    <row r="837" spans="1:9" x14ac:dyDescent="0.2">
      <c r="A837" s="1"/>
      <c r="B837" s="1"/>
      <c r="C837" s="1"/>
      <c r="D837" s="8"/>
      <c r="E837" s="8"/>
      <c r="F837" s="8"/>
      <c r="G837" s="5"/>
      <c r="H837" s="5"/>
      <c r="I837" s="5"/>
    </row>
    <row r="838" spans="1:9" x14ac:dyDescent="0.2">
      <c r="A838" s="1"/>
      <c r="B838" s="1"/>
      <c r="C838" s="1"/>
      <c r="D838" s="8"/>
      <c r="E838" s="8"/>
      <c r="F838" s="8"/>
      <c r="G838" s="5"/>
      <c r="H838" s="5"/>
      <c r="I838" s="5"/>
    </row>
    <row r="839" spans="1:9" x14ac:dyDescent="0.2">
      <c r="A839" s="1"/>
      <c r="B839" s="1"/>
      <c r="C839" s="1"/>
      <c r="D839" s="8"/>
      <c r="E839" s="8"/>
      <c r="F839" s="8"/>
      <c r="G839" s="5"/>
      <c r="H839" s="5"/>
      <c r="I839" s="5"/>
    </row>
    <row r="840" spans="1:9" x14ac:dyDescent="0.2">
      <c r="A840" s="1"/>
      <c r="B840" s="1"/>
      <c r="C840" s="1"/>
      <c r="D840" s="8"/>
      <c r="E840" s="8"/>
      <c r="F840" s="8"/>
      <c r="G840" s="5"/>
      <c r="H840" s="5"/>
      <c r="I840" s="5"/>
    </row>
    <row r="841" spans="1:9" x14ac:dyDescent="0.2">
      <c r="A841" s="1"/>
      <c r="B841" s="1"/>
      <c r="C841" s="1"/>
      <c r="D841" s="8"/>
      <c r="E841" s="8"/>
      <c r="F841" s="8"/>
      <c r="G841" s="5"/>
      <c r="H841" s="5"/>
      <c r="I841" s="5"/>
    </row>
    <row r="842" spans="1:9" x14ac:dyDescent="0.2">
      <c r="A842" s="1"/>
      <c r="B842" s="1"/>
      <c r="C842" s="1"/>
      <c r="D842" s="8"/>
      <c r="E842" s="8"/>
      <c r="F842" s="8"/>
      <c r="G842" s="5"/>
      <c r="H842" s="5"/>
      <c r="I842" s="5"/>
    </row>
    <row r="843" spans="1:9" x14ac:dyDescent="0.2">
      <c r="A843" s="1"/>
      <c r="B843" s="1"/>
      <c r="C843" s="1"/>
      <c r="D843" s="8"/>
      <c r="E843" s="8"/>
      <c r="F843" s="8"/>
      <c r="G843" s="5"/>
      <c r="H843" s="5"/>
      <c r="I843" s="5"/>
    </row>
    <row r="844" spans="1:9" x14ac:dyDescent="0.2">
      <c r="A844" s="1"/>
      <c r="B844" s="1"/>
      <c r="C844" s="1"/>
      <c r="D844" s="8"/>
      <c r="E844" s="8"/>
      <c r="F844" s="8"/>
      <c r="G844" s="5"/>
      <c r="H844" s="5"/>
      <c r="I844" s="5"/>
    </row>
    <row r="845" spans="1:9" x14ac:dyDescent="0.2">
      <c r="A845" s="1"/>
      <c r="B845" s="1"/>
      <c r="C845" s="1"/>
      <c r="D845" s="8"/>
      <c r="E845" s="8"/>
      <c r="F845" s="8"/>
      <c r="G845" s="5"/>
      <c r="H845" s="5"/>
      <c r="I845" s="5"/>
    </row>
    <row r="846" spans="1:9" x14ac:dyDescent="0.2">
      <c r="A846" s="1"/>
      <c r="B846" s="1"/>
      <c r="C846" s="1"/>
      <c r="D846" s="8"/>
      <c r="E846" s="8"/>
      <c r="F846" s="8"/>
      <c r="G846" s="5"/>
      <c r="H846" s="5"/>
      <c r="I846" s="5"/>
    </row>
    <row r="847" spans="1:9" x14ac:dyDescent="0.2">
      <c r="A847" s="1"/>
      <c r="B847" s="1"/>
      <c r="C847" s="1"/>
      <c r="D847" s="8"/>
      <c r="E847" s="8"/>
      <c r="F847" s="8"/>
      <c r="G847" s="5"/>
      <c r="H847" s="5"/>
      <c r="I847" s="5"/>
    </row>
    <row r="848" spans="1:9" x14ac:dyDescent="0.2">
      <c r="A848" s="1"/>
      <c r="B848" s="1"/>
      <c r="C848" s="1"/>
      <c r="D848" s="8"/>
      <c r="E848" s="8"/>
      <c r="F848" s="8"/>
      <c r="G848" s="5"/>
      <c r="H848" s="5"/>
      <c r="I848" s="5"/>
    </row>
    <row r="849" spans="1:9" x14ac:dyDescent="0.2">
      <c r="A849" s="1"/>
      <c r="B849" s="1"/>
      <c r="C849" s="1"/>
      <c r="D849" s="8"/>
      <c r="E849" s="8"/>
      <c r="F849" s="8"/>
      <c r="G849" s="5"/>
      <c r="H849" s="5"/>
      <c r="I849" s="5"/>
    </row>
    <row r="850" spans="1:9" x14ac:dyDescent="0.2">
      <c r="A850" s="1"/>
      <c r="B850" s="1"/>
      <c r="C850" s="1"/>
      <c r="D850" s="8"/>
      <c r="E850" s="8"/>
      <c r="F850" s="8"/>
      <c r="G850" s="5"/>
      <c r="H850" s="5"/>
      <c r="I850" s="5"/>
    </row>
    <row r="851" spans="1:9" x14ac:dyDescent="0.2">
      <c r="A851" s="1"/>
      <c r="B851" s="1"/>
      <c r="C851" s="1"/>
      <c r="D851" s="8"/>
      <c r="E851" s="8"/>
      <c r="F851" s="8"/>
      <c r="G851" s="5"/>
      <c r="H851" s="5"/>
      <c r="I851" s="5"/>
    </row>
    <row r="852" spans="1:9" x14ac:dyDescent="0.2">
      <c r="A852" s="1"/>
      <c r="B852" s="1"/>
      <c r="C852" s="1"/>
      <c r="D852" s="8"/>
      <c r="E852" s="8"/>
      <c r="F852" s="8"/>
      <c r="G852" s="5"/>
      <c r="H852" s="5"/>
      <c r="I852" s="5"/>
    </row>
    <row r="853" spans="1:9" x14ac:dyDescent="0.2">
      <c r="A853" s="1"/>
      <c r="B853" s="1"/>
      <c r="C853" s="1"/>
      <c r="D853" s="8"/>
      <c r="E853" s="8"/>
      <c r="F853" s="8"/>
      <c r="G853" s="5"/>
      <c r="H853" s="5"/>
      <c r="I853" s="5"/>
    </row>
    <row r="854" spans="1:9" x14ac:dyDescent="0.2">
      <c r="A854" s="1"/>
      <c r="B854" s="1"/>
      <c r="C854" s="1"/>
      <c r="D854" s="8"/>
      <c r="E854" s="8"/>
      <c r="F854" s="8"/>
      <c r="G854" s="5"/>
      <c r="H854" s="5"/>
      <c r="I854" s="5"/>
    </row>
    <row r="855" spans="1:9" x14ac:dyDescent="0.2">
      <c r="A855" s="1"/>
      <c r="B855" s="1"/>
      <c r="C855" s="1"/>
      <c r="D855" s="8"/>
      <c r="E855" s="8"/>
      <c r="F855" s="8"/>
      <c r="G855" s="5"/>
      <c r="H855" s="5"/>
      <c r="I855" s="5"/>
    </row>
    <row r="856" spans="1:9" x14ac:dyDescent="0.2">
      <c r="A856" s="1"/>
      <c r="B856" s="1"/>
      <c r="C856" s="1"/>
      <c r="D856" s="8"/>
      <c r="E856" s="8"/>
      <c r="F856" s="8"/>
      <c r="G856" s="5"/>
      <c r="H856" s="5"/>
      <c r="I856" s="5"/>
    </row>
    <row r="857" spans="1:9" x14ac:dyDescent="0.2">
      <c r="A857" s="1"/>
      <c r="B857" s="1"/>
      <c r="C857" s="1"/>
      <c r="D857" s="8"/>
      <c r="E857" s="8"/>
      <c r="F857" s="8"/>
      <c r="G857" s="5"/>
      <c r="H857" s="5"/>
      <c r="I857" s="5"/>
    </row>
    <row r="858" spans="1:9" x14ac:dyDescent="0.2">
      <c r="A858" s="1"/>
      <c r="B858" s="1"/>
      <c r="C858" s="1"/>
      <c r="D858" s="8"/>
      <c r="E858" s="8"/>
      <c r="F858" s="8"/>
      <c r="G858" s="5"/>
      <c r="H858" s="5"/>
      <c r="I858" s="5"/>
    </row>
    <row r="859" spans="1:9" x14ac:dyDescent="0.2">
      <c r="A859" s="1"/>
      <c r="B859" s="1"/>
      <c r="C859" s="1"/>
      <c r="D859" s="8"/>
      <c r="E859" s="8"/>
      <c r="F859" s="8"/>
      <c r="G859" s="5"/>
      <c r="H859" s="5"/>
      <c r="I859" s="5"/>
    </row>
    <row r="860" spans="1:9" x14ac:dyDescent="0.2">
      <c r="A860" s="1"/>
      <c r="B860" s="1"/>
      <c r="C860" s="1"/>
      <c r="D860" s="8"/>
      <c r="E860" s="8"/>
      <c r="F860" s="8"/>
      <c r="G860" s="5"/>
      <c r="H860" s="5"/>
      <c r="I860" s="5"/>
    </row>
    <row r="861" spans="1:9" x14ac:dyDescent="0.2">
      <c r="A861" s="1"/>
      <c r="B861" s="1"/>
      <c r="C861" s="1"/>
      <c r="D861" s="8"/>
      <c r="E861" s="8"/>
      <c r="F861" s="8"/>
      <c r="G861" s="5"/>
      <c r="H861" s="5"/>
      <c r="I861" s="5"/>
    </row>
    <row r="862" spans="1:9" x14ac:dyDescent="0.2">
      <c r="A862" s="1"/>
      <c r="B862" s="1"/>
      <c r="C862" s="1"/>
      <c r="D862" s="8"/>
      <c r="E862" s="8"/>
      <c r="F862" s="8"/>
      <c r="G862" s="5"/>
      <c r="H862" s="5"/>
      <c r="I862" s="5"/>
    </row>
    <row r="863" spans="1:9" x14ac:dyDescent="0.2">
      <c r="A863" s="1"/>
      <c r="B863" s="1"/>
      <c r="C863" s="1"/>
      <c r="D863" s="8"/>
      <c r="E863" s="8"/>
      <c r="F863" s="8"/>
      <c r="G863" s="5"/>
      <c r="H863" s="5"/>
      <c r="I863" s="5"/>
    </row>
    <row r="864" spans="1:9" x14ac:dyDescent="0.2">
      <c r="A864" s="1"/>
      <c r="B864" s="1"/>
      <c r="C864" s="1"/>
      <c r="D864" s="8"/>
      <c r="E864" s="8"/>
      <c r="F864" s="8"/>
      <c r="G864" s="5"/>
      <c r="H864" s="5"/>
      <c r="I864" s="5"/>
    </row>
    <row r="865" spans="1:9" x14ac:dyDescent="0.2">
      <c r="A865" s="1"/>
      <c r="B865" s="1"/>
      <c r="C865" s="1"/>
      <c r="D865" s="8"/>
      <c r="E865" s="8"/>
      <c r="F865" s="8"/>
      <c r="G865" s="5"/>
      <c r="H865" s="5"/>
      <c r="I865" s="5"/>
    </row>
    <row r="866" spans="1:9" x14ac:dyDescent="0.2">
      <c r="A866" s="1"/>
      <c r="B866" s="1"/>
      <c r="C866" s="1"/>
      <c r="D866" s="8"/>
      <c r="E866" s="8"/>
      <c r="F866" s="8"/>
      <c r="G866" s="5"/>
      <c r="H866" s="5"/>
      <c r="I866" s="5"/>
    </row>
    <row r="867" spans="1:9" x14ac:dyDescent="0.2">
      <c r="A867" s="1"/>
      <c r="B867" s="1"/>
      <c r="C867" s="1"/>
      <c r="D867" s="8"/>
      <c r="E867" s="8"/>
      <c r="F867" s="8"/>
      <c r="G867" s="5"/>
      <c r="H867" s="5"/>
      <c r="I867" s="5"/>
    </row>
    <row r="868" spans="1:9" x14ac:dyDescent="0.2">
      <c r="A868" s="1"/>
      <c r="B868" s="1"/>
      <c r="C868" s="1"/>
      <c r="D868" s="8"/>
      <c r="E868" s="8"/>
      <c r="F868" s="8"/>
      <c r="G868" s="5"/>
      <c r="H868" s="5"/>
      <c r="I868" s="5"/>
    </row>
    <row r="869" spans="1:9" x14ac:dyDescent="0.2">
      <c r="A869" s="1"/>
      <c r="B869" s="1"/>
      <c r="C869" s="1"/>
      <c r="D869" s="8"/>
      <c r="E869" s="8"/>
      <c r="F869" s="8"/>
      <c r="G869" s="5"/>
      <c r="H869" s="5"/>
      <c r="I869" s="5"/>
    </row>
    <row r="870" spans="1:9" x14ac:dyDescent="0.2">
      <c r="A870" s="1"/>
      <c r="B870" s="1"/>
      <c r="C870" s="1"/>
      <c r="D870" s="8"/>
      <c r="E870" s="8"/>
      <c r="F870" s="8"/>
      <c r="G870" s="5"/>
      <c r="H870" s="5"/>
      <c r="I870" s="5"/>
    </row>
    <row r="871" spans="1:9" x14ac:dyDescent="0.2">
      <c r="A871" s="1"/>
      <c r="B871" s="1"/>
      <c r="C871" s="1"/>
      <c r="D871" s="8"/>
      <c r="E871" s="8"/>
      <c r="F871" s="8"/>
      <c r="G871" s="5"/>
      <c r="H871" s="5"/>
      <c r="I871" s="5"/>
    </row>
    <row r="872" spans="1:9" x14ac:dyDescent="0.2">
      <c r="A872" s="1"/>
      <c r="B872" s="1"/>
      <c r="C872" s="1"/>
      <c r="D872" s="8"/>
      <c r="E872" s="8"/>
      <c r="F872" s="8"/>
      <c r="G872" s="5"/>
      <c r="H872" s="5"/>
      <c r="I872" s="5"/>
    </row>
    <row r="873" spans="1:9" x14ac:dyDescent="0.2">
      <c r="A873" s="1"/>
      <c r="B873" s="1"/>
      <c r="C873" s="1"/>
      <c r="D873" s="8"/>
      <c r="E873" s="8"/>
      <c r="F873" s="8"/>
      <c r="G873" s="5"/>
      <c r="H873" s="5"/>
      <c r="I873" s="5"/>
    </row>
    <row r="874" spans="1:9" x14ac:dyDescent="0.2">
      <c r="A874" s="1"/>
      <c r="B874" s="1"/>
      <c r="C874" s="1"/>
      <c r="D874" s="8"/>
      <c r="E874" s="8"/>
      <c r="F874" s="8"/>
      <c r="G874" s="5"/>
      <c r="H874" s="5"/>
      <c r="I874" s="5"/>
    </row>
    <row r="875" spans="1:9" x14ac:dyDescent="0.2">
      <c r="A875" s="1"/>
      <c r="B875" s="1"/>
      <c r="C875" s="1"/>
      <c r="D875" s="8"/>
      <c r="E875" s="8"/>
      <c r="F875" s="8"/>
      <c r="G875" s="5"/>
      <c r="H875" s="5"/>
      <c r="I875" s="5"/>
    </row>
    <row r="876" spans="1:9" x14ac:dyDescent="0.2">
      <c r="A876" s="1"/>
      <c r="B876" s="1"/>
      <c r="C876" s="1"/>
      <c r="D876" s="8"/>
      <c r="E876" s="8"/>
      <c r="F876" s="8"/>
      <c r="G876" s="5"/>
      <c r="H876" s="5"/>
      <c r="I876" s="5"/>
    </row>
    <row r="877" spans="1:9" x14ac:dyDescent="0.2">
      <c r="A877" s="1"/>
      <c r="B877" s="1"/>
      <c r="C877" s="1"/>
      <c r="D877" s="8"/>
      <c r="E877" s="8"/>
      <c r="F877" s="8"/>
      <c r="G877" s="5"/>
      <c r="H877" s="5"/>
      <c r="I877" s="5"/>
    </row>
    <row r="878" spans="1:9" x14ac:dyDescent="0.2">
      <c r="A878" s="1"/>
      <c r="B878" s="1"/>
      <c r="C878" s="1"/>
      <c r="D878" s="8"/>
      <c r="E878" s="8"/>
      <c r="F878" s="8"/>
      <c r="G878" s="5"/>
      <c r="H878" s="5"/>
      <c r="I878" s="5"/>
    </row>
    <row r="879" spans="1:9" x14ac:dyDescent="0.2">
      <c r="A879" s="1"/>
      <c r="B879" s="1"/>
      <c r="C879" s="1"/>
      <c r="D879" s="8"/>
      <c r="E879" s="8"/>
      <c r="F879" s="8"/>
      <c r="G879" s="5"/>
      <c r="H879" s="5"/>
      <c r="I879" s="5"/>
    </row>
    <row r="880" spans="1:9" x14ac:dyDescent="0.2">
      <c r="A880" s="1"/>
      <c r="B880" s="1"/>
      <c r="C880" s="1"/>
      <c r="D880" s="8"/>
      <c r="E880" s="8"/>
      <c r="F880" s="8"/>
      <c r="G880" s="5"/>
      <c r="H880" s="5"/>
      <c r="I880" s="5"/>
    </row>
    <row r="881" spans="1:9" x14ac:dyDescent="0.2">
      <c r="A881" s="1"/>
      <c r="B881" s="1"/>
      <c r="C881" s="1"/>
      <c r="D881" s="8"/>
      <c r="E881" s="8"/>
      <c r="F881" s="8"/>
      <c r="G881" s="5"/>
      <c r="H881" s="5"/>
      <c r="I881" s="5"/>
    </row>
    <row r="882" spans="1:9" x14ac:dyDescent="0.2">
      <c r="A882" s="1"/>
      <c r="B882" s="1"/>
      <c r="C882" s="1"/>
      <c r="D882" s="8"/>
      <c r="E882" s="8"/>
      <c r="F882" s="8"/>
      <c r="G882" s="5"/>
      <c r="H882" s="5"/>
      <c r="I882" s="5"/>
    </row>
    <row r="883" spans="1:9" x14ac:dyDescent="0.2">
      <c r="A883" s="1"/>
      <c r="B883" s="1"/>
      <c r="C883" s="1"/>
      <c r="D883" s="8"/>
      <c r="E883" s="8"/>
      <c r="F883" s="8"/>
      <c r="G883" s="5"/>
      <c r="H883" s="5"/>
      <c r="I883" s="5"/>
    </row>
    <row r="884" spans="1:9" x14ac:dyDescent="0.2">
      <c r="A884" s="1"/>
      <c r="B884" s="1"/>
      <c r="C884" s="1"/>
      <c r="D884" s="8"/>
      <c r="E884" s="8"/>
      <c r="F884" s="8"/>
      <c r="G884" s="5"/>
      <c r="H884" s="5"/>
      <c r="I884" s="5"/>
    </row>
    <row r="885" spans="1:9" x14ac:dyDescent="0.2">
      <c r="A885" s="1"/>
      <c r="B885" s="1"/>
      <c r="C885" s="1"/>
      <c r="D885" s="8"/>
      <c r="E885" s="8"/>
      <c r="F885" s="8"/>
      <c r="G885" s="5"/>
      <c r="H885" s="5"/>
      <c r="I885" s="5"/>
    </row>
    <row r="886" spans="1:9" x14ac:dyDescent="0.2">
      <c r="A886" s="1"/>
      <c r="B886" s="1"/>
      <c r="C886" s="1"/>
      <c r="D886" s="8"/>
      <c r="E886" s="8"/>
      <c r="F886" s="8"/>
      <c r="G886" s="5"/>
      <c r="H886" s="5"/>
      <c r="I886" s="5"/>
    </row>
    <row r="887" spans="1:9" x14ac:dyDescent="0.2">
      <c r="A887" s="1"/>
      <c r="B887" s="1"/>
      <c r="C887" s="1"/>
      <c r="D887" s="8"/>
      <c r="E887" s="8"/>
      <c r="F887" s="8"/>
      <c r="G887" s="5"/>
      <c r="H887" s="5"/>
      <c r="I887" s="5"/>
    </row>
    <row r="888" spans="1:9" x14ac:dyDescent="0.2">
      <c r="A888" s="1"/>
      <c r="B888" s="1"/>
      <c r="C888" s="1"/>
      <c r="D888" s="8"/>
      <c r="E888" s="8"/>
      <c r="F888" s="8"/>
      <c r="G888" s="5"/>
      <c r="H888" s="5"/>
      <c r="I888" s="5"/>
    </row>
    <row r="889" spans="1:9" x14ac:dyDescent="0.2">
      <c r="A889" s="1"/>
      <c r="B889" s="1"/>
      <c r="C889" s="1"/>
      <c r="D889" s="8"/>
      <c r="E889" s="8"/>
      <c r="F889" s="8"/>
      <c r="G889" s="5"/>
      <c r="H889" s="5"/>
      <c r="I889" s="5"/>
    </row>
    <row r="890" spans="1:9" x14ac:dyDescent="0.2">
      <c r="A890" s="1"/>
      <c r="B890" s="1"/>
      <c r="C890" s="1"/>
      <c r="D890" s="8"/>
      <c r="E890" s="8"/>
      <c r="F890" s="8"/>
      <c r="G890" s="5"/>
      <c r="H890" s="5"/>
      <c r="I890" s="5"/>
    </row>
    <row r="891" spans="1:9" x14ac:dyDescent="0.2">
      <c r="A891" s="1"/>
      <c r="B891" s="1"/>
      <c r="C891" s="1"/>
      <c r="D891" s="8"/>
      <c r="E891" s="8"/>
      <c r="F891" s="8"/>
      <c r="G891" s="5"/>
      <c r="H891" s="5"/>
      <c r="I891" s="5"/>
    </row>
    <row r="892" spans="1:9" x14ac:dyDescent="0.2">
      <c r="A892" s="1"/>
      <c r="B892" s="1"/>
      <c r="C892" s="1"/>
      <c r="D892" s="8"/>
      <c r="E892" s="8"/>
      <c r="F892" s="8"/>
      <c r="G892" s="5"/>
      <c r="H892" s="5"/>
      <c r="I892" s="5"/>
    </row>
    <row r="893" spans="1:9" x14ac:dyDescent="0.2">
      <c r="A893" s="1"/>
      <c r="B893" s="1"/>
      <c r="C893" s="1"/>
      <c r="D893" s="8"/>
      <c r="E893" s="8"/>
      <c r="F893" s="8"/>
      <c r="G893" s="5"/>
      <c r="H893" s="5"/>
      <c r="I893" s="5"/>
    </row>
    <row r="894" spans="1:9" x14ac:dyDescent="0.2">
      <c r="A894" s="1"/>
      <c r="B894" s="1"/>
      <c r="C894" s="1"/>
      <c r="D894" s="8"/>
      <c r="E894" s="8"/>
      <c r="F894" s="8"/>
      <c r="G894" s="5"/>
      <c r="H894" s="5"/>
      <c r="I894" s="5"/>
    </row>
    <row r="895" spans="1:9" x14ac:dyDescent="0.2">
      <c r="A895" s="1"/>
      <c r="B895" s="1"/>
      <c r="C895" s="1"/>
      <c r="D895" s="8"/>
      <c r="E895" s="8"/>
      <c r="F895" s="8"/>
      <c r="G895" s="5"/>
      <c r="H895" s="5"/>
      <c r="I895" s="5"/>
    </row>
    <row r="896" spans="1:9" x14ac:dyDescent="0.2">
      <c r="A896" s="1"/>
      <c r="B896" s="1"/>
      <c r="C896" s="1"/>
      <c r="D896" s="8"/>
      <c r="E896" s="8"/>
      <c r="F896" s="8"/>
      <c r="G896" s="5"/>
      <c r="H896" s="5"/>
      <c r="I896" s="5"/>
    </row>
    <row r="897" spans="1:9" x14ac:dyDescent="0.2">
      <c r="A897" s="1"/>
      <c r="B897" s="1"/>
      <c r="C897" s="1"/>
      <c r="D897" s="8"/>
      <c r="E897" s="8"/>
      <c r="F897" s="8"/>
      <c r="G897" s="5"/>
      <c r="H897" s="5"/>
      <c r="I897" s="5"/>
    </row>
    <row r="898" spans="1:9" x14ac:dyDescent="0.2">
      <c r="A898" s="1"/>
      <c r="B898" s="1"/>
      <c r="C898" s="1"/>
      <c r="D898" s="8"/>
      <c r="E898" s="8"/>
      <c r="F898" s="8"/>
      <c r="G898" s="5"/>
      <c r="H898" s="5"/>
      <c r="I898" s="5"/>
    </row>
    <row r="899" spans="1:9" x14ac:dyDescent="0.2">
      <c r="A899" s="1"/>
      <c r="B899" s="1"/>
      <c r="C899" s="1"/>
      <c r="D899" s="8"/>
      <c r="E899" s="8"/>
      <c r="F899" s="8"/>
      <c r="G899" s="5"/>
      <c r="H899" s="5"/>
      <c r="I899" s="5"/>
    </row>
    <row r="900" spans="1:9" x14ac:dyDescent="0.2">
      <c r="A900" s="1"/>
      <c r="B900" s="1"/>
      <c r="C900" s="1"/>
      <c r="D900" s="8"/>
      <c r="E900" s="8"/>
      <c r="F900" s="8"/>
      <c r="G900" s="5"/>
      <c r="H900" s="5"/>
      <c r="I900" s="5"/>
    </row>
    <row r="901" spans="1:9" x14ac:dyDescent="0.2">
      <c r="A901" s="1"/>
      <c r="B901" s="1"/>
      <c r="C901" s="1"/>
      <c r="D901" s="8"/>
      <c r="E901" s="8"/>
      <c r="F901" s="8"/>
      <c r="G901" s="5"/>
      <c r="H901" s="5"/>
      <c r="I901" s="5"/>
    </row>
    <row r="902" spans="1:9" x14ac:dyDescent="0.2">
      <c r="A902" s="1"/>
      <c r="B902" s="1"/>
      <c r="C902" s="1"/>
      <c r="D902" s="8"/>
      <c r="E902" s="8"/>
      <c r="F902" s="8"/>
      <c r="G902" s="5"/>
      <c r="H902" s="5"/>
      <c r="I902" s="5"/>
    </row>
    <row r="903" spans="1:9" x14ac:dyDescent="0.2">
      <c r="A903" s="1"/>
      <c r="B903" s="1"/>
      <c r="C903" s="1"/>
      <c r="D903" s="8"/>
      <c r="E903" s="8"/>
      <c r="F903" s="8"/>
      <c r="G903" s="5"/>
      <c r="H903" s="5"/>
      <c r="I903" s="5"/>
    </row>
    <row r="904" spans="1:9" x14ac:dyDescent="0.2">
      <c r="A904" s="1"/>
      <c r="B904" s="1"/>
      <c r="C904" s="1"/>
      <c r="D904" s="8"/>
      <c r="E904" s="8"/>
      <c r="F904" s="8"/>
      <c r="G904" s="5"/>
      <c r="H904" s="5"/>
      <c r="I904" s="5"/>
    </row>
    <row r="905" spans="1:9" x14ac:dyDescent="0.2">
      <c r="A905" s="1"/>
      <c r="B905" s="1"/>
      <c r="C905" s="1"/>
      <c r="D905" s="8"/>
      <c r="E905" s="8"/>
      <c r="F905" s="8"/>
      <c r="G905" s="5"/>
      <c r="H905" s="5"/>
      <c r="I905" s="5"/>
    </row>
    <row r="906" spans="1:9" x14ac:dyDescent="0.2">
      <c r="A906" s="1"/>
      <c r="B906" s="1"/>
      <c r="C906" s="1"/>
      <c r="D906" s="8"/>
      <c r="E906" s="8"/>
      <c r="F906" s="8"/>
      <c r="G906" s="5"/>
      <c r="H906" s="5"/>
      <c r="I906" s="5"/>
    </row>
    <row r="907" spans="1:9" x14ac:dyDescent="0.2">
      <c r="A907" s="1"/>
      <c r="B907" s="1"/>
      <c r="C907" s="1"/>
      <c r="D907" s="8"/>
      <c r="E907" s="8"/>
      <c r="F907" s="8"/>
      <c r="G907" s="5"/>
      <c r="H907" s="5"/>
      <c r="I907" s="5"/>
    </row>
    <row r="908" spans="1:9" x14ac:dyDescent="0.2">
      <c r="A908" s="1"/>
      <c r="B908" s="1"/>
      <c r="C908" s="1"/>
      <c r="D908" s="8"/>
      <c r="E908" s="8"/>
      <c r="F908" s="8"/>
      <c r="G908" s="5"/>
      <c r="H908" s="5"/>
      <c r="I908" s="5"/>
    </row>
    <row r="909" spans="1:9" x14ac:dyDescent="0.2">
      <c r="A909" s="1"/>
      <c r="B909" s="1"/>
      <c r="C909" s="1"/>
      <c r="D909" s="8"/>
      <c r="E909" s="8"/>
      <c r="F909" s="8"/>
      <c r="G909" s="5"/>
      <c r="H909" s="5"/>
      <c r="I909" s="5"/>
    </row>
    <row r="910" spans="1:9" x14ac:dyDescent="0.2">
      <c r="A910" s="1"/>
      <c r="B910" s="1"/>
      <c r="C910" s="1"/>
      <c r="D910" s="8"/>
      <c r="E910" s="8"/>
      <c r="F910" s="8"/>
      <c r="G910" s="5"/>
      <c r="H910" s="5"/>
      <c r="I910" s="5"/>
    </row>
    <row r="911" spans="1:9" x14ac:dyDescent="0.2">
      <c r="A911" s="1"/>
      <c r="B911" s="1"/>
      <c r="C911" s="1"/>
      <c r="D911" s="8"/>
      <c r="E911" s="8"/>
      <c r="F911" s="8"/>
      <c r="G911" s="5"/>
      <c r="H911" s="5"/>
      <c r="I911" s="5"/>
    </row>
    <row r="912" spans="1:9" x14ac:dyDescent="0.2">
      <c r="A912" s="1"/>
      <c r="B912" s="1"/>
      <c r="C912" s="1"/>
      <c r="D912" s="8"/>
      <c r="E912" s="8"/>
      <c r="F912" s="8"/>
      <c r="G912" s="5"/>
      <c r="H912" s="5"/>
      <c r="I912" s="5"/>
    </row>
    <row r="913" spans="1:9" x14ac:dyDescent="0.2">
      <c r="A913" s="1"/>
      <c r="B913" s="1"/>
      <c r="C913" s="1"/>
      <c r="D913" s="8"/>
      <c r="E913" s="8"/>
      <c r="F913" s="8"/>
      <c r="G913" s="5"/>
      <c r="H913" s="5"/>
      <c r="I913" s="5"/>
    </row>
    <row r="914" spans="1:9" x14ac:dyDescent="0.2">
      <c r="A914" s="1"/>
      <c r="B914" s="1"/>
      <c r="C914" s="1"/>
      <c r="D914" s="8"/>
      <c r="E914" s="8"/>
      <c r="F914" s="8"/>
      <c r="G914" s="5"/>
      <c r="H914" s="5"/>
      <c r="I914" s="5"/>
    </row>
    <row r="915" spans="1:9" x14ac:dyDescent="0.2">
      <c r="A915" s="1"/>
      <c r="B915" s="1"/>
      <c r="C915" s="1"/>
      <c r="D915" s="8"/>
      <c r="E915" s="8"/>
      <c r="F915" s="8"/>
      <c r="G915" s="5"/>
      <c r="H915" s="5"/>
      <c r="I915" s="5"/>
    </row>
    <row r="916" spans="1:9" x14ac:dyDescent="0.2">
      <c r="A916" s="1"/>
      <c r="B916" s="1"/>
      <c r="C916" s="1"/>
      <c r="D916" s="8"/>
      <c r="E916" s="8"/>
      <c r="F916" s="8"/>
      <c r="G916" s="5"/>
      <c r="H916" s="5"/>
      <c r="I916" s="5"/>
    </row>
    <row r="917" spans="1:9" x14ac:dyDescent="0.2">
      <c r="A917" s="1"/>
      <c r="B917" s="1"/>
      <c r="C917" s="1"/>
      <c r="D917" s="8"/>
      <c r="E917" s="8"/>
      <c r="F917" s="8"/>
      <c r="G917" s="5"/>
      <c r="H917" s="5"/>
      <c r="I917" s="5"/>
    </row>
    <row r="918" spans="1:9" x14ac:dyDescent="0.2">
      <c r="A918" s="1"/>
      <c r="B918" s="1"/>
      <c r="C918" s="1"/>
      <c r="D918" s="8"/>
      <c r="E918" s="8"/>
      <c r="F918" s="8"/>
      <c r="G918" s="5"/>
      <c r="H918" s="5"/>
      <c r="I918" s="5"/>
    </row>
    <row r="919" spans="1:9" x14ac:dyDescent="0.2">
      <c r="A919" s="1"/>
      <c r="B919" s="1"/>
      <c r="C919" s="1"/>
      <c r="D919" s="8"/>
      <c r="E919" s="8"/>
      <c r="F919" s="8"/>
      <c r="G919" s="5"/>
      <c r="H919" s="5"/>
      <c r="I919" s="5"/>
    </row>
    <row r="920" spans="1:9" x14ac:dyDescent="0.2">
      <c r="A920" s="1"/>
      <c r="B920" s="1"/>
      <c r="C920" s="1"/>
      <c r="D920" s="8"/>
      <c r="E920" s="8"/>
      <c r="F920" s="8"/>
      <c r="G920" s="5"/>
      <c r="H920" s="5"/>
      <c r="I920" s="5"/>
    </row>
    <row r="921" spans="1:9" x14ac:dyDescent="0.2">
      <c r="A921" s="1"/>
      <c r="B921" s="1"/>
      <c r="C921" s="1"/>
      <c r="D921" s="8"/>
      <c r="E921" s="8"/>
      <c r="F921" s="8"/>
      <c r="G921" s="5"/>
      <c r="H921" s="5"/>
      <c r="I921" s="5"/>
    </row>
    <row r="922" spans="1:9" x14ac:dyDescent="0.2">
      <c r="A922" s="1"/>
      <c r="B922" s="1"/>
      <c r="C922" s="1"/>
      <c r="D922" s="8"/>
      <c r="E922" s="8"/>
      <c r="F922" s="8"/>
      <c r="G922" s="5"/>
      <c r="H922" s="5"/>
      <c r="I922" s="5"/>
    </row>
    <row r="923" spans="1:9" x14ac:dyDescent="0.2">
      <c r="A923" s="1"/>
      <c r="B923" s="1"/>
      <c r="C923" s="1"/>
      <c r="D923" s="8"/>
      <c r="E923" s="8"/>
      <c r="F923" s="8"/>
      <c r="G923" s="5"/>
      <c r="H923" s="5"/>
      <c r="I923" s="5"/>
    </row>
    <row r="924" spans="1:9" x14ac:dyDescent="0.2">
      <c r="A924" s="1"/>
      <c r="B924" s="1"/>
      <c r="C924" s="1"/>
      <c r="D924" s="8"/>
      <c r="E924" s="8"/>
      <c r="F924" s="8"/>
      <c r="G924" s="5"/>
      <c r="H924" s="5"/>
      <c r="I924" s="5"/>
    </row>
    <row r="925" spans="1:9" x14ac:dyDescent="0.2">
      <c r="A925" s="1"/>
      <c r="B925" s="1"/>
      <c r="C925" s="1"/>
      <c r="D925" s="8"/>
      <c r="E925" s="8"/>
      <c r="F925" s="8"/>
      <c r="G925" s="5"/>
      <c r="H925" s="5"/>
      <c r="I925" s="5"/>
    </row>
    <row r="926" spans="1:9" x14ac:dyDescent="0.2">
      <c r="A926" s="1"/>
      <c r="B926" s="1"/>
      <c r="C926" s="1"/>
      <c r="D926" s="8"/>
      <c r="E926" s="8"/>
      <c r="F926" s="8"/>
      <c r="G926" s="5"/>
      <c r="H926" s="5"/>
      <c r="I926" s="5"/>
    </row>
    <row r="927" spans="1:9" x14ac:dyDescent="0.2">
      <c r="A927" s="1"/>
      <c r="B927" s="1"/>
      <c r="C927" s="1"/>
      <c r="D927" s="8"/>
      <c r="E927" s="8"/>
      <c r="F927" s="8"/>
      <c r="G927" s="5"/>
      <c r="H927" s="5"/>
      <c r="I927" s="5"/>
    </row>
    <row r="928" spans="1:9" x14ac:dyDescent="0.2">
      <c r="A928" s="1"/>
      <c r="B928" s="1"/>
      <c r="C928" s="1"/>
      <c r="D928" s="8"/>
      <c r="E928" s="8"/>
      <c r="F928" s="8"/>
      <c r="G928" s="5"/>
      <c r="H928" s="5"/>
      <c r="I928" s="5"/>
    </row>
    <row r="929" spans="1:9" x14ac:dyDescent="0.2">
      <c r="A929" s="1"/>
      <c r="B929" s="1"/>
      <c r="C929" s="1"/>
      <c r="D929" s="8"/>
      <c r="E929" s="8"/>
      <c r="F929" s="8"/>
      <c r="G929" s="5"/>
      <c r="H929" s="5"/>
      <c r="I929" s="5"/>
    </row>
    <row r="930" spans="1:9" x14ac:dyDescent="0.2">
      <c r="A930" s="1"/>
      <c r="B930" s="1"/>
      <c r="C930" s="1"/>
      <c r="D930" s="8"/>
      <c r="E930" s="8"/>
      <c r="F930" s="8"/>
      <c r="G930" s="5"/>
      <c r="H930" s="5"/>
      <c r="I930" s="5"/>
    </row>
    <row r="931" spans="1:9" x14ac:dyDescent="0.2">
      <c r="A931" s="1"/>
      <c r="B931" s="1"/>
      <c r="C931" s="1"/>
      <c r="D931" s="8"/>
      <c r="E931" s="8"/>
      <c r="F931" s="8"/>
      <c r="G931" s="5"/>
      <c r="H931" s="5"/>
      <c r="I931" s="5"/>
    </row>
    <row r="932" spans="1:9" x14ac:dyDescent="0.2">
      <c r="A932" s="1"/>
      <c r="B932" s="1"/>
      <c r="C932" s="1"/>
      <c r="D932" s="8"/>
      <c r="E932" s="8"/>
      <c r="F932" s="8"/>
      <c r="G932" s="5"/>
      <c r="H932" s="5"/>
      <c r="I932" s="5"/>
    </row>
    <row r="933" spans="1:9" x14ac:dyDescent="0.2">
      <c r="A933" s="1"/>
      <c r="B933" s="1"/>
      <c r="C933" s="1"/>
      <c r="D933" s="8"/>
      <c r="E933" s="8"/>
      <c r="F933" s="8"/>
      <c r="G933" s="5"/>
      <c r="H933" s="5"/>
      <c r="I933" s="5"/>
    </row>
    <row r="934" spans="1:9" x14ac:dyDescent="0.2">
      <c r="A934" s="1"/>
      <c r="B934" s="1"/>
      <c r="C934" s="1"/>
      <c r="D934" s="8"/>
      <c r="E934" s="8"/>
      <c r="F934" s="8"/>
      <c r="G934" s="5"/>
      <c r="H934" s="5"/>
      <c r="I934" s="5"/>
    </row>
    <row r="935" spans="1:9" x14ac:dyDescent="0.2">
      <c r="A935" s="1"/>
      <c r="B935" s="1"/>
      <c r="C935" s="1"/>
      <c r="D935" s="8"/>
      <c r="E935" s="8"/>
      <c r="F935" s="8"/>
      <c r="G935" s="5"/>
      <c r="H935" s="5"/>
      <c r="I935" s="5"/>
    </row>
    <row r="936" spans="1:9" x14ac:dyDescent="0.2">
      <c r="A936" s="1"/>
      <c r="B936" s="1"/>
      <c r="C936" s="1"/>
      <c r="D936" s="8"/>
      <c r="E936" s="8"/>
      <c r="F936" s="8"/>
      <c r="G936" s="5"/>
      <c r="H936" s="5"/>
      <c r="I936" s="5"/>
    </row>
    <row r="937" spans="1:9" x14ac:dyDescent="0.2">
      <c r="A937" s="1"/>
      <c r="B937" s="1"/>
      <c r="C937" s="1"/>
      <c r="D937" s="8"/>
      <c r="E937" s="8"/>
      <c r="F937" s="8"/>
      <c r="G937" s="5"/>
      <c r="H937" s="5"/>
      <c r="I937" s="5"/>
    </row>
    <row r="938" spans="1:9" x14ac:dyDescent="0.2">
      <c r="A938" s="1"/>
      <c r="B938" s="1"/>
      <c r="C938" s="1"/>
      <c r="D938" s="8"/>
      <c r="E938" s="8"/>
      <c r="F938" s="8"/>
      <c r="G938" s="5"/>
      <c r="H938" s="5"/>
      <c r="I938" s="5"/>
    </row>
    <row r="939" spans="1:9" x14ac:dyDescent="0.2">
      <c r="A939" s="1"/>
      <c r="B939" s="1"/>
      <c r="C939" s="1"/>
      <c r="D939" s="8"/>
      <c r="E939" s="8"/>
      <c r="F939" s="8"/>
      <c r="G939" s="5"/>
      <c r="H939" s="5"/>
      <c r="I939" s="5"/>
    </row>
    <row r="940" spans="1:9" x14ac:dyDescent="0.2">
      <c r="A940" s="1"/>
      <c r="B940" s="1"/>
      <c r="C940" s="1"/>
      <c r="D940" s="8"/>
      <c r="E940" s="8"/>
      <c r="F940" s="8"/>
      <c r="G940" s="5"/>
      <c r="H940" s="5"/>
      <c r="I940" s="5"/>
    </row>
    <row r="941" spans="1:9" x14ac:dyDescent="0.2">
      <c r="A941" s="1"/>
      <c r="B941" s="1"/>
      <c r="C941" s="1"/>
      <c r="D941" s="8"/>
      <c r="E941" s="8"/>
      <c r="F941" s="8"/>
      <c r="G941" s="5"/>
      <c r="H941" s="5"/>
      <c r="I941" s="5"/>
    </row>
    <row r="942" spans="1:9" x14ac:dyDescent="0.2">
      <c r="A942" s="1"/>
      <c r="B942" s="1"/>
      <c r="C942" s="1"/>
      <c r="D942" s="8"/>
      <c r="E942" s="8"/>
      <c r="F942" s="8"/>
      <c r="G942" s="5"/>
      <c r="H942" s="5"/>
      <c r="I942" s="5"/>
    </row>
    <row r="943" spans="1:9" x14ac:dyDescent="0.2">
      <c r="A943" s="1"/>
      <c r="B943" s="1"/>
      <c r="C943" s="1"/>
      <c r="D943" s="8"/>
      <c r="E943" s="8"/>
      <c r="F943" s="8"/>
      <c r="G943" s="5"/>
      <c r="H943" s="5"/>
      <c r="I943" s="5"/>
    </row>
    <row r="944" spans="1:9" x14ac:dyDescent="0.2">
      <c r="A944" s="1"/>
      <c r="B944" s="1"/>
      <c r="C944" s="1"/>
      <c r="D944" s="8"/>
      <c r="E944" s="8"/>
      <c r="F944" s="8"/>
      <c r="G944" s="5"/>
      <c r="H944" s="5"/>
      <c r="I944" s="5"/>
    </row>
    <row r="945" spans="1:9" x14ac:dyDescent="0.2">
      <c r="A945" s="1"/>
      <c r="B945" s="1"/>
      <c r="C945" s="1"/>
      <c r="D945" s="8"/>
      <c r="E945" s="8"/>
      <c r="F945" s="8"/>
      <c r="G945" s="5"/>
      <c r="H945" s="5"/>
      <c r="I945" s="5"/>
    </row>
    <row r="946" spans="1:9" x14ac:dyDescent="0.2">
      <c r="A946" s="1"/>
      <c r="B946" s="1"/>
      <c r="C946" s="1"/>
      <c r="D946" s="8"/>
      <c r="E946" s="8"/>
      <c r="F946" s="8"/>
      <c r="G946" s="5"/>
      <c r="H946" s="5"/>
      <c r="I946" s="5"/>
    </row>
    <row r="947" spans="1:9" x14ac:dyDescent="0.2">
      <c r="A947" s="1"/>
      <c r="B947" s="1"/>
      <c r="C947" s="1"/>
      <c r="D947" s="8"/>
      <c r="E947" s="8"/>
      <c r="F947" s="8"/>
      <c r="G947" s="5"/>
      <c r="H947" s="5"/>
      <c r="I947" s="5"/>
    </row>
    <row r="948" spans="1:9" x14ac:dyDescent="0.2">
      <c r="A948" s="1"/>
      <c r="B948" s="1"/>
      <c r="C948" s="1"/>
      <c r="D948" s="8"/>
      <c r="E948" s="8"/>
      <c r="F948" s="8"/>
      <c r="G948" s="5"/>
      <c r="H948" s="5"/>
      <c r="I948" s="5"/>
    </row>
    <row r="949" spans="1:9" x14ac:dyDescent="0.2">
      <c r="A949" s="1"/>
      <c r="B949" s="1"/>
      <c r="C949" s="1"/>
      <c r="D949" s="8"/>
      <c r="E949" s="8"/>
      <c r="F949" s="8"/>
      <c r="G949" s="5"/>
      <c r="H949" s="5"/>
      <c r="I949" s="5"/>
    </row>
    <row r="950" spans="1:9" x14ac:dyDescent="0.2">
      <c r="A950" s="1"/>
      <c r="B950" s="1"/>
      <c r="C950" s="1"/>
      <c r="D950" s="8"/>
      <c r="E950" s="8"/>
      <c r="F950" s="8"/>
      <c r="G950" s="5"/>
      <c r="H950" s="5"/>
      <c r="I950" s="5"/>
    </row>
    <row r="951" spans="1:9" x14ac:dyDescent="0.2">
      <c r="A951" s="1"/>
      <c r="B951" s="1"/>
      <c r="C951" s="1"/>
      <c r="D951" s="8"/>
      <c r="E951" s="8"/>
      <c r="F951" s="8"/>
      <c r="G951" s="5"/>
      <c r="H951" s="5"/>
      <c r="I951" s="5"/>
    </row>
    <row r="952" spans="1:9" x14ac:dyDescent="0.2">
      <c r="A952" s="1"/>
      <c r="B952" s="1"/>
      <c r="C952" s="1"/>
      <c r="D952" s="8"/>
      <c r="E952" s="8"/>
      <c r="F952" s="8"/>
      <c r="G952" s="5"/>
      <c r="H952" s="5"/>
      <c r="I952" s="5"/>
    </row>
    <row r="953" spans="1:9" x14ac:dyDescent="0.2">
      <c r="A953" s="1"/>
      <c r="B953" s="1"/>
      <c r="C953" s="1"/>
      <c r="D953" s="8"/>
      <c r="E953" s="8"/>
      <c r="F953" s="8"/>
      <c r="G953" s="5"/>
      <c r="H953" s="5"/>
      <c r="I953" s="5"/>
    </row>
    <row r="954" spans="1:9" x14ac:dyDescent="0.2">
      <c r="A954" s="1"/>
      <c r="B954" s="1"/>
      <c r="C954" s="1"/>
      <c r="D954" s="8"/>
      <c r="E954" s="8"/>
      <c r="F954" s="8"/>
      <c r="G954" s="5"/>
      <c r="H954" s="5"/>
      <c r="I954" s="5"/>
    </row>
    <row r="955" spans="1:9" x14ac:dyDescent="0.2">
      <c r="A955" s="1"/>
      <c r="B955" s="1"/>
      <c r="C955" s="1"/>
      <c r="D955" s="8"/>
      <c r="E955" s="8"/>
      <c r="F955" s="8"/>
      <c r="G955" s="5"/>
      <c r="H955" s="5"/>
      <c r="I955" s="5"/>
    </row>
    <row r="956" spans="1:9" x14ac:dyDescent="0.2">
      <c r="A956" s="1"/>
      <c r="B956" s="1"/>
      <c r="C956" s="1"/>
      <c r="D956" s="8"/>
      <c r="E956" s="8"/>
      <c r="F956" s="8"/>
      <c r="G956" s="5"/>
      <c r="H956" s="5"/>
      <c r="I956" s="5"/>
    </row>
    <row r="957" spans="1:9" x14ac:dyDescent="0.2">
      <c r="A957" s="1"/>
      <c r="B957" s="1"/>
      <c r="C957" s="1"/>
      <c r="D957" s="8"/>
      <c r="E957" s="8"/>
      <c r="F957" s="8"/>
      <c r="G957" s="5"/>
      <c r="H957" s="5"/>
      <c r="I957" s="5"/>
    </row>
    <row r="958" spans="1:9" x14ac:dyDescent="0.2">
      <c r="A958" s="1"/>
      <c r="B958" s="1"/>
      <c r="C958" s="1"/>
      <c r="D958" s="8"/>
      <c r="E958" s="8"/>
      <c r="F958" s="8"/>
      <c r="G958" s="5"/>
      <c r="H958" s="5"/>
      <c r="I958" s="5"/>
    </row>
    <row r="959" spans="1:9" x14ac:dyDescent="0.2">
      <c r="A959" s="1"/>
      <c r="B959" s="1"/>
      <c r="C959" s="1"/>
      <c r="D959" s="8"/>
      <c r="E959" s="8"/>
      <c r="F959" s="8"/>
      <c r="G959" s="5"/>
      <c r="H959" s="5"/>
      <c r="I959" s="5"/>
    </row>
    <row r="960" spans="1:9" x14ac:dyDescent="0.2">
      <c r="A960" s="1"/>
      <c r="B960" s="1"/>
      <c r="C960" s="1"/>
      <c r="D960" s="8"/>
      <c r="E960" s="8"/>
      <c r="F960" s="8"/>
      <c r="G960" s="5"/>
      <c r="H960" s="5"/>
      <c r="I960" s="5"/>
    </row>
    <row r="961" spans="1:9" x14ac:dyDescent="0.2">
      <c r="A961" s="1"/>
      <c r="B961" s="1"/>
      <c r="C961" s="1"/>
      <c r="D961" s="8"/>
      <c r="E961" s="8"/>
      <c r="F961" s="8"/>
      <c r="G961" s="5"/>
      <c r="H961" s="5"/>
      <c r="I961" s="5"/>
    </row>
    <row r="962" spans="1:9" x14ac:dyDescent="0.2">
      <c r="A962" s="1"/>
      <c r="B962" s="1"/>
      <c r="C962" s="1"/>
      <c r="D962" s="8"/>
      <c r="E962" s="8"/>
      <c r="F962" s="8"/>
      <c r="G962" s="5"/>
      <c r="H962" s="5"/>
      <c r="I962" s="5"/>
    </row>
    <row r="963" spans="1:9" x14ac:dyDescent="0.2">
      <c r="A963" s="1"/>
      <c r="B963" s="1"/>
      <c r="C963" s="1"/>
      <c r="D963" s="8"/>
      <c r="E963" s="8"/>
      <c r="F963" s="8"/>
      <c r="G963" s="5"/>
      <c r="H963" s="5"/>
      <c r="I963" s="5"/>
    </row>
    <row r="964" spans="1:9" x14ac:dyDescent="0.2">
      <c r="A964" s="1"/>
      <c r="B964" s="1"/>
      <c r="C964" s="1"/>
      <c r="D964" s="8"/>
      <c r="E964" s="8"/>
      <c r="F964" s="8"/>
      <c r="G964" s="5"/>
      <c r="H964" s="5"/>
      <c r="I964" s="5"/>
    </row>
    <row r="965" spans="1:9" x14ac:dyDescent="0.2">
      <c r="A965" s="1"/>
      <c r="B965" s="1"/>
      <c r="C965" s="1"/>
      <c r="D965" s="8"/>
      <c r="E965" s="8"/>
      <c r="F965" s="8"/>
      <c r="G965" s="5"/>
      <c r="H965" s="5"/>
      <c r="I965" s="5"/>
    </row>
    <row r="966" spans="1:9" x14ac:dyDescent="0.2">
      <c r="A966" s="1"/>
      <c r="B966" s="1"/>
      <c r="C966" s="1"/>
      <c r="D966" s="8"/>
      <c r="E966" s="8"/>
      <c r="F966" s="8"/>
      <c r="G966" s="5"/>
      <c r="H966" s="5"/>
      <c r="I966" s="5"/>
    </row>
    <row r="967" spans="1:9" x14ac:dyDescent="0.2">
      <c r="A967" s="1"/>
      <c r="B967" s="1"/>
      <c r="C967" s="1"/>
      <c r="D967" s="8"/>
      <c r="E967" s="8"/>
      <c r="F967" s="8"/>
      <c r="G967" s="5"/>
      <c r="H967" s="5"/>
      <c r="I967" s="5"/>
    </row>
    <row r="968" spans="1:9" x14ac:dyDescent="0.2">
      <c r="A968" s="1"/>
      <c r="B968" s="1"/>
      <c r="C968" s="1"/>
      <c r="D968" s="8"/>
      <c r="E968" s="8"/>
      <c r="F968" s="8"/>
      <c r="G968" s="5"/>
      <c r="H968" s="5"/>
      <c r="I968" s="5"/>
    </row>
    <row r="969" spans="1:9" x14ac:dyDescent="0.2">
      <c r="A969" s="1"/>
      <c r="B969" s="1"/>
      <c r="C969" s="1"/>
      <c r="D969" s="8"/>
      <c r="E969" s="8"/>
      <c r="F969" s="8"/>
      <c r="G969" s="5"/>
      <c r="H969" s="5"/>
      <c r="I969" s="5"/>
    </row>
    <row r="970" spans="1:9" x14ac:dyDescent="0.2">
      <c r="A970" s="1"/>
      <c r="B970" s="1"/>
      <c r="C970" s="1"/>
      <c r="D970" s="8"/>
      <c r="E970" s="8"/>
      <c r="F970" s="8"/>
      <c r="G970" s="5"/>
      <c r="H970" s="5"/>
      <c r="I970" s="5"/>
    </row>
    <row r="971" spans="1:9" x14ac:dyDescent="0.2">
      <c r="A971" s="1"/>
      <c r="B971" s="1"/>
      <c r="C971" s="1"/>
      <c r="D971" s="8"/>
      <c r="E971" s="8"/>
      <c r="F971" s="8"/>
      <c r="G971" s="5"/>
      <c r="H971" s="5"/>
      <c r="I971" s="5"/>
    </row>
    <row r="972" spans="1:9" x14ac:dyDescent="0.2">
      <c r="A972" s="1"/>
      <c r="B972" s="1"/>
      <c r="C972" s="1"/>
      <c r="D972" s="8"/>
      <c r="E972" s="8"/>
      <c r="F972" s="8"/>
      <c r="G972" s="5"/>
      <c r="H972" s="5"/>
      <c r="I972" s="5"/>
    </row>
    <row r="973" spans="1:9" x14ac:dyDescent="0.2">
      <c r="A973" s="1"/>
      <c r="B973" s="1"/>
      <c r="C973" s="1"/>
      <c r="D973" s="8"/>
      <c r="E973" s="8"/>
      <c r="F973" s="8"/>
      <c r="G973" s="5"/>
      <c r="H973" s="5"/>
      <c r="I973" s="5"/>
    </row>
    <row r="974" spans="1:9" x14ac:dyDescent="0.2">
      <c r="A974" s="1"/>
      <c r="B974" s="1"/>
      <c r="C974" s="1"/>
      <c r="D974" s="8"/>
      <c r="E974" s="8"/>
      <c r="F974" s="8"/>
      <c r="G974" s="5"/>
      <c r="H974" s="5"/>
      <c r="I974" s="5"/>
    </row>
    <row r="975" spans="1:9" x14ac:dyDescent="0.2">
      <c r="A975" s="1"/>
      <c r="B975" s="1"/>
      <c r="C975" s="1"/>
      <c r="D975" s="8"/>
      <c r="E975" s="8"/>
      <c r="F975" s="8"/>
      <c r="G975" s="5"/>
      <c r="H975" s="5"/>
      <c r="I975" s="5"/>
    </row>
    <row r="976" spans="1:9" x14ac:dyDescent="0.2">
      <c r="A976" s="1"/>
      <c r="B976" s="1"/>
      <c r="C976" s="1"/>
      <c r="D976" s="8"/>
      <c r="E976" s="8"/>
      <c r="F976" s="8"/>
      <c r="G976" s="5"/>
      <c r="H976" s="5"/>
      <c r="I976" s="5"/>
    </row>
    <row r="977" spans="1:9" x14ac:dyDescent="0.2">
      <c r="A977" s="1"/>
      <c r="B977" s="1"/>
      <c r="C977" s="1"/>
      <c r="D977" s="8"/>
      <c r="E977" s="8"/>
      <c r="F977" s="8"/>
      <c r="G977" s="5"/>
      <c r="H977" s="5"/>
      <c r="I977" s="5"/>
    </row>
    <row r="978" spans="1:9" x14ac:dyDescent="0.2">
      <c r="A978" s="1"/>
      <c r="B978" s="1"/>
      <c r="C978" s="1"/>
      <c r="D978" s="8"/>
      <c r="E978" s="8"/>
      <c r="F978" s="8"/>
      <c r="G978" s="5"/>
      <c r="H978" s="5"/>
      <c r="I978" s="5"/>
    </row>
    <row r="979" spans="1:9" x14ac:dyDescent="0.2">
      <c r="A979" s="1"/>
      <c r="B979" s="1"/>
      <c r="C979" s="1"/>
      <c r="D979" s="8"/>
      <c r="E979" s="8"/>
      <c r="F979" s="8"/>
      <c r="G979" s="5"/>
      <c r="H979" s="5"/>
      <c r="I979" s="5"/>
    </row>
    <row r="980" spans="1:9" x14ac:dyDescent="0.2">
      <c r="A980" s="1"/>
      <c r="B980" s="1"/>
      <c r="C980" s="1"/>
      <c r="D980" s="8"/>
      <c r="E980" s="8"/>
      <c r="F980" s="8"/>
      <c r="G980" s="5"/>
      <c r="H980" s="5"/>
      <c r="I980" s="5"/>
    </row>
    <row r="981" spans="1:9" x14ac:dyDescent="0.2">
      <c r="A981" s="1"/>
      <c r="B981" s="1"/>
      <c r="C981" s="1"/>
      <c r="D981" s="8"/>
      <c r="E981" s="8"/>
      <c r="F981" s="8"/>
      <c r="G981" s="5"/>
      <c r="H981" s="5"/>
      <c r="I981" s="5"/>
    </row>
    <row r="982" spans="1:9" x14ac:dyDescent="0.2">
      <c r="A982" s="1"/>
      <c r="B982" s="1"/>
      <c r="C982" s="1"/>
      <c r="D982" s="8"/>
      <c r="E982" s="8"/>
      <c r="F982" s="8"/>
      <c r="G982" s="5"/>
      <c r="H982" s="5"/>
      <c r="I982" s="5"/>
    </row>
    <row r="983" spans="1:9" x14ac:dyDescent="0.2">
      <c r="A983" s="1"/>
      <c r="B983" s="1"/>
      <c r="C983" s="1"/>
      <c r="D983" s="8"/>
      <c r="E983" s="8"/>
      <c r="F983" s="8"/>
      <c r="G983" s="5"/>
      <c r="H983" s="5"/>
      <c r="I983" s="5"/>
    </row>
    <row r="984" spans="1:9" x14ac:dyDescent="0.2">
      <c r="A984" s="1"/>
      <c r="B984" s="1"/>
      <c r="C984" s="1"/>
      <c r="D984" s="8"/>
      <c r="E984" s="8"/>
      <c r="F984" s="8"/>
      <c r="G984" s="5"/>
      <c r="H984" s="5"/>
      <c r="I984" s="5"/>
    </row>
    <row r="985" spans="1:9" x14ac:dyDescent="0.2">
      <c r="A985" s="1"/>
      <c r="B985" s="1"/>
      <c r="C985" s="1"/>
      <c r="D985" s="8"/>
      <c r="E985" s="8"/>
      <c r="F985" s="8"/>
      <c r="G985" s="5"/>
      <c r="H985" s="5"/>
      <c r="I985" s="5"/>
    </row>
    <row r="986" spans="1:9" x14ac:dyDescent="0.2">
      <c r="A986" s="1"/>
      <c r="B986" s="1"/>
      <c r="C986" s="1"/>
      <c r="D986" s="8"/>
      <c r="E986" s="8"/>
      <c r="F986" s="8"/>
      <c r="G986" s="5"/>
      <c r="H986" s="5"/>
      <c r="I986" s="5"/>
    </row>
    <row r="987" spans="1:9" x14ac:dyDescent="0.2">
      <c r="A987" s="1"/>
      <c r="B987" s="1"/>
      <c r="C987" s="1"/>
      <c r="D987" s="8"/>
      <c r="E987" s="8"/>
      <c r="F987" s="8"/>
      <c r="G987" s="5"/>
      <c r="H987" s="5"/>
      <c r="I987" s="5"/>
    </row>
    <row r="988" spans="1:9" x14ac:dyDescent="0.2">
      <c r="A988" s="1"/>
      <c r="B988" s="1"/>
      <c r="C988" s="1"/>
      <c r="D988" s="8"/>
      <c r="E988" s="8"/>
      <c r="F988" s="8"/>
      <c r="G988" s="5"/>
      <c r="H988" s="5"/>
      <c r="I988" s="5"/>
    </row>
    <row r="989" spans="1:9" x14ac:dyDescent="0.2">
      <c r="A989" s="1"/>
      <c r="B989" s="1"/>
      <c r="C989" s="1"/>
      <c r="D989" s="8"/>
      <c r="E989" s="8"/>
      <c r="F989" s="8"/>
      <c r="G989" s="5"/>
      <c r="H989" s="5"/>
      <c r="I989" s="5"/>
    </row>
    <row r="990" spans="1:9" x14ac:dyDescent="0.2">
      <c r="A990" s="1"/>
      <c r="B990" s="1"/>
      <c r="C990" s="1"/>
      <c r="D990" s="8"/>
      <c r="E990" s="8"/>
      <c r="F990" s="8"/>
      <c r="G990" s="5"/>
      <c r="H990" s="5"/>
      <c r="I990" s="5"/>
    </row>
    <row r="991" spans="1:9" x14ac:dyDescent="0.2">
      <c r="A991" s="1"/>
      <c r="B991" s="1"/>
      <c r="C991" s="1"/>
      <c r="D991" s="8"/>
      <c r="E991" s="8"/>
      <c r="F991" s="8"/>
      <c r="G991" s="5"/>
      <c r="H991" s="5"/>
      <c r="I991" s="5"/>
    </row>
    <row r="992" spans="1:9" x14ac:dyDescent="0.2">
      <c r="A992" s="1"/>
      <c r="B992" s="1"/>
      <c r="C992" s="1"/>
      <c r="D992" s="8"/>
      <c r="E992" s="8"/>
      <c r="F992" s="8"/>
      <c r="G992" s="5"/>
      <c r="H992" s="5"/>
      <c r="I992" s="5"/>
    </row>
    <row r="993" spans="1:9" x14ac:dyDescent="0.2">
      <c r="A993" s="1"/>
      <c r="B993" s="1"/>
      <c r="C993" s="1"/>
      <c r="D993" s="8"/>
      <c r="E993" s="8"/>
      <c r="F993" s="8"/>
      <c r="G993" s="5"/>
      <c r="H993" s="5"/>
      <c r="I993" s="5"/>
    </row>
    <row r="994" spans="1:9" x14ac:dyDescent="0.2">
      <c r="A994" s="1"/>
      <c r="B994" s="1"/>
      <c r="C994" s="1"/>
      <c r="D994" s="8"/>
      <c r="E994" s="8"/>
      <c r="F994" s="8"/>
      <c r="G994" s="5"/>
      <c r="H994" s="5"/>
      <c r="I994" s="5"/>
    </row>
    <row r="995" spans="1:9" x14ac:dyDescent="0.2">
      <c r="A995" s="1"/>
      <c r="B995" s="1"/>
      <c r="C995" s="1"/>
      <c r="D995" s="8"/>
      <c r="E995" s="8"/>
      <c r="F995" s="8"/>
      <c r="G995" s="5"/>
      <c r="H995" s="5"/>
      <c r="I995" s="5"/>
    </row>
    <row r="996" spans="1:9" x14ac:dyDescent="0.2">
      <c r="A996" s="1"/>
      <c r="B996" s="1"/>
      <c r="C996" s="1"/>
      <c r="D996" s="8"/>
      <c r="E996" s="8"/>
      <c r="F996" s="8"/>
      <c r="G996" s="5"/>
      <c r="H996" s="5"/>
      <c r="I996" s="5"/>
    </row>
    <row r="997" spans="1:9" x14ac:dyDescent="0.2">
      <c r="A997" s="1"/>
      <c r="B997" s="1"/>
      <c r="C997" s="1"/>
      <c r="D997" s="8"/>
      <c r="E997" s="8"/>
      <c r="F997" s="8"/>
      <c r="G997" s="5"/>
      <c r="H997" s="5"/>
      <c r="I997" s="5"/>
    </row>
    <row r="998" spans="1:9" x14ac:dyDescent="0.2">
      <c r="A998" s="1"/>
      <c r="B998" s="1"/>
      <c r="C998" s="1"/>
      <c r="D998" s="8"/>
      <c r="E998" s="8"/>
      <c r="F998" s="8"/>
      <c r="G998" s="5"/>
      <c r="H998" s="5"/>
      <c r="I998" s="5"/>
    </row>
    <row r="999" spans="1:9" x14ac:dyDescent="0.2">
      <c r="A999" s="1"/>
      <c r="B999" s="1"/>
      <c r="C999" s="1"/>
      <c r="D999" s="8"/>
      <c r="E999" s="8"/>
      <c r="F999" s="8"/>
      <c r="G999" s="5"/>
      <c r="H999" s="5"/>
      <c r="I999" s="5"/>
    </row>
    <row r="1000" spans="1:9" x14ac:dyDescent="0.2">
      <c r="A1000" s="1"/>
      <c r="B1000" s="1"/>
      <c r="C1000" s="1"/>
      <c r="D1000" s="8"/>
      <c r="E1000" s="8"/>
      <c r="F1000" s="8"/>
      <c r="G1000" s="5"/>
      <c r="H1000" s="5"/>
      <c r="I1000" s="5"/>
    </row>
    <row r="1001" spans="1:9" x14ac:dyDescent="0.2">
      <c r="A1001" s="1"/>
      <c r="B1001" s="1"/>
      <c r="C1001" s="1"/>
      <c r="D1001" s="8"/>
      <c r="E1001" s="8"/>
      <c r="F1001" s="8"/>
      <c r="G1001" s="5"/>
      <c r="H1001" s="5"/>
      <c r="I1001" s="5"/>
    </row>
    <row r="1002" spans="1:9" x14ac:dyDescent="0.2">
      <c r="A1002" s="1"/>
      <c r="B1002" s="1"/>
      <c r="C1002" s="1"/>
      <c r="D1002" s="8"/>
      <c r="E1002" s="8"/>
      <c r="F1002" s="8"/>
      <c r="G1002" s="5"/>
      <c r="H1002" s="5"/>
      <c r="I1002" s="5"/>
    </row>
    <row r="1003" spans="1:9" x14ac:dyDescent="0.2">
      <c r="A1003" s="1"/>
      <c r="B1003" s="1"/>
      <c r="C1003" s="1"/>
      <c r="D1003" s="8"/>
      <c r="E1003" s="8"/>
      <c r="F1003" s="8"/>
      <c r="G1003" s="5"/>
      <c r="H1003" s="5"/>
      <c r="I1003" s="5"/>
    </row>
    <row r="1004" spans="1:9" x14ac:dyDescent="0.2">
      <c r="A1004" s="1"/>
      <c r="B1004" s="1"/>
      <c r="C1004" s="1"/>
      <c r="D1004" s="8"/>
      <c r="E1004" s="8"/>
      <c r="F1004" s="8"/>
      <c r="G1004" s="5"/>
      <c r="H1004" s="5"/>
      <c r="I1004" s="5"/>
    </row>
    <row r="1005" spans="1:9" x14ac:dyDescent="0.2">
      <c r="A1005" s="1"/>
      <c r="B1005" s="1"/>
      <c r="C1005" s="1"/>
      <c r="D1005" s="8"/>
      <c r="E1005" s="8"/>
      <c r="F1005" s="8"/>
      <c r="G1005" s="5"/>
      <c r="H1005" s="5"/>
      <c r="I1005" s="5"/>
    </row>
    <row r="1006" spans="1:9" x14ac:dyDescent="0.2">
      <c r="A1006" s="1"/>
      <c r="B1006" s="1"/>
      <c r="C1006" s="1"/>
      <c r="D1006" s="8"/>
      <c r="E1006" s="8"/>
      <c r="F1006" s="8"/>
      <c r="G1006" s="5"/>
      <c r="H1006" s="5"/>
      <c r="I1006" s="5"/>
    </row>
    <row r="1007" spans="1:9" x14ac:dyDescent="0.2">
      <c r="A1007" s="1"/>
      <c r="B1007" s="1"/>
      <c r="C1007" s="1"/>
      <c r="D1007" s="8"/>
      <c r="E1007" s="8"/>
      <c r="F1007" s="8"/>
      <c r="G1007" s="5"/>
      <c r="H1007" s="5"/>
      <c r="I1007" s="5"/>
    </row>
    <row r="1008" spans="1:9" x14ac:dyDescent="0.2">
      <c r="A1008" s="1"/>
      <c r="B1008" s="1"/>
      <c r="C1008" s="1"/>
      <c r="D1008" s="8"/>
      <c r="E1008" s="8"/>
      <c r="F1008" s="8"/>
      <c r="G1008" s="5"/>
      <c r="H1008" s="5"/>
      <c r="I1008" s="5"/>
    </row>
    <row r="1009" spans="1:9" x14ac:dyDescent="0.2">
      <c r="A1009" s="1"/>
      <c r="B1009" s="1"/>
      <c r="C1009" s="1"/>
      <c r="D1009" s="8"/>
      <c r="E1009" s="8"/>
      <c r="F1009" s="8"/>
      <c r="G1009" s="5"/>
      <c r="H1009" s="5"/>
      <c r="I1009" s="5"/>
    </row>
    <row r="1010" spans="1:9" x14ac:dyDescent="0.2">
      <c r="A1010" s="1"/>
      <c r="B1010" s="1"/>
      <c r="C1010" s="1"/>
      <c r="D1010" s="8"/>
      <c r="E1010" s="8"/>
      <c r="F1010" s="8"/>
      <c r="G1010" s="5"/>
      <c r="H1010" s="5"/>
      <c r="I1010" s="5"/>
    </row>
    <row r="1011" spans="1:9" x14ac:dyDescent="0.2">
      <c r="A1011" s="1"/>
      <c r="B1011" s="1"/>
      <c r="C1011" s="1"/>
      <c r="D1011" s="8"/>
      <c r="E1011" s="8"/>
      <c r="F1011" s="8"/>
      <c r="G1011" s="5"/>
      <c r="H1011" s="5"/>
      <c r="I1011" s="5"/>
    </row>
    <row r="1012" spans="1:9" x14ac:dyDescent="0.2">
      <c r="A1012" s="1"/>
      <c r="B1012" s="1"/>
      <c r="C1012" s="1"/>
      <c r="D1012" s="8"/>
      <c r="E1012" s="8"/>
      <c r="F1012" s="8"/>
      <c r="G1012" s="5"/>
      <c r="H1012" s="5"/>
      <c r="I1012" s="5"/>
    </row>
    <row r="1013" spans="1:9" x14ac:dyDescent="0.2">
      <c r="A1013" s="1"/>
      <c r="B1013" s="1"/>
      <c r="C1013" s="1"/>
      <c r="D1013" s="8"/>
      <c r="E1013" s="8"/>
      <c r="F1013" s="8"/>
      <c r="G1013" s="5"/>
      <c r="H1013" s="5"/>
      <c r="I1013" s="5"/>
    </row>
    <row r="1014" spans="1:9" x14ac:dyDescent="0.2">
      <c r="A1014" s="1"/>
      <c r="B1014" s="1"/>
      <c r="C1014" s="1"/>
      <c r="D1014" s="8"/>
      <c r="E1014" s="8"/>
      <c r="F1014" s="8"/>
      <c r="G1014" s="5"/>
      <c r="H1014" s="5"/>
      <c r="I1014" s="5"/>
    </row>
    <row r="1015" spans="1:9" x14ac:dyDescent="0.2">
      <c r="A1015" s="1"/>
      <c r="B1015" s="1"/>
      <c r="C1015" s="1"/>
      <c r="D1015" s="8"/>
      <c r="E1015" s="8"/>
      <c r="F1015" s="8"/>
      <c r="G1015" s="5"/>
      <c r="H1015" s="5"/>
      <c r="I1015" s="5"/>
    </row>
    <row r="1016" spans="1:9" x14ac:dyDescent="0.2">
      <c r="A1016" s="1"/>
      <c r="B1016" s="1"/>
      <c r="C1016" s="1"/>
      <c r="D1016" s="8"/>
      <c r="E1016" s="8"/>
      <c r="F1016" s="8"/>
      <c r="G1016" s="5"/>
      <c r="H1016" s="5"/>
      <c r="I1016" s="5"/>
    </row>
    <row r="1017" spans="1:9" x14ac:dyDescent="0.2">
      <c r="A1017" s="1"/>
      <c r="B1017" s="1"/>
      <c r="C1017" s="1"/>
      <c r="D1017" s="8"/>
      <c r="E1017" s="8"/>
      <c r="F1017" s="8"/>
      <c r="G1017" s="5"/>
      <c r="H1017" s="5"/>
      <c r="I1017" s="5"/>
    </row>
    <row r="1018" spans="1:9" x14ac:dyDescent="0.2">
      <c r="A1018" s="1"/>
      <c r="B1018" s="1"/>
      <c r="C1018" s="1"/>
      <c r="D1018" s="8"/>
      <c r="E1018" s="8"/>
      <c r="F1018" s="8"/>
      <c r="G1018" s="5"/>
      <c r="H1018" s="5"/>
      <c r="I1018" s="5"/>
    </row>
    <row r="1019" spans="1:9" x14ac:dyDescent="0.2">
      <c r="A1019" s="1"/>
      <c r="B1019" s="1"/>
      <c r="C1019" s="1"/>
      <c r="D1019" s="8"/>
      <c r="E1019" s="8"/>
      <c r="F1019" s="8"/>
      <c r="G1019" s="5"/>
      <c r="H1019" s="5"/>
      <c r="I1019" s="5"/>
    </row>
    <row r="1020" spans="1:9" x14ac:dyDescent="0.2">
      <c r="A1020" s="1"/>
      <c r="B1020" s="1"/>
      <c r="C1020" s="1"/>
      <c r="D1020" s="8"/>
      <c r="E1020" s="8"/>
      <c r="F1020" s="8"/>
      <c r="G1020" s="5"/>
      <c r="H1020" s="5"/>
      <c r="I1020" s="5"/>
    </row>
    <row r="1021" spans="1:9" x14ac:dyDescent="0.2">
      <c r="A1021" s="1"/>
      <c r="B1021" s="1"/>
      <c r="C1021" s="1"/>
      <c r="D1021" s="8"/>
      <c r="E1021" s="8"/>
      <c r="F1021" s="8"/>
      <c r="G1021" s="5"/>
      <c r="H1021" s="5"/>
      <c r="I1021" s="5"/>
    </row>
    <row r="1022" spans="1:9" x14ac:dyDescent="0.2">
      <c r="A1022" s="1"/>
      <c r="B1022" s="1"/>
      <c r="C1022" s="1"/>
      <c r="D1022" s="8"/>
      <c r="E1022" s="8"/>
      <c r="F1022" s="8"/>
      <c r="G1022" s="5"/>
      <c r="H1022" s="5"/>
      <c r="I1022" s="5"/>
    </row>
    <row r="1023" spans="1:9" x14ac:dyDescent="0.2">
      <c r="A1023" s="1"/>
      <c r="B1023" s="1"/>
      <c r="C1023" s="1"/>
      <c r="D1023" s="8"/>
      <c r="E1023" s="8"/>
      <c r="F1023" s="8"/>
      <c r="G1023" s="5"/>
      <c r="H1023" s="5"/>
      <c r="I1023" s="5"/>
    </row>
    <row r="1024" spans="1:9" x14ac:dyDescent="0.2">
      <c r="A1024" s="1"/>
      <c r="B1024" s="1"/>
      <c r="C1024" s="1"/>
      <c r="D1024" s="8"/>
      <c r="E1024" s="8"/>
      <c r="F1024" s="8"/>
      <c r="G1024" s="5"/>
      <c r="H1024" s="5"/>
      <c r="I1024" s="5"/>
    </row>
    <row r="1025" spans="1:9" x14ac:dyDescent="0.2">
      <c r="A1025" s="1"/>
      <c r="B1025" s="1"/>
      <c r="C1025" s="1"/>
      <c r="D1025" s="8"/>
      <c r="E1025" s="8"/>
      <c r="F1025" s="8"/>
      <c r="G1025" s="5"/>
      <c r="H1025" s="5"/>
      <c r="I1025" s="5"/>
    </row>
    <row r="1026" spans="1:9" x14ac:dyDescent="0.2">
      <c r="A1026" s="1"/>
      <c r="B1026" s="1"/>
      <c r="C1026" s="1"/>
      <c r="D1026" s="8"/>
      <c r="E1026" s="8"/>
      <c r="F1026" s="8"/>
      <c r="G1026" s="5"/>
      <c r="H1026" s="5"/>
      <c r="I1026" s="5"/>
    </row>
    <row r="1027" spans="1:9" x14ac:dyDescent="0.2">
      <c r="A1027" s="1"/>
      <c r="B1027" s="1"/>
      <c r="C1027" s="1"/>
      <c r="D1027" s="8"/>
      <c r="E1027" s="8"/>
      <c r="F1027" s="8"/>
      <c r="G1027" s="5"/>
      <c r="H1027" s="5"/>
      <c r="I1027" s="5"/>
    </row>
    <row r="1028" spans="1:9" x14ac:dyDescent="0.2">
      <c r="A1028" s="1"/>
      <c r="B1028" s="1"/>
      <c r="C1028" s="1"/>
      <c r="D1028" s="8"/>
      <c r="E1028" s="8"/>
      <c r="F1028" s="8"/>
      <c r="G1028" s="5"/>
      <c r="H1028" s="5"/>
      <c r="I1028" s="5"/>
    </row>
    <row r="1029" spans="1:9" x14ac:dyDescent="0.2">
      <c r="A1029" s="1"/>
      <c r="B1029" s="1"/>
      <c r="C1029" s="1"/>
      <c r="D1029" s="8"/>
      <c r="E1029" s="8"/>
      <c r="F1029" s="8"/>
      <c r="G1029" s="5"/>
      <c r="H1029" s="5"/>
      <c r="I1029" s="5"/>
    </row>
    <row r="1030" spans="1:9" x14ac:dyDescent="0.2">
      <c r="A1030" s="1"/>
      <c r="B1030" s="1"/>
      <c r="C1030" s="1"/>
      <c r="D1030" s="8"/>
      <c r="E1030" s="8"/>
      <c r="F1030" s="8"/>
      <c r="G1030" s="5"/>
      <c r="H1030" s="5"/>
      <c r="I1030" s="5"/>
    </row>
    <row r="1031" spans="1:9" x14ac:dyDescent="0.2">
      <c r="A1031" s="1"/>
      <c r="B1031" s="1"/>
      <c r="C1031" s="1"/>
      <c r="D1031" s="8"/>
      <c r="E1031" s="8"/>
      <c r="F1031" s="8"/>
      <c r="G1031" s="5"/>
      <c r="H1031" s="5"/>
      <c r="I1031" s="5"/>
    </row>
    <row r="1032" spans="1:9" x14ac:dyDescent="0.2">
      <c r="A1032" s="1"/>
      <c r="B1032" s="1"/>
      <c r="C1032" s="1"/>
      <c r="D1032" s="8"/>
      <c r="E1032" s="8"/>
      <c r="F1032" s="8"/>
      <c r="G1032" s="5"/>
      <c r="H1032" s="5"/>
      <c r="I1032" s="5"/>
    </row>
    <row r="1033" spans="1:9" x14ac:dyDescent="0.2">
      <c r="A1033" s="1"/>
      <c r="B1033" s="1"/>
      <c r="C1033" s="1"/>
      <c r="D1033" s="8"/>
      <c r="E1033" s="8"/>
      <c r="F1033" s="8"/>
      <c r="G1033" s="5"/>
      <c r="H1033" s="5"/>
      <c r="I1033" s="5"/>
    </row>
    <row r="1034" spans="1:9" x14ac:dyDescent="0.2">
      <c r="A1034" s="1"/>
      <c r="B1034" s="1"/>
      <c r="C1034" s="1"/>
      <c r="D1034" s="8"/>
      <c r="E1034" s="8"/>
      <c r="F1034" s="8"/>
      <c r="G1034" s="5"/>
      <c r="H1034" s="5"/>
      <c r="I1034" s="5"/>
    </row>
    <row r="1035" spans="1:9" x14ac:dyDescent="0.2">
      <c r="A1035" s="1"/>
      <c r="B1035" s="1"/>
      <c r="C1035" s="1"/>
      <c r="D1035" s="8"/>
      <c r="E1035" s="8"/>
      <c r="F1035" s="8"/>
      <c r="G1035" s="5"/>
      <c r="H1035" s="5"/>
      <c r="I1035" s="5"/>
    </row>
    <row r="1036" spans="1:9" x14ac:dyDescent="0.2">
      <c r="A1036" s="1"/>
      <c r="B1036" s="1"/>
      <c r="C1036" s="1"/>
      <c r="D1036" s="8"/>
      <c r="E1036" s="8"/>
      <c r="F1036" s="8"/>
      <c r="G1036" s="5"/>
      <c r="H1036" s="5"/>
      <c r="I1036" s="5"/>
    </row>
    <row r="1037" spans="1:9" x14ac:dyDescent="0.2">
      <c r="A1037" s="1"/>
      <c r="B1037" s="1"/>
      <c r="C1037" s="1"/>
      <c r="D1037" s="8"/>
      <c r="E1037" s="8"/>
      <c r="F1037" s="8"/>
      <c r="G1037" s="5"/>
      <c r="H1037" s="5"/>
      <c r="I1037" s="5"/>
    </row>
    <row r="1038" spans="1:9" x14ac:dyDescent="0.2">
      <c r="A1038" s="1"/>
      <c r="B1038" s="1"/>
      <c r="C1038" s="1"/>
      <c r="D1038" s="8"/>
      <c r="E1038" s="8"/>
      <c r="F1038" s="8"/>
      <c r="G1038" s="5"/>
      <c r="H1038" s="5"/>
      <c r="I1038" s="5"/>
    </row>
    <row r="1039" spans="1:9" x14ac:dyDescent="0.2">
      <c r="A1039" s="1"/>
      <c r="B1039" s="1"/>
      <c r="C1039" s="1"/>
      <c r="D1039" s="8"/>
      <c r="E1039" s="8"/>
      <c r="F1039" s="8"/>
      <c r="G1039" s="5"/>
      <c r="H1039" s="5"/>
      <c r="I1039" s="5"/>
    </row>
    <row r="1040" spans="1:9" x14ac:dyDescent="0.2">
      <c r="A1040" s="1"/>
      <c r="B1040" s="1"/>
      <c r="C1040" s="1"/>
      <c r="D1040" s="8"/>
      <c r="E1040" s="8"/>
      <c r="F1040" s="8"/>
      <c r="G1040" s="5"/>
      <c r="H1040" s="5"/>
      <c r="I1040" s="5"/>
    </row>
    <row r="1041" spans="1:9" x14ac:dyDescent="0.2">
      <c r="A1041" s="1"/>
      <c r="B1041" s="1"/>
      <c r="C1041" s="1"/>
      <c r="D1041" s="8"/>
      <c r="E1041" s="8"/>
      <c r="F1041" s="8"/>
      <c r="G1041" s="5"/>
      <c r="H1041" s="5"/>
      <c r="I1041" s="5"/>
    </row>
    <row r="1042" spans="1:9" x14ac:dyDescent="0.2">
      <c r="A1042" s="1"/>
      <c r="B1042" s="1"/>
      <c r="C1042" s="1"/>
      <c r="D1042" s="8"/>
      <c r="E1042" s="8"/>
      <c r="F1042" s="8"/>
      <c r="G1042" s="5"/>
      <c r="H1042" s="5"/>
      <c r="I1042" s="5"/>
    </row>
    <row r="1043" spans="1:9" x14ac:dyDescent="0.2">
      <c r="A1043" s="1"/>
      <c r="B1043" s="1"/>
      <c r="C1043" s="1"/>
      <c r="D1043" s="8"/>
      <c r="E1043" s="8"/>
      <c r="F1043" s="8"/>
      <c r="G1043" s="5"/>
      <c r="H1043" s="5"/>
      <c r="I1043" s="5"/>
    </row>
    <row r="1044" spans="1:9" x14ac:dyDescent="0.2">
      <c r="A1044" s="1"/>
      <c r="B1044" s="1"/>
      <c r="C1044" s="1"/>
      <c r="D1044" s="8"/>
      <c r="E1044" s="8"/>
      <c r="F1044" s="8"/>
      <c r="G1044" s="5"/>
      <c r="H1044" s="5"/>
      <c r="I1044" s="5"/>
    </row>
    <row r="1045" spans="1:9" x14ac:dyDescent="0.2">
      <c r="A1045" s="1"/>
      <c r="B1045" s="1"/>
      <c r="C1045" s="1"/>
      <c r="D1045" s="8"/>
      <c r="E1045" s="8"/>
      <c r="F1045" s="8"/>
      <c r="G1045" s="5"/>
      <c r="H1045" s="5"/>
      <c r="I1045" s="5"/>
    </row>
    <row r="1046" spans="1:9" x14ac:dyDescent="0.2">
      <c r="A1046" s="1"/>
      <c r="B1046" s="1"/>
      <c r="C1046" s="1"/>
      <c r="D1046" s="8"/>
      <c r="E1046" s="8"/>
      <c r="F1046" s="8"/>
      <c r="G1046" s="5"/>
      <c r="H1046" s="5"/>
      <c r="I1046" s="5"/>
    </row>
    <row r="1047" spans="1:9" x14ac:dyDescent="0.2">
      <c r="A1047" s="1"/>
      <c r="B1047" s="1"/>
      <c r="C1047" s="1"/>
      <c r="D1047" s="8"/>
      <c r="E1047" s="8"/>
      <c r="F1047" s="8"/>
      <c r="G1047" s="5"/>
      <c r="H1047" s="5"/>
      <c r="I1047" s="5"/>
    </row>
    <row r="1048" spans="1:9" x14ac:dyDescent="0.2">
      <c r="A1048" s="1"/>
      <c r="B1048" s="1"/>
      <c r="C1048" s="1"/>
      <c r="D1048" s="8"/>
      <c r="E1048" s="8"/>
      <c r="F1048" s="8"/>
      <c r="G1048" s="5"/>
      <c r="H1048" s="5"/>
      <c r="I1048" s="5"/>
    </row>
    <row r="1049" spans="1:9" x14ac:dyDescent="0.2">
      <c r="A1049" s="1"/>
      <c r="B1049" s="1"/>
      <c r="C1049" s="1"/>
      <c r="D1049" s="8"/>
      <c r="E1049" s="8"/>
      <c r="F1049" s="8"/>
      <c r="G1049" s="5"/>
      <c r="H1049" s="5"/>
      <c r="I1049" s="5"/>
    </row>
    <row r="1050" spans="1:9" x14ac:dyDescent="0.2">
      <c r="A1050" s="1"/>
      <c r="B1050" s="1"/>
      <c r="C1050" s="1"/>
      <c r="D1050" s="8"/>
      <c r="E1050" s="8"/>
      <c r="F1050" s="8"/>
      <c r="G1050" s="5"/>
      <c r="H1050" s="5"/>
      <c r="I1050" s="5"/>
    </row>
    <row r="1051" spans="1:9" x14ac:dyDescent="0.2">
      <c r="A1051" s="1"/>
      <c r="B1051" s="1"/>
      <c r="C1051" s="1"/>
      <c r="D1051" s="8"/>
      <c r="E1051" s="8"/>
      <c r="F1051" s="8"/>
      <c r="G1051" s="5"/>
      <c r="H1051" s="5"/>
      <c r="I1051" s="5"/>
    </row>
    <row r="1052" spans="1:9" x14ac:dyDescent="0.2">
      <c r="A1052" s="1"/>
      <c r="B1052" s="1"/>
      <c r="C1052" s="1"/>
      <c r="D1052" s="8"/>
      <c r="E1052" s="8"/>
      <c r="F1052" s="8"/>
      <c r="G1052" s="5"/>
      <c r="H1052" s="5"/>
      <c r="I1052" s="5"/>
    </row>
    <row r="1053" spans="1:9" x14ac:dyDescent="0.2">
      <c r="A1053" s="1"/>
      <c r="B1053" s="1"/>
      <c r="C1053" s="1"/>
      <c r="D1053" s="8"/>
      <c r="E1053" s="8"/>
      <c r="F1053" s="8"/>
      <c r="G1053" s="5"/>
      <c r="H1053" s="5"/>
      <c r="I1053" s="5"/>
    </row>
    <row r="1054" spans="1:9" x14ac:dyDescent="0.2">
      <c r="A1054" s="1"/>
      <c r="B1054" s="1"/>
      <c r="C1054" s="1"/>
      <c r="D1054" s="8"/>
      <c r="E1054" s="8"/>
      <c r="F1054" s="8"/>
      <c r="G1054" s="5"/>
      <c r="H1054" s="5"/>
      <c r="I1054" s="5"/>
    </row>
    <row r="1055" spans="1:9" x14ac:dyDescent="0.2">
      <c r="A1055" s="1"/>
      <c r="B1055" s="1"/>
      <c r="C1055" s="1"/>
      <c r="D1055" s="8"/>
      <c r="E1055" s="8"/>
      <c r="F1055" s="8"/>
      <c r="G1055" s="5"/>
      <c r="H1055" s="5"/>
      <c r="I1055" s="5"/>
    </row>
    <row r="1056" spans="1:9" x14ac:dyDescent="0.2">
      <c r="A1056" s="1"/>
      <c r="B1056" s="1"/>
      <c r="C1056" s="1"/>
      <c r="D1056" s="8"/>
      <c r="E1056" s="8"/>
      <c r="F1056" s="8"/>
      <c r="G1056" s="5"/>
      <c r="H1056" s="5"/>
      <c r="I1056" s="5"/>
    </row>
    <row r="1057" spans="1:9" x14ac:dyDescent="0.2">
      <c r="A1057" s="1"/>
      <c r="B1057" s="1"/>
      <c r="C1057" s="1"/>
      <c r="D1057" s="8"/>
      <c r="E1057" s="8"/>
      <c r="F1057" s="8"/>
      <c r="G1057" s="5"/>
      <c r="H1057" s="5"/>
      <c r="I1057" s="5"/>
    </row>
    <row r="1058" spans="1:9" x14ac:dyDescent="0.2">
      <c r="A1058" s="1"/>
      <c r="B1058" s="1"/>
      <c r="C1058" s="1"/>
      <c r="D1058" s="8"/>
      <c r="E1058" s="8"/>
      <c r="F1058" s="8"/>
      <c r="G1058" s="5"/>
      <c r="H1058" s="5"/>
      <c r="I1058" s="5"/>
    </row>
    <row r="1059" spans="1:9" x14ac:dyDescent="0.2">
      <c r="A1059" s="1"/>
      <c r="B1059" s="1"/>
      <c r="C1059" s="1"/>
      <c r="D1059" s="8"/>
      <c r="E1059" s="8"/>
      <c r="F1059" s="8"/>
      <c r="G1059" s="5"/>
      <c r="H1059" s="5"/>
      <c r="I1059" s="5"/>
    </row>
    <row r="1060" spans="1:9" x14ac:dyDescent="0.2">
      <c r="A1060" s="1"/>
      <c r="B1060" s="1"/>
      <c r="C1060" s="1"/>
      <c r="D1060" s="8"/>
      <c r="E1060" s="8"/>
      <c r="F1060" s="8"/>
      <c r="G1060" s="5"/>
      <c r="H1060" s="5"/>
      <c r="I1060" s="5"/>
    </row>
    <row r="1061" spans="1:9" x14ac:dyDescent="0.2">
      <c r="A1061" s="1"/>
      <c r="B1061" s="1"/>
      <c r="C1061" s="1"/>
      <c r="D1061" s="8"/>
      <c r="E1061" s="8"/>
      <c r="F1061" s="8"/>
      <c r="G1061" s="5"/>
      <c r="H1061" s="5"/>
      <c r="I1061" s="5"/>
    </row>
    <row r="1062" spans="1:9" x14ac:dyDescent="0.2">
      <c r="A1062" s="1"/>
      <c r="B1062" s="1"/>
      <c r="C1062" s="1"/>
      <c r="D1062" s="8"/>
      <c r="E1062" s="8"/>
      <c r="F1062" s="8"/>
      <c r="G1062" s="5"/>
      <c r="H1062" s="5"/>
      <c r="I1062" s="5"/>
    </row>
    <row r="1063" spans="1:9" x14ac:dyDescent="0.2">
      <c r="A1063" s="1"/>
      <c r="B1063" s="1"/>
      <c r="C1063" s="1"/>
      <c r="D1063" s="8"/>
      <c r="E1063" s="8"/>
      <c r="F1063" s="8"/>
      <c r="G1063" s="5"/>
      <c r="H1063" s="5"/>
      <c r="I1063" s="5"/>
    </row>
    <row r="1064" spans="1:9" x14ac:dyDescent="0.2">
      <c r="A1064" s="1"/>
      <c r="B1064" s="1"/>
      <c r="C1064" s="1"/>
      <c r="D1064" s="8"/>
      <c r="E1064" s="8"/>
      <c r="F1064" s="8"/>
      <c r="G1064" s="5"/>
      <c r="H1064" s="5"/>
      <c r="I1064" s="5"/>
    </row>
    <row r="1065" spans="1:9" x14ac:dyDescent="0.2">
      <c r="A1065" s="1"/>
      <c r="B1065" s="1"/>
      <c r="C1065" s="1"/>
      <c r="D1065" s="8"/>
      <c r="E1065" s="8"/>
      <c r="F1065" s="8"/>
      <c r="G1065" s="5"/>
      <c r="H1065" s="5"/>
      <c r="I1065" s="5"/>
    </row>
    <row r="1066" spans="1:9" x14ac:dyDescent="0.2">
      <c r="A1066" s="1"/>
      <c r="B1066" s="1"/>
      <c r="C1066" s="1"/>
      <c r="D1066" s="8"/>
      <c r="E1066" s="8"/>
      <c r="F1066" s="8"/>
      <c r="G1066" s="5"/>
      <c r="H1066" s="5"/>
      <c r="I1066" s="5"/>
    </row>
    <row r="1067" spans="1:9" x14ac:dyDescent="0.2">
      <c r="A1067" s="1"/>
      <c r="B1067" s="1"/>
      <c r="C1067" s="1"/>
      <c r="D1067" s="8"/>
      <c r="E1067" s="8"/>
      <c r="F1067" s="8"/>
      <c r="G1067" s="5"/>
      <c r="H1067" s="5"/>
      <c r="I1067" s="5"/>
    </row>
    <row r="1068" spans="1:9" x14ac:dyDescent="0.2">
      <c r="A1068" s="1"/>
      <c r="B1068" s="1"/>
      <c r="C1068" s="1"/>
      <c r="D1068" s="8"/>
      <c r="E1068" s="8"/>
      <c r="F1068" s="8"/>
      <c r="G1068" s="5"/>
      <c r="H1068" s="5"/>
      <c r="I1068" s="5"/>
    </row>
    <row r="1069" spans="1:9" x14ac:dyDescent="0.2">
      <c r="A1069" s="1"/>
      <c r="B1069" s="1"/>
      <c r="C1069" s="1"/>
      <c r="D1069" s="8"/>
      <c r="E1069" s="8"/>
      <c r="F1069" s="8"/>
      <c r="G1069" s="5"/>
      <c r="H1069" s="5"/>
      <c r="I1069" s="5"/>
    </row>
    <row r="1070" spans="1:9" x14ac:dyDescent="0.2">
      <c r="A1070" s="1"/>
      <c r="B1070" s="1"/>
      <c r="C1070" s="1"/>
      <c r="D1070" s="8"/>
      <c r="E1070" s="8"/>
      <c r="F1070" s="8"/>
      <c r="G1070" s="5"/>
      <c r="H1070" s="5"/>
      <c r="I1070" s="5"/>
    </row>
    <row r="1071" spans="1:9" x14ac:dyDescent="0.2">
      <c r="A1071" s="1"/>
      <c r="B1071" s="1"/>
      <c r="C1071" s="1"/>
      <c r="D1071" s="8"/>
      <c r="E1071" s="8"/>
      <c r="F1071" s="8"/>
      <c r="G1071" s="5"/>
      <c r="H1071" s="5"/>
      <c r="I1071" s="5"/>
    </row>
    <row r="1072" spans="1:9" x14ac:dyDescent="0.2">
      <c r="A1072" s="1"/>
      <c r="B1072" s="1"/>
      <c r="C1072" s="1"/>
      <c r="D1072" s="8"/>
      <c r="E1072" s="8"/>
      <c r="F1072" s="8"/>
      <c r="G1072" s="5"/>
      <c r="H1072" s="5"/>
      <c r="I1072" s="5"/>
    </row>
    <row r="1073" spans="1:9" x14ac:dyDescent="0.2">
      <c r="A1073" s="1"/>
      <c r="B1073" s="1"/>
      <c r="C1073" s="1"/>
      <c r="D1073" s="8"/>
      <c r="E1073" s="8"/>
      <c r="F1073" s="8"/>
      <c r="G1073" s="5"/>
      <c r="H1073" s="5"/>
      <c r="I1073" s="5"/>
    </row>
    <row r="1074" spans="1:9" x14ac:dyDescent="0.2">
      <c r="A1074" s="1"/>
      <c r="B1074" s="1"/>
      <c r="C1074" s="1"/>
      <c r="D1074" s="8"/>
      <c r="E1074" s="8"/>
      <c r="F1074" s="8"/>
      <c r="G1074" s="5"/>
      <c r="H1074" s="5"/>
      <c r="I1074" s="5"/>
    </row>
    <row r="1075" spans="1:9" x14ac:dyDescent="0.2">
      <c r="A1075" s="1"/>
      <c r="B1075" s="1"/>
      <c r="C1075" s="1"/>
      <c r="D1075" s="8"/>
      <c r="E1075" s="8"/>
      <c r="F1075" s="8"/>
      <c r="G1075" s="5"/>
      <c r="H1075" s="5"/>
      <c r="I1075" s="5"/>
    </row>
    <row r="1076" spans="1:9" x14ac:dyDescent="0.2">
      <c r="A1076" s="1"/>
      <c r="B1076" s="1"/>
      <c r="C1076" s="1"/>
      <c r="D1076" s="8"/>
      <c r="E1076" s="8"/>
      <c r="F1076" s="8"/>
      <c r="G1076" s="5"/>
      <c r="H1076" s="5"/>
      <c r="I1076" s="5"/>
    </row>
    <row r="1077" spans="1:9" x14ac:dyDescent="0.2">
      <c r="A1077" s="1"/>
      <c r="B1077" s="1"/>
      <c r="C1077" s="1"/>
      <c r="D1077" s="8"/>
      <c r="E1077" s="8"/>
      <c r="F1077" s="8"/>
      <c r="G1077" s="5"/>
      <c r="H1077" s="5"/>
      <c r="I1077" s="5"/>
    </row>
    <row r="1078" spans="1:9" x14ac:dyDescent="0.2">
      <c r="A1078" s="1"/>
      <c r="B1078" s="1"/>
      <c r="C1078" s="1"/>
      <c r="D1078" s="8"/>
      <c r="E1078" s="8"/>
      <c r="F1078" s="8"/>
      <c r="G1078" s="5"/>
      <c r="H1078" s="5"/>
      <c r="I1078" s="5"/>
    </row>
    <row r="1079" spans="1:9" x14ac:dyDescent="0.2">
      <c r="A1079" s="1"/>
      <c r="B1079" s="1"/>
      <c r="C1079" s="1"/>
      <c r="D1079" s="8"/>
      <c r="E1079" s="8"/>
      <c r="F1079" s="8"/>
      <c r="G1079" s="5"/>
      <c r="H1079" s="5"/>
      <c r="I1079" s="5"/>
    </row>
    <row r="1080" spans="1:9" x14ac:dyDescent="0.2">
      <c r="A1080" s="1"/>
      <c r="B1080" s="1"/>
      <c r="C1080" s="1"/>
      <c r="D1080" s="8"/>
      <c r="E1080" s="8"/>
      <c r="F1080" s="8"/>
      <c r="G1080" s="5"/>
      <c r="H1080" s="5"/>
      <c r="I1080" s="5"/>
    </row>
    <row r="1081" spans="1:9" x14ac:dyDescent="0.2">
      <c r="A1081" s="1"/>
      <c r="B1081" s="1"/>
      <c r="C1081" s="1"/>
      <c r="D1081" s="8"/>
      <c r="E1081" s="8"/>
      <c r="F1081" s="8"/>
      <c r="G1081" s="5"/>
      <c r="H1081" s="5"/>
      <c r="I1081" s="5"/>
    </row>
    <row r="1082" spans="1:9" x14ac:dyDescent="0.2">
      <c r="A1082" s="1"/>
      <c r="B1082" s="1"/>
      <c r="C1082" s="1"/>
      <c r="D1082" s="8"/>
      <c r="E1082" s="8"/>
      <c r="F1082" s="8"/>
      <c r="G1082" s="5"/>
      <c r="H1082" s="5"/>
      <c r="I1082" s="5"/>
    </row>
    <row r="1083" spans="1:9" x14ac:dyDescent="0.2">
      <c r="A1083" s="1"/>
      <c r="B1083" s="1"/>
      <c r="C1083" s="1"/>
      <c r="D1083" s="8"/>
      <c r="E1083" s="8"/>
      <c r="F1083" s="8"/>
      <c r="G1083" s="5"/>
      <c r="H1083" s="5"/>
      <c r="I1083" s="5"/>
    </row>
    <row r="1084" spans="1:9" x14ac:dyDescent="0.2">
      <c r="A1084" s="1"/>
      <c r="B1084" s="1"/>
      <c r="C1084" s="1"/>
      <c r="D1084" s="8"/>
      <c r="E1084" s="8"/>
      <c r="F1084" s="8"/>
      <c r="G1084" s="5"/>
      <c r="H1084" s="5"/>
      <c r="I1084" s="5"/>
    </row>
    <row r="1085" spans="1:9" x14ac:dyDescent="0.2">
      <c r="A1085" s="1"/>
      <c r="B1085" s="1"/>
      <c r="C1085" s="1"/>
      <c r="D1085" s="8"/>
      <c r="E1085" s="8"/>
      <c r="F1085" s="8"/>
      <c r="G1085" s="5"/>
      <c r="H1085" s="5"/>
      <c r="I1085" s="5"/>
    </row>
    <row r="1086" spans="1:9" x14ac:dyDescent="0.2">
      <c r="A1086" s="1"/>
      <c r="B1086" s="1"/>
      <c r="C1086" s="1"/>
      <c r="D1086" s="8"/>
      <c r="E1086" s="8"/>
      <c r="F1086" s="8"/>
      <c r="G1086" s="5"/>
      <c r="H1086" s="5"/>
      <c r="I1086" s="5"/>
    </row>
    <row r="1087" spans="1:9" x14ac:dyDescent="0.2">
      <c r="A1087" s="1"/>
      <c r="B1087" s="1"/>
      <c r="C1087" s="1"/>
      <c r="D1087" s="8"/>
      <c r="E1087" s="8"/>
      <c r="F1087" s="8"/>
      <c r="G1087" s="5"/>
      <c r="H1087" s="5"/>
      <c r="I1087" s="5"/>
    </row>
    <row r="1088" spans="1:9" x14ac:dyDescent="0.2">
      <c r="A1088" s="1"/>
      <c r="B1088" s="1"/>
      <c r="C1088" s="1"/>
      <c r="D1088" s="8"/>
      <c r="E1088" s="8"/>
      <c r="F1088" s="8"/>
      <c r="G1088" s="5"/>
      <c r="H1088" s="5"/>
      <c r="I1088" s="5"/>
    </row>
    <row r="1089" spans="1:9" x14ac:dyDescent="0.2">
      <c r="A1089" s="1"/>
      <c r="B1089" s="1"/>
      <c r="C1089" s="1"/>
      <c r="D1089" s="8"/>
      <c r="E1089" s="8"/>
      <c r="F1089" s="8"/>
      <c r="G1089" s="5"/>
      <c r="H1089" s="5"/>
      <c r="I1089" s="5"/>
    </row>
    <row r="1090" spans="1:9" x14ac:dyDescent="0.2">
      <c r="A1090" s="1"/>
      <c r="B1090" s="1"/>
      <c r="C1090" s="1"/>
      <c r="D1090" s="8"/>
      <c r="E1090" s="8"/>
      <c r="F1090" s="8"/>
      <c r="G1090" s="5"/>
      <c r="H1090" s="5"/>
      <c r="I1090" s="5"/>
    </row>
    <row r="1091" spans="1:9" x14ac:dyDescent="0.2">
      <c r="A1091" s="1"/>
      <c r="B1091" s="1"/>
      <c r="C1091" s="1"/>
      <c r="D1091" s="8"/>
      <c r="E1091" s="8"/>
      <c r="F1091" s="8"/>
      <c r="G1091" s="5"/>
      <c r="H1091" s="5"/>
      <c r="I1091" s="5"/>
    </row>
    <row r="1092" spans="1:9" x14ac:dyDescent="0.2">
      <c r="A1092" s="1"/>
      <c r="B1092" s="1"/>
      <c r="C1092" s="1"/>
      <c r="D1092" s="8"/>
      <c r="E1092" s="8"/>
      <c r="F1092" s="8"/>
      <c r="G1092" s="5"/>
      <c r="H1092" s="5"/>
      <c r="I1092" s="5"/>
    </row>
    <row r="1093" spans="1:9" x14ac:dyDescent="0.2">
      <c r="A1093" s="1"/>
      <c r="B1093" s="1"/>
      <c r="C1093" s="1"/>
      <c r="D1093" s="8"/>
      <c r="E1093" s="8"/>
      <c r="F1093" s="8"/>
      <c r="G1093" s="5"/>
      <c r="H1093" s="5"/>
      <c r="I1093" s="5"/>
    </row>
    <row r="1094" spans="1:9" x14ac:dyDescent="0.2">
      <c r="A1094" s="1"/>
      <c r="B1094" s="1"/>
      <c r="C1094" s="1"/>
      <c r="D1094" s="8"/>
      <c r="E1094" s="8"/>
      <c r="F1094" s="8"/>
      <c r="G1094" s="5"/>
      <c r="H1094" s="5"/>
      <c r="I1094" s="5"/>
    </row>
    <row r="1095" spans="1:9" x14ac:dyDescent="0.2">
      <c r="A1095" s="1"/>
      <c r="B1095" s="1"/>
      <c r="C1095" s="1"/>
      <c r="D1095" s="8"/>
      <c r="E1095" s="8"/>
      <c r="F1095" s="8"/>
      <c r="G1095" s="5"/>
      <c r="H1095" s="5"/>
      <c r="I1095" s="5"/>
    </row>
    <row r="1096" spans="1:9" x14ac:dyDescent="0.2">
      <c r="A1096" s="1"/>
      <c r="B1096" s="1"/>
      <c r="C1096" s="1"/>
      <c r="D1096" s="8"/>
      <c r="E1096" s="8"/>
      <c r="F1096" s="8"/>
      <c r="G1096" s="5"/>
      <c r="H1096" s="5"/>
      <c r="I1096" s="5"/>
    </row>
    <row r="1097" spans="1:9" x14ac:dyDescent="0.2">
      <c r="A1097" s="1"/>
      <c r="B1097" s="1"/>
      <c r="C1097" s="1"/>
      <c r="D1097" s="8"/>
      <c r="E1097" s="8"/>
      <c r="F1097" s="8"/>
      <c r="G1097" s="5"/>
      <c r="H1097" s="5"/>
      <c r="I1097" s="5"/>
    </row>
    <row r="1098" spans="1:9" x14ac:dyDescent="0.2">
      <c r="A1098" s="1"/>
      <c r="B1098" s="1"/>
      <c r="C1098" s="1"/>
      <c r="D1098" s="8"/>
      <c r="E1098" s="8"/>
      <c r="F1098" s="8"/>
      <c r="G1098" s="5"/>
      <c r="H1098" s="5"/>
      <c r="I1098" s="5"/>
    </row>
    <row r="1099" spans="1:9" x14ac:dyDescent="0.2">
      <c r="A1099" s="1"/>
      <c r="B1099" s="1"/>
      <c r="C1099" s="1"/>
      <c r="D1099" s="8"/>
      <c r="E1099" s="8"/>
      <c r="F1099" s="8"/>
      <c r="G1099" s="5"/>
      <c r="H1099" s="5"/>
      <c r="I1099" s="5"/>
    </row>
    <row r="1100" spans="1:9" x14ac:dyDescent="0.2">
      <c r="A1100" s="1"/>
      <c r="B1100" s="1"/>
      <c r="C1100" s="1"/>
      <c r="D1100" s="8"/>
      <c r="E1100" s="8"/>
      <c r="F1100" s="8"/>
      <c r="G1100" s="5"/>
      <c r="H1100" s="5"/>
      <c r="I1100" s="5"/>
    </row>
    <row r="1101" spans="1:9" x14ac:dyDescent="0.2">
      <c r="A1101" s="1"/>
      <c r="B1101" s="1"/>
      <c r="C1101" s="1"/>
      <c r="D1101" s="8"/>
      <c r="E1101" s="8"/>
      <c r="F1101" s="8"/>
      <c r="G1101" s="5"/>
      <c r="H1101" s="5"/>
      <c r="I1101" s="5"/>
    </row>
    <row r="1102" spans="1:9" x14ac:dyDescent="0.2">
      <c r="A1102" s="1"/>
      <c r="B1102" s="1"/>
      <c r="C1102" s="1"/>
      <c r="D1102" s="8"/>
      <c r="E1102" s="8"/>
      <c r="F1102" s="8"/>
      <c r="G1102" s="5"/>
      <c r="H1102" s="5"/>
      <c r="I1102" s="5"/>
    </row>
    <row r="1103" spans="1:9" x14ac:dyDescent="0.2">
      <c r="A1103" s="1"/>
      <c r="B1103" s="1"/>
      <c r="C1103" s="1"/>
      <c r="D1103" s="8"/>
      <c r="E1103" s="8"/>
      <c r="F1103" s="8"/>
      <c r="G1103" s="5"/>
      <c r="H1103" s="5"/>
      <c r="I1103" s="5"/>
    </row>
    <row r="1104" spans="1:9" x14ac:dyDescent="0.2">
      <c r="A1104" s="1"/>
      <c r="B1104" s="1"/>
      <c r="C1104" s="1"/>
      <c r="D1104" s="8"/>
      <c r="E1104" s="8"/>
      <c r="F1104" s="8"/>
      <c r="G1104" s="5"/>
      <c r="H1104" s="5"/>
      <c r="I1104" s="5"/>
    </row>
    <row r="1105" spans="1:9" x14ac:dyDescent="0.2">
      <c r="A1105" s="1"/>
      <c r="B1105" s="1"/>
      <c r="C1105" s="1"/>
      <c r="D1105" s="8"/>
      <c r="E1105" s="8"/>
      <c r="F1105" s="8"/>
      <c r="G1105" s="5"/>
      <c r="H1105" s="5"/>
      <c r="I1105" s="5"/>
    </row>
    <row r="1106" spans="1:9" x14ac:dyDescent="0.2">
      <c r="A1106" s="1"/>
      <c r="B1106" s="1"/>
      <c r="C1106" s="1"/>
      <c r="D1106" s="8"/>
      <c r="E1106" s="8"/>
      <c r="F1106" s="8"/>
      <c r="G1106" s="5"/>
      <c r="H1106" s="5"/>
      <c r="I1106" s="5"/>
    </row>
    <row r="1107" spans="1:9" x14ac:dyDescent="0.2">
      <c r="A1107" s="1"/>
      <c r="B1107" s="1"/>
      <c r="C1107" s="1"/>
      <c r="D1107" s="8"/>
      <c r="E1107" s="8"/>
      <c r="F1107" s="8"/>
      <c r="G1107" s="5"/>
      <c r="H1107" s="5"/>
      <c r="I1107" s="5"/>
    </row>
    <row r="1108" spans="1:9" x14ac:dyDescent="0.2">
      <c r="A1108" s="1"/>
      <c r="B1108" s="1"/>
      <c r="C1108" s="1"/>
      <c r="D1108" s="8"/>
      <c r="E1108" s="8"/>
      <c r="F1108" s="8"/>
      <c r="G1108" s="5"/>
      <c r="H1108" s="5"/>
      <c r="I1108" s="5"/>
    </row>
    <row r="1109" spans="1:9" x14ac:dyDescent="0.2">
      <c r="A1109" s="1"/>
      <c r="B1109" s="1"/>
      <c r="C1109" s="1"/>
      <c r="D1109" s="8"/>
      <c r="E1109" s="8"/>
      <c r="F1109" s="8"/>
      <c r="G1109" s="5"/>
      <c r="H1109" s="5"/>
      <c r="I1109" s="5"/>
    </row>
    <row r="1110" spans="1:9" x14ac:dyDescent="0.2">
      <c r="A1110" s="1"/>
      <c r="B1110" s="1"/>
      <c r="C1110" s="1"/>
      <c r="D1110" s="8"/>
      <c r="E1110" s="8"/>
      <c r="F1110" s="8"/>
      <c r="G1110" s="5"/>
      <c r="H1110" s="5"/>
      <c r="I1110" s="5"/>
    </row>
    <row r="1111" spans="1:9" x14ac:dyDescent="0.2">
      <c r="A1111" s="1"/>
      <c r="B1111" s="1"/>
      <c r="C1111" s="1"/>
      <c r="D1111" s="8"/>
      <c r="E1111" s="8"/>
      <c r="F1111" s="8"/>
      <c r="G1111" s="5"/>
      <c r="H1111" s="5"/>
      <c r="I1111" s="5"/>
    </row>
    <row r="1112" spans="1:9" x14ac:dyDescent="0.2">
      <c r="A1112" s="1"/>
      <c r="B1112" s="1"/>
      <c r="C1112" s="1"/>
      <c r="D1112" s="8"/>
      <c r="E1112" s="8"/>
      <c r="F1112" s="8"/>
      <c r="G1112" s="5"/>
      <c r="H1112" s="5"/>
      <c r="I1112" s="5"/>
    </row>
    <row r="1113" spans="1:9" x14ac:dyDescent="0.2">
      <c r="A1113" s="1"/>
      <c r="B1113" s="1"/>
      <c r="C1113" s="1"/>
      <c r="D1113" s="8"/>
      <c r="E1113" s="8"/>
      <c r="F1113" s="8"/>
      <c r="G1113" s="5"/>
      <c r="H1113" s="5"/>
      <c r="I1113" s="5"/>
    </row>
    <row r="1114" spans="1:9" x14ac:dyDescent="0.2">
      <c r="A1114" s="1"/>
      <c r="B1114" s="1"/>
      <c r="C1114" s="1"/>
      <c r="D1114" s="8"/>
      <c r="E1114" s="8"/>
      <c r="F1114" s="8"/>
      <c r="G1114" s="5"/>
      <c r="H1114" s="5"/>
      <c r="I1114" s="5"/>
    </row>
    <row r="1115" spans="1:9" x14ac:dyDescent="0.2">
      <c r="A1115" s="1"/>
      <c r="B1115" s="1"/>
      <c r="C1115" s="1"/>
      <c r="D1115" s="8"/>
      <c r="E1115" s="8"/>
      <c r="F1115" s="8"/>
      <c r="G1115" s="5"/>
      <c r="H1115" s="5"/>
      <c r="I1115" s="5"/>
    </row>
    <row r="1116" spans="1:9" x14ac:dyDescent="0.2">
      <c r="A1116" s="1"/>
      <c r="B1116" s="1"/>
      <c r="C1116" s="1"/>
      <c r="D1116" s="8"/>
      <c r="E1116" s="8"/>
      <c r="F1116" s="8"/>
      <c r="G1116" s="5"/>
      <c r="H1116" s="5"/>
      <c r="I1116" s="5"/>
    </row>
    <row r="1117" spans="1:9" x14ac:dyDescent="0.2">
      <c r="A1117" s="1"/>
      <c r="B1117" s="1"/>
      <c r="C1117" s="1"/>
      <c r="D1117" s="8"/>
      <c r="E1117" s="8"/>
      <c r="F1117" s="8"/>
      <c r="G1117" s="5"/>
      <c r="H1117" s="5"/>
      <c r="I1117" s="5"/>
    </row>
    <row r="1118" spans="1:9" x14ac:dyDescent="0.2">
      <c r="A1118" s="1"/>
      <c r="B1118" s="1"/>
      <c r="C1118" s="1"/>
      <c r="D1118" s="8"/>
      <c r="E1118" s="8"/>
      <c r="F1118" s="8"/>
      <c r="G1118" s="5"/>
      <c r="H1118" s="5"/>
      <c r="I1118" s="5"/>
    </row>
    <row r="1119" spans="1:9" x14ac:dyDescent="0.2">
      <c r="A1119" s="1"/>
      <c r="B1119" s="1"/>
      <c r="C1119" s="1"/>
      <c r="D1119" s="8"/>
      <c r="E1119" s="8"/>
      <c r="F1119" s="8"/>
      <c r="G1119" s="5"/>
      <c r="H1119" s="5"/>
      <c r="I1119" s="5"/>
    </row>
    <row r="1120" spans="1:9" x14ac:dyDescent="0.2">
      <c r="A1120" s="1"/>
      <c r="B1120" s="1"/>
      <c r="C1120" s="1"/>
      <c r="D1120" s="8"/>
      <c r="E1120" s="8"/>
      <c r="F1120" s="8"/>
      <c r="G1120" s="5"/>
      <c r="H1120" s="5"/>
      <c r="I1120" s="5"/>
    </row>
    <row r="1121" spans="1:9" x14ac:dyDescent="0.2">
      <c r="A1121" s="1"/>
      <c r="B1121" s="1"/>
      <c r="C1121" s="1"/>
      <c r="D1121" s="8"/>
      <c r="E1121" s="8"/>
      <c r="F1121" s="8"/>
      <c r="G1121" s="5"/>
      <c r="H1121" s="5"/>
      <c r="I1121" s="5"/>
    </row>
    <row r="1122" spans="1:9" x14ac:dyDescent="0.2">
      <c r="A1122" s="1"/>
      <c r="B1122" s="1"/>
      <c r="C1122" s="1"/>
      <c r="D1122" s="8"/>
      <c r="E1122" s="8"/>
      <c r="F1122" s="8"/>
      <c r="G1122" s="5"/>
      <c r="H1122" s="5"/>
      <c r="I1122" s="5"/>
    </row>
    <row r="1123" spans="1:9" x14ac:dyDescent="0.2">
      <c r="A1123" s="1"/>
      <c r="B1123" s="1"/>
      <c r="C1123" s="1"/>
      <c r="D1123" s="8"/>
      <c r="E1123" s="8"/>
      <c r="F1123" s="8"/>
      <c r="G1123" s="5"/>
      <c r="H1123" s="5"/>
      <c r="I1123" s="5"/>
    </row>
    <row r="1124" spans="1:9" x14ac:dyDescent="0.2">
      <c r="A1124" s="1"/>
      <c r="B1124" s="1"/>
      <c r="C1124" s="1"/>
      <c r="D1124" s="8"/>
      <c r="E1124" s="8"/>
      <c r="F1124" s="8"/>
      <c r="G1124" s="5"/>
      <c r="H1124" s="5"/>
      <c r="I1124" s="5"/>
    </row>
    <row r="1125" spans="1:9" x14ac:dyDescent="0.2">
      <c r="A1125" s="1"/>
      <c r="B1125" s="1"/>
      <c r="C1125" s="1"/>
      <c r="D1125" s="8"/>
      <c r="E1125" s="8"/>
      <c r="F1125" s="8"/>
      <c r="G1125" s="5"/>
      <c r="H1125" s="5"/>
      <c r="I1125" s="5"/>
    </row>
    <row r="1126" spans="1:9" x14ac:dyDescent="0.2">
      <c r="A1126" s="1"/>
      <c r="B1126" s="1"/>
      <c r="C1126" s="1"/>
      <c r="D1126" s="8"/>
      <c r="E1126" s="8"/>
      <c r="F1126" s="8"/>
      <c r="G1126" s="5"/>
      <c r="H1126" s="5"/>
      <c r="I1126" s="5"/>
    </row>
    <row r="1127" spans="1:9" x14ac:dyDescent="0.2">
      <c r="A1127" s="1"/>
      <c r="B1127" s="1"/>
      <c r="C1127" s="1"/>
      <c r="D1127" s="8"/>
      <c r="E1127" s="8"/>
      <c r="F1127" s="8"/>
      <c r="G1127" s="5"/>
      <c r="H1127" s="5"/>
      <c r="I1127" s="5"/>
    </row>
    <row r="1128" spans="1:9" x14ac:dyDescent="0.2">
      <c r="A1128" s="1"/>
      <c r="B1128" s="1"/>
      <c r="C1128" s="1"/>
      <c r="D1128" s="8"/>
      <c r="E1128" s="8"/>
      <c r="F1128" s="8"/>
      <c r="G1128" s="5"/>
      <c r="H1128" s="5"/>
      <c r="I1128" s="5"/>
    </row>
    <row r="1129" spans="1:9" x14ac:dyDescent="0.2">
      <c r="A1129" s="1"/>
      <c r="B1129" s="1"/>
      <c r="C1129" s="1"/>
      <c r="D1129" s="8"/>
      <c r="E1129" s="8"/>
      <c r="F1129" s="8"/>
      <c r="G1129" s="5"/>
      <c r="H1129" s="5"/>
      <c r="I1129" s="5"/>
    </row>
    <row r="1130" spans="1:9" x14ac:dyDescent="0.2">
      <c r="A1130" s="1"/>
      <c r="B1130" s="1"/>
      <c r="C1130" s="1"/>
      <c r="D1130" s="8"/>
      <c r="E1130" s="8"/>
      <c r="F1130" s="8"/>
      <c r="G1130" s="5"/>
      <c r="H1130" s="5"/>
      <c r="I1130" s="5"/>
    </row>
    <row r="1131" spans="1:9" x14ac:dyDescent="0.2">
      <c r="A1131" s="1"/>
      <c r="B1131" s="1"/>
      <c r="C1131" s="1"/>
      <c r="D1131" s="8"/>
      <c r="E1131" s="8"/>
      <c r="F1131" s="8"/>
      <c r="G1131" s="5"/>
      <c r="H1131" s="5"/>
      <c r="I1131" s="5"/>
    </row>
    <row r="1132" spans="1:9" x14ac:dyDescent="0.2">
      <c r="A1132" s="1"/>
      <c r="B1132" s="1"/>
      <c r="C1132" s="1"/>
      <c r="D1132" s="8"/>
      <c r="E1132" s="8"/>
      <c r="F1132" s="8"/>
      <c r="G1132" s="5"/>
      <c r="H1132" s="5"/>
      <c r="I1132" s="5"/>
    </row>
    <row r="1133" spans="1:9" x14ac:dyDescent="0.2">
      <c r="A1133" s="1"/>
      <c r="B1133" s="1"/>
      <c r="C1133" s="1"/>
      <c r="D1133" s="8"/>
      <c r="E1133" s="8"/>
      <c r="F1133" s="8"/>
      <c r="G1133" s="5"/>
      <c r="H1133" s="5"/>
      <c r="I1133" s="5"/>
    </row>
    <row r="1134" spans="1:9" x14ac:dyDescent="0.2">
      <c r="A1134" s="1"/>
      <c r="B1134" s="1"/>
      <c r="C1134" s="1"/>
      <c r="D1134" s="8"/>
      <c r="E1134" s="8"/>
      <c r="F1134" s="8"/>
      <c r="G1134" s="5"/>
      <c r="H1134" s="5"/>
      <c r="I1134" s="5"/>
    </row>
    <row r="1135" spans="1:9" x14ac:dyDescent="0.2">
      <c r="A1135" s="1"/>
      <c r="B1135" s="1"/>
      <c r="C1135" s="1"/>
      <c r="D1135" s="8"/>
      <c r="E1135" s="8"/>
      <c r="F1135" s="8"/>
      <c r="G1135" s="5"/>
      <c r="H1135" s="5"/>
      <c r="I1135" s="5"/>
    </row>
    <row r="1136" spans="1:9" x14ac:dyDescent="0.2">
      <c r="A1136" s="1"/>
      <c r="B1136" s="1"/>
      <c r="C1136" s="1"/>
      <c r="D1136" s="8"/>
      <c r="E1136" s="8"/>
      <c r="F1136" s="8"/>
      <c r="G1136" s="5"/>
      <c r="H1136" s="5"/>
      <c r="I1136" s="5"/>
    </row>
    <row r="1137" spans="1:9" x14ac:dyDescent="0.2">
      <c r="A1137" s="1"/>
      <c r="B1137" s="1"/>
      <c r="C1137" s="1"/>
      <c r="D1137" s="8"/>
      <c r="E1137" s="8"/>
      <c r="F1137" s="8"/>
      <c r="G1137" s="5"/>
      <c r="H1137" s="5"/>
      <c r="I1137" s="5"/>
    </row>
    <row r="1138" spans="1:9" x14ac:dyDescent="0.2">
      <c r="A1138" s="1"/>
      <c r="B1138" s="1"/>
      <c r="C1138" s="1"/>
      <c r="D1138" s="8"/>
      <c r="E1138" s="8"/>
      <c r="F1138" s="8"/>
      <c r="G1138" s="5"/>
      <c r="H1138" s="5"/>
      <c r="I1138" s="5"/>
    </row>
    <row r="1139" spans="1:9" x14ac:dyDescent="0.2">
      <c r="A1139" s="1"/>
      <c r="B1139" s="1"/>
      <c r="C1139" s="1"/>
      <c r="D1139" s="8"/>
      <c r="E1139" s="8"/>
      <c r="F1139" s="8"/>
      <c r="G1139" s="5"/>
      <c r="H1139" s="5"/>
      <c r="I1139" s="5"/>
    </row>
    <row r="1140" spans="1:9" x14ac:dyDescent="0.2">
      <c r="A1140" s="1"/>
      <c r="B1140" s="1"/>
      <c r="C1140" s="1"/>
      <c r="D1140" s="8"/>
      <c r="E1140" s="8"/>
      <c r="F1140" s="8"/>
      <c r="G1140" s="5"/>
      <c r="H1140" s="5"/>
      <c r="I1140" s="5"/>
    </row>
    <row r="1141" spans="1:9" x14ac:dyDescent="0.2">
      <c r="A1141" s="1"/>
      <c r="B1141" s="1"/>
      <c r="C1141" s="1"/>
      <c r="D1141" s="8"/>
      <c r="E1141" s="8"/>
      <c r="F1141" s="8"/>
      <c r="G1141" s="5"/>
      <c r="H1141" s="5"/>
      <c r="I1141" s="5"/>
    </row>
    <row r="1142" spans="1:9" x14ac:dyDescent="0.2">
      <c r="A1142" s="1"/>
      <c r="B1142" s="1"/>
      <c r="C1142" s="1"/>
      <c r="D1142" s="8"/>
      <c r="E1142" s="8"/>
      <c r="F1142" s="8"/>
      <c r="G1142" s="5"/>
      <c r="H1142" s="5"/>
      <c r="I1142" s="5"/>
    </row>
    <row r="1143" spans="1:9" x14ac:dyDescent="0.2">
      <c r="A1143" s="1"/>
      <c r="B1143" s="1"/>
      <c r="C1143" s="1"/>
      <c r="D1143" s="8"/>
      <c r="E1143" s="8"/>
      <c r="F1143" s="8"/>
      <c r="G1143" s="5"/>
      <c r="H1143" s="5"/>
      <c r="I1143" s="5"/>
    </row>
    <row r="1144" spans="1:9" x14ac:dyDescent="0.2">
      <c r="A1144" s="1"/>
      <c r="B1144" s="1"/>
      <c r="C1144" s="1"/>
      <c r="D1144" s="8"/>
      <c r="E1144" s="8"/>
      <c r="F1144" s="8"/>
      <c r="G1144" s="5"/>
      <c r="H1144" s="5"/>
      <c r="I1144" s="5"/>
    </row>
    <row r="1145" spans="1:9" x14ac:dyDescent="0.2">
      <c r="A1145" s="1"/>
      <c r="B1145" s="1"/>
      <c r="C1145" s="1"/>
      <c r="D1145" s="8"/>
      <c r="E1145" s="8"/>
      <c r="F1145" s="8"/>
      <c r="G1145" s="5"/>
      <c r="H1145" s="5"/>
      <c r="I1145" s="5"/>
    </row>
    <row r="1146" spans="1:9" x14ac:dyDescent="0.2">
      <c r="A1146" s="1"/>
      <c r="B1146" s="1"/>
      <c r="C1146" s="1"/>
      <c r="D1146" s="8"/>
      <c r="E1146" s="8"/>
      <c r="F1146" s="8"/>
      <c r="G1146" s="5"/>
      <c r="H1146" s="5"/>
      <c r="I1146" s="5"/>
    </row>
    <row r="1147" spans="1:9" x14ac:dyDescent="0.2">
      <c r="A1147" s="1"/>
      <c r="B1147" s="1"/>
      <c r="C1147" s="1"/>
      <c r="D1147" s="8"/>
      <c r="E1147" s="8"/>
      <c r="F1147" s="8"/>
      <c r="G1147" s="5"/>
      <c r="H1147" s="5"/>
      <c r="I1147" s="5"/>
    </row>
    <row r="1148" spans="1:9" x14ac:dyDescent="0.2">
      <c r="A1148" s="1"/>
      <c r="B1148" s="1"/>
      <c r="C1148" s="1"/>
      <c r="D1148" s="8"/>
      <c r="E1148" s="8"/>
      <c r="F1148" s="8"/>
      <c r="G1148" s="5"/>
      <c r="H1148" s="5"/>
      <c r="I1148" s="5"/>
    </row>
    <row r="1149" spans="1:9" x14ac:dyDescent="0.2">
      <c r="A1149" s="1"/>
      <c r="B1149" s="1"/>
      <c r="C1149" s="1"/>
      <c r="D1149" s="8"/>
      <c r="E1149" s="8"/>
      <c r="F1149" s="8"/>
      <c r="G1149" s="5"/>
      <c r="H1149" s="5"/>
      <c r="I1149" s="5"/>
    </row>
    <row r="1150" spans="1:9" x14ac:dyDescent="0.2">
      <c r="A1150" s="1"/>
      <c r="B1150" s="1"/>
      <c r="C1150" s="1"/>
      <c r="D1150" s="8"/>
      <c r="E1150" s="8"/>
      <c r="F1150" s="8"/>
      <c r="G1150" s="5"/>
      <c r="H1150" s="5"/>
      <c r="I1150" s="5"/>
    </row>
    <row r="1151" spans="1:9" x14ac:dyDescent="0.2">
      <c r="A1151" s="1"/>
      <c r="B1151" s="1"/>
      <c r="C1151" s="1"/>
      <c r="D1151" s="8"/>
      <c r="E1151" s="8"/>
      <c r="F1151" s="8"/>
      <c r="G1151" s="5"/>
      <c r="H1151" s="5"/>
      <c r="I1151" s="5"/>
    </row>
    <row r="1152" spans="1:9" x14ac:dyDescent="0.2">
      <c r="A1152" s="1"/>
      <c r="B1152" s="1"/>
      <c r="C1152" s="1"/>
      <c r="D1152" s="8"/>
      <c r="E1152" s="8"/>
      <c r="F1152" s="8"/>
      <c r="G1152" s="5"/>
      <c r="H1152" s="5"/>
      <c r="I1152" s="5"/>
    </row>
    <row r="1153" spans="1:9" x14ac:dyDescent="0.2">
      <c r="A1153" s="1"/>
      <c r="B1153" s="1"/>
      <c r="C1153" s="1"/>
      <c r="D1153" s="8"/>
      <c r="E1153" s="8"/>
      <c r="F1153" s="8"/>
      <c r="G1153" s="5"/>
      <c r="H1153" s="5"/>
      <c r="I1153" s="5"/>
    </row>
    <row r="1154" spans="1:9" x14ac:dyDescent="0.2">
      <c r="A1154" s="1"/>
      <c r="B1154" s="1"/>
      <c r="C1154" s="1"/>
      <c r="D1154" s="8"/>
      <c r="E1154" s="8"/>
      <c r="F1154" s="8"/>
      <c r="G1154" s="5"/>
      <c r="H1154" s="5"/>
      <c r="I1154" s="5"/>
    </row>
    <row r="1155" spans="1:9" x14ac:dyDescent="0.2">
      <c r="A1155" s="1"/>
      <c r="B1155" s="1"/>
      <c r="C1155" s="1"/>
      <c r="D1155" s="8"/>
      <c r="E1155" s="8"/>
      <c r="F1155" s="8"/>
      <c r="G1155" s="5"/>
      <c r="H1155" s="5"/>
      <c r="I1155" s="5"/>
    </row>
    <row r="1156" spans="1:9" x14ac:dyDescent="0.2">
      <c r="A1156" s="1"/>
      <c r="B1156" s="1"/>
      <c r="C1156" s="1"/>
      <c r="D1156" s="8"/>
      <c r="E1156" s="8"/>
      <c r="F1156" s="8"/>
      <c r="G1156" s="5"/>
      <c r="H1156" s="5"/>
      <c r="I1156" s="5"/>
    </row>
    <row r="1157" spans="1:9" x14ac:dyDescent="0.2">
      <c r="A1157" s="1"/>
      <c r="B1157" s="1"/>
      <c r="C1157" s="1"/>
      <c r="D1157" s="8"/>
      <c r="E1157" s="8"/>
      <c r="F1157" s="8"/>
      <c r="G1157" s="5"/>
      <c r="H1157" s="5"/>
      <c r="I1157" s="5"/>
    </row>
    <row r="1158" spans="1:9" x14ac:dyDescent="0.2">
      <c r="A1158" s="1"/>
      <c r="B1158" s="1"/>
      <c r="C1158" s="1"/>
      <c r="D1158" s="8"/>
      <c r="E1158" s="8"/>
      <c r="F1158" s="8"/>
      <c r="G1158" s="5"/>
      <c r="H1158" s="5"/>
      <c r="I1158" s="5"/>
    </row>
    <row r="1159" spans="1:9" x14ac:dyDescent="0.2">
      <c r="A1159" s="1"/>
      <c r="B1159" s="1"/>
      <c r="C1159" s="1"/>
      <c r="D1159" s="8"/>
      <c r="E1159" s="8"/>
      <c r="F1159" s="8"/>
      <c r="G1159" s="5"/>
      <c r="H1159" s="5"/>
      <c r="I1159" s="5"/>
    </row>
    <row r="1160" spans="1:9" x14ac:dyDescent="0.2">
      <c r="A1160" s="1"/>
      <c r="B1160" s="1"/>
      <c r="C1160" s="1"/>
      <c r="D1160" s="8"/>
      <c r="E1160" s="8"/>
      <c r="F1160" s="8"/>
      <c r="G1160" s="5"/>
      <c r="H1160" s="5"/>
      <c r="I1160" s="5"/>
    </row>
    <row r="1161" spans="1:9" x14ac:dyDescent="0.2">
      <c r="A1161" s="1"/>
      <c r="B1161" s="1"/>
      <c r="C1161" s="1"/>
      <c r="D1161" s="8"/>
      <c r="E1161" s="8"/>
      <c r="F1161" s="8"/>
      <c r="G1161" s="5"/>
      <c r="H1161" s="5"/>
      <c r="I1161" s="5"/>
    </row>
    <row r="1162" spans="1:9" x14ac:dyDescent="0.2">
      <c r="A1162" s="1"/>
      <c r="B1162" s="1"/>
      <c r="C1162" s="1"/>
      <c r="D1162" s="8"/>
      <c r="E1162" s="8"/>
      <c r="F1162" s="8"/>
      <c r="G1162" s="5"/>
      <c r="H1162" s="5"/>
      <c r="I1162" s="5"/>
    </row>
    <row r="1163" spans="1:9" x14ac:dyDescent="0.2">
      <c r="A1163" s="1"/>
      <c r="B1163" s="1"/>
      <c r="C1163" s="1"/>
      <c r="D1163" s="8"/>
      <c r="E1163" s="8"/>
      <c r="F1163" s="8"/>
      <c r="G1163" s="5"/>
      <c r="H1163" s="5"/>
      <c r="I1163" s="5"/>
    </row>
    <row r="1164" spans="1:9" x14ac:dyDescent="0.2">
      <c r="A1164" s="1"/>
      <c r="B1164" s="1"/>
      <c r="C1164" s="1"/>
      <c r="D1164" s="8"/>
      <c r="E1164" s="8"/>
      <c r="F1164" s="8"/>
      <c r="G1164" s="5"/>
      <c r="H1164" s="5"/>
      <c r="I1164" s="5"/>
    </row>
    <row r="1165" spans="1:9" x14ac:dyDescent="0.2">
      <c r="A1165" s="1"/>
      <c r="B1165" s="1"/>
      <c r="C1165" s="1"/>
      <c r="D1165" s="8"/>
      <c r="E1165" s="8"/>
      <c r="F1165" s="8"/>
      <c r="G1165" s="5"/>
      <c r="H1165" s="5"/>
      <c r="I1165" s="5"/>
    </row>
    <row r="1166" spans="1:9" x14ac:dyDescent="0.2">
      <c r="A1166" s="1"/>
      <c r="B1166" s="1"/>
      <c r="C1166" s="1"/>
      <c r="D1166" s="8"/>
      <c r="E1166" s="8"/>
      <c r="F1166" s="8"/>
      <c r="G1166" s="5"/>
      <c r="H1166" s="5"/>
      <c r="I1166" s="5"/>
    </row>
    <row r="1167" spans="1:9" x14ac:dyDescent="0.2">
      <c r="A1167" s="1"/>
      <c r="B1167" s="1"/>
      <c r="C1167" s="1"/>
      <c r="D1167" s="8"/>
      <c r="E1167" s="8"/>
      <c r="F1167" s="8"/>
      <c r="G1167" s="5"/>
      <c r="H1167" s="5"/>
      <c r="I1167" s="5"/>
    </row>
    <row r="1168" spans="1:9" x14ac:dyDescent="0.2">
      <c r="A1168" s="1"/>
      <c r="B1168" s="1"/>
      <c r="C1168" s="1"/>
      <c r="D1168" s="8"/>
      <c r="E1168" s="8"/>
      <c r="F1168" s="8"/>
      <c r="G1168" s="5"/>
      <c r="H1168" s="5"/>
      <c r="I1168" s="5"/>
    </row>
    <row r="1169" spans="1:9" x14ac:dyDescent="0.2">
      <c r="A1169" s="1"/>
      <c r="B1169" s="1"/>
      <c r="C1169" s="1"/>
      <c r="D1169" s="8"/>
      <c r="E1169" s="8"/>
      <c r="F1169" s="8"/>
      <c r="G1169" s="5"/>
      <c r="H1169" s="5"/>
      <c r="I1169" s="5"/>
    </row>
    <row r="1170" spans="1:9" x14ac:dyDescent="0.2">
      <c r="A1170" s="1"/>
      <c r="B1170" s="1"/>
      <c r="C1170" s="1"/>
      <c r="D1170" s="8"/>
      <c r="E1170" s="8"/>
      <c r="F1170" s="8"/>
      <c r="G1170" s="5"/>
      <c r="H1170" s="5"/>
      <c r="I1170" s="5"/>
    </row>
    <row r="1171" spans="1:9" x14ac:dyDescent="0.2">
      <c r="A1171" s="1"/>
      <c r="B1171" s="1"/>
      <c r="C1171" s="1"/>
      <c r="D1171" s="8"/>
      <c r="E1171" s="8"/>
      <c r="F1171" s="8"/>
      <c r="G1171" s="5"/>
      <c r="H1171" s="5"/>
      <c r="I1171" s="5"/>
    </row>
    <row r="1172" spans="1:9" x14ac:dyDescent="0.2">
      <c r="A1172" s="1"/>
      <c r="B1172" s="1"/>
      <c r="C1172" s="1"/>
      <c r="D1172" s="8"/>
      <c r="E1172" s="8"/>
      <c r="F1172" s="8"/>
      <c r="G1172" s="5"/>
      <c r="H1172" s="5"/>
      <c r="I1172" s="5"/>
    </row>
    <row r="1173" spans="1:9" x14ac:dyDescent="0.2">
      <c r="A1173" s="1"/>
      <c r="B1173" s="1"/>
      <c r="C1173" s="1"/>
      <c r="D1173" s="8"/>
      <c r="E1173" s="8"/>
      <c r="F1173" s="8"/>
      <c r="G1173" s="5"/>
      <c r="H1173" s="5"/>
      <c r="I1173" s="5"/>
    </row>
    <row r="1174" spans="1:9" x14ac:dyDescent="0.2">
      <c r="A1174" s="1"/>
      <c r="B1174" s="1"/>
      <c r="C1174" s="1"/>
      <c r="D1174" s="8"/>
      <c r="E1174" s="8"/>
      <c r="F1174" s="8"/>
      <c r="G1174" s="5"/>
      <c r="H1174" s="5"/>
      <c r="I1174" s="5"/>
    </row>
    <row r="1175" spans="1:9" x14ac:dyDescent="0.2">
      <c r="A1175" s="1"/>
      <c r="B1175" s="1"/>
      <c r="C1175" s="1"/>
      <c r="D1175" s="8"/>
      <c r="E1175" s="8"/>
      <c r="F1175" s="8"/>
      <c r="G1175" s="5"/>
      <c r="H1175" s="5"/>
      <c r="I1175" s="5"/>
    </row>
    <row r="1176" spans="1:9" x14ac:dyDescent="0.2">
      <c r="A1176" s="1"/>
      <c r="B1176" s="1"/>
      <c r="C1176" s="1"/>
      <c r="D1176" s="8"/>
      <c r="E1176" s="8"/>
      <c r="F1176" s="8"/>
      <c r="G1176" s="5"/>
      <c r="H1176" s="5"/>
      <c r="I1176" s="5"/>
    </row>
    <row r="1177" spans="1:9" x14ac:dyDescent="0.2">
      <c r="A1177" s="1"/>
      <c r="B1177" s="1"/>
      <c r="C1177" s="1"/>
      <c r="D1177" s="8"/>
      <c r="E1177" s="8"/>
      <c r="F1177" s="8"/>
      <c r="G1177" s="5"/>
      <c r="H1177" s="5"/>
      <c r="I1177" s="5"/>
    </row>
    <row r="1178" spans="1:9" x14ac:dyDescent="0.2">
      <c r="A1178" s="1"/>
      <c r="B1178" s="1"/>
      <c r="C1178" s="1"/>
      <c r="D1178" s="8"/>
      <c r="E1178" s="8"/>
      <c r="F1178" s="8"/>
      <c r="G1178" s="5"/>
      <c r="H1178" s="5"/>
      <c r="I1178" s="5"/>
    </row>
    <row r="1179" spans="1:9" x14ac:dyDescent="0.2">
      <c r="A1179" s="1"/>
      <c r="B1179" s="1"/>
      <c r="C1179" s="1"/>
      <c r="D1179" s="8"/>
      <c r="E1179" s="8"/>
      <c r="F1179" s="8"/>
      <c r="G1179" s="5"/>
      <c r="H1179" s="5"/>
      <c r="I1179" s="5"/>
    </row>
    <row r="1180" spans="1:9" x14ac:dyDescent="0.2">
      <c r="A1180" s="1"/>
      <c r="B1180" s="1"/>
      <c r="C1180" s="1"/>
      <c r="D1180" s="8"/>
      <c r="E1180" s="8"/>
      <c r="F1180" s="8"/>
      <c r="G1180" s="5"/>
      <c r="H1180" s="5"/>
      <c r="I1180" s="5"/>
    </row>
    <row r="1181" spans="1:9" x14ac:dyDescent="0.2">
      <c r="A1181" s="1"/>
      <c r="B1181" s="1"/>
      <c r="C1181" s="1"/>
      <c r="D1181" s="8"/>
      <c r="E1181" s="8"/>
      <c r="F1181" s="8"/>
      <c r="G1181" s="5"/>
      <c r="H1181" s="5"/>
      <c r="I1181" s="5"/>
    </row>
    <row r="1182" spans="1:9" x14ac:dyDescent="0.2">
      <c r="A1182" s="1"/>
      <c r="B1182" s="1"/>
      <c r="C1182" s="1"/>
      <c r="D1182" s="8"/>
      <c r="E1182" s="8"/>
      <c r="F1182" s="8"/>
      <c r="G1182" s="5"/>
      <c r="H1182" s="5"/>
      <c r="I1182" s="5"/>
    </row>
    <row r="1183" spans="1:9" x14ac:dyDescent="0.2">
      <c r="A1183" s="1"/>
      <c r="B1183" s="1"/>
      <c r="C1183" s="1"/>
      <c r="D1183" s="8"/>
      <c r="E1183" s="8"/>
      <c r="F1183" s="8"/>
      <c r="G1183" s="5"/>
      <c r="H1183" s="5"/>
      <c r="I1183" s="5"/>
    </row>
    <row r="1184" spans="1:9" x14ac:dyDescent="0.2">
      <c r="A1184" s="1"/>
      <c r="B1184" s="1"/>
      <c r="C1184" s="1"/>
      <c r="D1184" s="8"/>
      <c r="E1184" s="8"/>
      <c r="F1184" s="8"/>
      <c r="G1184" s="5"/>
      <c r="H1184" s="5"/>
      <c r="I1184" s="5"/>
    </row>
    <row r="1185" spans="1:9" x14ac:dyDescent="0.2">
      <c r="A1185" s="1"/>
      <c r="B1185" s="1"/>
      <c r="C1185" s="1"/>
      <c r="D1185" s="8"/>
      <c r="E1185" s="8"/>
      <c r="F1185" s="8"/>
      <c r="G1185" s="5"/>
      <c r="H1185" s="5"/>
      <c r="I1185" s="5"/>
    </row>
    <row r="1186" spans="1:9" x14ac:dyDescent="0.2">
      <c r="A1186" s="1"/>
      <c r="B1186" s="1"/>
      <c r="C1186" s="1"/>
      <c r="D1186" s="8"/>
      <c r="E1186" s="8"/>
      <c r="F1186" s="8"/>
      <c r="G1186" s="5"/>
      <c r="H1186" s="5"/>
      <c r="I1186" s="5"/>
    </row>
    <row r="1187" spans="1:9" x14ac:dyDescent="0.2">
      <c r="A1187" s="1"/>
      <c r="B1187" s="1"/>
      <c r="C1187" s="1"/>
      <c r="D1187" s="8"/>
      <c r="E1187" s="8"/>
      <c r="F1187" s="8"/>
      <c r="G1187" s="5"/>
      <c r="H1187" s="5"/>
      <c r="I1187" s="5"/>
    </row>
    <row r="1188" spans="1:9" x14ac:dyDescent="0.2">
      <c r="A1188" s="1"/>
      <c r="B1188" s="1"/>
      <c r="C1188" s="1"/>
      <c r="D1188" s="8"/>
      <c r="E1188" s="8"/>
      <c r="F1188" s="8"/>
      <c r="G1188" s="5"/>
      <c r="H1188" s="5"/>
      <c r="I1188" s="5"/>
    </row>
    <row r="1189" spans="1:9" x14ac:dyDescent="0.2">
      <c r="A1189" s="1"/>
      <c r="B1189" s="1"/>
      <c r="C1189" s="1"/>
      <c r="D1189" s="8"/>
      <c r="E1189" s="8"/>
      <c r="F1189" s="8"/>
      <c r="G1189" s="5"/>
      <c r="H1189" s="5"/>
      <c r="I1189" s="5"/>
    </row>
    <row r="1190" spans="1:9" x14ac:dyDescent="0.2">
      <c r="A1190" s="1"/>
      <c r="B1190" s="1"/>
      <c r="C1190" s="1"/>
      <c r="D1190" s="8"/>
      <c r="E1190" s="8"/>
      <c r="F1190" s="8"/>
      <c r="G1190" s="5"/>
      <c r="H1190" s="5"/>
      <c r="I1190" s="5"/>
    </row>
    <row r="1191" spans="1:9" x14ac:dyDescent="0.2">
      <c r="A1191" s="1"/>
      <c r="B1191" s="1"/>
      <c r="C1191" s="1"/>
      <c r="D1191" s="8"/>
      <c r="E1191" s="8"/>
      <c r="F1191" s="8"/>
      <c r="G1191" s="5"/>
      <c r="H1191" s="5"/>
      <c r="I1191" s="5"/>
    </row>
    <row r="1192" spans="1:9" x14ac:dyDescent="0.2">
      <c r="A1192" s="1"/>
      <c r="B1192" s="1"/>
      <c r="C1192" s="1"/>
      <c r="D1192" s="8"/>
      <c r="E1192" s="8"/>
      <c r="F1192" s="8"/>
      <c r="G1192" s="5"/>
      <c r="H1192" s="5"/>
      <c r="I1192" s="5"/>
    </row>
    <row r="1193" spans="1:9" x14ac:dyDescent="0.2">
      <c r="A1193" s="1"/>
      <c r="B1193" s="1"/>
      <c r="C1193" s="1"/>
      <c r="D1193" s="8"/>
      <c r="E1193" s="8"/>
      <c r="F1193" s="8"/>
      <c r="G1193" s="5"/>
      <c r="H1193" s="5"/>
      <c r="I1193" s="5"/>
    </row>
    <row r="1194" spans="1:9" x14ac:dyDescent="0.2">
      <c r="A1194" s="1"/>
      <c r="B1194" s="1"/>
      <c r="C1194" s="1"/>
      <c r="D1194" s="8"/>
      <c r="E1194" s="8"/>
      <c r="F1194" s="8"/>
      <c r="G1194" s="5"/>
      <c r="H1194" s="5"/>
      <c r="I1194" s="5"/>
    </row>
    <row r="1195" spans="1:9" x14ac:dyDescent="0.2">
      <c r="A1195" s="1"/>
      <c r="B1195" s="1"/>
      <c r="C1195" s="1"/>
      <c r="D1195" s="8"/>
      <c r="E1195" s="8"/>
      <c r="F1195" s="8"/>
      <c r="G1195" s="5"/>
      <c r="H1195" s="5"/>
      <c r="I1195" s="5"/>
    </row>
    <row r="1196" spans="1:9" x14ac:dyDescent="0.2">
      <c r="A1196" s="1"/>
      <c r="B1196" s="1"/>
      <c r="C1196" s="1"/>
      <c r="D1196" s="8"/>
      <c r="E1196" s="8"/>
      <c r="F1196" s="8"/>
      <c r="G1196" s="5"/>
      <c r="H1196" s="5"/>
      <c r="I1196" s="5"/>
    </row>
    <row r="1197" spans="1:9" x14ac:dyDescent="0.2">
      <c r="A1197" s="1"/>
      <c r="B1197" s="1"/>
      <c r="C1197" s="1"/>
      <c r="D1197" s="8"/>
      <c r="E1197" s="8"/>
      <c r="F1197" s="8"/>
      <c r="G1197" s="5"/>
      <c r="H1197" s="5"/>
      <c r="I1197" s="5"/>
    </row>
    <row r="1198" spans="1:9" x14ac:dyDescent="0.2">
      <c r="A1198" s="1"/>
      <c r="B1198" s="1"/>
      <c r="C1198" s="1"/>
      <c r="D1198" s="8"/>
      <c r="E1198" s="8"/>
      <c r="F1198" s="8"/>
      <c r="G1198" s="5"/>
      <c r="H1198" s="5"/>
      <c r="I1198" s="5"/>
    </row>
    <row r="1199" spans="1:9" x14ac:dyDescent="0.2">
      <c r="A1199" s="1"/>
      <c r="B1199" s="1"/>
      <c r="C1199" s="1"/>
      <c r="D1199" s="8"/>
      <c r="E1199" s="8"/>
      <c r="F1199" s="8"/>
      <c r="G1199" s="5"/>
      <c r="H1199" s="5"/>
      <c r="I1199" s="5"/>
    </row>
    <row r="1200" spans="1:9" x14ac:dyDescent="0.2">
      <c r="A1200" s="1"/>
      <c r="B1200" s="1"/>
      <c r="C1200" s="1"/>
      <c r="D1200" s="8"/>
      <c r="E1200" s="8"/>
      <c r="F1200" s="8"/>
      <c r="G1200" s="5"/>
      <c r="H1200" s="5"/>
      <c r="I1200" s="5"/>
    </row>
    <row r="1201" spans="1:9" x14ac:dyDescent="0.2">
      <c r="A1201" s="1"/>
      <c r="B1201" s="1"/>
      <c r="C1201" s="1"/>
      <c r="D1201" s="8"/>
      <c r="E1201" s="8"/>
      <c r="F1201" s="8"/>
      <c r="G1201" s="5"/>
      <c r="H1201" s="5"/>
      <c r="I1201" s="5"/>
    </row>
    <row r="1202" spans="1:9" x14ac:dyDescent="0.2">
      <c r="A1202" s="1"/>
      <c r="B1202" s="1"/>
      <c r="C1202" s="1"/>
      <c r="D1202" s="8"/>
      <c r="E1202" s="8"/>
      <c r="F1202" s="8"/>
      <c r="G1202" s="5"/>
      <c r="H1202" s="5"/>
      <c r="I1202" s="5"/>
    </row>
    <row r="1203" spans="1:9" x14ac:dyDescent="0.2">
      <c r="A1203" s="1"/>
      <c r="B1203" s="1"/>
      <c r="C1203" s="1"/>
      <c r="D1203" s="8"/>
      <c r="E1203" s="8"/>
      <c r="F1203" s="8"/>
      <c r="G1203" s="5"/>
      <c r="H1203" s="5"/>
      <c r="I1203" s="5"/>
    </row>
    <row r="1204" spans="1:9" x14ac:dyDescent="0.2">
      <c r="A1204" s="1"/>
      <c r="B1204" s="1"/>
      <c r="C1204" s="1"/>
      <c r="D1204" s="8"/>
      <c r="E1204" s="8"/>
      <c r="F1204" s="8"/>
      <c r="G1204" s="5"/>
      <c r="H1204" s="5"/>
      <c r="I1204" s="5"/>
    </row>
    <row r="1205" spans="1:9" x14ac:dyDescent="0.2">
      <c r="A1205" s="1"/>
      <c r="B1205" s="1"/>
      <c r="C1205" s="1"/>
      <c r="D1205" s="8"/>
      <c r="E1205" s="8"/>
      <c r="F1205" s="8"/>
      <c r="G1205" s="5"/>
      <c r="H1205" s="5"/>
      <c r="I1205" s="5"/>
    </row>
    <row r="1206" spans="1:9" x14ac:dyDescent="0.2">
      <c r="A1206" s="1"/>
      <c r="B1206" s="1"/>
      <c r="C1206" s="1"/>
      <c r="D1206" s="8"/>
      <c r="E1206" s="8"/>
      <c r="F1206" s="8"/>
      <c r="G1206" s="5"/>
      <c r="H1206" s="5"/>
      <c r="I1206" s="5"/>
    </row>
    <row r="1207" spans="1:9" x14ac:dyDescent="0.2">
      <c r="A1207" s="1"/>
      <c r="B1207" s="1"/>
      <c r="C1207" s="1"/>
      <c r="D1207" s="8"/>
      <c r="E1207" s="8"/>
      <c r="F1207" s="8"/>
      <c r="G1207" s="5"/>
      <c r="H1207" s="5"/>
      <c r="I1207" s="5"/>
    </row>
    <row r="1208" spans="1:9" x14ac:dyDescent="0.2">
      <c r="A1208" s="1"/>
      <c r="B1208" s="1"/>
      <c r="C1208" s="1"/>
      <c r="D1208" s="8"/>
      <c r="E1208" s="8"/>
      <c r="F1208" s="8"/>
      <c r="G1208" s="5"/>
      <c r="H1208" s="5"/>
      <c r="I1208" s="5"/>
    </row>
    <row r="1209" spans="1:9" x14ac:dyDescent="0.2">
      <c r="A1209" s="1"/>
      <c r="B1209" s="1"/>
      <c r="C1209" s="1"/>
      <c r="D1209" s="8"/>
      <c r="E1209" s="8"/>
      <c r="F1209" s="8"/>
      <c r="G1209" s="5"/>
      <c r="H1209" s="5"/>
      <c r="I1209" s="5"/>
    </row>
    <row r="1210" spans="1:9" x14ac:dyDescent="0.2">
      <c r="A1210" s="1"/>
      <c r="B1210" s="1"/>
      <c r="C1210" s="1"/>
      <c r="D1210" s="8"/>
      <c r="E1210" s="8"/>
      <c r="F1210" s="8"/>
      <c r="G1210" s="5"/>
      <c r="H1210" s="5"/>
      <c r="I1210" s="5"/>
    </row>
    <row r="1211" spans="1:9" x14ac:dyDescent="0.2">
      <c r="A1211" s="1"/>
      <c r="B1211" s="1"/>
      <c r="C1211" s="1"/>
      <c r="D1211" s="8"/>
      <c r="E1211" s="8"/>
      <c r="F1211" s="8"/>
      <c r="G1211" s="5"/>
      <c r="H1211" s="5"/>
      <c r="I1211" s="5"/>
    </row>
    <row r="1212" spans="1:9" x14ac:dyDescent="0.2">
      <c r="A1212" s="1"/>
      <c r="B1212" s="1"/>
      <c r="C1212" s="1"/>
      <c r="D1212" s="8"/>
      <c r="E1212" s="8"/>
      <c r="F1212" s="8"/>
      <c r="G1212" s="5"/>
      <c r="H1212" s="5"/>
      <c r="I1212" s="5"/>
    </row>
    <row r="1213" spans="1:9" x14ac:dyDescent="0.2">
      <c r="A1213" s="1"/>
      <c r="B1213" s="1"/>
      <c r="C1213" s="1"/>
      <c r="D1213" s="8"/>
      <c r="E1213" s="8"/>
      <c r="F1213" s="8"/>
      <c r="G1213" s="5"/>
      <c r="H1213" s="5"/>
      <c r="I1213" s="5"/>
    </row>
    <row r="1214" spans="1:9" x14ac:dyDescent="0.2">
      <c r="A1214" s="1"/>
      <c r="B1214" s="1"/>
      <c r="C1214" s="1"/>
      <c r="D1214" s="8"/>
      <c r="E1214" s="8"/>
      <c r="F1214" s="8"/>
      <c r="G1214" s="5"/>
      <c r="H1214" s="5"/>
      <c r="I1214" s="5"/>
    </row>
    <row r="1215" spans="1:9" x14ac:dyDescent="0.2">
      <c r="A1215" s="1"/>
      <c r="B1215" s="1"/>
      <c r="C1215" s="1"/>
      <c r="D1215" s="8"/>
      <c r="E1215" s="8"/>
      <c r="F1215" s="8"/>
      <c r="G1215" s="5"/>
      <c r="H1215" s="5"/>
      <c r="I1215" s="5"/>
    </row>
    <row r="1216" spans="1:9" x14ac:dyDescent="0.2">
      <c r="A1216" s="1"/>
      <c r="B1216" s="1"/>
      <c r="C1216" s="1"/>
      <c r="D1216" s="8"/>
      <c r="E1216" s="8"/>
      <c r="F1216" s="8"/>
      <c r="G1216" s="5"/>
      <c r="H1216" s="5"/>
      <c r="I1216" s="5"/>
    </row>
    <row r="1217" spans="1:9" x14ac:dyDescent="0.2">
      <c r="A1217" s="1"/>
      <c r="B1217" s="1"/>
      <c r="C1217" s="1"/>
      <c r="D1217" s="8"/>
      <c r="E1217" s="8"/>
      <c r="F1217" s="8"/>
      <c r="G1217" s="5"/>
      <c r="H1217" s="5"/>
      <c r="I1217" s="5"/>
    </row>
    <row r="1218" spans="1:9" x14ac:dyDescent="0.2">
      <c r="A1218" s="1"/>
      <c r="B1218" s="1"/>
      <c r="C1218" s="1"/>
      <c r="D1218" s="8"/>
      <c r="E1218" s="8"/>
      <c r="F1218" s="8"/>
      <c r="G1218" s="5"/>
      <c r="H1218" s="5"/>
      <c r="I1218" s="5"/>
    </row>
    <row r="1219" spans="1:9" x14ac:dyDescent="0.2">
      <c r="A1219" s="1"/>
      <c r="B1219" s="1"/>
      <c r="C1219" s="1"/>
      <c r="D1219" s="8"/>
      <c r="E1219" s="8"/>
      <c r="F1219" s="8"/>
      <c r="G1219" s="5"/>
      <c r="H1219" s="5"/>
      <c r="I1219" s="5"/>
    </row>
    <row r="1220" spans="1:9" x14ac:dyDescent="0.2">
      <c r="A1220" s="1"/>
      <c r="B1220" s="1"/>
      <c r="C1220" s="1"/>
      <c r="D1220" s="8"/>
      <c r="E1220" s="8"/>
      <c r="F1220" s="8"/>
      <c r="G1220" s="5"/>
      <c r="H1220" s="5"/>
      <c r="I1220" s="5"/>
    </row>
    <row r="1221" spans="1:9" x14ac:dyDescent="0.2">
      <c r="A1221" s="1"/>
      <c r="B1221" s="1"/>
      <c r="C1221" s="1"/>
      <c r="D1221" s="8"/>
      <c r="E1221" s="8"/>
      <c r="F1221" s="8"/>
      <c r="G1221" s="5"/>
      <c r="H1221" s="5"/>
      <c r="I1221" s="5"/>
    </row>
    <row r="1222" spans="1:9" x14ac:dyDescent="0.2">
      <c r="A1222" s="1"/>
      <c r="B1222" s="1"/>
      <c r="C1222" s="1"/>
      <c r="D1222" s="8"/>
      <c r="E1222" s="8"/>
      <c r="F1222" s="8"/>
      <c r="G1222" s="5"/>
      <c r="H1222" s="5"/>
      <c r="I1222" s="5"/>
    </row>
    <row r="1223" spans="1:9" x14ac:dyDescent="0.2">
      <c r="A1223" s="1"/>
      <c r="B1223" s="1"/>
      <c r="C1223" s="1"/>
      <c r="D1223" s="8"/>
      <c r="E1223" s="8"/>
      <c r="F1223" s="8"/>
      <c r="G1223" s="5"/>
      <c r="H1223" s="5"/>
      <c r="I1223" s="5"/>
    </row>
    <row r="1224" spans="1:9" x14ac:dyDescent="0.2">
      <c r="A1224" s="1"/>
      <c r="B1224" s="1"/>
      <c r="C1224" s="1"/>
      <c r="D1224" s="8"/>
      <c r="E1224" s="8"/>
      <c r="F1224" s="8"/>
      <c r="G1224" s="5"/>
      <c r="H1224" s="5"/>
      <c r="I1224" s="5"/>
    </row>
    <row r="1225" spans="1:9" x14ac:dyDescent="0.2">
      <c r="A1225" s="1"/>
      <c r="B1225" s="1"/>
      <c r="C1225" s="1"/>
      <c r="D1225" s="8"/>
      <c r="E1225" s="8"/>
      <c r="F1225" s="8"/>
      <c r="G1225" s="5"/>
      <c r="H1225" s="5"/>
      <c r="I1225" s="5"/>
    </row>
    <row r="1226" spans="1:9" x14ac:dyDescent="0.2">
      <c r="A1226" s="1"/>
      <c r="B1226" s="1"/>
      <c r="C1226" s="1"/>
      <c r="D1226" s="8"/>
      <c r="E1226" s="8"/>
      <c r="F1226" s="8"/>
      <c r="G1226" s="5"/>
      <c r="H1226" s="5"/>
      <c r="I1226" s="5"/>
    </row>
    <row r="1227" spans="1:9" x14ac:dyDescent="0.2">
      <c r="A1227" s="1"/>
      <c r="B1227" s="1"/>
      <c r="C1227" s="1"/>
      <c r="D1227" s="8"/>
      <c r="E1227" s="8"/>
      <c r="F1227" s="8"/>
      <c r="G1227" s="5"/>
      <c r="H1227" s="5"/>
      <c r="I1227" s="5"/>
    </row>
    <row r="1228" spans="1:9" x14ac:dyDescent="0.2">
      <c r="A1228" s="1"/>
      <c r="B1228" s="1"/>
      <c r="C1228" s="1"/>
      <c r="D1228" s="8"/>
      <c r="E1228" s="8"/>
      <c r="F1228" s="8"/>
      <c r="G1228" s="5"/>
      <c r="H1228" s="5"/>
      <c r="I1228" s="5"/>
    </row>
    <row r="1229" spans="1:9" x14ac:dyDescent="0.2">
      <c r="A1229" s="1"/>
      <c r="B1229" s="1"/>
      <c r="C1229" s="1"/>
      <c r="D1229" s="8"/>
      <c r="E1229" s="8"/>
      <c r="F1229" s="8"/>
      <c r="G1229" s="5"/>
      <c r="H1229" s="5"/>
      <c r="I1229" s="5"/>
    </row>
    <row r="1230" spans="1:9" x14ac:dyDescent="0.2">
      <c r="A1230" s="1"/>
      <c r="B1230" s="1"/>
      <c r="C1230" s="1"/>
      <c r="D1230" s="8"/>
      <c r="E1230" s="8"/>
      <c r="F1230" s="8"/>
      <c r="G1230" s="5"/>
      <c r="H1230" s="5"/>
      <c r="I1230" s="5"/>
    </row>
    <row r="1231" spans="1:9" x14ac:dyDescent="0.2">
      <c r="A1231" s="1"/>
      <c r="B1231" s="1"/>
      <c r="C1231" s="1"/>
      <c r="D1231" s="8"/>
      <c r="E1231" s="8"/>
      <c r="F1231" s="8"/>
      <c r="G1231" s="5"/>
      <c r="H1231" s="5"/>
      <c r="I1231" s="5"/>
    </row>
    <row r="1232" spans="1:9" x14ac:dyDescent="0.2">
      <c r="A1232" s="1"/>
      <c r="B1232" s="1"/>
      <c r="C1232" s="1"/>
      <c r="D1232" s="8"/>
      <c r="E1232" s="8"/>
      <c r="F1232" s="8"/>
      <c r="G1232" s="5"/>
      <c r="H1232" s="5"/>
      <c r="I1232" s="5"/>
    </row>
    <row r="1233" spans="1:9" x14ac:dyDescent="0.2">
      <c r="A1233" s="1"/>
      <c r="B1233" s="1"/>
      <c r="C1233" s="1"/>
      <c r="D1233" s="8"/>
      <c r="E1233" s="8"/>
      <c r="F1233" s="8"/>
      <c r="G1233" s="5"/>
      <c r="H1233" s="5"/>
      <c r="I1233" s="5"/>
    </row>
    <row r="1234" spans="1:9" x14ac:dyDescent="0.2">
      <c r="A1234" s="1"/>
      <c r="B1234" s="1"/>
      <c r="C1234" s="1"/>
      <c r="D1234" s="8"/>
      <c r="E1234" s="8"/>
      <c r="F1234" s="8"/>
      <c r="G1234" s="5"/>
      <c r="H1234" s="5"/>
      <c r="I1234" s="5"/>
    </row>
    <row r="1235" spans="1:9" x14ac:dyDescent="0.2">
      <c r="A1235" s="1"/>
      <c r="B1235" s="1"/>
      <c r="C1235" s="1"/>
      <c r="D1235" s="8"/>
      <c r="E1235" s="8"/>
      <c r="F1235" s="8"/>
      <c r="G1235" s="5"/>
      <c r="H1235" s="5"/>
      <c r="I1235" s="5"/>
    </row>
    <row r="1236" spans="1:9" x14ac:dyDescent="0.2">
      <c r="A1236" s="1"/>
      <c r="B1236" s="1"/>
      <c r="C1236" s="1"/>
      <c r="D1236" s="8"/>
      <c r="E1236" s="8"/>
      <c r="F1236" s="8"/>
      <c r="G1236" s="5"/>
      <c r="H1236" s="5"/>
      <c r="I1236" s="5"/>
    </row>
    <row r="1237" spans="1:9" x14ac:dyDescent="0.2">
      <c r="A1237" s="1"/>
      <c r="B1237" s="1"/>
      <c r="C1237" s="1"/>
      <c r="D1237" s="8"/>
      <c r="E1237" s="8"/>
      <c r="F1237" s="8"/>
      <c r="G1237" s="5"/>
      <c r="H1237" s="5"/>
      <c r="I1237" s="5"/>
    </row>
    <row r="1238" spans="1:9" x14ac:dyDescent="0.2">
      <c r="A1238" s="1"/>
      <c r="B1238" s="1"/>
      <c r="C1238" s="1"/>
      <c r="D1238" s="8"/>
      <c r="E1238" s="8"/>
      <c r="F1238" s="8"/>
      <c r="G1238" s="5"/>
      <c r="H1238" s="5"/>
      <c r="I1238" s="5"/>
    </row>
    <row r="1239" spans="1:9" x14ac:dyDescent="0.2">
      <c r="A1239" s="1"/>
      <c r="B1239" s="1"/>
      <c r="C1239" s="1"/>
      <c r="D1239" s="8"/>
      <c r="E1239" s="8"/>
      <c r="F1239" s="8"/>
      <c r="G1239" s="5"/>
      <c r="H1239" s="5"/>
      <c r="I1239" s="5"/>
    </row>
    <row r="1240" spans="1:9" x14ac:dyDescent="0.2">
      <c r="A1240" s="1"/>
      <c r="B1240" s="1"/>
      <c r="C1240" s="1"/>
      <c r="D1240" s="8"/>
      <c r="E1240" s="8"/>
      <c r="F1240" s="8"/>
      <c r="G1240" s="5"/>
      <c r="H1240" s="5"/>
      <c r="I1240" s="5"/>
    </row>
    <row r="1241" spans="1:9" x14ac:dyDescent="0.2">
      <c r="A1241" s="1"/>
      <c r="B1241" s="1"/>
      <c r="C1241" s="1"/>
      <c r="D1241" s="8"/>
      <c r="E1241" s="8"/>
      <c r="F1241" s="8"/>
      <c r="G1241" s="5"/>
      <c r="H1241" s="5"/>
      <c r="I1241" s="5"/>
    </row>
    <row r="1242" spans="1:9" x14ac:dyDescent="0.2">
      <c r="A1242" s="1"/>
      <c r="B1242" s="1"/>
      <c r="C1242" s="1"/>
      <c r="D1242" s="8"/>
      <c r="E1242" s="8"/>
      <c r="F1242" s="8"/>
      <c r="G1242" s="5"/>
      <c r="H1242" s="5"/>
      <c r="I1242" s="5"/>
    </row>
    <row r="1243" spans="1:9" x14ac:dyDescent="0.2">
      <c r="A1243" s="1"/>
      <c r="B1243" s="1"/>
      <c r="C1243" s="1"/>
      <c r="D1243" s="8"/>
      <c r="E1243" s="8"/>
      <c r="F1243" s="8"/>
      <c r="G1243" s="5"/>
      <c r="H1243" s="5"/>
      <c r="I1243" s="5"/>
    </row>
    <row r="1244" spans="1:9" x14ac:dyDescent="0.2">
      <c r="A1244" s="1"/>
      <c r="B1244" s="1"/>
      <c r="C1244" s="1"/>
      <c r="D1244" s="8"/>
      <c r="E1244" s="8"/>
      <c r="F1244" s="8"/>
      <c r="G1244" s="5"/>
      <c r="H1244" s="5"/>
      <c r="I1244" s="5"/>
    </row>
    <row r="1245" spans="1:9" x14ac:dyDescent="0.2">
      <c r="A1245" s="1"/>
      <c r="B1245" s="1"/>
      <c r="C1245" s="1"/>
      <c r="D1245" s="8"/>
      <c r="E1245" s="8"/>
      <c r="F1245" s="8"/>
      <c r="G1245" s="5"/>
      <c r="H1245" s="5"/>
      <c r="I1245" s="5"/>
    </row>
    <row r="1246" spans="1:9" x14ac:dyDescent="0.2">
      <c r="A1246" s="1"/>
      <c r="B1246" s="1"/>
      <c r="C1246" s="1"/>
      <c r="D1246" s="8"/>
      <c r="E1246" s="8"/>
      <c r="F1246" s="8"/>
      <c r="G1246" s="5"/>
      <c r="H1246" s="5"/>
      <c r="I1246" s="5"/>
    </row>
    <row r="1247" spans="1:9" x14ac:dyDescent="0.2">
      <c r="A1247" s="1"/>
      <c r="B1247" s="1"/>
      <c r="C1247" s="1"/>
      <c r="D1247" s="8"/>
      <c r="E1247" s="8"/>
      <c r="F1247" s="8"/>
      <c r="G1247" s="5"/>
      <c r="H1247" s="5"/>
      <c r="I1247" s="5"/>
    </row>
    <row r="1248" spans="1:9" x14ac:dyDescent="0.2">
      <c r="A1248" s="1"/>
      <c r="B1248" s="1"/>
      <c r="C1248" s="1"/>
      <c r="D1248" s="8"/>
      <c r="E1248" s="8"/>
      <c r="F1248" s="8"/>
      <c r="G1248" s="5"/>
      <c r="H1248" s="5"/>
      <c r="I1248" s="5"/>
    </row>
    <row r="1249" spans="1:9" x14ac:dyDescent="0.2">
      <c r="A1249" s="1"/>
      <c r="B1249" s="1"/>
      <c r="C1249" s="1"/>
      <c r="D1249" s="8"/>
      <c r="E1249" s="8"/>
      <c r="F1249" s="8"/>
      <c r="G1249" s="5"/>
      <c r="H1249" s="5"/>
      <c r="I1249" s="5"/>
    </row>
    <row r="1250" spans="1:9" x14ac:dyDescent="0.2">
      <c r="A1250" s="1"/>
      <c r="B1250" s="1"/>
      <c r="C1250" s="1"/>
      <c r="D1250" s="8"/>
      <c r="E1250" s="8"/>
      <c r="F1250" s="8"/>
      <c r="G1250" s="5"/>
      <c r="H1250" s="5"/>
      <c r="I1250" s="5"/>
    </row>
    <row r="1251" spans="1:9" x14ac:dyDescent="0.2">
      <c r="A1251" s="1"/>
      <c r="B1251" s="1"/>
      <c r="C1251" s="1"/>
      <c r="D1251" s="8"/>
      <c r="E1251" s="8"/>
      <c r="F1251" s="8"/>
      <c r="G1251" s="5"/>
      <c r="H1251" s="5"/>
      <c r="I1251" s="5"/>
    </row>
    <row r="1252" spans="1:9" x14ac:dyDescent="0.2">
      <c r="A1252" s="1"/>
      <c r="B1252" s="1"/>
      <c r="C1252" s="1"/>
      <c r="D1252" s="8"/>
      <c r="E1252" s="8"/>
      <c r="F1252" s="8"/>
      <c r="G1252" s="5"/>
      <c r="H1252" s="5"/>
      <c r="I1252" s="5"/>
    </row>
    <row r="1253" spans="1:9" x14ac:dyDescent="0.2">
      <c r="A1253" s="1"/>
      <c r="B1253" s="1"/>
      <c r="C1253" s="1"/>
      <c r="D1253" s="8"/>
      <c r="E1253" s="8"/>
      <c r="F1253" s="8"/>
      <c r="G1253" s="5"/>
      <c r="H1253" s="5"/>
      <c r="I1253" s="5"/>
    </row>
    <row r="1254" spans="1:9" x14ac:dyDescent="0.2">
      <c r="A1254" s="1"/>
      <c r="B1254" s="1"/>
      <c r="C1254" s="1"/>
      <c r="D1254" s="8"/>
      <c r="E1254" s="8"/>
      <c r="F1254" s="8"/>
      <c r="G1254" s="5"/>
      <c r="H1254" s="5"/>
      <c r="I1254" s="5"/>
    </row>
    <row r="1255" spans="1:9" x14ac:dyDescent="0.2">
      <c r="A1255" s="1"/>
      <c r="B1255" s="1"/>
      <c r="C1255" s="1"/>
      <c r="D1255" s="8"/>
      <c r="E1255" s="8"/>
      <c r="F1255" s="8"/>
      <c r="G1255" s="5"/>
      <c r="H1255" s="5"/>
      <c r="I1255" s="5"/>
    </row>
    <row r="1256" spans="1:9" x14ac:dyDescent="0.2">
      <c r="A1256" s="1"/>
      <c r="B1256" s="1"/>
      <c r="C1256" s="1"/>
      <c r="D1256" s="8"/>
      <c r="E1256" s="8"/>
      <c r="F1256" s="8"/>
      <c r="G1256" s="5"/>
      <c r="H1256" s="5"/>
      <c r="I1256" s="5"/>
    </row>
    <row r="1257" spans="1:9" x14ac:dyDescent="0.2">
      <c r="A1257" s="1"/>
      <c r="B1257" s="1"/>
      <c r="C1257" s="1"/>
      <c r="D1257" s="8"/>
      <c r="E1257" s="8"/>
      <c r="F1257" s="8"/>
      <c r="G1257" s="5"/>
      <c r="H1257" s="5"/>
      <c r="I1257" s="5"/>
    </row>
    <row r="1258" spans="1:9" x14ac:dyDescent="0.2">
      <c r="A1258" s="1"/>
      <c r="B1258" s="1"/>
      <c r="C1258" s="1"/>
      <c r="D1258" s="8"/>
      <c r="E1258" s="8"/>
      <c r="F1258" s="8"/>
      <c r="G1258" s="5"/>
      <c r="H1258" s="5"/>
      <c r="I1258" s="5"/>
    </row>
    <row r="1259" spans="1:9" x14ac:dyDescent="0.2">
      <c r="A1259" s="1"/>
      <c r="B1259" s="1"/>
      <c r="C1259" s="1"/>
      <c r="D1259" s="8"/>
      <c r="E1259" s="8"/>
      <c r="F1259" s="8"/>
      <c r="G1259" s="5"/>
      <c r="H1259" s="5"/>
      <c r="I1259" s="5"/>
    </row>
    <row r="1260" spans="1:9" x14ac:dyDescent="0.2">
      <c r="A1260" s="1"/>
      <c r="B1260" s="1"/>
      <c r="C1260" s="1"/>
      <c r="D1260" s="8"/>
      <c r="E1260" s="8"/>
      <c r="F1260" s="8"/>
      <c r="G1260" s="5"/>
      <c r="H1260" s="5"/>
      <c r="I1260" s="5"/>
    </row>
    <row r="1261" spans="1:9" x14ac:dyDescent="0.2">
      <c r="A1261" s="1"/>
      <c r="B1261" s="1"/>
      <c r="C1261" s="1"/>
      <c r="D1261" s="8"/>
      <c r="E1261" s="8"/>
      <c r="F1261" s="8"/>
      <c r="G1261" s="5"/>
      <c r="H1261" s="5"/>
      <c r="I1261" s="5"/>
    </row>
    <row r="1262" spans="1:9" x14ac:dyDescent="0.2">
      <c r="A1262" s="1"/>
      <c r="B1262" s="1"/>
      <c r="C1262" s="1"/>
      <c r="D1262" s="8"/>
      <c r="E1262" s="8"/>
      <c r="F1262" s="8"/>
      <c r="G1262" s="5"/>
      <c r="H1262" s="5"/>
      <c r="I1262" s="5"/>
    </row>
    <row r="1263" spans="1:9" x14ac:dyDescent="0.2">
      <c r="A1263" s="1"/>
      <c r="B1263" s="1"/>
      <c r="C1263" s="1"/>
      <c r="D1263" s="8"/>
      <c r="E1263" s="8"/>
      <c r="F1263" s="8"/>
      <c r="G1263" s="5"/>
      <c r="H1263" s="5"/>
      <c r="I1263" s="5"/>
    </row>
    <row r="1264" spans="1:9" x14ac:dyDescent="0.2">
      <c r="A1264" s="1"/>
      <c r="B1264" s="1"/>
      <c r="C1264" s="1"/>
      <c r="D1264" s="8"/>
      <c r="E1264" s="8"/>
      <c r="F1264" s="8"/>
      <c r="G1264" s="5"/>
      <c r="H1264" s="5"/>
      <c r="I1264" s="5"/>
    </row>
    <row r="1265" spans="1:9" x14ac:dyDescent="0.2">
      <c r="A1265" s="1"/>
      <c r="B1265" s="1"/>
      <c r="C1265" s="1"/>
      <c r="D1265" s="8"/>
      <c r="E1265" s="8"/>
      <c r="F1265" s="8"/>
      <c r="G1265" s="5"/>
      <c r="H1265" s="5"/>
      <c r="I1265" s="5"/>
    </row>
    <row r="1266" spans="1:9" x14ac:dyDescent="0.2">
      <c r="A1266" s="1"/>
      <c r="B1266" s="1"/>
      <c r="C1266" s="1"/>
      <c r="D1266" s="8"/>
      <c r="E1266" s="8"/>
      <c r="F1266" s="8"/>
      <c r="G1266" s="5"/>
      <c r="H1266" s="5"/>
      <c r="I1266" s="5"/>
    </row>
    <row r="1267" spans="1:9" x14ac:dyDescent="0.2">
      <c r="A1267" s="1"/>
      <c r="B1267" s="1"/>
      <c r="C1267" s="1"/>
      <c r="D1267" s="8"/>
      <c r="E1267" s="8"/>
      <c r="F1267" s="8"/>
      <c r="G1267" s="5"/>
      <c r="H1267" s="5"/>
      <c r="I1267" s="5"/>
    </row>
    <row r="1268" spans="1:9" x14ac:dyDescent="0.2">
      <c r="A1268" s="1"/>
      <c r="B1268" s="1"/>
      <c r="C1268" s="1"/>
      <c r="D1268" s="8"/>
      <c r="E1268" s="8"/>
      <c r="F1268" s="8"/>
      <c r="G1268" s="5"/>
      <c r="H1268" s="5"/>
      <c r="I1268" s="5"/>
    </row>
    <row r="1269" spans="1:9" x14ac:dyDescent="0.2">
      <c r="A1269" s="1"/>
      <c r="B1269" s="1"/>
      <c r="C1269" s="1"/>
      <c r="D1269" s="8"/>
      <c r="E1269" s="8"/>
      <c r="F1269" s="8"/>
      <c r="G1269" s="5"/>
      <c r="H1269" s="5"/>
      <c r="I1269" s="5"/>
    </row>
    <row r="1270" spans="1:9" x14ac:dyDescent="0.2">
      <c r="A1270" s="1"/>
      <c r="B1270" s="1"/>
      <c r="C1270" s="1"/>
      <c r="D1270" s="8"/>
      <c r="E1270" s="8"/>
      <c r="F1270" s="8"/>
      <c r="G1270" s="5"/>
      <c r="H1270" s="5"/>
      <c r="I1270" s="5"/>
    </row>
    <row r="1271" spans="1:9" x14ac:dyDescent="0.2">
      <c r="A1271" s="1"/>
      <c r="B1271" s="1"/>
      <c r="C1271" s="1"/>
      <c r="D1271" s="8"/>
      <c r="E1271" s="8"/>
      <c r="F1271" s="8"/>
      <c r="G1271" s="5"/>
      <c r="H1271" s="5"/>
      <c r="I1271" s="5"/>
    </row>
    <row r="1272" spans="1:9" x14ac:dyDescent="0.2">
      <c r="A1272" s="1"/>
      <c r="B1272" s="1"/>
      <c r="C1272" s="1"/>
      <c r="D1272" s="8"/>
      <c r="E1272" s="8"/>
      <c r="F1272" s="8"/>
      <c r="G1272" s="5"/>
      <c r="H1272" s="5"/>
      <c r="I1272" s="5"/>
    </row>
    <row r="1273" spans="1:9" x14ac:dyDescent="0.2">
      <c r="A1273" s="1"/>
      <c r="B1273" s="1"/>
      <c r="C1273" s="1"/>
      <c r="D1273" s="8"/>
      <c r="E1273" s="8"/>
      <c r="F1273" s="8"/>
      <c r="G1273" s="5"/>
      <c r="H1273" s="5"/>
      <c r="I1273" s="5"/>
    </row>
    <row r="1274" spans="1:9" x14ac:dyDescent="0.2">
      <c r="A1274" s="1"/>
      <c r="B1274" s="1"/>
      <c r="C1274" s="1"/>
      <c r="D1274" s="8"/>
      <c r="E1274" s="8"/>
      <c r="F1274" s="8"/>
      <c r="G1274" s="5"/>
      <c r="H1274" s="5"/>
      <c r="I1274" s="5"/>
    </row>
    <row r="1275" spans="1:9" x14ac:dyDescent="0.2">
      <c r="A1275" s="1"/>
      <c r="B1275" s="1"/>
      <c r="C1275" s="1"/>
      <c r="D1275" s="8"/>
      <c r="E1275" s="8"/>
      <c r="F1275" s="8"/>
      <c r="G1275" s="5"/>
      <c r="H1275" s="5"/>
      <c r="I1275" s="5"/>
    </row>
    <row r="1276" spans="1:9" x14ac:dyDescent="0.2">
      <c r="A1276" s="1"/>
      <c r="B1276" s="1"/>
      <c r="C1276" s="1"/>
      <c r="D1276" s="8"/>
      <c r="E1276" s="8"/>
      <c r="F1276" s="8"/>
      <c r="G1276" s="5"/>
      <c r="H1276" s="5"/>
      <c r="I1276" s="5"/>
    </row>
    <row r="1277" spans="1:9" x14ac:dyDescent="0.2">
      <c r="A1277" s="1"/>
      <c r="B1277" s="1"/>
      <c r="C1277" s="1"/>
      <c r="D1277" s="8"/>
      <c r="E1277" s="8"/>
      <c r="F1277" s="8"/>
      <c r="G1277" s="5"/>
      <c r="H1277" s="5"/>
      <c r="I1277" s="5"/>
    </row>
    <row r="1278" spans="1:9" x14ac:dyDescent="0.2">
      <c r="A1278" s="1"/>
      <c r="B1278" s="1"/>
      <c r="C1278" s="1"/>
      <c r="D1278" s="8"/>
      <c r="E1278" s="8"/>
      <c r="F1278" s="8"/>
      <c r="G1278" s="5"/>
      <c r="H1278" s="5"/>
      <c r="I1278" s="5"/>
    </row>
    <row r="1279" spans="1:9" x14ac:dyDescent="0.2">
      <c r="A1279" s="1"/>
      <c r="B1279" s="1"/>
      <c r="C1279" s="1"/>
      <c r="D1279" s="8"/>
      <c r="E1279" s="8"/>
      <c r="F1279" s="8"/>
      <c r="G1279" s="5"/>
      <c r="H1279" s="5"/>
      <c r="I1279" s="5"/>
    </row>
    <row r="1280" spans="1:9" x14ac:dyDescent="0.2">
      <c r="A1280" s="1"/>
      <c r="B1280" s="1"/>
      <c r="C1280" s="1"/>
      <c r="D1280" s="8"/>
      <c r="E1280" s="8"/>
      <c r="F1280" s="8"/>
      <c r="G1280" s="5"/>
      <c r="H1280" s="5"/>
      <c r="I1280" s="5"/>
    </row>
    <row r="1281" spans="1:9" x14ac:dyDescent="0.2">
      <c r="A1281" s="1"/>
      <c r="B1281" s="1"/>
      <c r="C1281" s="1"/>
      <c r="D1281" s="8"/>
      <c r="E1281" s="8"/>
      <c r="F1281" s="8"/>
      <c r="G1281" s="5"/>
      <c r="H1281" s="5"/>
      <c r="I1281" s="5"/>
    </row>
    <row r="1282" spans="1:9" x14ac:dyDescent="0.2">
      <c r="A1282" s="1"/>
      <c r="B1282" s="1"/>
      <c r="C1282" s="1"/>
      <c r="D1282" s="8"/>
      <c r="E1282" s="8"/>
      <c r="F1282" s="8"/>
      <c r="G1282" s="5"/>
      <c r="H1282" s="5"/>
      <c r="I1282" s="5"/>
    </row>
    <row r="1283" spans="1:9" x14ac:dyDescent="0.2">
      <c r="A1283" s="1"/>
      <c r="B1283" s="1"/>
      <c r="C1283" s="1"/>
      <c r="D1283" s="8"/>
      <c r="E1283" s="8"/>
      <c r="F1283" s="8"/>
      <c r="G1283" s="5"/>
      <c r="H1283" s="5"/>
      <c r="I1283" s="5"/>
    </row>
    <row r="1284" spans="1:9" x14ac:dyDescent="0.2">
      <c r="A1284" s="1"/>
      <c r="B1284" s="1"/>
      <c r="C1284" s="1"/>
      <c r="D1284" s="8"/>
      <c r="E1284" s="8"/>
      <c r="F1284" s="8"/>
      <c r="G1284" s="5"/>
      <c r="H1284" s="5"/>
      <c r="I1284" s="5"/>
    </row>
    <row r="1285" spans="1:9" x14ac:dyDescent="0.2">
      <c r="A1285" s="1"/>
      <c r="B1285" s="1"/>
      <c r="C1285" s="1"/>
      <c r="D1285" s="8"/>
      <c r="E1285" s="8"/>
      <c r="F1285" s="8"/>
      <c r="G1285" s="5"/>
      <c r="H1285" s="5"/>
      <c r="I1285" s="5"/>
    </row>
    <row r="1286" spans="1:9" x14ac:dyDescent="0.2">
      <c r="A1286" s="1"/>
      <c r="B1286" s="1"/>
      <c r="C1286" s="1"/>
      <c r="D1286" s="8"/>
      <c r="E1286" s="8"/>
      <c r="F1286" s="8"/>
      <c r="G1286" s="5"/>
      <c r="H1286" s="5"/>
      <c r="I1286" s="5"/>
    </row>
    <row r="1287" spans="1:9" x14ac:dyDescent="0.2">
      <c r="A1287" s="1"/>
      <c r="B1287" s="1"/>
      <c r="C1287" s="1"/>
      <c r="D1287" s="8"/>
      <c r="E1287" s="8"/>
      <c r="F1287" s="8"/>
      <c r="G1287" s="5"/>
      <c r="H1287" s="5"/>
      <c r="I1287" s="5"/>
    </row>
    <row r="1288" spans="1:9" x14ac:dyDescent="0.2">
      <c r="A1288" s="1"/>
      <c r="B1288" s="1"/>
      <c r="C1288" s="1"/>
      <c r="D1288" s="8"/>
      <c r="E1288" s="8"/>
      <c r="F1288" s="8"/>
      <c r="G1288" s="5"/>
      <c r="H1288" s="5"/>
      <c r="I1288" s="5"/>
    </row>
    <row r="1289" spans="1:9" x14ac:dyDescent="0.2">
      <c r="A1289" s="1"/>
      <c r="B1289" s="1"/>
      <c r="C1289" s="1"/>
      <c r="D1289" s="8"/>
      <c r="E1289" s="8"/>
      <c r="F1289" s="8"/>
      <c r="G1289" s="5"/>
      <c r="H1289" s="5"/>
      <c r="I1289" s="5"/>
    </row>
    <row r="1290" spans="1:9" x14ac:dyDescent="0.2">
      <c r="A1290" s="1"/>
      <c r="B1290" s="1"/>
      <c r="C1290" s="1"/>
      <c r="D1290" s="8"/>
      <c r="E1290" s="8"/>
      <c r="F1290" s="8"/>
      <c r="G1290" s="5"/>
      <c r="H1290" s="5"/>
      <c r="I1290" s="5"/>
    </row>
    <row r="1291" spans="1:9" x14ac:dyDescent="0.2">
      <c r="A1291" s="1"/>
      <c r="B1291" s="1"/>
      <c r="C1291" s="1"/>
      <c r="D1291" s="8"/>
      <c r="E1291" s="8"/>
      <c r="F1291" s="8"/>
      <c r="G1291" s="5"/>
      <c r="H1291" s="5"/>
      <c r="I1291" s="5"/>
    </row>
    <row r="1292" spans="1:9" x14ac:dyDescent="0.2">
      <c r="A1292" s="1"/>
      <c r="B1292" s="1"/>
      <c r="C1292" s="1"/>
      <c r="D1292" s="8"/>
      <c r="E1292" s="8"/>
      <c r="F1292" s="8"/>
      <c r="G1292" s="5"/>
      <c r="H1292" s="5"/>
      <c r="I1292" s="5"/>
    </row>
    <row r="1293" spans="1:9" x14ac:dyDescent="0.2">
      <c r="A1293" s="1"/>
      <c r="B1293" s="1"/>
      <c r="C1293" s="1"/>
      <c r="D1293" s="8"/>
      <c r="E1293" s="8"/>
      <c r="F1293" s="8"/>
      <c r="G1293" s="5"/>
      <c r="H1293" s="5"/>
      <c r="I1293" s="5"/>
    </row>
    <row r="1294" spans="1:9" x14ac:dyDescent="0.2">
      <c r="A1294" s="1"/>
      <c r="B1294" s="1"/>
      <c r="C1294" s="1"/>
      <c r="D1294" s="8"/>
      <c r="E1294" s="8"/>
      <c r="F1294" s="8"/>
      <c r="G1294" s="5"/>
      <c r="H1294" s="5"/>
      <c r="I1294" s="5"/>
    </row>
    <row r="1295" spans="1:9" x14ac:dyDescent="0.2">
      <c r="A1295" s="1"/>
      <c r="B1295" s="1"/>
      <c r="C1295" s="1"/>
      <c r="D1295" s="8"/>
      <c r="E1295" s="8"/>
      <c r="F1295" s="8"/>
      <c r="G1295" s="5"/>
      <c r="H1295" s="5"/>
      <c r="I1295" s="5"/>
    </row>
    <row r="1296" spans="1:9" x14ac:dyDescent="0.2">
      <c r="A1296" s="1"/>
      <c r="B1296" s="1"/>
      <c r="C1296" s="1"/>
      <c r="D1296" s="8"/>
      <c r="E1296" s="8"/>
      <c r="F1296" s="8"/>
      <c r="G1296" s="5"/>
      <c r="H1296" s="5"/>
      <c r="I1296" s="5"/>
    </row>
    <row r="1297" spans="1:9" x14ac:dyDescent="0.2">
      <c r="A1297" s="1"/>
      <c r="B1297" s="1"/>
      <c r="C1297" s="1"/>
      <c r="D1297" s="8"/>
      <c r="E1297" s="8"/>
      <c r="F1297" s="8"/>
      <c r="G1297" s="5"/>
      <c r="H1297" s="5"/>
      <c r="I1297" s="5"/>
    </row>
    <row r="1298" spans="1:9" x14ac:dyDescent="0.2">
      <c r="A1298" s="1"/>
      <c r="B1298" s="1"/>
      <c r="C1298" s="1"/>
      <c r="D1298" s="8"/>
      <c r="E1298" s="8"/>
      <c r="F1298" s="8"/>
      <c r="G1298" s="5"/>
      <c r="H1298" s="5"/>
      <c r="I1298" s="5"/>
    </row>
    <row r="1299" spans="1:9" x14ac:dyDescent="0.2">
      <c r="A1299" s="1"/>
      <c r="B1299" s="1"/>
      <c r="C1299" s="1"/>
      <c r="D1299" s="8"/>
      <c r="E1299" s="8"/>
      <c r="F1299" s="8"/>
      <c r="G1299" s="5"/>
      <c r="H1299" s="5"/>
      <c r="I1299" s="5"/>
    </row>
    <row r="1300" spans="1:9" x14ac:dyDescent="0.2">
      <c r="A1300" s="1"/>
      <c r="B1300" s="1"/>
      <c r="C1300" s="1"/>
      <c r="D1300" s="8"/>
      <c r="E1300" s="8"/>
      <c r="F1300" s="8"/>
      <c r="G1300" s="5"/>
      <c r="H1300" s="5"/>
      <c r="I1300" s="5"/>
    </row>
    <row r="1301" spans="1:9" x14ac:dyDescent="0.2">
      <c r="A1301" s="1"/>
      <c r="B1301" s="1"/>
      <c r="C1301" s="1"/>
      <c r="D1301" s="8"/>
      <c r="E1301" s="8"/>
      <c r="F1301" s="8"/>
      <c r="G1301" s="5"/>
      <c r="H1301" s="5"/>
      <c r="I1301" s="5"/>
    </row>
    <row r="1302" spans="1:9" x14ac:dyDescent="0.2">
      <c r="A1302" s="1"/>
      <c r="B1302" s="1"/>
      <c r="C1302" s="1"/>
      <c r="D1302" s="8"/>
      <c r="E1302" s="8"/>
      <c r="F1302" s="8"/>
      <c r="G1302" s="5"/>
      <c r="H1302" s="5"/>
      <c r="I1302" s="5"/>
    </row>
    <row r="1303" spans="1:9" x14ac:dyDescent="0.2">
      <c r="A1303" s="1"/>
      <c r="B1303" s="1"/>
      <c r="C1303" s="1"/>
      <c r="D1303" s="8"/>
      <c r="E1303" s="8"/>
      <c r="F1303" s="8"/>
      <c r="G1303" s="5"/>
      <c r="H1303" s="5"/>
      <c r="I1303" s="5"/>
    </row>
    <row r="1304" spans="1:9" x14ac:dyDescent="0.2">
      <c r="A1304" s="1"/>
      <c r="B1304" s="1"/>
      <c r="C1304" s="1"/>
      <c r="D1304" s="8"/>
      <c r="E1304" s="8"/>
      <c r="F1304" s="8"/>
      <c r="G1304" s="5"/>
      <c r="H1304" s="5"/>
      <c r="I1304" s="5"/>
    </row>
    <row r="1305" spans="1:9" x14ac:dyDescent="0.2">
      <c r="A1305" s="1"/>
      <c r="B1305" s="1"/>
      <c r="C1305" s="1"/>
      <c r="D1305" s="8"/>
      <c r="E1305" s="8"/>
      <c r="F1305" s="8"/>
      <c r="G1305" s="5"/>
      <c r="H1305" s="5"/>
      <c r="I1305" s="5"/>
    </row>
    <row r="1306" spans="1:9" x14ac:dyDescent="0.2">
      <c r="A1306" s="1"/>
      <c r="B1306" s="1"/>
      <c r="C1306" s="1"/>
      <c r="D1306" s="8"/>
      <c r="E1306" s="8"/>
      <c r="F1306" s="8"/>
      <c r="G1306" s="5"/>
      <c r="H1306" s="5"/>
      <c r="I1306" s="5"/>
    </row>
    <row r="1307" spans="1:9" x14ac:dyDescent="0.2">
      <c r="A1307" s="1"/>
      <c r="B1307" s="1"/>
      <c r="C1307" s="1"/>
      <c r="D1307" s="8"/>
      <c r="E1307" s="8"/>
      <c r="F1307" s="8"/>
      <c r="G1307" s="5"/>
      <c r="H1307" s="5"/>
      <c r="I1307" s="5"/>
    </row>
    <row r="1308" spans="1:9" x14ac:dyDescent="0.2">
      <c r="A1308" s="1"/>
      <c r="B1308" s="1"/>
      <c r="C1308" s="1"/>
      <c r="D1308" s="8"/>
      <c r="E1308" s="8"/>
      <c r="F1308" s="8"/>
      <c r="G1308" s="5"/>
      <c r="H1308" s="5"/>
      <c r="I1308" s="5"/>
    </row>
    <row r="1309" spans="1:9" x14ac:dyDescent="0.2">
      <c r="A1309" s="1"/>
      <c r="B1309" s="1"/>
      <c r="C1309" s="1"/>
      <c r="D1309" s="8"/>
      <c r="E1309" s="8"/>
      <c r="F1309" s="8"/>
      <c r="G1309" s="5"/>
      <c r="H1309" s="5"/>
      <c r="I1309" s="5"/>
    </row>
    <row r="1310" spans="1:9" x14ac:dyDescent="0.2">
      <c r="A1310" s="1"/>
      <c r="B1310" s="1"/>
      <c r="C1310" s="1"/>
      <c r="D1310" s="8"/>
      <c r="E1310" s="8"/>
      <c r="F1310" s="8"/>
      <c r="G1310" s="5"/>
      <c r="H1310" s="5"/>
      <c r="I1310" s="5"/>
    </row>
    <row r="1311" spans="1:9" x14ac:dyDescent="0.2">
      <c r="A1311" s="1"/>
      <c r="B1311" s="1"/>
      <c r="C1311" s="1"/>
      <c r="D1311" s="8"/>
      <c r="E1311" s="8"/>
      <c r="F1311" s="8"/>
      <c r="G1311" s="5"/>
      <c r="H1311" s="5"/>
      <c r="I1311" s="5"/>
    </row>
    <row r="1312" spans="1:9" x14ac:dyDescent="0.2">
      <c r="A1312" s="1"/>
      <c r="B1312" s="1"/>
      <c r="C1312" s="1"/>
      <c r="D1312" s="8"/>
      <c r="E1312" s="8"/>
      <c r="F1312" s="8"/>
      <c r="G1312" s="5"/>
      <c r="H1312" s="5"/>
      <c r="I1312" s="5"/>
    </row>
    <row r="1313" spans="1:9" x14ac:dyDescent="0.2">
      <c r="A1313" s="1"/>
      <c r="B1313" s="1"/>
      <c r="C1313" s="1"/>
      <c r="D1313" s="8"/>
      <c r="E1313" s="8"/>
      <c r="F1313" s="8"/>
      <c r="G1313" s="5"/>
      <c r="H1313" s="5"/>
      <c r="I1313" s="5"/>
    </row>
    <row r="1314" spans="1:9" x14ac:dyDescent="0.2">
      <c r="A1314" s="1"/>
      <c r="B1314" s="1"/>
      <c r="C1314" s="1"/>
      <c r="D1314" s="8"/>
      <c r="E1314" s="8"/>
      <c r="F1314" s="8"/>
      <c r="G1314" s="5"/>
      <c r="H1314" s="5"/>
      <c r="I1314" s="5"/>
    </row>
    <row r="1315" spans="1:9" x14ac:dyDescent="0.2">
      <c r="A1315" s="1"/>
      <c r="B1315" s="1"/>
      <c r="C1315" s="1"/>
      <c r="D1315" s="8"/>
      <c r="E1315" s="8"/>
      <c r="F1315" s="8"/>
      <c r="G1315" s="5"/>
      <c r="H1315" s="5"/>
      <c r="I1315" s="5"/>
    </row>
    <row r="1316" spans="1:9" x14ac:dyDescent="0.2">
      <c r="A1316" s="1"/>
      <c r="B1316" s="1"/>
      <c r="C1316" s="1"/>
      <c r="D1316" s="8"/>
      <c r="E1316" s="8"/>
      <c r="F1316" s="8"/>
      <c r="G1316" s="5"/>
      <c r="H1316" s="5"/>
      <c r="I1316" s="5"/>
    </row>
    <row r="1317" spans="1:9" x14ac:dyDescent="0.2">
      <c r="A1317" s="1"/>
      <c r="B1317" s="1"/>
      <c r="C1317" s="1"/>
      <c r="D1317" s="8"/>
      <c r="E1317" s="8"/>
      <c r="F1317" s="8"/>
      <c r="G1317" s="5"/>
      <c r="H1317" s="5"/>
      <c r="I1317" s="5"/>
    </row>
    <row r="1318" spans="1:9" x14ac:dyDescent="0.2">
      <c r="A1318" s="1"/>
      <c r="B1318" s="1"/>
      <c r="C1318" s="1"/>
      <c r="D1318" s="8"/>
      <c r="E1318" s="8"/>
      <c r="F1318" s="8"/>
      <c r="G1318" s="5"/>
      <c r="H1318" s="5"/>
      <c r="I1318" s="5"/>
    </row>
    <row r="1319" spans="1:9" x14ac:dyDescent="0.2">
      <c r="A1319" s="1"/>
      <c r="B1319" s="1"/>
      <c r="C1319" s="1"/>
      <c r="D1319" s="8"/>
      <c r="E1319" s="8"/>
      <c r="F1319" s="8"/>
      <c r="G1319" s="5"/>
      <c r="H1319" s="5"/>
      <c r="I1319" s="5"/>
    </row>
    <row r="1320" spans="1:9" x14ac:dyDescent="0.2">
      <c r="A1320" s="1"/>
      <c r="B1320" s="1"/>
      <c r="C1320" s="1"/>
      <c r="D1320" s="8"/>
      <c r="E1320" s="8"/>
      <c r="F1320" s="8"/>
      <c r="G1320" s="5"/>
      <c r="H1320" s="5"/>
      <c r="I1320" s="5"/>
    </row>
    <row r="1321" spans="1:9" x14ac:dyDescent="0.2">
      <c r="A1321" s="1"/>
      <c r="B1321" s="1"/>
      <c r="C1321" s="1"/>
      <c r="D1321" s="8"/>
      <c r="E1321" s="8"/>
      <c r="F1321" s="8"/>
      <c r="G1321" s="5"/>
      <c r="H1321" s="5"/>
      <c r="I1321" s="5"/>
    </row>
    <row r="1322" spans="1:9" x14ac:dyDescent="0.2">
      <c r="A1322" s="1"/>
      <c r="B1322" s="1"/>
      <c r="C1322" s="1"/>
      <c r="D1322" s="8"/>
      <c r="E1322" s="8"/>
      <c r="F1322" s="8"/>
      <c r="G1322" s="5"/>
      <c r="H1322" s="5"/>
      <c r="I1322" s="5"/>
    </row>
    <row r="1323" spans="1:9" x14ac:dyDescent="0.2">
      <c r="A1323" s="1"/>
      <c r="B1323" s="1"/>
      <c r="C1323" s="1"/>
      <c r="D1323" s="8"/>
      <c r="E1323" s="8"/>
      <c r="F1323" s="8"/>
      <c r="G1323" s="5"/>
      <c r="H1323" s="5"/>
      <c r="I1323" s="5"/>
    </row>
    <row r="1324" spans="1:9" x14ac:dyDescent="0.2">
      <c r="A1324" s="1"/>
      <c r="B1324" s="1"/>
      <c r="C1324" s="1"/>
      <c r="D1324" s="8"/>
      <c r="E1324" s="8"/>
      <c r="F1324" s="8"/>
      <c r="G1324" s="5"/>
      <c r="H1324" s="5"/>
      <c r="I1324" s="5"/>
    </row>
    <row r="1325" spans="1:9" x14ac:dyDescent="0.2">
      <c r="A1325" s="1"/>
      <c r="B1325" s="1"/>
      <c r="C1325" s="1"/>
      <c r="D1325" s="8"/>
      <c r="E1325" s="8"/>
      <c r="F1325" s="8"/>
      <c r="G1325" s="5"/>
      <c r="H1325" s="5"/>
      <c r="I1325" s="5"/>
    </row>
    <row r="1326" spans="1:9" x14ac:dyDescent="0.2">
      <c r="A1326" s="1"/>
      <c r="B1326" s="1"/>
      <c r="C1326" s="1"/>
      <c r="D1326" s="8"/>
      <c r="E1326" s="8"/>
      <c r="F1326" s="8"/>
      <c r="G1326" s="5"/>
      <c r="H1326" s="5"/>
      <c r="I1326" s="5"/>
    </row>
    <row r="1327" spans="1:9" x14ac:dyDescent="0.2">
      <c r="A1327" s="1"/>
      <c r="B1327" s="1"/>
      <c r="C1327" s="1"/>
      <c r="D1327" s="8"/>
      <c r="E1327" s="8"/>
      <c r="F1327" s="8"/>
      <c r="G1327" s="5"/>
      <c r="H1327" s="5"/>
      <c r="I1327" s="5"/>
    </row>
    <row r="1328" spans="1:9" x14ac:dyDescent="0.2">
      <c r="A1328" s="1"/>
      <c r="B1328" s="1"/>
      <c r="C1328" s="1"/>
      <c r="D1328" s="8"/>
      <c r="E1328" s="8"/>
      <c r="F1328" s="8"/>
      <c r="G1328" s="5"/>
      <c r="H1328" s="5"/>
      <c r="I1328" s="5"/>
    </row>
    <row r="1329" spans="1:9" x14ac:dyDescent="0.2">
      <c r="A1329" s="1"/>
      <c r="B1329" s="1"/>
      <c r="C1329" s="1"/>
      <c r="D1329" s="8"/>
      <c r="E1329" s="8"/>
      <c r="F1329" s="8"/>
      <c r="G1329" s="5"/>
      <c r="H1329" s="5"/>
      <c r="I1329" s="5"/>
    </row>
    <row r="1330" spans="1:9" x14ac:dyDescent="0.2">
      <c r="A1330" s="1"/>
      <c r="B1330" s="1"/>
      <c r="C1330" s="1"/>
      <c r="D1330" s="8"/>
      <c r="E1330" s="8"/>
      <c r="F1330" s="8"/>
      <c r="G1330" s="5"/>
      <c r="H1330" s="5"/>
      <c r="I1330" s="5"/>
    </row>
    <row r="1331" spans="1:9" x14ac:dyDescent="0.2">
      <c r="A1331" s="1"/>
      <c r="B1331" s="1"/>
      <c r="C1331" s="1"/>
      <c r="D1331" s="8"/>
      <c r="E1331" s="8"/>
      <c r="F1331" s="8"/>
      <c r="G1331" s="5"/>
      <c r="H1331" s="5"/>
      <c r="I1331" s="5"/>
    </row>
    <row r="1332" spans="1:9" x14ac:dyDescent="0.2">
      <c r="A1332" s="1"/>
      <c r="B1332" s="1"/>
      <c r="C1332" s="1"/>
      <c r="D1332" s="8"/>
      <c r="E1332" s="8"/>
      <c r="F1332" s="8"/>
      <c r="G1332" s="5"/>
      <c r="H1332" s="5"/>
      <c r="I1332" s="5"/>
    </row>
    <row r="1333" spans="1:9" x14ac:dyDescent="0.2">
      <c r="A1333" s="1"/>
      <c r="B1333" s="1"/>
      <c r="C1333" s="1"/>
      <c r="D1333" s="8"/>
      <c r="E1333" s="8"/>
      <c r="F1333" s="8"/>
      <c r="G1333" s="5"/>
      <c r="H1333" s="5"/>
      <c r="I1333" s="5"/>
    </row>
    <row r="1334" spans="1:9" x14ac:dyDescent="0.2">
      <c r="A1334" s="1"/>
      <c r="B1334" s="1"/>
      <c r="C1334" s="1"/>
      <c r="D1334" s="8"/>
      <c r="E1334" s="8"/>
      <c r="F1334" s="8"/>
      <c r="G1334" s="5"/>
      <c r="H1334" s="5"/>
      <c r="I1334" s="5"/>
    </row>
    <row r="1335" spans="1:9" x14ac:dyDescent="0.2">
      <c r="A1335" s="1"/>
      <c r="B1335" s="1"/>
      <c r="C1335" s="1"/>
      <c r="D1335" s="8"/>
      <c r="E1335" s="8"/>
      <c r="F1335" s="8"/>
      <c r="G1335" s="5"/>
      <c r="H1335" s="5"/>
      <c r="I1335" s="5"/>
    </row>
    <row r="1336" spans="1:9" x14ac:dyDescent="0.2">
      <c r="A1336" s="1"/>
      <c r="B1336" s="1"/>
      <c r="C1336" s="1"/>
      <c r="D1336" s="8"/>
      <c r="E1336" s="8"/>
      <c r="F1336" s="8"/>
      <c r="G1336" s="5"/>
      <c r="H1336" s="5"/>
      <c r="I1336" s="5"/>
    </row>
    <row r="1337" spans="1:9" x14ac:dyDescent="0.2">
      <c r="A1337" s="1"/>
      <c r="B1337" s="1"/>
      <c r="C1337" s="1"/>
      <c r="D1337" s="8"/>
      <c r="E1337" s="8"/>
      <c r="F1337" s="8"/>
      <c r="G1337" s="5"/>
      <c r="H1337" s="5"/>
      <c r="I1337" s="5"/>
    </row>
    <row r="1338" spans="1:9" x14ac:dyDescent="0.2">
      <c r="A1338" s="1"/>
      <c r="B1338" s="1"/>
      <c r="C1338" s="1"/>
      <c r="D1338" s="8"/>
      <c r="E1338" s="8"/>
      <c r="F1338" s="8"/>
      <c r="G1338" s="5"/>
      <c r="H1338" s="5"/>
      <c r="I1338" s="5"/>
    </row>
    <row r="1339" spans="1:9" x14ac:dyDescent="0.2">
      <c r="A1339" s="1"/>
      <c r="B1339" s="1"/>
      <c r="C1339" s="1"/>
      <c r="D1339" s="8"/>
      <c r="E1339" s="8"/>
      <c r="F1339" s="8"/>
      <c r="G1339" s="5"/>
      <c r="H1339" s="5"/>
      <c r="I1339" s="5"/>
    </row>
    <row r="1340" spans="1:9" x14ac:dyDescent="0.2">
      <c r="A1340" s="1"/>
      <c r="B1340" s="1"/>
      <c r="C1340" s="1"/>
      <c r="D1340" s="8"/>
      <c r="E1340" s="8"/>
      <c r="F1340" s="8"/>
      <c r="G1340" s="5"/>
      <c r="H1340" s="5"/>
      <c r="I1340" s="5"/>
    </row>
    <row r="1341" spans="1:9" x14ac:dyDescent="0.2">
      <c r="A1341" s="1"/>
      <c r="B1341" s="1"/>
      <c r="C1341" s="1"/>
      <c r="D1341" s="8"/>
      <c r="E1341" s="8"/>
      <c r="F1341" s="8"/>
      <c r="G1341" s="5"/>
      <c r="H1341" s="5"/>
      <c r="I1341" s="5"/>
    </row>
    <row r="1342" spans="1:9" x14ac:dyDescent="0.2">
      <c r="A1342" s="1"/>
      <c r="B1342" s="1"/>
      <c r="C1342" s="1"/>
      <c r="D1342" s="8"/>
      <c r="E1342" s="8"/>
      <c r="F1342" s="8"/>
      <c r="G1342" s="5"/>
      <c r="H1342" s="5"/>
      <c r="I1342" s="5"/>
    </row>
    <row r="1343" spans="1:9" x14ac:dyDescent="0.2">
      <c r="A1343" s="1"/>
      <c r="B1343" s="1"/>
      <c r="C1343" s="1"/>
      <c r="D1343" s="8"/>
      <c r="E1343" s="8"/>
      <c r="F1343" s="8"/>
      <c r="G1343" s="5"/>
      <c r="H1343" s="5"/>
      <c r="I1343" s="5"/>
    </row>
    <row r="1344" spans="1:9" x14ac:dyDescent="0.2">
      <c r="A1344" s="1"/>
      <c r="B1344" s="1"/>
      <c r="C1344" s="1"/>
      <c r="D1344" s="8"/>
      <c r="E1344" s="8"/>
      <c r="F1344" s="8"/>
      <c r="G1344" s="5"/>
      <c r="H1344" s="5"/>
      <c r="I1344" s="5"/>
    </row>
    <row r="1345" spans="1:9" x14ac:dyDescent="0.2">
      <c r="A1345" s="1"/>
      <c r="B1345" s="1"/>
      <c r="C1345" s="1"/>
      <c r="D1345" s="8"/>
      <c r="E1345" s="8"/>
      <c r="F1345" s="8"/>
      <c r="G1345" s="5"/>
      <c r="H1345" s="5"/>
      <c r="I1345" s="5"/>
    </row>
    <row r="1346" spans="1:9" x14ac:dyDescent="0.2">
      <c r="A1346" s="1"/>
      <c r="B1346" s="1"/>
      <c r="C1346" s="1"/>
      <c r="D1346" s="8"/>
      <c r="E1346" s="8"/>
      <c r="F1346" s="8"/>
      <c r="G1346" s="5"/>
      <c r="H1346" s="5"/>
      <c r="I1346" s="5"/>
    </row>
    <row r="1347" spans="1:9" x14ac:dyDescent="0.2">
      <c r="A1347" s="1"/>
      <c r="B1347" s="1"/>
      <c r="C1347" s="1"/>
      <c r="D1347" s="8"/>
      <c r="E1347" s="8"/>
      <c r="F1347" s="8"/>
      <c r="G1347" s="5"/>
      <c r="H1347" s="5"/>
      <c r="I1347" s="5"/>
    </row>
    <row r="1348" spans="1:9" x14ac:dyDescent="0.2">
      <c r="A1348" s="1"/>
      <c r="B1348" s="1"/>
      <c r="C1348" s="1"/>
      <c r="D1348" s="8"/>
      <c r="E1348" s="8"/>
      <c r="F1348" s="8"/>
      <c r="G1348" s="5"/>
      <c r="H1348" s="5"/>
      <c r="I1348" s="5"/>
    </row>
    <row r="1349" spans="1:9" x14ac:dyDescent="0.2">
      <c r="A1349" s="1"/>
      <c r="B1349" s="1"/>
      <c r="C1349" s="1"/>
      <c r="D1349" s="8"/>
      <c r="E1349" s="8"/>
      <c r="F1349" s="8"/>
      <c r="G1349" s="5"/>
      <c r="H1349" s="5"/>
      <c r="I1349" s="5"/>
    </row>
    <row r="1350" spans="1:9" x14ac:dyDescent="0.2">
      <c r="A1350" s="1"/>
      <c r="B1350" s="1"/>
      <c r="C1350" s="1"/>
      <c r="D1350" s="8"/>
      <c r="E1350" s="8"/>
      <c r="F1350" s="8"/>
      <c r="G1350" s="5"/>
      <c r="H1350" s="5"/>
      <c r="I1350" s="5"/>
    </row>
    <row r="1351" spans="1:9" x14ac:dyDescent="0.2">
      <c r="A1351" s="1"/>
      <c r="B1351" s="1"/>
      <c r="C1351" s="1"/>
      <c r="D1351" s="8"/>
      <c r="E1351" s="8"/>
      <c r="F1351" s="8"/>
      <c r="G1351" s="5"/>
      <c r="H1351" s="5"/>
      <c r="I1351" s="5"/>
    </row>
    <row r="1352" spans="1:9" x14ac:dyDescent="0.2">
      <c r="A1352" s="1"/>
      <c r="B1352" s="1"/>
      <c r="C1352" s="1"/>
      <c r="D1352" s="8"/>
      <c r="E1352" s="8"/>
      <c r="F1352" s="8"/>
      <c r="G1352" s="5"/>
      <c r="H1352" s="5"/>
      <c r="I1352" s="5"/>
    </row>
    <row r="1353" spans="1:9" x14ac:dyDescent="0.2">
      <c r="A1353" s="1"/>
      <c r="B1353" s="1"/>
      <c r="C1353" s="1"/>
      <c r="D1353" s="8"/>
      <c r="E1353" s="8"/>
      <c r="F1353" s="8"/>
      <c r="G1353" s="5"/>
      <c r="H1353" s="5"/>
      <c r="I1353" s="5"/>
    </row>
    <row r="1354" spans="1:9" x14ac:dyDescent="0.2">
      <c r="A1354" s="1"/>
      <c r="B1354" s="1"/>
      <c r="C1354" s="1"/>
      <c r="D1354" s="8"/>
      <c r="E1354" s="8"/>
      <c r="F1354" s="8"/>
      <c r="G1354" s="5"/>
      <c r="H1354" s="5"/>
      <c r="I1354" s="5"/>
    </row>
    <row r="1355" spans="1:9" x14ac:dyDescent="0.2">
      <c r="A1355" s="1"/>
      <c r="B1355" s="1"/>
      <c r="C1355" s="1"/>
      <c r="D1355" s="8"/>
      <c r="E1355" s="8"/>
      <c r="F1355" s="8"/>
      <c r="G1355" s="5"/>
      <c r="H1355" s="5"/>
      <c r="I1355" s="5"/>
    </row>
    <row r="1356" spans="1:9" x14ac:dyDescent="0.2">
      <c r="A1356" s="1"/>
      <c r="B1356" s="1"/>
      <c r="C1356" s="1"/>
      <c r="D1356" s="8"/>
      <c r="E1356" s="8"/>
      <c r="F1356" s="8"/>
      <c r="G1356" s="5"/>
      <c r="H1356" s="5"/>
      <c r="I1356" s="5"/>
    </row>
    <row r="1357" spans="1:9" x14ac:dyDescent="0.2">
      <c r="A1357" s="1"/>
      <c r="B1357" s="1"/>
      <c r="C1357" s="1"/>
      <c r="D1357" s="8"/>
      <c r="E1357" s="8"/>
      <c r="F1357" s="8"/>
      <c r="G1357" s="5"/>
      <c r="H1357" s="5"/>
      <c r="I1357" s="5"/>
    </row>
    <row r="1358" spans="1:9" x14ac:dyDescent="0.2">
      <c r="A1358" s="1"/>
      <c r="B1358" s="1"/>
      <c r="C1358" s="1"/>
      <c r="D1358" s="8"/>
      <c r="E1358" s="8"/>
      <c r="F1358" s="8"/>
      <c r="G1358" s="5"/>
      <c r="H1358" s="5"/>
      <c r="I1358" s="5"/>
    </row>
    <row r="1359" spans="1:9" x14ac:dyDescent="0.2">
      <c r="A1359" s="1"/>
      <c r="B1359" s="1"/>
      <c r="C1359" s="1"/>
      <c r="D1359" s="8"/>
      <c r="E1359" s="8"/>
      <c r="F1359" s="8"/>
      <c r="G1359" s="5"/>
      <c r="H1359" s="5"/>
      <c r="I1359" s="5"/>
    </row>
    <row r="1360" spans="1:9" x14ac:dyDescent="0.2">
      <c r="A1360" s="1"/>
      <c r="B1360" s="1"/>
      <c r="C1360" s="1"/>
      <c r="D1360" s="8"/>
      <c r="E1360" s="8"/>
      <c r="F1360" s="8"/>
      <c r="G1360" s="5"/>
      <c r="H1360" s="5"/>
      <c r="I1360" s="5"/>
    </row>
    <row r="1361" spans="1:9" x14ac:dyDescent="0.2">
      <c r="A1361" s="1"/>
      <c r="B1361" s="1"/>
      <c r="C1361" s="1"/>
      <c r="D1361" s="8"/>
      <c r="E1361" s="8"/>
      <c r="F1361" s="8"/>
      <c r="G1361" s="5"/>
      <c r="H1361" s="5"/>
      <c r="I1361" s="5"/>
    </row>
    <row r="1362" spans="1:9" x14ac:dyDescent="0.2">
      <c r="A1362" s="1"/>
      <c r="B1362" s="1"/>
      <c r="C1362" s="1"/>
      <c r="D1362" s="8"/>
      <c r="E1362" s="8"/>
      <c r="F1362" s="8"/>
      <c r="G1362" s="5"/>
      <c r="H1362" s="5"/>
      <c r="I1362" s="5"/>
    </row>
    <row r="1363" spans="1:9" x14ac:dyDescent="0.2">
      <c r="A1363" s="1"/>
      <c r="B1363" s="1"/>
      <c r="C1363" s="1"/>
      <c r="D1363" s="8"/>
      <c r="E1363" s="8"/>
      <c r="F1363" s="8"/>
      <c r="G1363" s="5"/>
      <c r="H1363" s="5"/>
      <c r="I1363" s="5"/>
    </row>
    <row r="1364" spans="1:9" x14ac:dyDescent="0.2">
      <c r="A1364" s="1"/>
      <c r="B1364" s="1"/>
      <c r="C1364" s="1"/>
      <c r="D1364" s="8"/>
      <c r="E1364" s="8"/>
      <c r="F1364" s="8"/>
      <c r="G1364" s="5"/>
      <c r="H1364" s="5"/>
      <c r="I1364" s="5"/>
    </row>
    <row r="1365" spans="1:9" x14ac:dyDescent="0.2">
      <c r="A1365" s="1"/>
      <c r="B1365" s="1"/>
      <c r="C1365" s="1"/>
      <c r="D1365" s="8"/>
      <c r="E1365" s="8"/>
      <c r="F1365" s="8"/>
      <c r="G1365" s="5"/>
      <c r="H1365" s="5"/>
      <c r="I1365" s="5"/>
    </row>
    <row r="1366" spans="1:9" x14ac:dyDescent="0.2">
      <c r="A1366" s="1"/>
      <c r="B1366" s="1"/>
      <c r="C1366" s="1"/>
      <c r="D1366" s="8"/>
      <c r="E1366" s="8"/>
      <c r="F1366" s="8"/>
      <c r="G1366" s="5"/>
      <c r="H1366" s="5"/>
      <c r="I1366" s="5"/>
    </row>
    <row r="1367" spans="1:9" x14ac:dyDescent="0.2">
      <c r="A1367" s="1"/>
      <c r="B1367" s="1"/>
      <c r="C1367" s="1"/>
      <c r="D1367" s="8"/>
      <c r="E1367" s="8"/>
      <c r="F1367" s="8"/>
      <c r="G1367" s="5"/>
      <c r="H1367" s="5"/>
      <c r="I1367" s="5"/>
    </row>
    <row r="1368" spans="1:9" x14ac:dyDescent="0.2">
      <c r="A1368" s="1"/>
      <c r="B1368" s="1"/>
      <c r="C1368" s="1"/>
      <c r="D1368" s="8"/>
      <c r="E1368" s="8"/>
      <c r="F1368" s="8"/>
      <c r="G1368" s="5"/>
      <c r="H1368" s="5"/>
      <c r="I1368" s="5"/>
    </row>
    <row r="1369" spans="1:9" x14ac:dyDescent="0.2">
      <c r="A1369" s="1"/>
      <c r="B1369" s="1"/>
      <c r="C1369" s="1"/>
      <c r="D1369" s="8"/>
      <c r="E1369" s="8"/>
      <c r="F1369" s="8"/>
      <c r="G1369" s="5"/>
      <c r="H1369" s="5"/>
      <c r="I1369" s="5"/>
    </row>
    <row r="1370" spans="1:9" x14ac:dyDescent="0.2">
      <c r="A1370" s="1"/>
      <c r="B1370" s="1"/>
      <c r="C1370" s="1"/>
      <c r="D1370" s="8"/>
      <c r="E1370" s="8"/>
      <c r="F1370" s="8"/>
      <c r="G1370" s="5"/>
      <c r="H1370" s="5"/>
      <c r="I1370" s="5"/>
    </row>
    <row r="1371" spans="1:9" x14ac:dyDescent="0.2">
      <c r="A1371" s="1"/>
      <c r="B1371" s="1"/>
      <c r="C1371" s="1"/>
      <c r="D1371" s="8"/>
      <c r="E1371" s="8"/>
      <c r="F1371" s="8"/>
      <c r="G1371" s="5"/>
      <c r="H1371" s="5"/>
      <c r="I1371" s="5"/>
    </row>
    <row r="1372" spans="1:9" x14ac:dyDescent="0.2">
      <c r="A1372" s="1"/>
      <c r="B1372" s="1"/>
      <c r="C1372" s="1"/>
      <c r="D1372" s="8"/>
      <c r="E1372" s="8"/>
      <c r="F1372" s="8"/>
      <c r="G1372" s="5"/>
      <c r="H1372" s="5"/>
      <c r="I1372" s="5"/>
    </row>
    <row r="1373" spans="1:9" x14ac:dyDescent="0.2">
      <c r="A1373" s="1"/>
      <c r="B1373" s="1"/>
      <c r="C1373" s="1"/>
      <c r="D1373" s="8"/>
      <c r="E1373" s="8"/>
      <c r="F1373" s="8"/>
      <c r="G1373" s="5"/>
      <c r="H1373" s="5"/>
      <c r="I1373" s="5"/>
    </row>
    <row r="1374" spans="1:9" x14ac:dyDescent="0.2">
      <c r="A1374" s="1"/>
      <c r="B1374" s="1"/>
      <c r="C1374" s="1"/>
      <c r="D1374" s="8"/>
      <c r="E1374" s="8"/>
      <c r="F1374" s="8"/>
      <c r="G1374" s="5"/>
      <c r="H1374" s="5"/>
      <c r="I1374" s="5"/>
    </row>
    <row r="1375" spans="1:9" x14ac:dyDescent="0.2">
      <c r="A1375" s="1"/>
      <c r="B1375" s="1"/>
      <c r="C1375" s="1"/>
      <c r="D1375" s="8"/>
      <c r="E1375" s="8"/>
      <c r="F1375" s="8"/>
      <c r="G1375" s="5"/>
      <c r="H1375" s="5"/>
      <c r="I1375" s="5"/>
    </row>
    <row r="1376" spans="1:9" x14ac:dyDescent="0.2">
      <c r="A1376" s="1"/>
      <c r="B1376" s="1"/>
      <c r="C1376" s="1"/>
      <c r="D1376" s="8"/>
      <c r="E1376" s="8"/>
      <c r="F1376" s="8"/>
      <c r="G1376" s="5"/>
      <c r="H1376" s="5"/>
      <c r="I1376" s="5"/>
    </row>
    <row r="1377" spans="1:9" x14ac:dyDescent="0.2">
      <c r="A1377" s="1"/>
      <c r="B1377" s="1"/>
      <c r="C1377" s="1"/>
      <c r="D1377" s="8"/>
      <c r="E1377" s="8"/>
      <c r="F1377" s="8"/>
      <c r="G1377" s="5"/>
      <c r="H1377" s="5"/>
      <c r="I1377" s="5"/>
    </row>
    <row r="1378" spans="1:9" x14ac:dyDescent="0.2">
      <c r="A1378" s="1"/>
      <c r="B1378" s="1"/>
      <c r="C1378" s="1"/>
      <c r="D1378" s="8"/>
      <c r="E1378" s="8"/>
      <c r="F1378" s="8"/>
      <c r="G1378" s="5"/>
      <c r="H1378" s="5"/>
      <c r="I1378" s="5"/>
    </row>
    <row r="1379" spans="1:9" x14ac:dyDescent="0.2">
      <c r="A1379" s="1"/>
      <c r="B1379" s="1"/>
      <c r="C1379" s="1"/>
      <c r="D1379" s="8"/>
      <c r="E1379" s="8"/>
      <c r="F1379" s="8"/>
      <c r="G1379" s="5"/>
      <c r="H1379" s="5"/>
      <c r="I1379" s="5"/>
    </row>
    <row r="1380" spans="1:9" x14ac:dyDescent="0.2">
      <c r="A1380" s="1"/>
      <c r="B1380" s="1"/>
      <c r="C1380" s="1"/>
      <c r="D1380" s="8"/>
      <c r="E1380" s="8"/>
      <c r="F1380" s="8"/>
      <c r="G1380" s="5"/>
      <c r="H1380" s="5"/>
      <c r="I1380" s="5"/>
    </row>
    <row r="1381" spans="1:9" x14ac:dyDescent="0.2">
      <c r="A1381" s="1"/>
      <c r="B1381" s="1"/>
      <c r="C1381" s="1"/>
      <c r="D1381" s="8"/>
      <c r="E1381" s="8"/>
      <c r="F1381" s="8"/>
      <c r="G1381" s="5"/>
      <c r="H1381" s="5"/>
      <c r="I1381" s="5"/>
    </row>
    <row r="1382" spans="1:9" x14ac:dyDescent="0.2">
      <c r="A1382" s="1"/>
      <c r="B1382" s="1"/>
      <c r="C1382" s="1"/>
      <c r="D1382" s="8"/>
      <c r="E1382" s="8"/>
      <c r="F1382" s="8"/>
      <c r="G1382" s="5"/>
      <c r="H1382" s="5"/>
      <c r="I1382" s="5"/>
    </row>
    <row r="1383" spans="1:9" x14ac:dyDescent="0.2">
      <c r="A1383" s="1"/>
      <c r="B1383" s="1"/>
      <c r="C1383" s="1"/>
      <c r="D1383" s="8"/>
      <c r="E1383" s="8"/>
      <c r="F1383" s="8"/>
      <c r="G1383" s="5"/>
      <c r="H1383" s="5"/>
      <c r="I1383" s="5"/>
    </row>
    <row r="1384" spans="1:9" x14ac:dyDescent="0.2">
      <c r="A1384" s="1"/>
      <c r="B1384" s="1"/>
      <c r="C1384" s="1"/>
      <c r="D1384" s="8"/>
      <c r="E1384" s="8"/>
      <c r="F1384" s="8"/>
      <c r="G1384" s="5"/>
      <c r="H1384" s="5"/>
      <c r="I1384" s="5"/>
    </row>
    <row r="1385" spans="1:9" x14ac:dyDescent="0.2">
      <c r="A1385" s="1"/>
      <c r="B1385" s="1"/>
      <c r="C1385" s="1"/>
      <c r="D1385" s="8"/>
      <c r="E1385" s="8"/>
      <c r="F1385" s="8"/>
      <c r="G1385" s="5"/>
      <c r="H1385" s="5"/>
      <c r="I1385" s="5"/>
    </row>
    <row r="1386" spans="1:9" x14ac:dyDescent="0.2">
      <c r="A1386" s="1"/>
      <c r="B1386" s="1"/>
      <c r="C1386" s="1"/>
      <c r="D1386" s="8"/>
      <c r="E1386" s="8"/>
      <c r="F1386" s="8"/>
      <c r="G1386" s="5"/>
      <c r="H1386" s="5"/>
      <c r="I1386" s="5"/>
    </row>
    <row r="1387" spans="1:9" x14ac:dyDescent="0.2">
      <c r="A1387" s="1"/>
      <c r="B1387" s="1"/>
      <c r="C1387" s="1"/>
      <c r="D1387" s="8"/>
      <c r="E1387" s="8"/>
      <c r="F1387" s="8"/>
      <c r="G1387" s="5"/>
      <c r="H1387" s="5"/>
      <c r="I1387" s="5"/>
    </row>
    <row r="1388" spans="1:9" x14ac:dyDescent="0.2">
      <c r="A1388" s="1"/>
      <c r="B1388" s="1"/>
      <c r="C1388" s="1"/>
      <c r="D1388" s="8"/>
      <c r="E1388" s="8"/>
      <c r="F1388" s="8"/>
      <c r="G1388" s="5"/>
      <c r="H1388" s="5"/>
      <c r="I1388" s="5"/>
    </row>
    <row r="1389" spans="1:9" x14ac:dyDescent="0.2">
      <c r="A1389" s="1"/>
      <c r="B1389" s="1"/>
      <c r="C1389" s="1"/>
      <c r="D1389" s="8"/>
      <c r="E1389" s="8"/>
      <c r="F1389" s="8"/>
      <c r="G1389" s="5"/>
      <c r="H1389" s="5"/>
      <c r="I1389" s="5"/>
    </row>
    <row r="1390" spans="1:9" x14ac:dyDescent="0.2">
      <c r="A1390" s="1"/>
      <c r="B1390" s="1"/>
      <c r="C1390" s="1"/>
      <c r="D1390" s="8"/>
      <c r="E1390" s="8"/>
      <c r="F1390" s="8"/>
      <c r="G1390" s="5"/>
      <c r="H1390" s="5"/>
      <c r="I1390" s="5"/>
    </row>
    <row r="1391" spans="1:9" x14ac:dyDescent="0.2">
      <c r="A1391" s="1"/>
      <c r="B1391" s="1"/>
      <c r="C1391" s="1"/>
      <c r="D1391" s="8"/>
      <c r="E1391" s="8"/>
      <c r="F1391" s="8"/>
      <c r="G1391" s="5"/>
      <c r="H1391" s="5"/>
      <c r="I1391" s="5"/>
    </row>
    <row r="1392" spans="1:9" x14ac:dyDescent="0.2">
      <c r="A1392" s="1"/>
      <c r="B1392" s="1"/>
      <c r="C1392" s="1"/>
      <c r="D1392" s="8"/>
      <c r="E1392" s="8"/>
      <c r="F1392" s="8"/>
      <c r="G1392" s="5"/>
      <c r="H1392" s="5"/>
      <c r="I1392" s="5"/>
    </row>
    <row r="1393" spans="1:9" x14ac:dyDescent="0.2">
      <c r="A1393" s="1"/>
      <c r="B1393" s="1"/>
      <c r="C1393" s="1"/>
      <c r="D1393" s="8"/>
      <c r="E1393" s="8"/>
      <c r="F1393" s="8"/>
      <c r="G1393" s="5"/>
      <c r="H1393" s="5"/>
      <c r="I1393" s="5"/>
    </row>
    <row r="1394" spans="1:9" x14ac:dyDescent="0.2">
      <c r="A1394" s="1"/>
      <c r="B1394" s="1"/>
      <c r="C1394" s="1"/>
      <c r="D1394" s="8"/>
      <c r="E1394" s="8"/>
      <c r="F1394" s="8"/>
      <c r="G1394" s="5"/>
      <c r="H1394" s="5"/>
      <c r="I1394" s="5"/>
    </row>
    <row r="1395" spans="1:9" x14ac:dyDescent="0.2">
      <c r="A1395" s="1"/>
      <c r="B1395" s="1"/>
      <c r="C1395" s="1"/>
      <c r="D1395" s="8"/>
      <c r="E1395" s="8"/>
      <c r="F1395" s="8"/>
      <c r="G1395" s="5"/>
      <c r="H1395" s="5"/>
      <c r="I1395" s="5"/>
    </row>
    <row r="1396" spans="1:9" x14ac:dyDescent="0.2">
      <c r="A1396" s="1"/>
      <c r="B1396" s="1"/>
      <c r="C1396" s="1"/>
      <c r="D1396" s="8"/>
      <c r="E1396" s="8"/>
      <c r="F1396" s="8"/>
      <c r="G1396" s="5"/>
      <c r="H1396" s="5"/>
      <c r="I1396" s="5"/>
    </row>
    <row r="1397" spans="1:9" x14ac:dyDescent="0.2">
      <c r="A1397" s="1"/>
      <c r="B1397" s="1"/>
      <c r="C1397" s="1"/>
      <c r="D1397" s="8"/>
      <c r="E1397" s="8"/>
      <c r="F1397" s="8"/>
      <c r="G1397" s="5"/>
      <c r="H1397" s="5"/>
      <c r="I1397" s="5"/>
    </row>
    <row r="1398" spans="1:9" x14ac:dyDescent="0.2">
      <c r="A1398" s="1"/>
      <c r="B1398" s="1"/>
      <c r="C1398" s="1"/>
      <c r="D1398" s="8"/>
      <c r="E1398" s="8"/>
      <c r="F1398" s="8"/>
      <c r="G1398" s="5"/>
      <c r="H1398" s="5"/>
      <c r="I1398" s="5"/>
    </row>
    <row r="1399" spans="1:9" x14ac:dyDescent="0.2">
      <c r="A1399" s="1"/>
      <c r="B1399" s="1"/>
      <c r="C1399" s="1"/>
      <c r="D1399" s="8"/>
      <c r="E1399" s="8"/>
      <c r="F1399" s="8"/>
      <c r="G1399" s="5"/>
      <c r="H1399" s="5"/>
      <c r="I1399" s="5"/>
    </row>
    <row r="1400" spans="1:9" x14ac:dyDescent="0.2">
      <c r="A1400" s="1"/>
      <c r="B1400" s="1"/>
      <c r="C1400" s="1"/>
      <c r="D1400" s="8"/>
      <c r="E1400" s="8"/>
      <c r="F1400" s="8"/>
      <c r="G1400" s="5"/>
      <c r="H1400" s="5"/>
      <c r="I1400" s="5"/>
    </row>
    <row r="1401" spans="1:9" x14ac:dyDescent="0.2">
      <c r="A1401" s="1"/>
      <c r="B1401" s="1"/>
      <c r="C1401" s="1"/>
      <c r="D1401" s="8"/>
      <c r="E1401" s="8"/>
      <c r="F1401" s="8"/>
      <c r="G1401" s="5"/>
      <c r="H1401" s="5"/>
      <c r="I1401" s="5"/>
    </row>
    <row r="1402" spans="1:9" x14ac:dyDescent="0.2">
      <c r="A1402" s="1"/>
      <c r="B1402" s="1"/>
      <c r="C1402" s="1"/>
      <c r="D1402" s="8"/>
      <c r="E1402" s="8"/>
      <c r="F1402" s="8"/>
      <c r="G1402" s="5"/>
      <c r="H1402" s="5"/>
      <c r="I1402" s="5"/>
    </row>
    <row r="1403" spans="1:9" x14ac:dyDescent="0.2">
      <c r="A1403" s="1"/>
      <c r="B1403" s="1"/>
      <c r="C1403" s="1"/>
      <c r="D1403" s="8"/>
      <c r="E1403" s="8"/>
      <c r="F1403" s="8"/>
      <c r="G1403" s="5"/>
      <c r="H1403" s="5"/>
      <c r="I1403" s="5"/>
    </row>
    <row r="1404" spans="1:9" x14ac:dyDescent="0.2">
      <c r="A1404" s="1"/>
      <c r="B1404" s="1"/>
      <c r="C1404" s="1"/>
      <c r="D1404" s="8"/>
      <c r="E1404" s="8"/>
      <c r="F1404" s="8"/>
      <c r="G1404" s="5"/>
      <c r="H1404" s="5"/>
      <c r="I1404" s="5"/>
    </row>
    <row r="1405" spans="1:9" x14ac:dyDescent="0.2">
      <c r="A1405" s="1"/>
      <c r="B1405" s="1"/>
      <c r="C1405" s="1"/>
      <c r="D1405" s="8"/>
      <c r="E1405" s="8"/>
      <c r="F1405" s="8"/>
      <c r="G1405" s="5"/>
      <c r="H1405" s="5"/>
      <c r="I1405" s="5"/>
    </row>
    <row r="1406" spans="1:9" x14ac:dyDescent="0.2">
      <c r="A1406" s="1"/>
      <c r="B1406" s="1"/>
      <c r="C1406" s="1"/>
      <c r="D1406" s="8"/>
      <c r="E1406" s="8"/>
      <c r="F1406" s="8"/>
      <c r="G1406" s="5"/>
      <c r="H1406" s="5"/>
      <c r="I1406" s="5"/>
    </row>
    <row r="1407" spans="1:9" x14ac:dyDescent="0.2">
      <c r="A1407" s="1"/>
      <c r="B1407" s="1"/>
      <c r="C1407" s="1"/>
      <c r="D1407" s="8"/>
      <c r="E1407" s="8"/>
      <c r="F1407" s="8"/>
      <c r="G1407" s="5"/>
      <c r="H1407" s="5"/>
      <c r="I1407" s="5"/>
    </row>
    <row r="1408" spans="1:9" x14ac:dyDescent="0.2">
      <c r="A1408" s="1"/>
      <c r="B1408" s="1"/>
      <c r="C1408" s="1"/>
      <c r="D1408" s="8"/>
      <c r="E1408" s="8"/>
      <c r="F1408" s="8"/>
      <c r="G1408" s="5"/>
      <c r="H1408" s="5"/>
      <c r="I1408" s="5"/>
    </row>
    <row r="1409" spans="1:9" x14ac:dyDescent="0.2">
      <c r="A1409" s="1"/>
      <c r="B1409" s="1"/>
      <c r="C1409" s="1"/>
      <c r="D1409" s="8"/>
      <c r="E1409" s="8"/>
      <c r="F1409" s="8"/>
      <c r="G1409" s="5"/>
      <c r="H1409" s="5"/>
      <c r="I1409" s="5"/>
    </row>
    <row r="1410" spans="1:9" x14ac:dyDescent="0.2">
      <c r="A1410" s="1"/>
      <c r="B1410" s="1"/>
      <c r="C1410" s="1"/>
      <c r="D1410" s="8"/>
      <c r="E1410" s="8"/>
      <c r="F1410" s="8"/>
      <c r="G1410" s="5"/>
      <c r="H1410" s="5"/>
      <c r="I1410" s="5"/>
    </row>
    <row r="1411" spans="1:9" x14ac:dyDescent="0.2">
      <c r="A1411" s="1"/>
      <c r="B1411" s="1"/>
      <c r="C1411" s="1"/>
      <c r="D1411" s="8"/>
      <c r="E1411" s="8"/>
      <c r="F1411" s="8"/>
      <c r="G1411" s="5"/>
      <c r="H1411" s="5"/>
      <c r="I1411" s="5"/>
    </row>
    <row r="1412" spans="1:9" x14ac:dyDescent="0.2">
      <c r="A1412" s="1"/>
      <c r="B1412" s="1"/>
      <c r="C1412" s="1"/>
      <c r="D1412" s="8"/>
      <c r="E1412" s="8"/>
      <c r="F1412" s="8"/>
      <c r="G1412" s="5"/>
      <c r="H1412" s="5"/>
      <c r="I1412" s="5"/>
    </row>
    <row r="1413" spans="1:9" x14ac:dyDescent="0.2">
      <c r="A1413" s="1"/>
      <c r="B1413" s="1"/>
      <c r="C1413" s="1"/>
      <c r="D1413" s="8"/>
      <c r="E1413" s="8"/>
      <c r="F1413" s="8"/>
      <c r="G1413" s="5"/>
      <c r="H1413" s="5"/>
      <c r="I1413" s="5"/>
    </row>
    <row r="1414" spans="1:9" x14ac:dyDescent="0.2">
      <c r="A1414" s="1"/>
      <c r="B1414" s="1"/>
      <c r="C1414" s="1"/>
      <c r="D1414" s="8"/>
      <c r="E1414" s="8"/>
      <c r="F1414" s="8"/>
      <c r="G1414" s="5"/>
      <c r="H1414" s="5"/>
      <c r="I1414" s="5"/>
    </row>
    <row r="1415" spans="1:9" x14ac:dyDescent="0.2">
      <c r="A1415" s="1"/>
      <c r="B1415" s="1"/>
      <c r="C1415" s="1"/>
      <c r="D1415" s="8"/>
      <c r="E1415" s="8"/>
      <c r="F1415" s="8"/>
      <c r="G1415" s="5"/>
      <c r="H1415" s="5"/>
      <c r="I1415" s="5"/>
    </row>
    <row r="1416" spans="1:9" x14ac:dyDescent="0.2">
      <c r="A1416" s="1"/>
      <c r="B1416" s="1"/>
      <c r="C1416" s="1"/>
      <c r="D1416" s="8"/>
      <c r="E1416" s="8"/>
      <c r="F1416" s="8"/>
      <c r="G1416" s="5"/>
      <c r="H1416" s="5"/>
      <c r="I1416" s="5"/>
    </row>
    <row r="1417" spans="1:9" x14ac:dyDescent="0.2">
      <c r="A1417" s="1"/>
      <c r="B1417" s="1"/>
      <c r="C1417" s="1"/>
      <c r="D1417" s="8"/>
      <c r="E1417" s="8"/>
      <c r="F1417" s="8"/>
      <c r="G1417" s="5"/>
      <c r="H1417" s="5"/>
      <c r="I1417" s="5"/>
    </row>
    <row r="1418" spans="1:9" x14ac:dyDescent="0.2">
      <c r="A1418" s="1"/>
      <c r="B1418" s="1"/>
      <c r="C1418" s="1"/>
      <c r="D1418" s="8"/>
      <c r="E1418" s="8"/>
      <c r="F1418" s="8"/>
      <c r="G1418" s="5"/>
      <c r="H1418" s="5"/>
      <c r="I1418" s="5"/>
    </row>
    <row r="1419" spans="1:9" x14ac:dyDescent="0.2">
      <c r="A1419" s="1"/>
      <c r="B1419" s="1"/>
      <c r="C1419" s="1"/>
      <c r="D1419" s="8"/>
      <c r="E1419" s="8"/>
      <c r="F1419" s="8"/>
      <c r="G1419" s="5"/>
      <c r="H1419" s="5"/>
      <c r="I1419" s="5"/>
    </row>
    <row r="1420" spans="1:9" x14ac:dyDescent="0.2">
      <c r="A1420" s="1"/>
      <c r="B1420" s="1"/>
      <c r="C1420" s="1"/>
      <c r="D1420" s="8"/>
      <c r="E1420" s="8"/>
      <c r="F1420" s="8"/>
      <c r="G1420" s="5"/>
      <c r="H1420" s="5"/>
      <c r="I1420" s="5"/>
    </row>
    <row r="1421" spans="1:9" x14ac:dyDescent="0.2">
      <c r="A1421" s="1"/>
      <c r="B1421" s="1"/>
      <c r="C1421" s="1"/>
      <c r="D1421" s="8"/>
      <c r="E1421" s="8"/>
      <c r="F1421" s="8"/>
      <c r="G1421" s="5"/>
      <c r="H1421" s="5"/>
      <c r="I1421" s="5"/>
    </row>
    <row r="1422" spans="1:9" x14ac:dyDescent="0.2">
      <c r="A1422" s="1"/>
      <c r="B1422" s="1"/>
      <c r="C1422" s="1"/>
      <c r="D1422" s="8"/>
      <c r="E1422" s="8"/>
      <c r="F1422" s="8"/>
      <c r="G1422" s="5"/>
      <c r="H1422" s="5"/>
      <c r="I1422" s="5"/>
    </row>
    <row r="1423" spans="1:9" x14ac:dyDescent="0.2">
      <c r="A1423" s="1"/>
      <c r="B1423" s="1"/>
      <c r="C1423" s="1"/>
      <c r="D1423" s="8"/>
      <c r="E1423" s="8"/>
      <c r="F1423" s="8"/>
      <c r="G1423" s="5"/>
      <c r="H1423" s="5"/>
      <c r="I1423" s="5"/>
    </row>
    <row r="1424" spans="1:9" x14ac:dyDescent="0.2">
      <c r="A1424" s="1"/>
      <c r="B1424" s="1"/>
      <c r="C1424" s="1"/>
      <c r="D1424" s="8"/>
      <c r="E1424" s="8"/>
      <c r="F1424" s="8"/>
      <c r="G1424" s="5"/>
      <c r="H1424" s="5"/>
      <c r="I1424" s="5"/>
    </row>
    <row r="1425" spans="1:9" x14ac:dyDescent="0.2">
      <c r="A1425" s="1"/>
      <c r="B1425" s="1"/>
      <c r="C1425" s="1"/>
      <c r="D1425" s="8"/>
      <c r="E1425" s="8"/>
      <c r="F1425" s="8"/>
      <c r="G1425" s="5"/>
      <c r="H1425" s="5"/>
      <c r="I1425" s="5"/>
    </row>
    <row r="1426" spans="1:9" x14ac:dyDescent="0.2">
      <c r="A1426" s="1"/>
      <c r="B1426" s="1"/>
      <c r="C1426" s="1"/>
      <c r="D1426" s="8"/>
      <c r="E1426" s="8"/>
      <c r="F1426" s="8"/>
      <c r="G1426" s="5"/>
      <c r="H1426" s="5"/>
      <c r="I1426" s="5"/>
    </row>
    <row r="1427" spans="1:9" x14ac:dyDescent="0.2">
      <c r="A1427" s="1"/>
      <c r="B1427" s="1"/>
      <c r="C1427" s="1"/>
      <c r="D1427" s="8"/>
      <c r="E1427" s="8"/>
      <c r="F1427" s="8"/>
      <c r="G1427" s="5"/>
      <c r="H1427" s="5"/>
      <c r="I1427" s="5"/>
    </row>
    <row r="1428" spans="1:9" x14ac:dyDescent="0.2">
      <c r="A1428" s="1"/>
      <c r="B1428" s="1"/>
      <c r="C1428" s="1"/>
      <c r="D1428" s="8"/>
      <c r="E1428" s="8"/>
      <c r="F1428" s="8"/>
      <c r="G1428" s="5"/>
      <c r="H1428" s="5"/>
      <c r="I1428" s="5"/>
    </row>
    <row r="1429" spans="1:9" x14ac:dyDescent="0.2">
      <c r="A1429" s="1"/>
      <c r="B1429" s="1"/>
      <c r="C1429" s="1"/>
      <c r="D1429" s="8"/>
      <c r="E1429" s="8"/>
      <c r="F1429" s="8"/>
      <c r="G1429" s="5"/>
      <c r="H1429" s="5"/>
      <c r="I1429" s="5"/>
    </row>
    <row r="1430" spans="1:9" x14ac:dyDescent="0.2">
      <c r="A1430" s="1"/>
      <c r="B1430" s="1"/>
      <c r="C1430" s="1"/>
      <c r="D1430" s="8"/>
      <c r="E1430" s="8"/>
      <c r="F1430" s="8"/>
      <c r="G1430" s="5"/>
      <c r="H1430" s="5"/>
      <c r="I1430" s="5"/>
    </row>
    <row r="1431" spans="1:9" x14ac:dyDescent="0.2">
      <c r="A1431" s="1"/>
      <c r="B1431" s="1"/>
      <c r="C1431" s="1"/>
      <c r="D1431" s="8"/>
      <c r="E1431" s="8"/>
      <c r="F1431" s="8"/>
      <c r="G1431" s="5"/>
      <c r="H1431" s="5"/>
      <c r="I1431" s="5"/>
    </row>
    <row r="1432" spans="1:9" x14ac:dyDescent="0.2">
      <c r="A1432" s="1"/>
      <c r="B1432" s="1"/>
      <c r="C1432" s="1"/>
      <c r="D1432" s="8"/>
      <c r="E1432" s="8"/>
      <c r="F1432" s="8"/>
      <c r="G1432" s="5"/>
      <c r="H1432" s="5"/>
      <c r="I1432" s="5"/>
    </row>
    <row r="1433" spans="1:9" x14ac:dyDescent="0.2">
      <c r="A1433" s="1"/>
      <c r="B1433" s="1"/>
      <c r="C1433" s="1"/>
      <c r="D1433" s="8"/>
      <c r="E1433" s="8"/>
      <c r="F1433" s="8"/>
      <c r="G1433" s="5"/>
      <c r="H1433" s="5"/>
      <c r="I1433" s="5"/>
    </row>
    <row r="1434" spans="1:9" x14ac:dyDescent="0.2">
      <c r="A1434" s="1"/>
      <c r="B1434" s="1"/>
      <c r="C1434" s="1"/>
      <c r="D1434" s="8"/>
      <c r="E1434" s="8"/>
      <c r="F1434" s="8"/>
      <c r="G1434" s="5"/>
      <c r="H1434" s="5"/>
      <c r="I1434" s="5"/>
    </row>
    <row r="1435" spans="1:9" x14ac:dyDescent="0.2">
      <c r="A1435" s="1"/>
      <c r="B1435" s="1"/>
      <c r="C1435" s="1"/>
      <c r="D1435" s="8"/>
      <c r="E1435" s="8"/>
      <c r="F1435" s="8"/>
      <c r="G1435" s="5"/>
      <c r="H1435" s="5"/>
      <c r="I1435" s="5"/>
    </row>
    <row r="1436" spans="1:9" x14ac:dyDescent="0.2">
      <c r="A1436" s="1"/>
      <c r="B1436" s="1"/>
      <c r="C1436" s="1"/>
      <c r="D1436" s="8"/>
      <c r="E1436" s="8"/>
      <c r="F1436" s="8"/>
      <c r="G1436" s="5"/>
      <c r="H1436" s="5"/>
      <c r="I1436" s="5"/>
    </row>
    <row r="1437" spans="1:9" x14ac:dyDescent="0.2">
      <c r="A1437" s="1"/>
      <c r="B1437" s="1"/>
      <c r="C1437" s="1"/>
      <c r="D1437" s="8"/>
      <c r="E1437" s="8"/>
      <c r="F1437" s="8"/>
      <c r="G1437" s="5"/>
      <c r="H1437" s="5"/>
      <c r="I1437" s="5"/>
    </row>
    <row r="1438" spans="1:9" x14ac:dyDescent="0.2">
      <c r="A1438" s="1"/>
      <c r="B1438" s="1"/>
      <c r="C1438" s="1"/>
      <c r="D1438" s="8"/>
      <c r="E1438" s="8"/>
      <c r="F1438" s="8"/>
      <c r="G1438" s="5"/>
      <c r="H1438" s="5"/>
      <c r="I1438" s="5"/>
    </row>
    <row r="1439" spans="1:9" x14ac:dyDescent="0.2">
      <c r="A1439" s="1"/>
      <c r="B1439" s="1"/>
      <c r="C1439" s="1"/>
      <c r="D1439" s="8"/>
      <c r="E1439" s="8"/>
      <c r="F1439" s="8"/>
      <c r="G1439" s="5"/>
      <c r="H1439" s="5"/>
      <c r="I1439" s="5"/>
    </row>
    <row r="1440" spans="1:9" x14ac:dyDescent="0.2">
      <c r="A1440" s="1"/>
      <c r="B1440" s="1"/>
      <c r="C1440" s="1"/>
      <c r="D1440" s="8"/>
      <c r="E1440" s="8"/>
      <c r="F1440" s="8"/>
      <c r="G1440" s="5"/>
      <c r="H1440" s="5"/>
      <c r="I1440" s="5"/>
    </row>
    <row r="1441" spans="1:9" x14ac:dyDescent="0.2">
      <c r="A1441" s="1"/>
      <c r="B1441" s="1"/>
      <c r="C1441" s="1"/>
      <c r="D1441" s="8"/>
      <c r="E1441" s="8"/>
      <c r="F1441" s="8"/>
      <c r="G1441" s="5"/>
      <c r="H1441" s="5"/>
      <c r="I1441" s="5"/>
    </row>
    <row r="1442" spans="1:9" x14ac:dyDescent="0.2">
      <c r="A1442" s="1"/>
      <c r="B1442" s="1"/>
      <c r="C1442" s="1"/>
      <c r="D1442" s="8"/>
      <c r="E1442" s="8"/>
      <c r="F1442" s="8"/>
      <c r="G1442" s="5"/>
      <c r="H1442" s="5"/>
      <c r="I1442" s="5"/>
    </row>
    <row r="1443" spans="1:9" x14ac:dyDescent="0.2">
      <c r="A1443" s="1"/>
      <c r="B1443" s="1"/>
      <c r="C1443" s="1"/>
      <c r="D1443" s="8"/>
      <c r="E1443" s="8"/>
      <c r="F1443" s="8"/>
      <c r="G1443" s="5"/>
      <c r="H1443" s="5"/>
      <c r="I1443" s="5"/>
    </row>
    <row r="1444" spans="1:9" x14ac:dyDescent="0.2">
      <c r="A1444" s="1"/>
      <c r="B1444" s="1"/>
      <c r="C1444" s="1"/>
      <c r="D1444" s="8"/>
      <c r="E1444" s="8"/>
      <c r="F1444" s="8"/>
      <c r="G1444" s="5"/>
      <c r="H1444" s="5"/>
      <c r="I1444" s="5"/>
    </row>
    <row r="1445" spans="1:9" x14ac:dyDescent="0.2">
      <c r="A1445" s="1"/>
      <c r="B1445" s="1"/>
      <c r="C1445" s="1"/>
      <c r="D1445" s="8"/>
      <c r="E1445" s="8"/>
      <c r="F1445" s="8"/>
      <c r="G1445" s="5"/>
      <c r="H1445" s="5"/>
      <c r="I1445" s="5"/>
    </row>
    <row r="1446" spans="1:9" x14ac:dyDescent="0.2">
      <c r="A1446" s="1"/>
      <c r="B1446" s="1"/>
      <c r="C1446" s="1"/>
      <c r="D1446" s="8"/>
      <c r="E1446" s="8"/>
      <c r="F1446" s="8"/>
      <c r="G1446" s="5"/>
      <c r="H1446" s="5"/>
      <c r="I1446" s="5"/>
    </row>
    <row r="1447" spans="1:9" x14ac:dyDescent="0.2">
      <c r="A1447" s="1"/>
      <c r="B1447" s="1"/>
      <c r="C1447" s="1"/>
      <c r="D1447" s="8"/>
      <c r="E1447" s="8"/>
      <c r="F1447" s="8"/>
      <c r="G1447" s="5"/>
      <c r="H1447" s="5"/>
      <c r="I1447" s="5"/>
    </row>
    <row r="1448" spans="1:9" x14ac:dyDescent="0.2">
      <c r="A1448" s="1"/>
      <c r="B1448" s="1"/>
      <c r="C1448" s="1"/>
      <c r="D1448" s="8"/>
      <c r="E1448" s="8"/>
      <c r="F1448" s="8"/>
      <c r="G1448" s="5"/>
      <c r="H1448" s="5"/>
      <c r="I1448" s="5"/>
    </row>
    <row r="1449" spans="1:9" x14ac:dyDescent="0.2">
      <c r="A1449" s="1"/>
      <c r="B1449" s="1"/>
      <c r="C1449" s="1"/>
      <c r="D1449" s="8"/>
      <c r="E1449" s="8"/>
      <c r="F1449" s="8"/>
      <c r="G1449" s="5"/>
      <c r="H1449" s="5"/>
      <c r="I1449" s="5"/>
    </row>
    <row r="1450" spans="1:9" x14ac:dyDescent="0.2">
      <c r="A1450" s="1"/>
      <c r="B1450" s="1"/>
      <c r="C1450" s="1"/>
      <c r="D1450" s="8"/>
      <c r="E1450" s="8"/>
      <c r="F1450" s="8"/>
      <c r="G1450" s="5"/>
      <c r="H1450" s="5"/>
      <c r="I1450" s="5"/>
    </row>
    <row r="1451" spans="1:9" x14ac:dyDescent="0.2">
      <c r="A1451" s="1"/>
      <c r="B1451" s="1"/>
      <c r="C1451" s="1"/>
      <c r="D1451" s="8"/>
      <c r="E1451" s="8"/>
      <c r="F1451" s="8"/>
      <c r="G1451" s="5"/>
      <c r="H1451" s="5"/>
      <c r="I1451" s="5"/>
    </row>
    <row r="1452" spans="1:9" x14ac:dyDescent="0.2">
      <c r="A1452" s="1"/>
      <c r="B1452" s="1"/>
      <c r="C1452" s="1"/>
      <c r="D1452" s="8"/>
      <c r="E1452" s="8"/>
      <c r="F1452" s="8"/>
      <c r="G1452" s="5"/>
      <c r="H1452" s="5"/>
      <c r="I1452" s="5"/>
    </row>
    <row r="1453" spans="1:9" x14ac:dyDescent="0.2">
      <c r="A1453" s="1"/>
      <c r="B1453" s="1"/>
      <c r="C1453" s="1"/>
      <c r="D1453" s="8"/>
      <c r="E1453" s="8"/>
      <c r="F1453" s="8"/>
      <c r="G1453" s="5"/>
      <c r="H1453" s="5"/>
      <c r="I1453" s="5"/>
    </row>
    <row r="1454" spans="1:9" x14ac:dyDescent="0.2">
      <c r="A1454" s="1"/>
      <c r="B1454" s="1"/>
      <c r="C1454" s="1"/>
      <c r="D1454" s="8"/>
      <c r="E1454" s="8"/>
      <c r="F1454" s="8"/>
      <c r="G1454" s="5"/>
      <c r="H1454" s="5"/>
      <c r="I1454" s="5"/>
    </row>
    <row r="1455" spans="1:9" x14ac:dyDescent="0.2">
      <c r="A1455" s="1"/>
      <c r="B1455" s="1"/>
      <c r="C1455" s="1"/>
      <c r="D1455" s="8"/>
      <c r="E1455" s="8"/>
      <c r="F1455" s="8"/>
      <c r="G1455" s="5"/>
      <c r="H1455" s="5"/>
      <c r="I1455" s="5"/>
    </row>
    <row r="1456" spans="1:9" x14ac:dyDescent="0.2">
      <c r="A1456" s="1"/>
      <c r="B1456" s="1"/>
      <c r="C1456" s="1"/>
      <c r="D1456" s="8"/>
      <c r="E1456" s="8"/>
      <c r="F1456" s="8"/>
      <c r="G1456" s="5"/>
      <c r="H1456" s="5"/>
      <c r="I1456" s="5"/>
    </row>
    <row r="1457" spans="1:9" x14ac:dyDescent="0.2">
      <c r="A1457" s="1"/>
      <c r="B1457" s="1"/>
      <c r="C1457" s="1"/>
      <c r="D1457" s="8"/>
      <c r="E1457" s="8"/>
      <c r="F1457" s="8"/>
      <c r="G1457" s="5"/>
      <c r="H1457" s="5"/>
      <c r="I1457" s="5"/>
    </row>
    <row r="1458" spans="1:9" x14ac:dyDescent="0.2">
      <c r="A1458" s="1"/>
      <c r="B1458" s="1"/>
      <c r="C1458" s="1"/>
      <c r="D1458" s="8"/>
      <c r="E1458" s="8"/>
      <c r="F1458" s="8"/>
      <c r="G1458" s="5"/>
      <c r="H1458" s="5"/>
      <c r="I1458" s="5"/>
    </row>
    <row r="1459" spans="1:9" x14ac:dyDescent="0.2">
      <c r="A1459" s="1"/>
      <c r="B1459" s="1"/>
      <c r="C1459" s="1"/>
      <c r="D1459" s="8"/>
      <c r="E1459" s="8"/>
      <c r="F1459" s="8"/>
      <c r="G1459" s="5"/>
      <c r="H1459" s="5"/>
      <c r="I1459" s="5"/>
    </row>
    <row r="1460" spans="1:9" x14ac:dyDescent="0.2">
      <c r="A1460" s="1"/>
      <c r="B1460" s="1"/>
      <c r="C1460" s="1"/>
      <c r="D1460" s="8"/>
      <c r="E1460" s="8"/>
      <c r="F1460" s="8"/>
      <c r="G1460" s="5"/>
      <c r="H1460" s="5"/>
      <c r="I1460" s="5"/>
    </row>
    <row r="1461" spans="1:9" x14ac:dyDescent="0.2">
      <c r="A1461" s="1"/>
      <c r="B1461" s="1"/>
      <c r="C1461" s="1"/>
      <c r="D1461" s="8"/>
      <c r="E1461" s="8"/>
      <c r="F1461" s="8"/>
      <c r="G1461" s="5"/>
      <c r="H1461" s="5"/>
      <c r="I1461" s="5"/>
    </row>
    <row r="1462" spans="1:9" x14ac:dyDescent="0.2">
      <c r="A1462" s="1"/>
      <c r="B1462" s="1"/>
      <c r="C1462" s="1"/>
      <c r="D1462" s="8"/>
      <c r="E1462" s="8"/>
      <c r="F1462" s="8"/>
      <c r="G1462" s="5"/>
      <c r="H1462" s="5"/>
      <c r="I1462" s="5"/>
    </row>
    <row r="1463" spans="1:9" x14ac:dyDescent="0.2">
      <c r="A1463" s="1"/>
      <c r="B1463" s="1"/>
      <c r="C1463" s="1"/>
      <c r="D1463" s="8"/>
      <c r="E1463" s="8"/>
      <c r="F1463" s="8"/>
      <c r="G1463" s="5"/>
      <c r="H1463" s="5"/>
      <c r="I1463" s="5"/>
    </row>
    <row r="1464" spans="1:9" x14ac:dyDescent="0.2">
      <c r="A1464" s="1"/>
      <c r="B1464" s="1"/>
      <c r="C1464" s="1"/>
      <c r="D1464" s="8"/>
      <c r="E1464" s="8"/>
      <c r="F1464" s="8"/>
      <c r="G1464" s="5"/>
      <c r="H1464" s="5"/>
      <c r="I1464" s="5"/>
    </row>
    <row r="1465" spans="1:9" x14ac:dyDescent="0.2">
      <c r="A1465" s="1"/>
      <c r="B1465" s="1"/>
      <c r="C1465" s="1"/>
      <c r="D1465" s="8"/>
      <c r="E1465" s="8"/>
      <c r="F1465" s="8"/>
      <c r="G1465" s="5"/>
      <c r="H1465" s="5"/>
      <c r="I1465" s="5"/>
    </row>
    <row r="1466" spans="1:9" x14ac:dyDescent="0.2">
      <c r="A1466" s="1"/>
      <c r="B1466" s="1"/>
      <c r="C1466" s="1"/>
      <c r="D1466" s="8"/>
      <c r="E1466" s="8"/>
      <c r="F1466" s="8"/>
      <c r="G1466" s="5"/>
      <c r="H1466" s="5"/>
      <c r="I1466" s="5"/>
    </row>
    <row r="1467" spans="1:9" x14ac:dyDescent="0.2">
      <c r="A1467" s="1"/>
      <c r="B1467" s="1"/>
      <c r="C1467" s="1"/>
      <c r="D1467" s="8"/>
      <c r="E1467" s="8"/>
      <c r="F1467" s="8"/>
      <c r="G1467" s="5"/>
      <c r="H1467" s="5"/>
      <c r="I1467" s="5"/>
    </row>
    <row r="1468" spans="1:9" x14ac:dyDescent="0.2">
      <c r="A1468" s="1"/>
      <c r="B1468" s="1"/>
      <c r="C1468" s="1"/>
      <c r="D1468" s="8"/>
      <c r="E1468" s="8"/>
      <c r="F1468" s="8"/>
      <c r="G1468" s="5"/>
      <c r="H1468" s="5"/>
      <c r="I1468" s="5"/>
    </row>
    <row r="1469" spans="1:9" x14ac:dyDescent="0.2">
      <c r="A1469" s="1"/>
      <c r="B1469" s="1"/>
      <c r="C1469" s="1"/>
      <c r="D1469" s="8"/>
      <c r="E1469" s="8"/>
      <c r="F1469" s="8"/>
      <c r="G1469" s="5"/>
      <c r="H1469" s="5"/>
      <c r="I1469" s="5"/>
    </row>
    <row r="1470" spans="1:9" x14ac:dyDescent="0.2">
      <c r="A1470" s="1"/>
      <c r="B1470" s="1"/>
      <c r="C1470" s="1"/>
      <c r="D1470" s="8"/>
      <c r="E1470" s="8"/>
      <c r="F1470" s="8"/>
      <c r="G1470" s="5"/>
      <c r="H1470" s="5"/>
      <c r="I1470" s="5"/>
    </row>
    <row r="1471" spans="1:9" x14ac:dyDescent="0.2">
      <c r="A1471" s="1"/>
      <c r="B1471" s="1"/>
      <c r="C1471" s="1"/>
      <c r="D1471" s="8"/>
      <c r="E1471" s="8"/>
      <c r="F1471" s="8"/>
      <c r="G1471" s="5"/>
      <c r="H1471" s="5"/>
      <c r="I1471" s="5"/>
    </row>
    <row r="1472" spans="1:9" x14ac:dyDescent="0.2">
      <c r="A1472" s="1"/>
      <c r="B1472" s="1"/>
      <c r="C1472" s="1"/>
      <c r="D1472" s="8"/>
      <c r="E1472" s="8"/>
      <c r="F1472" s="8"/>
      <c r="G1472" s="5"/>
      <c r="H1472" s="5"/>
      <c r="I1472" s="5"/>
    </row>
    <row r="1473" spans="1:9" x14ac:dyDescent="0.2">
      <c r="A1473" s="1"/>
      <c r="B1473" s="1"/>
      <c r="C1473" s="1"/>
      <c r="D1473" s="8"/>
      <c r="E1473" s="8"/>
      <c r="F1473" s="8"/>
      <c r="G1473" s="5"/>
      <c r="H1473" s="5"/>
      <c r="I1473" s="5"/>
    </row>
    <row r="1474" spans="1:9" x14ac:dyDescent="0.2">
      <c r="A1474" s="1"/>
      <c r="B1474" s="1"/>
      <c r="C1474" s="1"/>
      <c r="D1474" s="8"/>
      <c r="E1474" s="8"/>
      <c r="F1474" s="8"/>
      <c r="G1474" s="5"/>
      <c r="H1474" s="5"/>
      <c r="I1474" s="5"/>
    </row>
    <row r="1475" spans="1:9" x14ac:dyDescent="0.2">
      <c r="A1475" s="1"/>
      <c r="B1475" s="1"/>
      <c r="C1475" s="1"/>
      <c r="D1475" s="8"/>
      <c r="E1475" s="8"/>
      <c r="F1475" s="8"/>
      <c r="G1475" s="5"/>
      <c r="H1475" s="5"/>
      <c r="I1475" s="5"/>
    </row>
    <row r="1476" spans="1:9" x14ac:dyDescent="0.2">
      <c r="A1476" s="1"/>
      <c r="B1476" s="1"/>
      <c r="C1476" s="1"/>
      <c r="D1476" s="8"/>
      <c r="E1476" s="8"/>
      <c r="F1476" s="8"/>
      <c r="G1476" s="5"/>
      <c r="H1476" s="5"/>
      <c r="I1476" s="5"/>
    </row>
    <row r="1477" spans="1:9" x14ac:dyDescent="0.2">
      <c r="A1477" s="1"/>
      <c r="B1477" s="1"/>
      <c r="C1477" s="1"/>
      <c r="D1477" s="8"/>
      <c r="E1477" s="8"/>
      <c r="F1477" s="8"/>
      <c r="G1477" s="5"/>
      <c r="H1477" s="5"/>
      <c r="I1477" s="5"/>
    </row>
    <row r="1478" spans="1:9" x14ac:dyDescent="0.2">
      <c r="A1478" s="1"/>
      <c r="B1478" s="1"/>
      <c r="C1478" s="1"/>
      <c r="D1478" s="8"/>
      <c r="E1478" s="8"/>
      <c r="F1478" s="8"/>
      <c r="G1478" s="5"/>
      <c r="H1478" s="5"/>
      <c r="I1478" s="5"/>
    </row>
    <row r="1479" spans="1:9" x14ac:dyDescent="0.2">
      <c r="A1479" s="1"/>
      <c r="B1479" s="1"/>
      <c r="C1479" s="1"/>
      <c r="D1479" s="8"/>
      <c r="E1479" s="8"/>
      <c r="F1479" s="8"/>
      <c r="G1479" s="5"/>
      <c r="H1479" s="5"/>
      <c r="I1479" s="5"/>
    </row>
    <row r="1480" spans="1:9" x14ac:dyDescent="0.2">
      <c r="A1480" s="1"/>
      <c r="B1480" s="1"/>
      <c r="C1480" s="1"/>
      <c r="D1480" s="8"/>
      <c r="E1480" s="8"/>
      <c r="F1480" s="8"/>
      <c r="G1480" s="5"/>
      <c r="H1480" s="5"/>
      <c r="I1480" s="5"/>
    </row>
    <row r="1481" spans="1:9" x14ac:dyDescent="0.2">
      <c r="A1481" s="1"/>
      <c r="B1481" s="1"/>
      <c r="C1481" s="1"/>
      <c r="D1481" s="8"/>
      <c r="E1481" s="8"/>
      <c r="F1481" s="8"/>
      <c r="G1481" s="5"/>
      <c r="H1481" s="5"/>
      <c r="I1481" s="5"/>
    </row>
    <row r="1482" spans="1:9" x14ac:dyDescent="0.2">
      <c r="A1482" s="1"/>
      <c r="B1482" s="1"/>
      <c r="C1482" s="1"/>
      <c r="D1482" s="8"/>
      <c r="E1482" s="8"/>
      <c r="F1482" s="8"/>
      <c r="G1482" s="5"/>
      <c r="H1482" s="5"/>
      <c r="I1482" s="5"/>
    </row>
    <row r="1483" spans="1:9" x14ac:dyDescent="0.2">
      <c r="A1483" s="1"/>
      <c r="B1483" s="1"/>
      <c r="C1483" s="1"/>
      <c r="D1483" s="8"/>
      <c r="E1483" s="8"/>
      <c r="F1483" s="8"/>
      <c r="G1483" s="5"/>
      <c r="H1483" s="5"/>
      <c r="I1483" s="5"/>
    </row>
    <row r="1484" spans="1:9" x14ac:dyDescent="0.2">
      <c r="A1484" s="1"/>
      <c r="B1484" s="1"/>
      <c r="C1484" s="1"/>
      <c r="D1484" s="8"/>
      <c r="E1484" s="8"/>
      <c r="F1484" s="8"/>
      <c r="G1484" s="5"/>
      <c r="H1484" s="5"/>
      <c r="I1484" s="5"/>
    </row>
    <row r="1485" spans="1:9" x14ac:dyDescent="0.2">
      <c r="A1485" s="1"/>
      <c r="B1485" s="1"/>
      <c r="C1485" s="1"/>
      <c r="D1485" s="8"/>
      <c r="E1485" s="8"/>
      <c r="F1485" s="8"/>
      <c r="G1485" s="5"/>
      <c r="H1485" s="5"/>
      <c r="I1485" s="5"/>
    </row>
    <row r="1486" spans="1:9" x14ac:dyDescent="0.2">
      <c r="A1486" s="1"/>
      <c r="B1486" s="1"/>
      <c r="C1486" s="1"/>
      <c r="D1486" s="8"/>
      <c r="E1486" s="8"/>
      <c r="F1486" s="8"/>
      <c r="G1486" s="5"/>
      <c r="H1486" s="5"/>
      <c r="I1486" s="5"/>
    </row>
    <row r="1487" spans="1:9" x14ac:dyDescent="0.2">
      <c r="A1487" s="1"/>
      <c r="B1487" s="1"/>
      <c r="C1487" s="1"/>
      <c r="D1487" s="8"/>
      <c r="E1487" s="8"/>
      <c r="F1487" s="8"/>
      <c r="G1487" s="5"/>
      <c r="H1487" s="5"/>
      <c r="I1487" s="5"/>
    </row>
    <row r="1488" spans="1:9" x14ac:dyDescent="0.2">
      <c r="A1488" s="1"/>
      <c r="B1488" s="1"/>
      <c r="C1488" s="1"/>
      <c r="D1488" s="8"/>
      <c r="E1488" s="8"/>
      <c r="F1488" s="8"/>
      <c r="G1488" s="5"/>
      <c r="H1488" s="5"/>
      <c r="I1488" s="5"/>
    </row>
    <row r="1489" spans="1:9" x14ac:dyDescent="0.2">
      <c r="A1489" s="1"/>
      <c r="B1489" s="1"/>
      <c r="C1489" s="1"/>
      <c r="D1489" s="8"/>
      <c r="E1489" s="8"/>
      <c r="F1489" s="8"/>
      <c r="G1489" s="5"/>
      <c r="H1489" s="5"/>
      <c r="I1489" s="5"/>
    </row>
    <row r="1490" spans="1:9" x14ac:dyDescent="0.2">
      <c r="A1490" s="1"/>
      <c r="B1490" s="1"/>
      <c r="C1490" s="1"/>
      <c r="D1490" s="8"/>
      <c r="E1490" s="8"/>
      <c r="F1490" s="8"/>
      <c r="G1490" s="5"/>
      <c r="H1490" s="5"/>
      <c r="I1490" s="5"/>
    </row>
    <row r="1491" spans="1:9" x14ac:dyDescent="0.2">
      <c r="A1491" s="1"/>
      <c r="B1491" s="1"/>
      <c r="C1491" s="1"/>
      <c r="D1491" s="8"/>
      <c r="E1491" s="8"/>
      <c r="F1491" s="8"/>
      <c r="G1491" s="5"/>
      <c r="H1491" s="5"/>
      <c r="I1491" s="5"/>
    </row>
    <row r="1492" spans="1:9" x14ac:dyDescent="0.2">
      <c r="A1492" s="1"/>
      <c r="B1492" s="1"/>
      <c r="C1492" s="1"/>
      <c r="D1492" s="8"/>
      <c r="E1492" s="8"/>
      <c r="F1492" s="8"/>
      <c r="G1492" s="5"/>
      <c r="H1492" s="5"/>
      <c r="I1492" s="5"/>
    </row>
    <row r="1493" spans="1:9" x14ac:dyDescent="0.2">
      <c r="A1493" s="1"/>
      <c r="B1493" s="1"/>
      <c r="C1493" s="1"/>
      <c r="D1493" s="8"/>
      <c r="E1493" s="8"/>
      <c r="F1493" s="8"/>
      <c r="G1493" s="5"/>
      <c r="H1493" s="5"/>
      <c r="I1493" s="5"/>
    </row>
    <row r="1494" spans="1:9" x14ac:dyDescent="0.2">
      <c r="A1494" s="1"/>
      <c r="B1494" s="1"/>
      <c r="C1494" s="1"/>
      <c r="D1494" s="8"/>
      <c r="E1494" s="8"/>
      <c r="F1494" s="8"/>
      <c r="G1494" s="5"/>
      <c r="H1494" s="5"/>
      <c r="I1494" s="5"/>
    </row>
    <row r="1495" spans="1:9" x14ac:dyDescent="0.2">
      <c r="A1495" s="1"/>
      <c r="B1495" s="1"/>
      <c r="C1495" s="1"/>
      <c r="D1495" s="8"/>
      <c r="E1495" s="8"/>
      <c r="F1495" s="8"/>
      <c r="G1495" s="5"/>
      <c r="H1495" s="5"/>
      <c r="I1495" s="5"/>
    </row>
    <row r="1496" spans="1:9" x14ac:dyDescent="0.2">
      <c r="A1496" s="1"/>
      <c r="B1496" s="1"/>
      <c r="C1496" s="1"/>
      <c r="D1496" s="8"/>
      <c r="E1496" s="8"/>
      <c r="F1496" s="8"/>
      <c r="G1496" s="5"/>
      <c r="H1496" s="5"/>
      <c r="I1496" s="5"/>
    </row>
    <row r="1497" spans="1:9" x14ac:dyDescent="0.2">
      <c r="A1497" s="1"/>
      <c r="B1497" s="1"/>
      <c r="C1497" s="1"/>
      <c r="D1497" s="8"/>
      <c r="E1497" s="8"/>
      <c r="F1497" s="8"/>
      <c r="G1497" s="5"/>
      <c r="H1497" s="5"/>
      <c r="I1497" s="5"/>
    </row>
    <row r="1498" spans="1:9" x14ac:dyDescent="0.2">
      <c r="A1498" s="1"/>
      <c r="B1498" s="1"/>
      <c r="C1498" s="1"/>
      <c r="D1498" s="8"/>
      <c r="E1498" s="8"/>
      <c r="F1498" s="8"/>
      <c r="G1498" s="5"/>
      <c r="H1498" s="5"/>
      <c r="I1498" s="5"/>
    </row>
    <row r="1499" spans="1:9" x14ac:dyDescent="0.2">
      <c r="A1499" s="1"/>
      <c r="B1499" s="1"/>
      <c r="C1499" s="1"/>
      <c r="D1499" s="8"/>
      <c r="E1499" s="8"/>
      <c r="F1499" s="8"/>
      <c r="G1499" s="5"/>
      <c r="H1499" s="5"/>
      <c r="I1499" s="5"/>
    </row>
    <row r="1500" spans="1:9" x14ac:dyDescent="0.2">
      <c r="A1500" s="1"/>
      <c r="B1500" s="1"/>
      <c r="C1500" s="1"/>
      <c r="D1500" s="8"/>
      <c r="E1500" s="8"/>
      <c r="F1500" s="8"/>
      <c r="G1500" s="5"/>
      <c r="H1500" s="5"/>
      <c r="I1500" s="5"/>
    </row>
    <row r="1501" spans="1:9" x14ac:dyDescent="0.2">
      <c r="A1501" s="1"/>
      <c r="B1501" s="1"/>
      <c r="C1501" s="1"/>
      <c r="D1501" s="8"/>
      <c r="E1501" s="8"/>
      <c r="F1501" s="8"/>
      <c r="G1501" s="5"/>
      <c r="H1501" s="5"/>
      <c r="I1501" s="5"/>
    </row>
    <row r="1502" spans="1:9" x14ac:dyDescent="0.2">
      <c r="A1502" s="1"/>
      <c r="B1502" s="1"/>
      <c r="C1502" s="1"/>
      <c r="D1502" s="8"/>
      <c r="E1502" s="8"/>
      <c r="F1502" s="8"/>
      <c r="G1502" s="5"/>
      <c r="H1502" s="5"/>
      <c r="I1502" s="5"/>
    </row>
    <row r="1503" spans="1:9" x14ac:dyDescent="0.2">
      <c r="A1503" s="1"/>
      <c r="B1503" s="1"/>
      <c r="C1503" s="1"/>
      <c r="D1503" s="8"/>
      <c r="E1503" s="8"/>
      <c r="F1503" s="8"/>
      <c r="G1503" s="5"/>
      <c r="H1503" s="5"/>
      <c r="I1503" s="5"/>
    </row>
    <row r="1504" spans="1:9" x14ac:dyDescent="0.2">
      <c r="A1504" s="1"/>
      <c r="B1504" s="1"/>
      <c r="C1504" s="1"/>
      <c r="D1504" s="8"/>
      <c r="E1504" s="8"/>
      <c r="F1504" s="8"/>
      <c r="G1504" s="5"/>
      <c r="H1504" s="5"/>
      <c r="I1504" s="5"/>
    </row>
    <row r="1505" spans="1:9" x14ac:dyDescent="0.2">
      <c r="A1505" s="1"/>
      <c r="B1505" s="1"/>
      <c r="C1505" s="1"/>
      <c r="D1505" s="8"/>
      <c r="E1505" s="8"/>
      <c r="F1505" s="8"/>
      <c r="G1505" s="5"/>
      <c r="H1505" s="5"/>
      <c r="I1505" s="5"/>
    </row>
    <row r="1506" spans="1:9" x14ac:dyDescent="0.2">
      <c r="A1506" s="1"/>
      <c r="B1506" s="1"/>
      <c r="C1506" s="1"/>
      <c r="D1506" s="8"/>
      <c r="E1506" s="8"/>
      <c r="F1506" s="8"/>
      <c r="G1506" s="5"/>
      <c r="H1506" s="5"/>
      <c r="I1506" s="5"/>
    </row>
    <row r="1507" spans="1:9" x14ac:dyDescent="0.2">
      <c r="A1507" s="1"/>
      <c r="B1507" s="1"/>
      <c r="C1507" s="1"/>
      <c r="D1507" s="8"/>
      <c r="E1507" s="8"/>
      <c r="F1507" s="8"/>
      <c r="G1507" s="5"/>
      <c r="H1507" s="5"/>
      <c r="I1507" s="5"/>
    </row>
    <row r="1508" spans="1:9" x14ac:dyDescent="0.2">
      <c r="A1508" s="1"/>
      <c r="B1508" s="1"/>
      <c r="C1508" s="1"/>
      <c r="D1508" s="8"/>
      <c r="E1508" s="8"/>
      <c r="F1508" s="8"/>
      <c r="G1508" s="5"/>
      <c r="H1508" s="5"/>
      <c r="I1508" s="5"/>
    </row>
    <row r="1509" spans="1:9" x14ac:dyDescent="0.2">
      <c r="A1509" s="1"/>
      <c r="B1509" s="1"/>
      <c r="C1509" s="1"/>
      <c r="D1509" s="8"/>
      <c r="E1509" s="8"/>
      <c r="F1509" s="8"/>
      <c r="G1509" s="5"/>
      <c r="H1509" s="5"/>
      <c r="I1509" s="5"/>
    </row>
    <row r="1510" spans="1:9" x14ac:dyDescent="0.2">
      <c r="A1510" s="1"/>
      <c r="B1510" s="1"/>
      <c r="C1510" s="1"/>
      <c r="D1510" s="8"/>
      <c r="E1510" s="8"/>
      <c r="F1510" s="8"/>
      <c r="G1510" s="5"/>
      <c r="H1510" s="5"/>
      <c r="I1510" s="5"/>
    </row>
    <row r="1511" spans="1:9" x14ac:dyDescent="0.2">
      <c r="A1511" s="1"/>
      <c r="B1511" s="1"/>
      <c r="C1511" s="1"/>
      <c r="D1511" s="8"/>
      <c r="E1511" s="8"/>
      <c r="F1511" s="8"/>
      <c r="G1511" s="5"/>
      <c r="H1511" s="5"/>
      <c r="I1511" s="5"/>
    </row>
    <row r="1512" spans="1:9" x14ac:dyDescent="0.2">
      <c r="A1512" s="1"/>
      <c r="B1512" s="1"/>
      <c r="C1512" s="1"/>
      <c r="D1512" s="8"/>
      <c r="E1512" s="8"/>
      <c r="F1512" s="8"/>
      <c r="G1512" s="5"/>
      <c r="H1512" s="5"/>
      <c r="I1512" s="5"/>
    </row>
    <row r="1513" spans="1:9" x14ac:dyDescent="0.2">
      <c r="A1513" s="1"/>
      <c r="B1513" s="1"/>
      <c r="C1513" s="1"/>
      <c r="D1513" s="8"/>
      <c r="E1513" s="8"/>
      <c r="F1513" s="8"/>
      <c r="G1513" s="5"/>
      <c r="H1513" s="5"/>
      <c r="I1513" s="5"/>
    </row>
    <row r="1514" spans="1:9" x14ac:dyDescent="0.2">
      <c r="A1514" s="1"/>
      <c r="B1514" s="1"/>
      <c r="C1514" s="1"/>
      <c r="D1514" s="8"/>
      <c r="E1514" s="8"/>
      <c r="F1514" s="8"/>
      <c r="G1514" s="5"/>
      <c r="H1514" s="5"/>
      <c r="I1514" s="5"/>
    </row>
    <row r="1515" spans="1:9" x14ac:dyDescent="0.2">
      <c r="A1515" s="1"/>
      <c r="B1515" s="1"/>
      <c r="C1515" s="1"/>
      <c r="D1515" s="8"/>
      <c r="E1515" s="8"/>
      <c r="F1515" s="8"/>
      <c r="G1515" s="5"/>
      <c r="H1515" s="5"/>
      <c r="I1515" s="5"/>
    </row>
    <row r="1516" spans="1:9" x14ac:dyDescent="0.2">
      <c r="A1516" s="1"/>
      <c r="B1516" s="1"/>
      <c r="C1516" s="1"/>
      <c r="D1516" s="8"/>
      <c r="E1516" s="8"/>
      <c r="F1516" s="8"/>
      <c r="G1516" s="5"/>
      <c r="H1516" s="5"/>
      <c r="I1516" s="5"/>
    </row>
    <row r="1517" spans="1:9" x14ac:dyDescent="0.2">
      <c r="A1517" s="1"/>
      <c r="B1517" s="1"/>
      <c r="C1517" s="1"/>
      <c r="D1517" s="8"/>
      <c r="E1517" s="8"/>
      <c r="F1517" s="8"/>
      <c r="G1517" s="5"/>
      <c r="H1517" s="5"/>
      <c r="I1517" s="5"/>
    </row>
    <row r="1518" spans="1:9" x14ac:dyDescent="0.2">
      <c r="A1518" s="1"/>
      <c r="B1518" s="1"/>
      <c r="C1518" s="1"/>
      <c r="D1518" s="8"/>
      <c r="E1518" s="8"/>
      <c r="F1518" s="8"/>
      <c r="G1518" s="5"/>
      <c r="H1518" s="5"/>
      <c r="I1518" s="5"/>
    </row>
    <row r="1519" spans="1:9" x14ac:dyDescent="0.2">
      <c r="A1519" s="1"/>
      <c r="B1519" s="1"/>
      <c r="C1519" s="1"/>
      <c r="D1519" s="8"/>
      <c r="E1519" s="8"/>
      <c r="F1519" s="8"/>
      <c r="G1519" s="5"/>
      <c r="H1519" s="5"/>
      <c r="I1519" s="5"/>
    </row>
    <row r="1520" spans="1:9" x14ac:dyDescent="0.2">
      <c r="A1520" s="1"/>
      <c r="B1520" s="1"/>
      <c r="C1520" s="1"/>
      <c r="D1520" s="8"/>
      <c r="E1520" s="8"/>
      <c r="F1520" s="8"/>
      <c r="G1520" s="5"/>
      <c r="H1520" s="5"/>
      <c r="I1520" s="5"/>
    </row>
    <row r="1521" spans="1:9" x14ac:dyDescent="0.2">
      <c r="A1521" s="1"/>
      <c r="B1521" s="1"/>
      <c r="C1521" s="1"/>
      <c r="D1521" s="8"/>
      <c r="E1521" s="8"/>
      <c r="F1521" s="8"/>
      <c r="G1521" s="5"/>
      <c r="H1521" s="5"/>
      <c r="I1521" s="5"/>
    </row>
    <row r="1522" spans="1:9" x14ac:dyDescent="0.2">
      <c r="A1522" s="1"/>
      <c r="B1522" s="1"/>
      <c r="C1522" s="1"/>
      <c r="D1522" s="8"/>
      <c r="E1522" s="8"/>
      <c r="F1522" s="8"/>
      <c r="G1522" s="5"/>
      <c r="H1522" s="5"/>
      <c r="I1522" s="5"/>
    </row>
    <row r="1523" spans="1:9" x14ac:dyDescent="0.2">
      <c r="A1523" s="1"/>
      <c r="B1523" s="1"/>
      <c r="C1523" s="1"/>
      <c r="D1523" s="8"/>
      <c r="E1523" s="8"/>
      <c r="F1523" s="8"/>
      <c r="G1523" s="5"/>
      <c r="H1523" s="5"/>
      <c r="I1523" s="5"/>
    </row>
    <row r="1524" spans="1:9" x14ac:dyDescent="0.2">
      <c r="A1524" s="1"/>
      <c r="B1524" s="1"/>
      <c r="C1524" s="1"/>
      <c r="D1524" s="8"/>
      <c r="E1524" s="8"/>
      <c r="F1524" s="8"/>
      <c r="G1524" s="5"/>
      <c r="H1524" s="5"/>
      <c r="I1524" s="5"/>
    </row>
    <row r="1525" spans="1:9" x14ac:dyDescent="0.2">
      <c r="A1525" s="1"/>
      <c r="B1525" s="1"/>
      <c r="C1525" s="1"/>
      <c r="D1525" s="8"/>
      <c r="E1525" s="8"/>
      <c r="F1525" s="8"/>
      <c r="G1525" s="5"/>
      <c r="H1525" s="5"/>
      <c r="I1525" s="5"/>
    </row>
    <row r="1526" spans="1:9" x14ac:dyDescent="0.2">
      <c r="A1526" s="1"/>
      <c r="B1526" s="1"/>
      <c r="C1526" s="1"/>
      <c r="D1526" s="8"/>
      <c r="E1526" s="8"/>
      <c r="F1526" s="8"/>
      <c r="G1526" s="5"/>
      <c r="H1526" s="5"/>
      <c r="I1526" s="5"/>
    </row>
    <row r="1527" spans="1:9" x14ac:dyDescent="0.2">
      <c r="A1527" s="1"/>
      <c r="B1527" s="1"/>
      <c r="C1527" s="1"/>
      <c r="D1527" s="8"/>
      <c r="E1527" s="8"/>
      <c r="F1527" s="8"/>
      <c r="G1527" s="5"/>
      <c r="H1527" s="5"/>
      <c r="I1527" s="5"/>
    </row>
    <row r="1528" spans="1:9" x14ac:dyDescent="0.2">
      <c r="A1528" s="1"/>
      <c r="B1528" s="1"/>
      <c r="C1528" s="1"/>
      <c r="D1528" s="8"/>
      <c r="E1528" s="8"/>
      <c r="F1528" s="8"/>
      <c r="G1528" s="5"/>
      <c r="H1528" s="5"/>
      <c r="I1528" s="5"/>
    </row>
    <row r="1529" spans="1:9" x14ac:dyDescent="0.2">
      <c r="A1529" s="1"/>
      <c r="B1529" s="1"/>
      <c r="C1529" s="1"/>
      <c r="D1529" s="8"/>
      <c r="E1529" s="8"/>
      <c r="F1529" s="8"/>
      <c r="G1529" s="5"/>
      <c r="H1529" s="5"/>
      <c r="I1529" s="5"/>
    </row>
    <row r="1530" spans="1:9" x14ac:dyDescent="0.2">
      <c r="A1530" s="1"/>
      <c r="B1530" s="1"/>
      <c r="C1530" s="1"/>
      <c r="D1530" s="8"/>
      <c r="E1530" s="8"/>
      <c r="F1530" s="8"/>
      <c r="G1530" s="5"/>
      <c r="H1530" s="5"/>
      <c r="I1530" s="5"/>
    </row>
    <row r="1531" spans="1:9" x14ac:dyDescent="0.2">
      <c r="A1531" s="1"/>
      <c r="B1531" s="1"/>
      <c r="C1531" s="1"/>
      <c r="D1531" s="8"/>
      <c r="E1531" s="8"/>
      <c r="F1531" s="8"/>
      <c r="G1531" s="5"/>
      <c r="H1531" s="5"/>
      <c r="I1531" s="5"/>
    </row>
    <row r="1532" spans="1:9" x14ac:dyDescent="0.2">
      <c r="A1532" s="1"/>
      <c r="B1532" s="1"/>
      <c r="C1532" s="1"/>
      <c r="D1532" s="8"/>
      <c r="E1532" s="8"/>
      <c r="F1532" s="8"/>
      <c r="G1532" s="5"/>
      <c r="H1532" s="5"/>
      <c r="I1532" s="5"/>
    </row>
    <row r="1533" spans="1:9" x14ac:dyDescent="0.2">
      <c r="A1533" s="1"/>
      <c r="B1533" s="1"/>
      <c r="C1533" s="1"/>
      <c r="D1533" s="8"/>
      <c r="E1533" s="8"/>
      <c r="F1533" s="8"/>
      <c r="G1533" s="5"/>
      <c r="H1533" s="5"/>
      <c r="I1533" s="5"/>
    </row>
    <row r="1534" spans="1:9" x14ac:dyDescent="0.2">
      <c r="A1534" s="1"/>
      <c r="B1534" s="1"/>
      <c r="C1534" s="1"/>
      <c r="D1534" s="8"/>
      <c r="E1534" s="8"/>
      <c r="F1534" s="8"/>
      <c r="G1534" s="5"/>
      <c r="H1534" s="5"/>
      <c r="I1534" s="5"/>
    </row>
    <row r="1535" spans="1:9" x14ac:dyDescent="0.2">
      <c r="A1535" s="1"/>
      <c r="B1535" s="1"/>
      <c r="C1535" s="1"/>
      <c r="D1535" s="8"/>
      <c r="E1535" s="8"/>
      <c r="F1535" s="8"/>
      <c r="G1535" s="5"/>
      <c r="H1535" s="5"/>
      <c r="I1535" s="5"/>
    </row>
    <row r="1536" spans="1:9" x14ac:dyDescent="0.2">
      <c r="A1536" s="1"/>
      <c r="B1536" s="1"/>
      <c r="C1536" s="1"/>
      <c r="D1536" s="8"/>
      <c r="E1536" s="8"/>
      <c r="F1536" s="8"/>
      <c r="G1536" s="5"/>
      <c r="H1536" s="5"/>
      <c r="I1536" s="5"/>
    </row>
    <row r="1537" spans="1:9" x14ac:dyDescent="0.2">
      <c r="A1537" s="1"/>
      <c r="B1537" s="1"/>
      <c r="C1537" s="1"/>
      <c r="D1537" s="8"/>
      <c r="E1537" s="8"/>
      <c r="F1537" s="8"/>
      <c r="G1537" s="5"/>
      <c r="H1537" s="5"/>
      <c r="I1537" s="5"/>
    </row>
    <row r="1538" spans="1:9" x14ac:dyDescent="0.2">
      <c r="A1538" s="1"/>
      <c r="B1538" s="1"/>
      <c r="C1538" s="1"/>
      <c r="D1538" s="8"/>
      <c r="E1538" s="8"/>
      <c r="F1538" s="8"/>
      <c r="G1538" s="5"/>
      <c r="H1538" s="5"/>
      <c r="I1538" s="5"/>
    </row>
    <row r="1539" spans="1:9" x14ac:dyDescent="0.2">
      <c r="A1539" s="1"/>
      <c r="B1539" s="1"/>
      <c r="C1539" s="1"/>
      <c r="D1539" s="8"/>
      <c r="E1539" s="8"/>
      <c r="F1539" s="8"/>
      <c r="G1539" s="5"/>
      <c r="H1539" s="5"/>
      <c r="I1539" s="5"/>
    </row>
    <row r="1540" spans="1:9" x14ac:dyDescent="0.2">
      <c r="A1540" s="1"/>
      <c r="B1540" s="1"/>
      <c r="C1540" s="1"/>
      <c r="D1540" s="8"/>
      <c r="E1540" s="8"/>
      <c r="F1540" s="8"/>
      <c r="G1540" s="5"/>
      <c r="H1540" s="5"/>
      <c r="I1540" s="5"/>
    </row>
    <row r="1541" spans="1:9" x14ac:dyDescent="0.2">
      <c r="A1541" s="1"/>
      <c r="B1541" s="1"/>
      <c r="C1541" s="1"/>
      <c r="D1541" s="8"/>
      <c r="E1541" s="8"/>
      <c r="F1541" s="8"/>
      <c r="G1541" s="5"/>
      <c r="H1541" s="5"/>
      <c r="I1541" s="5"/>
    </row>
    <row r="1542" spans="1:9" x14ac:dyDescent="0.2">
      <c r="A1542" s="1"/>
      <c r="B1542" s="1"/>
      <c r="C1542" s="1"/>
      <c r="D1542" s="8"/>
      <c r="E1542" s="8"/>
      <c r="F1542" s="8"/>
      <c r="G1542" s="5"/>
      <c r="H1542" s="5"/>
      <c r="I1542" s="5"/>
    </row>
    <row r="1543" spans="1:9" x14ac:dyDescent="0.2">
      <c r="A1543" s="1"/>
      <c r="B1543" s="1"/>
      <c r="C1543" s="1"/>
      <c r="D1543" s="8"/>
      <c r="E1543" s="8"/>
      <c r="F1543" s="8"/>
      <c r="G1543" s="5"/>
      <c r="H1543" s="5"/>
      <c r="I1543" s="5"/>
    </row>
    <row r="1544" spans="1:9" x14ac:dyDescent="0.2">
      <c r="A1544" s="1"/>
      <c r="B1544" s="1"/>
      <c r="C1544" s="1"/>
      <c r="D1544" s="8"/>
      <c r="E1544" s="8"/>
      <c r="F1544" s="8"/>
      <c r="G1544" s="5"/>
      <c r="H1544" s="5"/>
      <c r="I1544" s="5"/>
    </row>
    <row r="1545" spans="1:9" x14ac:dyDescent="0.2">
      <c r="A1545" s="1"/>
      <c r="B1545" s="1"/>
      <c r="C1545" s="1"/>
      <c r="D1545" s="8"/>
      <c r="E1545" s="8"/>
      <c r="F1545" s="8"/>
      <c r="G1545" s="5"/>
      <c r="H1545" s="5"/>
      <c r="I1545" s="5"/>
    </row>
    <row r="1546" spans="1:9" x14ac:dyDescent="0.2">
      <c r="A1546" s="1"/>
      <c r="B1546" s="1"/>
      <c r="C1546" s="1"/>
      <c r="D1546" s="8"/>
      <c r="E1546" s="8"/>
      <c r="F1546" s="8"/>
      <c r="G1546" s="5"/>
      <c r="H1546" s="5"/>
      <c r="I1546" s="5"/>
    </row>
    <row r="1547" spans="1:9" x14ac:dyDescent="0.2">
      <c r="A1547" s="1"/>
      <c r="B1547" s="1"/>
      <c r="C1547" s="1"/>
      <c r="D1547" s="8"/>
      <c r="E1547" s="8"/>
      <c r="F1547" s="8"/>
      <c r="G1547" s="5"/>
      <c r="H1547" s="5"/>
      <c r="I1547" s="5"/>
    </row>
    <row r="1548" spans="1:9" x14ac:dyDescent="0.2">
      <c r="A1548" s="1"/>
      <c r="B1548" s="1"/>
      <c r="C1548" s="1"/>
      <c r="D1548" s="8"/>
      <c r="E1548" s="8"/>
      <c r="F1548" s="8"/>
      <c r="G1548" s="5"/>
      <c r="H1548" s="5"/>
      <c r="I1548" s="5"/>
    </row>
    <row r="1549" spans="1:9" x14ac:dyDescent="0.2">
      <c r="A1549" s="1"/>
      <c r="B1549" s="1"/>
      <c r="C1549" s="1"/>
      <c r="D1549" s="8"/>
      <c r="E1549" s="8"/>
      <c r="F1549" s="8"/>
      <c r="G1549" s="5"/>
      <c r="H1549" s="5"/>
      <c r="I1549" s="5"/>
    </row>
    <row r="1550" spans="1:9" x14ac:dyDescent="0.2">
      <c r="A1550" s="1"/>
      <c r="B1550" s="1"/>
      <c r="C1550" s="1"/>
      <c r="D1550" s="8"/>
      <c r="E1550" s="8"/>
      <c r="F1550" s="8"/>
      <c r="G1550" s="5"/>
      <c r="H1550" s="5"/>
      <c r="I1550" s="5"/>
    </row>
    <row r="1551" spans="1:9" x14ac:dyDescent="0.2">
      <c r="A1551" s="1"/>
      <c r="B1551" s="1"/>
      <c r="C1551" s="1"/>
      <c r="D1551" s="8"/>
      <c r="E1551" s="8"/>
      <c r="F1551" s="8"/>
      <c r="G1551" s="5"/>
      <c r="H1551" s="5"/>
      <c r="I1551" s="5"/>
    </row>
    <row r="1552" spans="1:9" x14ac:dyDescent="0.2">
      <c r="A1552" s="1"/>
      <c r="B1552" s="1"/>
      <c r="C1552" s="1"/>
      <c r="D1552" s="8"/>
      <c r="E1552" s="8"/>
      <c r="F1552" s="8"/>
      <c r="G1552" s="5"/>
      <c r="H1552" s="5"/>
      <c r="I1552" s="5"/>
    </row>
    <row r="1553" spans="1:9" x14ac:dyDescent="0.2">
      <c r="A1553" s="1"/>
      <c r="B1553" s="1"/>
      <c r="C1553" s="1"/>
      <c r="D1553" s="8"/>
      <c r="E1553" s="8"/>
      <c r="F1553" s="8"/>
      <c r="G1553" s="5"/>
      <c r="H1553" s="5"/>
      <c r="I1553" s="5"/>
    </row>
    <row r="1554" spans="1:9" x14ac:dyDescent="0.2">
      <c r="A1554" s="1"/>
      <c r="B1554" s="1"/>
      <c r="C1554" s="1"/>
      <c r="D1554" s="8"/>
      <c r="E1554" s="8"/>
      <c r="F1554" s="8"/>
      <c r="G1554" s="5"/>
      <c r="H1554" s="5"/>
      <c r="I1554" s="5"/>
    </row>
    <row r="1555" spans="1:9" x14ac:dyDescent="0.2">
      <c r="A1555" s="1"/>
      <c r="B1555" s="1"/>
      <c r="C1555" s="1"/>
      <c r="D1555" s="8"/>
      <c r="E1555" s="8"/>
      <c r="F1555" s="8"/>
      <c r="G1555" s="5"/>
      <c r="H1555" s="5"/>
      <c r="I1555" s="5"/>
    </row>
    <row r="1556" spans="1:9" x14ac:dyDescent="0.2">
      <c r="A1556" s="1"/>
      <c r="B1556" s="1"/>
      <c r="C1556" s="1"/>
      <c r="D1556" s="8"/>
      <c r="E1556" s="8"/>
      <c r="F1556" s="8"/>
      <c r="G1556" s="5"/>
      <c r="H1556" s="5"/>
      <c r="I1556" s="5"/>
    </row>
    <row r="1557" spans="1:9" x14ac:dyDescent="0.2">
      <c r="A1557" s="1"/>
      <c r="B1557" s="1"/>
      <c r="C1557" s="1"/>
      <c r="D1557" s="8"/>
      <c r="E1557" s="8"/>
      <c r="F1557" s="8"/>
      <c r="G1557" s="5"/>
      <c r="H1557" s="5"/>
      <c r="I1557" s="5"/>
    </row>
    <row r="1558" spans="1:9" x14ac:dyDescent="0.2">
      <c r="A1558" s="1"/>
      <c r="B1558" s="1"/>
      <c r="C1558" s="1"/>
      <c r="D1558" s="8"/>
      <c r="E1558" s="8"/>
      <c r="F1558" s="8"/>
      <c r="G1558" s="5"/>
      <c r="H1558" s="5"/>
      <c r="I1558" s="5"/>
    </row>
    <row r="1559" spans="1:9" x14ac:dyDescent="0.2">
      <c r="A1559" s="1"/>
      <c r="B1559" s="1"/>
      <c r="C1559" s="1"/>
      <c r="D1559" s="8"/>
      <c r="E1559" s="8"/>
      <c r="F1559" s="8"/>
      <c r="G1559" s="5"/>
      <c r="H1559" s="5"/>
      <c r="I1559" s="5"/>
    </row>
    <row r="1560" spans="1:9" x14ac:dyDescent="0.2">
      <c r="A1560" s="1"/>
      <c r="B1560" s="1"/>
      <c r="C1560" s="1"/>
      <c r="D1560" s="8"/>
      <c r="E1560" s="8"/>
      <c r="F1560" s="8"/>
      <c r="G1560" s="5"/>
      <c r="H1560" s="5"/>
      <c r="I1560" s="5"/>
    </row>
    <row r="1561" spans="1:9" x14ac:dyDescent="0.2">
      <c r="A1561" s="1"/>
      <c r="B1561" s="1"/>
      <c r="C1561" s="1"/>
      <c r="D1561" s="8"/>
      <c r="E1561" s="8"/>
      <c r="F1561" s="8"/>
      <c r="G1561" s="5"/>
      <c r="H1561" s="5"/>
      <c r="I1561" s="5"/>
    </row>
    <row r="1562" spans="1:9" x14ac:dyDescent="0.2">
      <c r="A1562" s="1"/>
      <c r="B1562" s="1"/>
      <c r="C1562" s="1"/>
      <c r="D1562" s="8"/>
      <c r="E1562" s="8"/>
      <c r="F1562" s="8"/>
      <c r="G1562" s="5"/>
      <c r="H1562" s="5"/>
      <c r="I1562" s="5"/>
    </row>
    <row r="1563" spans="1:9" x14ac:dyDescent="0.2">
      <c r="A1563" s="1"/>
      <c r="B1563" s="1"/>
      <c r="C1563" s="1"/>
      <c r="D1563" s="8"/>
      <c r="E1563" s="8"/>
      <c r="F1563" s="8"/>
      <c r="G1563" s="5"/>
      <c r="H1563" s="5"/>
      <c r="I1563" s="5"/>
    </row>
    <row r="1564" spans="1:9" x14ac:dyDescent="0.2">
      <c r="A1564" s="1"/>
      <c r="B1564" s="1"/>
      <c r="C1564" s="1"/>
      <c r="D1564" s="8"/>
      <c r="E1564" s="8"/>
      <c r="F1564" s="8"/>
      <c r="G1564" s="5"/>
      <c r="H1564" s="5"/>
      <c r="I1564" s="5"/>
    </row>
    <row r="1565" spans="1:9" x14ac:dyDescent="0.2">
      <c r="A1565" s="1"/>
      <c r="B1565" s="1"/>
      <c r="C1565" s="1"/>
      <c r="D1565" s="8"/>
      <c r="E1565" s="8"/>
      <c r="F1565" s="8"/>
      <c r="G1565" s="5"/>
      <c r="H1565" s="5"/>
      <c r="I1565" s="5"/>
    </row>
    <row r="1566" spans="1:9" x14ac:dyDescent="0.2">
      <c r="A1566" s="1"/>
      <c r="B1566" s="1"/>
      <c r="C1566" s="1"/>
      <c r="D1566" s="8"/>
      <c r="E1566" s="8"/>
      <c r="F1566" s="8"/>
      <c r="G1566" s="5"/>
      <c r="H1566" s="5"/>
      <c r="I1566" s="5"/>
    </row>
    <row r="1567" spans="1:9" x14ac:dyDescent="0.2">
      <c r="A1567" s="1"/>
      <c r="B1567" s="1"/>
      <c r="C1567" s="1"/>
      <c r="D1567" s="8"/>
      <c r="E1567" s="8"/>
      <c r="F1567" s="8"/>
      <c r="G1567" s="5"/>
      <c r="H1567" s="5"/>
      <c r="I1567" s="5"/>
    </row>
    <row r="1568" spans="1:9" x14ac:dyDescent="0.2">
      <c r="A1568" s="1"/>
      <c r="B1568" s="1"/>
      <c r="C1568" s="1"/>
      <c r="D1568" s="8"/>
      <c r="E1568" s="8"/>
      <c r="F1568" s="8"/>
      <c r="G1568" s="5"/>
      <c r="H1568" s="5"/>
      <c r="I1568" s="5"/>
    </row>
    <row r="1569" spans="1:9" x14ac:dyDescent="0.2">
      <c r="A1569" s="1"/>
      <c r="B1569" s="1"/>
      <c r="C1569" s="1"/>
      <c r="D1569" s="8"/>
      <c r="E1569" s="8"/>
      <c r="F1569" s="8"/>
      <c r="G1569" s="5"/>
      <c r="H1569" s="5"/>
      <c r="I1569" s="5"/>
    </row>
    <row r="1570" spans="1:9" x14ac:dyDescent="0.2">
      <c r="A1570" s="1"/>
      <c r="B1570" s="1"/>
      <c r="C1570" s="1"/>
      <c r="D1570" s="8"/>
      <c r="E1570" s="8"/>
      <c r="F1570" s="8"/>
      <c r="G1570" s="5"/>
      <c r="H1570" s="5"/>
      <c r="I1570" s="5"/>
    </row>
    <row r="1571" spans="1:9" x14ac:dyDescent="0.2">
      <c r="A1571" s="1"/>
      <c r="B1571" s="1"/>
      <c r="C1571" s="1"/>
      <c r="D1571" s="8"/>
      <c r="E1571" s="8"/>
      <c r="F1571" s="8"/>
      <c r="G1571" s="5"/>
      <c r="H1571" s="5"/>
      <c r="I1571" s="5"/>
    </row>
    <row r="1572" spans="1:9" x14ac:dyDescent="0.2">
      <c r="A1572" s="1"/>
      <c r="B1572" s="1"/>
      <c r="C1572" s="1"/>
      <c r="D1572" s="8"/>
      <c r="E1572" s="8"/>
      <c r="F1572" s="8"/>
      <c r="G1572" s="5"/>
      <c r="H1572" s="5"/>
      <c r="I1572" s="5"/>
    </row>
    <row r="1573" spans="1:9" x14ac:dyDescent="0.2">
      <c r="A1573" s="1"/>
      <c r="B1573" s="1"/>
      <c r="C1573" s="1"/>
      <c r="D1573" s="8"/>
      <c r="E1573" s="8"/>
      <c r="F1573" s="8"/>
      <c r="G1573" s="5"/>
      <c r="H1573" s="5"/>
      <c r="I1573" s="5"/>
    </row>
    <row r="1574" spans="1:9" x14ac:dyDescent="0.2">
      <c r="A1574" s="1"/>
      <c r="B1574" s="1"/>
      <c r="C1574" s="1"/>
      <c r="D1574" s="8"/>
      <c r="E1574" s="8"/>
      <c r="F1574" s="8"/>
      <c r="G1574" s="5"/>
      <c r="H1574" s="5"/>
      <c r="I1574" s="5"/>
    </row>
    <row r="1575" spans="1:9" x14ac:dyDescent="0.2">
      <c r="A1575" s="1"/>
      <c r="B1575" s="1"/>
      <c r="C1575" s="1"/>
      <c r="D1575" s="8"/>
      <c r="E1575" s="8"/>
      <c r="F1575" s="8"/>
      <c r="G1575" s="5"/>
      <c r="H1575" s="5"/>
      <c r="I1575" s="5"/>
    </row>
    <row r="1576" spans="1:9" x14ac:dyDescent="0.2">
      <c r="A1576" s="1"/>
      <c r="B1576" s="1"/>
      <c r="C1576" s="1"/>
      <c r="D1576" s="8"/>
      <c r="E1576" s="8"/>
      <c r="F1576" s="8"/>
      <c r="G1576" s="5"/>
      <c r="H1576" s="5"/>
      <c r="I1576" s="5"/>
    </row>
    <row r="1577" spans="1:9" x14ac:dyDescent="0.2">
      <c r="A1577" s="1"/>
      <c r="B1577" s="1"/>
      <c r="C1577" s="1"/>
      <c r="D1577" s="8"/>
      <c r="E1577" s="8"/>
      <c r="F1577" s="8"/>
      <c r="G1577" s="5"/>
      <c r="H1577" s="5"/>
      <c r="I1577" s="5"/>
    </row>
    <row r="1578" spans="1:9" x14ac:dyDescent="0.2">
      <c r="A1578" s="1"/>
      <c r="B1578" s="1"/>
      <c r="C1578" s="1"/>
      <c r="D1578" s="8"/>
      <c r="E1578" s="8"/>
      <c r="F1578" s="8"/>
      <c r="G1578" s="5"/>
      <c r="H1578" s="5"/>
      <c r="I1578" s="5"/>
    </row>
    <row r="1579" spans="1:9" x14ac:dyDescent="0.2">
      <c r="A1579" s="1"/>
      <c r="B1579" s="1"/>
      <c r="C1579" s="1"/>
      <c r="D1579" s="8"/>
      <c r="E1579" s="8"/>
      <c r="F1579" s="8"/>
      <c r="G1579" s="5"/>
      <c r="H1579" s="5"/>
      <c r="I1579" s="5"/>
    </row>
    <row r="1580" spans="1:9" x14ac:dyDescent="0.2">
      <c r="A1580" s="1"/>
      <c r="B1580" s="1"/>
      <c r="C1580" s="1"/>
      <c r="D1580" s="8"/>
      <c r="E1580" s="8"/>
      <c r="F1580" s="8"/>
      <c r="G1580" s="5"/>
      <c r="H1580" s="5"/>
      <c r="I1580" s="5"/>
    </row>
    <row r="1581" spans="1:9" x14ac:dyDescent="0.2">
      <c r="A1581" s="1"/>
      <c r="B1581" s="1"/>
      <c r="C1581" s="1"/>
      <c r="D1581" s="8"/>
      <c r="E1581" s="8"/>
      <c r="F1581" s="8"/>
      <c r="G1581" s="5"/>
      <c r="H1581" s="5"/>
      <c r="I1581" s="5"/>
    </row>
    <row r="1582" spans="1:9" x14ac:dyDescent="0.2">
      <c r="A1582" s="1"/>
      <c r="B1582" s="1"/>
      <c r="C1582" s="1"/>
      <c r="D1582" s="8"/>
      <c r="E1582" s="8"/>
      <c r="F1582" s="8"/>
      <c r="G1582" s="5"/>
      <c r="H1582" s="5"/>
      <c r="I1582" s="5"/>
    </row>
    <row r="1583" spans="1:9" x14ac:dyDescent="0.2">
      <c r="A1583" s="1"/>
      <c r="B1583" s="1"/>
      <c r="C1583" s="1"/>
      <c r="D1583" s="8"/>
      <c r="E1583" s="8"/>
      <c r="F1583" s="8"/>
      <c r="G1583" s="5"/>
      <c r="H1583" s="5"/>
      <c r="I1583" s="5"/>
    </row>
    <row r="1584" spans="1:9" x14ac:dyDescent="0.2">
      <c r="A1584" s="1"/>
      <c r="B1584" s="1"/>
      <c r="C1584" s="1"/>
      <c r="D1584" s="8"/>
      <c r="E1584" s="8"/>
      <c r="F1584" s="8"/>
      <c r="G1584" s="5"/>
      <c r="H1584" s="5"/>
      <c r="I1584" s="5"/>
    </row>
    <row r="1585" spans="1:9" x14ac:dyDescent="0.2">
      <c r="A1585" s="1"/>
      <c r="B1585" s="1"/>
      <c r="C1585" s="1"/>
      <c r="D1585" s="8"/>
      <c r="E1585" s="8"/>
      <c r="F1585" s="8"/>
      <c r="G1585" s="5"/>
      <c r="H1585" s="5"/>
      <c r="I1585" s="5"/>
    </row>
    <row r="1586" spans="1:9" x14ac:dyDescent="0.2">
      <c r="A1586" s="1"/>
      <c r="B1586" s="1"/>
      <c r="C1586" s="1"/>
      <c r="D1586" s="8"/>
      <c r="E1586" s="8"/>
      <c r="F1586" s="8"/>
      <c r="G1586" s="5"/>
      <c r="H1586" s="5"/>
      <c r="I1586" s="5"/>
    </row>
    <row r="1587" spans="1:9" x14ac:dyDescent="0.2">
      <c r="A1587" s="1"/>
      <c r="B1587" s="1"/>
      <c r="C1587" s="1"/>
      <c r="D1587" s="8"/>
      <c r="E1587" s="8"/>
      <c r="F1587" s="8"/>
      <c r="G1587" s="5"/>
      <c r="H1587" s="5"/>
      <c r="I1587" s="5"/>
    </row>
    <row r="1588" spans="1:9" x14ac:dyDescent="0.2">
      <c r="A1588" s="1"/>
      <c r="B1588" s="1"/>
      <c r="C1588" s="1"/>
      <c r="D1588" s="8"/>
      <c r="E1588" s="8"/>
      <c r="F1588" s="8"/>
      <c r="G1588" s="5"/>
      <c r="H1588" s="5"/>
      <c r="I1588" s="5"/>
    </row>
    <row r="1589" spans="1:9" x14ac:dyDescent="0.2">
      <c r="A1589" s="1"/>
      <c r="B1589" s="1"/>
      <c r="C1589" s="1"/>
      <c r="D1589" s="8"/>
      <c r="E1589" s="8"/>
      <c r="F1589" s="8"/>
      <c r="G1589" s="5"/>
      <c r="H1589" s="5"/>
      <c r="I1589" s="5"/>
    </row>
    <row r="1590" spans="1:9" x14ac:dyDescent="0.2">
      <c r="A1590" s="1"/>
      <c r="B1590" s="1"/>
      <c r="C1590" s="1"/>
      <c r="D1590" s="8"/>
      <c r="E1590" s="8"/>
      <c r="F1590" s="8"/>
      <c r="G1590" s="5"/>
      <c r="H1590" s="5"/>
      <c r="I1590" s="5"/>
    </row>
    <row r="1591" spans="1:9" x14ac:dyDescent="0.2">
      <c r="A1591" s="1"/>
      <c r="B1591" s="1"/>
      <c r="C1591" s="1"/>
      <c r="D1591" s="8"/>
      <c r="E1591" s="8"/>
      <c r="F1591" s="8"/>
      <c r="G1591" s="5"/>
      <c r="H1591" s="5"/>
      <c r="I1591" s="5"/>
    </row>
    <row r="1592" spans="1:9" x14ac:dyDescent="0.2">
      <c r="A1592" s="1"/>
      <c r="B1592" s="1"/>
      <c r="C1592" s="1"/>
      <c r="D1592" s="8"/>
      <c r="E1592" s="8"/>
      <c r="F1592" s="8"/>
      <c r="G1592" s="5"/>
      <c r="H1592" s="5"/>
      <c r="I1592" s="5"/>
    </row>
    <row r="1593" spans="1:9" x14ac:dyDescent="0.2">
      <c r="A1593" s="1"/>
      <c r="B1593" s="1"/>
      <c r="C1593" s="1"/>
      <c r="D1593" s="8"/>
      <c r="E1593" s="8"/>
      <c r="F1593" s="8"/>
      <c r="G1593" s="5"/>
      <c r="H1593" s="5"/>
      <c r="I1593" s="5"/>
    </row>
    <row r="1594" spans="1:9" x14ac:dyDescent="0.2">
      <c r="A1594" s="1"/>
      <c r="B1594" s="1"/>
      <c r="C1594" s="1"/>
      <c r="D1594" s="8"/>
      <c r="E1594" s="8"/>
      <c r="F1594" s="8"/>
      <c r="G1594" s="5"/>
      <c r="H1594" s="5"/>
      <c r="I1594" s="5"/>
    </row>
    <row r="1595" spans="1:9" x14ac:dyDescent="0.2">
      <c r="A1595" s="1"/>
      <c r="B1595" s="1"/>
      <c r="C1595" s="1"/>
      <c r="D1595" s="8"/>
      <c r="E1595" s="8"/>
      <c r="F1595" s="8"/>
      <c r="G1595" s="5"/>
      <c r="H1595" s="5"/>
      <c r="I1595" s="5"/>
    </row>
    <row r="1596" spans="1:9" x14ac:dyDescent="0.2">
      <c r="A1596" s="1"/>
      <c r="B1596" s="1"/>
      <c r="C1596" s="1"/>
      <c r="D1596" s="8"/>
      <c r="E1596" s="8"/>
      <c r="F1596" s="8"/>
      <c r="G1596" s="5"/>
      <c r="H1596" s="5"/>
      <c r="I1596" s="5"/>
    </row>
    <row r="1597" spans="1:9" x14ac:dyDescent="0.2">
      <c r="A1597" s="1"/>
      <c r="B1597" s="1"/>
      <c r="C1597" s="1"/>
      <c r="D1597" s="8"/>
      <c r="E1597" s="8"/>
      <c r="F1597" s="8"/>
      <c r="G1597" s="5"/>
      <c r="H1597" s="5"/>
      <c r="I1597" s="5"/>
    </row>
    <row r="1598" spans="1:9" x14ac:dyDescent="0.2">
      <c r="A1598" s="1"/>
      <c r="B1598" s="1"/>
      <c r="C1598" s="1"/>
      <c r="D1598" s="8"/>
      <c r="E1598" s="8"/>
      <c r="F1598" s="8"/>
      <c r="G1598" s="5"/>
      <c r="H1598" s="5"/>
      <c r="I1598" s="5"/>
    </row>
    <row r="1599" spans="1:9" x14ac:dyDescent="0.2">
      <c r="A1599" s="1"/>
      <c r="B1599" s="1"/>
      <c r="C1599" s="1"/>
      <c r="D1599" s="8"/>
      <c r="E1599" s="8"/>
      <c r="F1599" s="8"/>
      <c r="G1599" s="5"/>
      <c r="H1599" s="5"/>
      <c r="I1599" s="5"/>
    </row>
    <row r="1600" spans="1:9" x14ac:dyDescent="0.2">
      <c r="A1600" s="1"/>
      <c r="B1600" s="1"/>
      <c r="C1600" s="1"/>
      <c r="D1600" s="8"/>
      <c r="E1600" s="8"/>
      <c r="F1600" s="8"/>
      <c r="G1600" s="5"/>
      <c r="H1600" s="5"/>
      <c r="I1600" s="5"/>
    </row>
    <row r="1601" spans="1:9" x14ac:dyDescent="0.2">
      <c r="A1601" s="1"/>
      <c r="B1601" s="1"/>
      <c r="C1601" s="1"/>
      <c r="D1601" s="8"/>
      <c r="E1601" s="8"/>
      <c r="F1601" s="8"/>
      <c r="G1601" s="5"/>
      <c r="H1601" s="5"/>
      <c r="I1601" s="5"/>
    </row>
    <row r="1602" spans="1:9" x14ac:dyDescent="0.2">
      <c r="A1602" s="1"/>
      <c r="B1602" s="1"/>
      <c r="C1602" s="1"/>
      <c r="D1602" s="8"/>
      <c r="E1602" s="8"/>
      <c r="F1602" s="8"/>
      <c r="G1602" s="5"/>
      <c r="H1602" s="5"/>
      <c r="I1602" s="5"/>
    </row>
    <row r="1603" spans="1:9" x14ac:dyDescent="0.2">
      <c r="A1603" s="1"/>
      <c r="B1603" s="1"/>
      <c r="C1603" s="1"/>
      <c r="D1603" s="8"/>
      <c r="E1603" s="8"/>
      <c r="F1603" s="8"/>
      <c r="G1603" s="5"/>
      <c r="H1603" s="5"/>
      <c r="I1603" s="5"/>
    </row>
    <row r="1604" spans="1:9" x14ac:dyDescent="0.2">
      <c r="A1604" s="1"/>
      <c r="B1604" s="1"/>
      <c r="C1604" s="1"/>
      <c r="D1604" s="8"/>
      <c r="E1604" s="8"/>
      <c r="F1604" s="8"/>
      <c r="G1604" s="5"/>
      <c r="H1604" s="5"/>
      <c r="I1604" s="5"/>
    </row>
    <row r="1605" spans="1:9" x14ac:dyDescent="0.2">
      <c r="A1605" s="1"/>
      <c r="B1605" s="1"/>
      <c r="C1605" s="1"/>
      <c r="D1605" s="8"/>
      <c r="E1605" s="8"/>
      <c r="F1605" s="8"/>
      <c r="G1605" s="5"/>
      <c r="H1605" s="5"/>
      <c r="I1605" s="5"/>
    </row>
    <row r="1606" spans="1:9" x14ac:dyDescent="0.2">
      <c r="A1606" s="1"/>
      <c r="B1606" s="1"/>
      <c r="C1606" s="1"/>
      <c r="D1606" s="8"/>
      <c r="E1606" s="8"/>
      <c r="F1606" s="8"/>
      <c r="G1606" s="5"/>
      <c r="H1606" s="5"/>
      <c r="I1606" s="5"/>
    </row>
    <row r="1607" spans="1:9" x14ac:dyDescent="0.2">
      <c r="A1607" s="1"/>
      <c r="B1607" s="1"/>
      <c r="C1607" s="1"/>
      <c r="D1607" s="8"/>
      <c r="E1607" s="8"/>
      <c r="F1607" s="8"/>
      <c r="G1607" s="5"/>
      <c r="H1607" s="5"/>
      <c r="I1607" s="5"/>
    </row>
    <row r="1608" spans="1:9" x14ac:dyDescent="0.2">
      <c r="A1608" s="1"/>
      <c r="B1608" s="1"/>
      <c r="C1608" s="1"/>
      <c r="D1608" s="8"/>
      <c r="E1608" s="8"/>
      <c r="F1608" s="8"/>
      <c r="G1608" s="5"/>
      <c r="H1608" s="5"/>
      <c r="I1608" s="5"/>
    </row>
    <row r="1609" spans="1:9" x14ac:dyDescent="0.2">
      <c r="A1609" s="1"/>
      <c r="B1609" s="1"/>
      <c r="C1609" s="1"/>
      <c r="D1609" s="8"/>
      <c r="E1609" s="8"/>
      <c r="F1609" s="8"/>
      <c r="G1609" s="5"/>
      <c r="H1609" s="5"/>
      <c r="I1609" s="5"/>
    </row>
    <row r="1610" spans="1:9" x14ac:dyDescent="0.2">
      <c r="A1610" s="1"/>
      <c r="B1610" s="1"/>
      <c r="C1610" s="1"/>
      <c r="D1610" s="8"/>
      <c r="E1610" s="8"/>
      <c r="F1610" s="8"/>
      <c r="G1610" s="5"/>
      <c r="H1610" s="5"/>
      <c r="I1610" s="5"/>
    </row>
    <row r="1611" spans="1:9" x14ac:dyDescent="0.2">
      <c r="A1611" s="1"/>
      <c r="B1611" s="1"/>
      <c r="C1611" s="1"/>
      <c r="D1611" s="8"/>
      <c r="E1611" s="8"/>
      <c r="F1611" s="8"/>
      <c r="G1611" s="5"/>
      <c r="H1611" s="5"/>
      <c r="I1611" s="5"/>
    </row>
    <row r="1612" spans="1:9" x14ac:dyDescent="0.2">
      <c r="A1612" s="1"/>
      <c r="B1612" s="1"/>
      <c r="C1612" s="1"/>
      <c r="D1612" s="8"/>
      <c r="E1612" s="8"/>
      <c r="F1612" s="8"/>
      <c r="G1612" s="5"/>
      <c r="H1612" s="5"/>
      <c r="I1612" s="5"/>
    </row>
    <row r="1613" spans="1:9" x14ac:dyDescent="0.2">
      <c r="A1613" s="1"/>
      <c r="B1613" s="1"/>
      <c r="C1613" s="1"/>
      <c r="D1613" s="8"/>
      <c r="E1613" s="8"/>
      <c r="F1613" s="8"/>
      <c r="G1613" s="5"/>
      <c r="H1613" s="5"/>
      <c r="I1613" s="5"/>
    </row>
    <row r="1614" spans="1:9" x14ac:dyDescent="0.2">
      <c r="A1614" s="1"/>
      <c r="B1614" s="1"/>
      <c r="C1614" s="1"/>
      <c r="D1614" s="8"/>
      <c r="E1614" s="8"/>
      <c r="F1614" s="8"/>
      <c r="G1614" s="5"/>
      <c r="H1614" s="5"/>
      <c r="I1614" s="5"/>
    </row>
    <row r="1615" spans="1:9" x14ac:dyDescent="0.2">
      <c r="A1615" s="1"/>
      <c r="B1615" s="1"/>
      <c r="C1615" s="1"/>
      <c r="D1615" s="8"/>
      <c r="E1615" s="8"/>
      <c r="F1615" s="8"/>
      <c r="G1615" s="5"/>
      <c r="H1615" s="5"/>
      <c r="I1615" s="5"/>
    </row>
    <row r="1616" spans="1:9" x14ac:dyDescent="0.2">
      <c r="A1616" s="1"/>
      <c r="B1616" s="1"/>
      <c r="C1616" s="1"/>
      <c r="D1616" s="8"/>
      <c r="E1616" s="8"/>
      <c r="F1616" s="8"/>
      <c r="G1616" s="5"/>
      <c r="H1616" s="5"/>
      <c r="I1616" s="5"/>
    </row>
    <row r="1617" spans="1:9" x14ac:dyDescent="0.2">
      <c r="A1617" s="1"/>
      <c r="B1617" s="1"/>
      <c r="C1617" s="1"/>
      <c r="D1617" s="8"/>
      <c r="E1617" s="8"/>
      <c r="F1617" s="8"/>
      <c r="G1617" s="5"/>
      <c r="H1617" s="5"/>
      <c r="I1617" s="5"/>
    </row>
    <row r="1618" spans="1:9" x14ac:dyDescent="0.2">
      <c r="A1618" s="1"/>
      <c r="B1618" s="1"/>
      <c r="C1618" s="1"/>
      <c r="D1618" s="8"/>
      <c r="E1618" s="8"/>
      <c r="F1618" s="8"/>
      <c r="G1618" s="5"/>
      <c r="H1618" s="5"/>
      <c r="I1618" s="5"/>
    </row>
    <row r="1619" spans="1:9" x14ac:dyDescent="0.2">
      <c r="A1619" s="1"/>
      <c r="B1619" s="1"/>
      <c r="C1619" s="1"/>
      <c r="D1619" s="8"/>
      <c r="E1619" s="8"/>
      <c r="F1619" s="8"/>
      <c r="G1619" s="5"/>
      <c r="H1619" s="5"/>
      <c r="I1619" s="5"/>
    </row>
    <row r="1620" spans="1:9" x14ac:dyDescent="0.2">
      <c r="A1620" s="1"/>
      <c r="B1620" s="1"/>
      <c r="C1620" s="1"/>
      <c r="D1620" s="8"/>
      <c r="E1620" s="8"/>
      <c r="F1620" s="8"/>
      <c r="G1620" s="5"/>
      <c r="H1620" s="5"/>
      <c r="I1620" s="5"/>
    </row>
    <row r="1621" spans="1:9" x14ac:dyDescent="0.2">
      <c r="A1621" s="1"/>
      <c r="B1621" s="1"/>
      <c r="C1621" s="1"/>
      <c r="D1621" s="8"/>
      <c r="E1621" s="8"/>
      <c r="F1621" s="8"/>
      <c r="G1621" s="5"/>
      <c r="H1621" s="5"/>
      <c r="I1621" s="5"/>
    </row>
    <row r="1622" spans="1:9" x14ac:dyDescent="0.2">
      <c r="A1622" s="1"/>
      <c r="B1622" s="1"/>
      <c r="C1622" s="1"/>
      <c r="D1622" s="8"/>
      <c r="E1622" s="8"/>
      <c r="F1622" s="8"/>
      <c r="G1622" s="5"/>
      <c r="H1622" s="5"/>
      <c r="I1622" s="5"/>
    </row>
    <row r="1623" spans="1:9" x14ac:dyDescent="0.2">
      <c r="A1623" s="1"/>
      <c r="B1623" s="1"/>
      <c r="C1623" s="1"/>
      <c r="D1623" s="8"/>
      <c r="E1623" s="8"/>
      <c r="F1623" s="8"/>
      <c r="G1623" s="5"/>
      <c r="H1623" s="5"/>
      <c r="I1623" s="5"/>
    </row>
    <row r="1624" spans="1:9" x14ac:dyDescent="0.2">
      <c r="A1624" s="1"/>
      <c r="B1624" s="1"/>
      <c r="C1624" s="1"/>
      <c r="D1624" s="8"/>
      <c r="E1624" s="8"/>
      <c r="F1624" s="8"/>
      <c r="G1624" s="5"/>
      <c r="H1624" s="5"/>
      <c r="I1624" s="5"/>
    </row>
    <row r="1625" spans="1:9" x14ac:dyDescent="0.2">
      <c r="A1625" s="1"/>
      <c r="B1625" s="1"/>
      <c r="C1625" s="1"/>
      <c r="D1625" s="8"/>
      <c r="E1625" s="8"/>
      <c r="F1625" s="8"/>
      <c r="G1625" s="5"/>
      <c r="H1625" s="5"/>
      <c r="I1625" s="5"/>
    </row>
    <row r="1626" spans="1:9" x14ac:dyDescent="0.2">
      <c r="A1626" s="1"/>
      <c r="B1626" s="1"/>
      <c r="C1626" s="1"/>
      <c r="D1626" s="8"/>
      <c r="E1626" s="8"/>
      <c r="F1626" s="8"/>
      <c r="G1626" s="5"/>
      <c r="H1626" s="5"/>
      <c r="I1626" s="5"/>
    </row>
    <row r="1627" spans="1:9" x14ac:dyDescent="0.2">
      <c r="A1627" s="1"/>
      <c r="B1627" s="1"/>
      <c r="C1627" s="1"/>
      <c r="D1627" s="8"/>
      <c r="E1627" s="8"/>
      <c r="F1627" s="8"/>
      <c r="G1627" s="5"/>
      <c r="H1627" s="5"/>
      <c r="I1627" s="5"/>
    </row>
    <row r="1628" spans="1:9" x14ac:dyDescent="0.2">
      <c r="A1628" s="1"/>
      <c r="B1628" s="1"/>
      <c r="C1628" s="1"/>
      <c r="D1628" s="8"/>
      <c r="E1628" s="8"/>
      <c r="F1628" s="8"/>
      <c r="G1628" s="5"/>
      <c r="H1628" s="5"/>
      <c r="I1628" s="5"/>
    </row>
    <row r="1629" spans="1:9" x14ac:dyDescent="0.2">
      <c r="A1629" s="1"/>
      <c r="B1629" s="1"/>
      <c r="C1629" s="1"/>
      <c r="D1629" s="8"/>
      <c r="E1629" s="8"/>
      <c r="F1629" s="8"/>
      <c r="G1629" s="5"/>
      <c r="H1629" s="5"/>
      <c r="I1629" s="5"/>
    </row>
    <row r="1630" spans="1:9" x14ac:dyDescent="0.2">
      <c r="A1630" s="1"/>
      <c r="B1630" s="1"/>
      <c r="C1630" s="1"/>
      <c r="D1630" s="8"/>
      <c r="E1630" s="8"/>
      <c r="F1630" s="8"/>
      <c r="G1630" s="5"/>
      <c r="H1630" s="5"/>
      <c r="I1630" s="5"/>
    </row>
    <row r="1631" spans="1:9" x14ac:dyDescent="0.2">
      <c r="A1631" s="1"/>
      <c r="B1631" s="1"/>
      <c r="C1631" s="1"/>
      <c r="D1631" s="8"/>
      <c r="E1631" s="8"/>
      <c r="F1631" s="8"/>
      <c r="G1631" s="5"/>
      <c r="H1631" s="5"/>
      <c r="I1631" s="5"/>
    </row>
    <row r="1632" spans="1:9" x14ac:dyDescent="0.2">
      <c r="A1632" s="1"/>
      <c r="B1632" s="1"/>
      <c r="C1632" s="1"/>
      <c r="D1632" s="8"/>
      <c r="E1632" s="8"/>
      <c r="F1632" s="8"/>
      <c r="G1632" s="5"/>
      <c r="H1632" s="5"/>
      <c r="I1632" s="5"/>
    </row>
    <row r="1633" spans="1:9" x14ac:dyDescent="0.2">
      <c r="A1633" s="1"/>
      <c r="B1633" s="1"/>
      <c r="C1633" s="1"/>
      <c r="D1633" s="8"/>
      <c r="E1633" s="8"/>
      <c r="F1633" s="8"/>
      <c r="G1633" s="5"/>
      <c r="H1633" s="5"/>
      <c r="I1633" s="5"/>
    </row>
    <row r="1634" spans="1:9" x14ac:dyDescent="0.2">
      <c r="A1634" s="1"/>
      <c r="B1634" s="1"/>
      <c r="C1634" s="1"/>
      <c r="D1634" s="8"/>
      <c r="E1634" s="8"/>
      <c r="F1634" s="8"/>
      <c r="G1634" s="5"/>
      <c r="H1634" s="5"/>
      <c r="I1634" s="5"/>
    </row>
    <row r="1635" spans="1:9" x14ac:dyDescent="0.2">
      <c r="A1635" s="1"/>
      <c r="B1635" s="1"/>
      <c r="C1635" s="1"/>
      <c r="D1635" s="8"/>
      <c r="E1635" s="8"/>
      <c r="F1635" s="8"/>
      <c r="G1635" s="5"/>
      <c r="H1635" s="5"/>
      <c r="I1635" s="5"/>
    </row>
    <row r="1636" spans="1:9" x14ac:dyDescent="0.2">
      <c r="A1636" s="1"/>
      <c r="B1636" s="1"/>
      <c r="C1636" s="1"/>
      <c r="D1636" s="8"/>
      <c r="E1636" s="8"/>
      <c r="F1636" s="8"/>
      <c r="G1636" s="5"/>
      <c r="H1636" s="5"/>
      <c r="I1636" s="5"/>
    </row>
    <row r="1637" spans="1:9" x14ac:dyDescent="0.2">
      <c r="A1637" s="1"/>
      <c r="B1637" s="1"/>
      <c r="C1637" s="1"/>
      <c r="D1637" s="8"/>
      <c r="E1637" s="8"/>
      <c r="F1637" s="8"/>
      <c r="G1637" s="5"/>
      <c r="H1637" s="5"/>
      <c r="I1637" s="5"/>
    </row>
    <row r="1638" spans="1:9" x14ac:dyDescent="0.2">
      <c r="A1638" s="1"/>
      <c r="B1638" s="1"/>
      <c r="C1638" s="1"/>
      <c r="D1638" s="8"/>
      <c r="E1638" s="8"/>
      <c r="F1638" s="8"/>
      <c r="G1638" s="5"/>
      <c r="H1638" s="5"/>
      <c r="I1638" s="5"/>
    </row>
    <row r="1639" spans="1:9" x14ac:dyDescent="0.2">
      <c r="A1639" s="1"/>
      <c r="B1639" s="1"/>
      <c r="C1639" s="1"/>
      <c r="D1639" s="8"/>
      <c r="E1639" s="8"/>
      <c r="F1639" s="8"/>
      <c r="G1639" s="5"/>
      <c r="H1639" s="5"/>
      <c r="I1639" s="5"/>
    </row>
    <row r="1640" spans="1:9" x14ac:dyDescent="0.2">
      <c r="A1640" s="1"/>
      <c r="B1640" s="1"/>
      <c r="C1640" s="1"/>
      <c r="D1640" s="8"/>
      <c r="E1640" s="8"/>
      <c r="F1640" s="8"/>
      <c r="G1640" s="5"/>
      <c r="H1640" s="5"/>
      <c r="I1640" s="5"/>
    </row>
    <row r="1641" spans="1:9" x14ac:dyDescent="0.2">
      <c r="A1641" s="1"/>
      <c r="B1641" s="1"/>
      <c r="C1641" s="1"/>
      <c r="D1641" s="8"/>
      <c r="E1641" s="8"/>
      <c r="F1641" s="8"/>
      <c r="G1641" s="5"/>
      <c r="H1641" s="5"/>
      <c r="I1641" s="5"/>
    </row>
    <row r="1642" spans="1:9" x14ac:dyDescent="0.2">
      <c r="A1642" s="1"/>
      <c r="B1642" s="1"/>
      <c r="C1642" s="1"/>
      <c r="D1642" s="8"/>
      <c r="E1642" s="8"/>
      <c r="F1642" s="8"/>
      <c r="G1642" s="5"/>
      <c r="H1642" s="5"/>
      <c r="I1642" s="5"/>
    </row>
    <row r="1643" spans="1:9" x14ac:dyDescent="0.2">
      <c r="A1643" s="1"/>
      <c r="B1643" s="1"/>
      <c r="C1643" s="1"/>
      <c r="D1643" s="8"/>
      <c r="E1643" s="8"/>
      <c r="F1643" s="8"/>
      <c r="G1643" s="5"/>
      <c r="H1643" s="5"/>
      <c r="I1643" s="5"/>
    </row>
    <row r="1644" spans="1:9" x14ac:dyDescent="0.2">
      <c r="A1644" s="1"/>
      <c r="B1644" s="1"/>
      <c r="C1644" s="1"/>
      <c r="D1644" s="8"/>
      <c r="E1644" s="8"/>
      <c r="F1644" s="8"/>
      <c r="G1644" s="5"/>
      <c r="H1644" s="5"/>
      <c r="I1644" s="5"/>
    </row>
    <row r="1645" spans="1:9" x14ac:dyDescent="0.2">
      <c r="A1645" s="1"/>
      <c r="B1645" s="1"/>
      <c r="C1645" s="1"/>
      <c r="D1645" s="8"/>
      <c r="E1645" s="8"/>
      <c r="F1645" s="8"/>
      <c r="G1645" s="5"/>
      <c r="H1645" s="5"/>
      <c r="I1645" s="5"/>
    </row>
    <row r="1646" spans="1:9" x14ac:dyDescent="0.2">
      <c r="A1646" s="1"/>
      <c r="B1646" s="1"/>
      <c r="C1646" s="1"/>
      <c r="D1646" s="8"/>
      <c r="E1646" s="8"/>
      <c r="F1646" s="8"/>
      <c r="G1646" s="5"/>
      <c r="H1646" s="5"/>
      <c r="I1646" s="5"/>
    </row>
    <row r="1647" spans="1:9" x14ac:dyDescent="0.2">
      <c r="A1647" s="1"/>
      <c r="B1647" s="1"/>
      <c r="C1647" s="1"/>
      <c r="D1647" s="8"/>
      <c r="E1647" s="8"/>
      <c r="F1647" s="8"/>
      <c r="G1647" s="5"/>
      <c r="H1647" s="5"/>
      <c r="I1647" s="5"/>
    </row>
    <row r="1648" spans="1:9" x14ac:dyDescent="0.2">
      <c r="A1648" s="1"/>
      <c r="B1648" s="1"/>
      <c r="C1648" s="1"/>
      <c r="D1648" s="8"/>
      <c r="E1648" s="8"/>
      <c r="F1648" s="8"/>
      <c r="G1648" s="5"/>
      <c r="H1648" s="5"/>
      <c r="I1648" s="5"/>
    </row>
    <row r="1649" spans="1:9" x14ac:dyDescent="0.2">
      <c r="A1649" s="1"/>
      <c r="B1649" s="1"/>
      <c r="C1649" s="1"/>
      <c r="D1649" s="8"/>
      <c r="E1649" s="8"/>
      <c r="F1649" s="8"/>
      <c r="G1649" s="5"/>
      <c r="H1649" s="5"/>
      <c r="I1649" s="5"/>
    </row>
    <row r="1650" spans="1:9" x14ac:dyDescent="0.2">
      <c r="A1650" s="1"/>
      <c r="B1650" s="1"/>
      <c r="C1650" s="1"/>
      <c r="D1650" s="8"/>
      <c r="E1650" s="8"/>
      <c r="F1650" s="8"/>
      <c r="G1650" s="5"/>
      <c r="H1650" s="5"/>
      <c r="I1650" s="5"/>
    </row>
    <row r="1651" spans="1:9" x14ac:dyDescent="0.2">
      <c r="A1651" s="1"/>
      <c r="B1651" s="1"/>
      <c r="C1651" s="1"/>
      <c r="D1651" s="8"/>
      <c r="E1651" s="8"/>
      <c r="F1651" s="8"/>
      <c r="G1651" s="5"/>
      <c r="H1651" s="5"/>
      <c r="I1651" s="5"/>
    </row>
    <row r="1652" spans="1:9" x14ac:dyDescent="0.2">
      <c r="A1652" s="1"/>
      <c r="B1652" s="1"/>
      <c r="C1652" s="1"/>
      <c r="D1652" s="8"/>
      <c r="E1652" s="8"/>
      <c r="F1652" s="8"/>
      <c r="G1652" s="5"/>
      <c r="H1652" s="5"/>
      <c r="I1652" s="5"/>
    </row>
    <row r="1653" spans="1:9" x14ac:dyDescent="0.2">
      <c r="A1653" s="1"/>
      <c r="B1653" s="1"/>
      <c r="C1653" s="1"/>
      <c r="D1653" s="8"/>
      <c r="E1653" s="8"/>
      <c r="F1653" s="8"/>
      <c r="G1653" s="5"/>
      <c r="H1653" s="5"/>
      <c r="I1653" s="5"/>
    </row>
    <row r="1654" spans="1:9" x14ac:dyDescent="0.2">
      <c r="A1654" s="1"/>
      <c r="B1654" s="1"/>
      <c r="C1654" s="1"/>
      <c r="D1654" s="8"/>
      <c r="E1654" s="8"/>
      <c r="F1654" s="8"/>
      <c r="G1654" s="5"/>
      <c r="H1654" s="5"/>
      <c r="I1654" s="5"/>
    </row>
    <row r="1655" spans="1:9" x14ac:dyDescent="0.2">
      <c r="A1655" s="1"/>
      <c r="B1655" s="1"/>
      <c r="C1655" s="1"/>
      <c r="D1655" s="8"/>
      <c r="E1655" s="8"/>
      <c r="F1655" s="8"/>
      <c r="G1655" s="5"/>
      <c r="H1655" s="5"/>
      <c r="I1655" s="5"/>
    </row>
    <row r="1656" spans="1:9" x14ac:dyDescent="0.2">
      <c r="A1656" s="1"/>
      <c r="B1656" s="1"/>
      <c r="C1656" s="1"/>
      <c r="D1656" s="8"/>
      <c r="E1656" s="8"/>
      <c r="F1656" s="8"/>
      <c r="G1656" s="5"/>
      <c r="H1656" s="5"/>
      <c r="I1656" s="5"/>
    </row>
    <row r="1657" spans="1:9" x14ac:dyDescent="0.2">
      <c r="A1657" s="1"/>
      <c r="B1657" s="1"/>
      <c r="C1657" s="1"/>
      <c r="D1657" s="8"/>
      <c r="E1657" s="8"/>
      <c r="F1657" s="8"/>
      <c r="G1657" s="5"/>
      <c r="H1657" s="5"/>
      <c r="I1657" s="5"/>
    </row>
    <row r="1658" spans="1:9" x14ac:dyDescent="0.2">
      <c r="A1658" s="1"/>
      <c r="B1658" s="1"/>
      <c r="C1658" s="1"/>
      <c r="D1658" s="8"/>
      <c r="E1658" s="8"/>
      <c r="F1658" s="8"/>
      <c r="G1658" s="5"/>
      <c r="H1658" s="5"/>
      <c r="I1658" s="5"/>
    </row>
    <row r="1659" spans="1:9" x14ac:dyDescent="0.2">
      <c r="A1659" s="1"/>
      <c r="B1659" s="1"/>
      <c r="C1659" s="1"/>
      <c r="D1659" s="8"/>
      <c r="E1659" s="8"/>
      <c r="F1659" s="8"/>
      <c r="G1659" s="5"/>
      <c r="H1659" s="5"/>
      <c r="I1659" s="5"/>
    </row>
    <row r="1660" spans="1:9" x14ac:dyDescent="0.2">
      <c r="A1660" s="1"/>
      <c r="B1660" s="1"/>
      <c r="C1660" s="1"/>
      <c r="D1660" s="8"/>
      <c r="E1660" s="8"/>
      <c r="F1660" s="8"/>
      <c r="G1660" s="5"/>
      <c r="H1660" s="5"/>
      <c r="I1660" s="5"/>
    </row>
    <row r="1661" spans="1:9" x14ac:dyDescent="0.2">
      <c r="A1661" s="1"/>
      <c r="B1661" s="1"/>
      <c r="C1661" s="1"/>
      <c r="D1661" s="8"/>
      <c r="E1661" s="8"/>
      <c r="F1661" s="8"/>
      <c r="G1661" s="5"/>
      <c r="H1661" s="5"/>
      <c r="I1661" s="5"/>
    </row>
    <row r="1662" spans="1:9" x14ac:dyDescent="0.2">
      <c r="A1662" s="1"/>
      <c r="B1662" s="1"/>
      <c r="C1662" s="1"/>
      <c r="D1662" s="8"/>
      <c r="E1662" s="8"/>
      <c r="F1662" s="8"/>
      <c r="G1662" s="5"/>
      <c r="H1662" s="5"/>
      <c r="I1662" s="5"/>
    </row>
    <row r="1663" spans="1:9" x14ac:dyDescent="0.2">
      <c r="A1663" s="1"/>
      <c r="B1663" s="1"/>
      <c r="C1663" s="1"/>
      <c r="D1663" s="8"/>
      <c r="E1663" s="8"/>
      <c r="F1663" s="8"/>
      <c r="G1663" s="5"/>
      <c r="H1663" s="5"/>
      <c r="I1663" s="5"/>
    </row>
    <row r="1664" spans="1:9" x14ac:dyDescent="0.2">
      <c r="A1664" s="1"/>
      <c r="B1664" s="1"/>
      <c r="C1664" s="1"/>
      <c r="D1664" s="8"/>
      <c r="E1664" s="8"/>
      <c r="F1664" s="8"/>
      <c r="G1664" s="5"/>
      <c r="H1664" s="5"/>
      <c r="I1664" s="5"/>
    </row>
    <row r="1665" spans="1:9" x14ac:dyDescent="0.2">
      <c r="A1665" s="1"/>
      <c r="B1665" s="1"/>
      <c r="C1665" s="1"/>
      <c r="D1665" s="8"/>
      <c r="E1665" s="8"/>
      <c r="F1665" s="8"/>
      <c r="G1665" s="5"/>
      <c r="H1665" s="5"/>
      <c r="I1665" s="5"/>
    </row>
    <row r="1666" spans="1:9" x14ac:dyDescent="0.2">
      <c r="A1666" s="1"/>
      <c r="B1666" s="1"/>
      <c r="C1666" s="1"/>
      <c r="D1666" s="8"/>
      <c r="E1666" s="8"/>
      <c r="F1666" s="8"/>
      <c r="G1666" s="5"/>
      <c r="H1666" s="5"/>
      <c r="I1666" s="5"/>
    </row>
    <row r="1667" spans="1:9" x14ac:dyDescent="0.2">
      <c r="A1667" s="1"/>
      <c r="B1667" s="1"/>
      <c r="C1667" s="1"/>
      <c r="D1667" s="8"/>
      <c r="E1667" s="8"/>
      <c r="F1667" s="8"/>
      <c r="G1667" s="5"/>
      <c r="H1667" s="5"/>
      <c r="I1667" s="5"/>
    </row>
    <row r="1668" spans="1:9" x14ac:dyDescent="0.2">
      <c r="A1668" s="1"/>
      <c r="B1668" s="1"/>
      <c r="C1668" s="1"/>
      <c r="D1668" s="8"/>
      <c r="E1668" s="8"/>
      <c r="F1668" s="8"/>
      <c r="G1668" s="5"/>
      <c r="H1668" s="5"/>
      <c r="I1668" s="5"/>
    </row>
    <row r="1669" spans="1:9" x14ac:dyDescent="0.2">
      <c r="A1669" s="1"/>
      <c r="B1669" s="1"/>
      <c r="C1669" s="1"/>
      <c r="D1669" s="8"/>
      <c r="E1669" s="8"/>
      <c r="F1669" s="8"/>
      <c r="G1669" s="5"/>
      <c r="H1669" s="5"/>
      <c r="I1669" s="5"/>
    </row>
    <row r="1670" spans="1:9" x14ac:dyDescent="0.2">
      <c r="A1670" s="1"/>
      <c r="B1670" s="1"/>
      <c r="C1670" s="1"/>
      <c r="D1670" s="8"/>
      <c r="E1670" s="8"/>
      <c r="F1670" s="8"/>
      <c r="G1670" s="5"/>
      <c r="H1670" s="5"/>
      <c r="I1670" s="5"/>
    </row>
    <row r="1671" spans="1:9" x14ac:dyDescent="0.2">
      <c r="A1671" s="1"/>
      <c r="B1671" s="1"/>
      <c r="C1671" s="1"/>
      <c r="D1671" s="8"/>
      <c r="E1671" s="8"/>
      <c r="F1671" s="8"/>
      <c r="G1671" s="5"/>
      <c r="H1671" s="5"/>
      <c r="I1671" s="5"/>
    </row>
    <row r="1672" spans="1:9" x14ac:dyDescent="0.2">
      <c r="A1672" s="1"/>
      <c r="B1672" s="1"/>
      <c r="C1672" s="1"/>
      <c r="D1672" s="8"/>
      <c r="E1672" s="8"/>
      <c r="F1672" s="8"/>
      <c r="G1672" s="5"/>
      <c r="H1672" s="5"/>
      <c r="I1672" s="5"/>
    </row>
    <row r="1673" spans="1:9" x14ac:dyDescent="0.2">
      <c r="A1673" s="1"/>
      <c r="B1673" s="1"/>
      <c r="C1673" s="1"/>
      <c r="D1673" s="8"/>
      <c r="E1673" s="8"/>
      <c r="F1673" s="8"/>
      <c r="G1673" s="5"/>
      <c r="H1673" s="5"/>
      <c r="I1673" s="5"/>
    </row>
    <row r="1674" spans="1:9" x14ac:dyDescent="0.2">
      <c r="A1674" s="1"/>
      <c r="B1674" s="1"/>
      <c r="C1674" s="1"/>
      <c r="D1674" s="8"/>
      <c r="E1674" s="8"/>
      <c r="F1674" s="8"/>
      <c r="G1674" s="5"/>
      <c r="H1674" s="5"/>
      <c r="I1674" s="5"/>
    </row>
    <row r="1675" spans="1:9" x14ac:dyDescent="0.2">
      <c r="A1675" s="1"/>
      <c r="B1675" s="1"/>
      <c r="C1675" s="1"/>
      <c r="D1675" s="8"/>
      <c r="E1675" s="8"/>
      <c r="F1675" s="8"/>
      <c r="G1675" s="5"/>
      <c r="H1675" s="5"/>
      <c r="I1675" s="5"/>
    </row>
    <row r="1676" spans="1:9" x14ac:dyDescent="0.2">
      <c r="A1676" s="1"/>
      <c r="B1676" s="1"/>
      <c r="C1676" s="1"/>
      <c r="D1676" s="8"/>
      <c r="E1676" s="8"/>
      <c r="F1676" s="8"/>
      <c r="G1676" s="5"/>
      <c r="H1676" s="5"/>
      <c r="I1676" s="5"/>
    </row>
    <row r="1677" spans="1:9" x14ac:dyDescent="0.2">
      <c r="A1677" s="1"/>
      <c r="B1677" s="1"/>
      <c r="C1677" s="1"/>
      <c r="D1677" s="8"/>
      <c r="E1677" s="8"/>
      <c r="F1677" s="8"/>
      <c r="G1677" s="5"/>
      <c r="H1677" s="5"/>
      <c r="I1677" s="5"/>
    </row>
    <row r="1678" spans="1:9" x14ac:dyDescent="0.2">
      <c r="A1678" s="1"/>
      <c r="B1678" s="1"/>
      <c r="C1678" s="1"/>
      <c r="D1678" s="8"/>
      <c r="E1678" s="8"/>
      <c r="F1678" s="8"/>
      <c r="G1678" s="5"/>
      <c r="H1678" s="5"/>
      <c r="I1678" s="5"/>
    </row>
    <row r="1679" spans="1:9" x14ac:dyDescent="0.2">
      <c r="A1679" s="1"/>
      <c r="B1679" s="1"/>
      <c r="C1679" s="1"/>
      <c r="D1679" s="8"/>
      <c r="E1679" s="8"/>
      <c r="F1679" s="8"/>
      <c r="G1679" s="5"/>
      <c r="H1679" s="5"/>
      <c r="I1679" s="5"/>
    </row>
    <row r="1680" spans="1:9" x14ac:dyDescent="0.2">
      <c r="A1680" s="1"/>
      <c r="B1680" s="1"/>
      <c r="C1680" s="1"/>
      <c r="D1680" s="8"/>
      <c r="E1680" s="8"/>
      <c r="F1680" s="8"/>
      <c r="G1680" s="5"/>
      <c r="H1680" s="5"/>
      <c r="I1680" s="5"/>
    </row>
    <row r="1681" spans="1:9" x14ac:dyDescent="0.2">
      <c r="A1681" s="1"/>
      <c r="B1681" s="1"/>
      <c r="C1681" s="1"/>
      <c r="D1681" s="8"/>
      <c r="E1681" s="8"/>
      <c r="F1681" s="8"/>
      <c r="G1681" s="5"/>
      <c r="H1681" s="5"/>
      <c r="I1681" s="5"/>
    </row>
    <row r="1682" spans="1:9" x14ac:dyDescent="0.2">
      <c r="A1682" s="1"/>
      <c r="B1682" s="1"/>
      <c r="C1682" s="1"/>
      <c r="D1682" s="8"/>
      <c r="E1682" s="8"/>
      <c r="F1682" s="8"/>
      <c r="G1682" s="5"/>
      <c r="H1682" s="5"/>
      <c r="I1682" s="5"/>
    </row>
    <row r="1683" spans="1:9" x14ac:dyDescent="0.2">
      <c r="A1683" s="1"/>
      <c r="B1683" s="1"/>
      <c r="C1683" s="1"/>
      <c r="D1683" s="8"/>
      <c r="E1683" s="8"/>
      <c r="F1683" s="8"/>
      <c r="G1683" s="5"/>
      <c r="H1683" s="5"/>
      <c r="I1683" s="5"/>
    </row>
    <row r="1684" spans="1:9" x14ac:dyDescent="0.2">
      <c r="A1684" s="1"/>
      <c r="B1684" s="1"/>
      <c r="C1684" s="1"/>
      <c r="D1684" s="8"/>
      <c r="E1684" s="8"/>
      <c r="F1684" s="8"/>
      <c r="G1684" s="5"/>
      <c r="H1684" s="5"/>
      <c r="I1684" s="5"/>
    </row>
    <row r="1685" spans="1:9" x14ac:dyDescent="0.2">
      <c r="A1685" s="1"/>
      <c r="B1685" s="1"/>
      <c r="C1685" s="1"/>
      <c r="D1685" s="8"/>
      <c r="E1685" s="8"/>
      <c r="F1685" s="8"/>
      <c r="G1685" s="5"/>
      <c r="H1685" s="5"/>
      <c r="I1685" s="5"/>
    </row>
    <row r="1686" spans="1:9" x14ac:dyDescent="0.2">
      <c r="A1686" s="1"/>
      <c r="B1686" s="1"/>
      <c r="C1686" s="1"/>
      <c r="D1686" s="8"/>
      <c r="E1686" s="8"/>
      <c r="F1686" s="8"/>
      <c r="G1686" s="5"/>
      <c r="H1686" s="5"/>
      <c r="I1686" s="5"/>
    </row>
    <row r="1687" spans="1:9" x14ac:dyDescent="0.2">
      <c r="A1687" s="1"/>
      <c r="B1687" s="1"/>
      <c r="C1687" s="1"/>
      <c r="D1687" s="8"/>
      <c r="E1687" s="8"/>
      <c r="F1687" s="8"/>
      <c r="G1687" s="5"/>
      <c r="H1687" s="5"/>
      <c r="I1687" s="5"/>
    </row>
    <row r="1688" spans="1:9" x14ac:dyDescent="0.2">
      <c r="A1688" s="1"/>
      <c r="B1688" s="1"/>
      <c r="C1688" s="1"/>
      <c r="D1688" s="8"/>
      <c r="E1688" s="8"/>
      <c r="F1688" s="8"/>
      <c r="G1688" s="5"/>
      <c r="H1688" s="5"/>
      <c r="I1688" s="5"/>
    </row>
    <row r="1689" spans="1:9" x14ac:dyDescent="0.2">
      <c r="A1689" s="1"/>
      <c r="B1689" s="1"/>
      <c r="C1689" s="1"/>
      <c r="D1689" s="8"/>
      <c r="E1689" s="8"/>
      <c r="F1689" s="8"/>
      <c r="G1689" s="5"/>
      <c r="H1689" s="5"/>
      <c r="I1689" s="5"/>
    </row>
    <row r="1690" spans="1:9" x14ac:dyDescent="0.2">
      <c r="A1690" s="1"/>
      <c r="B1690" s="1"/>
      <c r="C1690" s="1"/>
      <c r="D1690" s="8"/>
      <c r="E1690" s="8"/>
      <c r="F1690" s="8"/>
      <c r="G1690" s="5"/>
      <c r="H1690" s="5"/>
      <c r="I1690" s="5"/>
    </row>
    <row r="1691" spans="1:9" x14ac:dyDescent="0.2">
      <c r="A1691" s="1"/>
      <c r="B1691" s="1"/>
      <c r="C1691" s="1"/>
      <c r="D1691" s="8"/>
      <c r="E1691" s="8"/>
      <c r="F1691" s="8"/>
      <c r="G1691" s="5"/>
      <c r="H1691" s="5"/>
      <c r="I1691" s="5"/>
    </row>
    <row r="1692" spans="1:9" x14ac:dyDescent="0.2">
      <c r="A1692" s="1"/>
      <c r="B1692" s="1"/>
      <c r="C1692" s="1"/>
      <c r="D1692" s="8"/>
      <c r="E1692" s="8"/>
      <c r="F1692" s="8"/>
      <c r="G1692" s="5"/>
      <c r="H1692" s="5"/>
      <c r="I1692" s="5"/>
    </row>
    <row r="1693" spans="1:9" x14ac:dyDescent="0.2">
      <c r="A1693" s="1"/>
      <c r="B1693" s="1"/>
      <c r="C1693" s="1"/>
      <c r="D1693" s="8"/>
      <c r="E1693" s="8"/>
      <c r="F1693" s="8"/>
      <c r="G1693" s="5"/>
      <c r="H1693" s="5"/>
      <c r="I1693" s="5"/>
    </row>
    <row r="1694" spans="1:9" x14ac:dyDescent="0.2">
      <c r="A1694" s="1"/>
      <c r="B1694" s="1"/>
      <c r="C1694" s="1"/>
      <c r="D1694" s="8"/>
      <c r="E1694" s="8"/>
      <c r="F1694" s="8"/>
      <c r="G1694" s="5"/>
      <c r="H1694" s="5"/>
      <c r="I1694" s="5"/>
    </row>
    <row r="1695" spans="1:9" x14ac:dyDescent="0.2">
      <c r="A1695" s="1"/>
      <c r="B1695" s="1"/>
      <c r="C1695" s="1"/>
      <c r="D1695" s="8"/>
      <c r="E1695" s="8"/>
      <c r="F1695" s="8"/>
      <c r="G1695" s="5"/>
      <c r="H1695" s="5"/>
      <c r="I1695" s="5"/>
    </row>
    <row r="1696" spans="1:9" x14ac:dyDescent="0.2">
      <c r="A1696" s="1"/>
      <c r="B1696" s="1"/>
      <c r="C1696" s="1"/>
      <c r="D1696" s="8"/>
      <c r="E1696" s="8"/>
      <c r="F1696" s="8"/>
      <c r="G1696" s="5"/>
      <c r="H1696" s="5"/>
      <c r="I1696" s="5"/>
    </row>
    <row r="1697" spans="1:9" x14ac:dyDescent="0.2">
      <c r="A1697" s="1"/>
      <c r="B1697" s="1"/>
      <c r="C1697" s="1"/>
      <c r="D1697" s="8"/>
      <c r="E1697" s="8"/>
      <c r="F1697" s="8"/>
      <c r="G1697" s="5"/>
      <c r="H1697" s="5"/>
      <c r="I1697" s="5"/>
    </row>
    <row r="1698" spans="1:9" x14ac:dyDescent="0.2">
      <c r="A1698" s="1"/>
      <c r="B1698" s="1"/>
      <c r="C1698" s="1"/>
      <c r="D1698" s="8"/>
      <c r="E1698" s="8"/>
      <c r="F1698" s="8"/>
      <c r="G1698" s="5"/>
      <c r="H1698" s="5"/>
      <c r="I1698" s="5"/>
    </row>
    <row r="1699" spans="1:9" x14ac:dyDescent="0.2">
      <c r="A1699" s="1"/>
      <c r="B1699" s="1"/>
      <c r="C1699" s="1"/>
      <c r="D1699" s="8"/>
      <c r="E1699" s="8"/>
      <c r="F1699" s="8"/>
      <c r="G1699" s="5"/>
      <c r="H1699" s="5"/>
      <c r="I1699" s="5"/>
    </row>
    <row r="1700" spans="1:9" x14ac:dyDescent="0.2">
      <c r="A1700" s="1"/>
      <c r="B1700" s="1"/>
      <c r="C1700" s="1"/>
      <c r="D1700" s="8"/>
      <c r="E1700" s="8"/>
      <c r="F1700" s="8"/>
      <c r="G1700" s="5"/>
      <c r="H1700" s="5"/>
      <c r="I1700" s="5"/>
    </row>
    <row r="1701" spans="1:9" x14ac:dyDescent="0.2">
      <c r="A1701" s="1"/>
      <c r="B1701" s="1"/>
      <c r="C1701" s="1"/>
      <c r="D1701" s="8"/>
      <c r="E1701" s="8"/>
      <c r="F1701" s="8"/>
      <c r="G1701" s="5"/>
      <c r="H1701" s="5"/>
      <c r="I1701" s="5"/>
    </row>
    <row r="1702" spans="1:9" x14ac:dyDescent="0.2">
      <c r="A1702" s="1"/>
      <c r="B1702" s="1"/>
      <c r="C1702" s="1"/>
      <c r="D1702" s="8"/>
      <c r="E1702" s="8"/>
      <c r="F1702" s="8"/>
      <c r="G1702" s="5"/>
      <c r="H1702" s="5"/>
      <c r="I1702" s="5"/>
    </row>
    <row r="1703" spans="1:9" x14ac:dyDescent="0.2">
      <c r="A1703" s="1"/>
      <c r="B1703" s="1"/>
      <c r="C1703" s="1"/>
      <c r="D1703" s="8"/>
      <c r="E1703" s="8"/>
      <c r="F1703" s="8"/>
      <c r="G1703" s="5"/>
      <c r="H1703" s="5"/>
      <c r="I1703" s="5"/>
    </row>
    <row r="1704" spans="1:9" x14ac:dyDescent="0.2">
      <c r="A1704" s="1"/>
      <c r="B1704" s="1"/>
      <c r="C1704" s="1"/>
      <c r="D1704" s="8"/>
      <c r="E1704" s="8"/>
      <c r="F1704" s="8"/>
      <c r="G1704" s="5"/>
      <c r="H1704" s="5"/>
      <c r="I1704" s="5"/>
    </row>
    <row r="1705" spans="1:9" x14ac:dyDescent="0.2">
      <c r="A1705" s="1"/>
      <c r="B1705" s="1"/>
      <c r="C1705" s="1"/>
      <c r="D1705" s="8"/>
      <c r="E1705" s="8"/>
      <c r="F1705" s="8"/>
      <c r="G1705" s="5"/>
      <c r="H1705" s="5"/>
      <c r="I1705" s="5"/>
    </row>
    <row r="1706" spans="1:9" x14ac:dyDescent="0.2">
      <c r="A1706" s="1"/>
      <c r="B1706" s="1"/>
      <c r="C1706" s="1"/>
      <c r="D1706" s="8"/>
      <c r="E1706" s="8"/>
      <c r="F1706" s="8"/>
      <c r="G1706" s="5"/>
      <c r="H1706" s="5"/>
      <c r="I1706" s="5"/>
    </row>
    <row r="1707" spans="1:9" x14ac:dyDescent="0.2">
      <c r="A1707" s="1"/>
      <c r="B1707" s="1"/>
      <c r="C1707" s="1"/>
      <c r="D1707" s="8"/>
      <c r="E1707" s="8"/>
      <c r="F1707" s="8"/>
      <c r="G1707" s="5"/>
      <c r="H1707" s="5"/>
      <c r="I1707" s="5"/>
    </row>
    <row r="1708" spans="1:9" x14ac:dyDescent="0.2">
      <c r="A1708" s="1"/>
      <c r="B1708" s="1"/>
      <c r="C1708" s="1"/>
      <c r="D1708" s="8"/>
      <c r="E1708" s="8"/>
      <c r="F1708" s="8"/>
      <c r="G1708" s="5"/>
      <c r="H1708" s="5"/>
      <c r="I1708" s="5"/>
    </row>
    <row r="1709" spans="1:9" x14ac:dyDescent="0.2">
      <c r="A1709" s="1"/>
      <c r="B1709" s="1"/>
      <c r="C1709" s="1"/>
      <c r="D1709" s="8"/>
      <c r="E1709" s="8"/>
      <c r="F1709" s="8"/>
      <c r="G1709" s="5"/>
      <c r="H1709" s="5"/>
      <c r="I1709" s="5"/>
    </row>
    <row r="1710" spans="1:9" x14ac:dyDescent="0.2">
      <c r="A1710" s="1"/>
      <c r="B1710" s="1"/>
      <c r="C1710" s="1"/>
      <c r="D1710" s="8"/>
      <c r="E1710" s="8"/>
      <c r="F1710" s="8"/>
      <c r="G1710" s="5"/>
      <c r="H1710" s="5"/>
      <c r="I1710" s="5"/>
    </row>
    <row r="1711" spans="1:9" x14ac:dyDescent="0.2">
      <c r="A1711" s="1"/>
      <c r="B1711" s="1"/>
      <c r="C1711" s="1"/>
      <c r="D1711" s="8"/>
      <c r="E1711" s="8"/>
      <c r="F1711" s="8"/>
      <c r="G1711" s="5"/>
      <c r="H1711" s="5"/>
      <c r="I1711" s="5"/>
    </row>
    <row r="1712" spans="1:9" x14ac:dyDescent="0.2">
      <c r="A1712" s="1"/>
      <c r="B1712" s="1"/>
      <c r="C1712" s="1"/>
      <c r="D1712" s="8"/>
      <c r="E1712" s="8"/>
      <c r="F1712" s="8"/>
      <c r="G1712" s="5"/>
      <c r="H1712" s="5"/>
      <c r="I1712" s="5"/>
    </row>
    <row r="1713" spans="1:9" x14ac:dyDescent="0.2">
      <c r="A1713" s="1"/>
      <c r="B1713" s="1"/>
      <c r="C1713" s="1"/>
      <c r="D1713" s="8"/>
      <c r="E1713" s="8"/>
      <c r="F1713" s="8"/>
      <c r="G1713" s="5"/>
      <c r="H1713" s="5"/>
      <c r="I1713" s="5"/>
    </row>
    <row r="1714" spans="1:9" x14ac:dyDescent="0.2">
      <c r="A1714" s="1"/>
      <c r="B1714" s="1"/>
      <c r="C1714" s="1"/>
      <c r="D1714" s="8"/>
      <c r="E1714" s="8"/>
      <c r="F1714" s="8"/>
      <c r="G1714" s="5"/>
      <c r="H1714" s="5"/>
      <c r="I1714" s="5"/>
    </row>
    <row r="1715" spans="1:9" x14ac:dyDescent="0.2">
      <c r="A1715" s="1"/>
      <c r="B1715" s="1"/>
      <c r="C1715" s="1"/>
      <c r="D1715" s="8"/>
      <c r="E1715" s="8"/>
      <c r="F1715" s="8"/>
      <c r="G1715" s="5"/>
      <c r="H1715" s="5"/>
      <c r="I1715" s="5"/>
    </row>
    <row r="1716" spans="1:9" x14ac:dyDescent="0.2">
      <c r="A1716" s="1"/>
      <c r="B1716" s="1"/>
      <c r="C1716" s="1"/>
      <c r="D1716" s="8"/>
      <c r="E1716" s="8"/>
      <c r="F1716" s="8"/>
      <c r="G1716" s="5"/>
      <c r="H1716" s="5"/>
      <c r="I1716" s="5"/>
    </row>
    <row r="1717" spans="1:9" x14ac:dyDescent="0.2">
      <c r="A1717" s="1"/>
      <c r="B1717" s="1"/>
      <c r="C1717" s="1"/>
      <c r="D1717" s="8"/>
      <c r="E1717" s="8"/>
      <c r="F1717" s="8"/>
      <c r="G1717" s="5"/>
      <c r="H1717" s="5"/>
      <c r="I1717" s="5"/>
    </row>
    <row r="1718" spans="1:9" x14ac:dyDescent="0.2">
      <c r="A1718" s="1"/>
      <c r="B1718" s="1"/>
      <c r="C1718" s="1"/>
      <c r="D1718" s="8"/>
      <c r="E1718" s="8"/>
      <c r="F1718" s="8"/>
      <c r="G1718" s="5"/>
      <c r="H1718" s="5"/>
      <c r="I1718" s="5"/>
    </row>
    <row r="1719" spans="1:9" x14ac:dyDescent="0.2">
      <c r="A1719" s="1"/>
      <c r="B1719" s="1"/>
      <c r="C1719" s="1"/>
      <c r="D1719" s="8"/>
      <c r="E1719" s="8"/>
      <c r="F1719" s="8"/>
      <c r="G1719" s="5"/>
      <c r="H1719" s="5"/>
      <c r="I1719" s="5"/>
    </row>
    <row r="1720" spans="1:9" x14ac:dyDescent="0.2">
      <c r="A1720" s="1"/>
      <c r="B1720" s="1"/>
      <c r="C1720" s="1"/>
      <c r="D1720" s="8"/>
      <c r="E1720" s="8"/>
      <c r="F1720" s="8"/>
      <c r="G1720" s="5"/>
      <c r="H1720" s="5"/>
      <c r="I1720" s="5"/>
    </row>
    <row r="1721" spans="1:9" x14ac:dyDescent="0.2">
      <c r="A1721" s="1"/>
      <c r="B1721" s="1"/>
      <c r="C1721" s="1"/>
      <c r="D1721" s="8"/>
      <c r="E1721" s="8"/>
      <c r="F1721" s="8"/>
      <c r="G1721" s="5"/>
      <c r="H1721" s="5"/>
      <c r="I1721" s="5"/>
    </row>
    <row r="1722" spans="1:9" x14ac:dyDescent="0.2">
      <c r="A1722" s="1"/>
      <c r="B1722" s="1"/>
      <c r="C1722" s="1"/>
      <c r="D1722" s="8"/>
      <c r="E1722" s="8"/>
      <c r="F1722" s="8"/>
      <c r="G1722" s="5"/>
      <c r="H1722" s="5"/>
      <c r="I1722" s="5"/>
    </row>
    <row r="1723" spans="1:9" x14ac:dyDescent="0.2">
      <c r="A1723" s="1"/>
      <c r="B1723" s="1"/>
      <c r="C1723" s="1"/>
      <c r="D1723" s="8"/>
      <c r="E1723" s="8"/>
      <c r="F1723" s="8"/>
      <c r="G1723" s="5"/>
      <c r="H1723" s="5"/>
      <c r="I1723" s="5"/>
    </row>
    <row r="1724" spans="1:9" x14ac:dyDescent="0.2">
      <c r="A1724" s="1"/>
      <c r="B1724" s="1"/>
      <c r="C1724" s="1"/>
      <c r="D1724" s="8"/>
      <c r="E1724" s="8"/>
      <c r="F1724" s="8"/>
      <c r="G1724" s="5"/>
      <c r="H1724" s="5"/>
      <c r="I1724" s="5"/>
    </row>
    <row r="1725" spans="1:9" x14ac:dyDescent="0.2">
      <c r="A1725" s="1"/>
      <c r="B1725" s="1"/>
      <c r="C1725" s="1"/>
      <c r="D1725" s="8"/>
      <c r="E1725" s="8"/>
      <c r="F1725" s="8"/>
      <c r="G1725" s="5"/>
      <c r="H1725" s="5"/>
      <c r="I1725" s="5"/>
    </row>
    <row r="1726" spans="1:9" x14ac:dyDescent="0.2">
      <c r="A1726" s="1"/>
      <c r="B1726" s="1"/>
      <c r="C1726" s="1"/>
      <c r="D1726" s="8"/>
      <c r="E1726" s="8"/>
      <c r="F1726" s="8"/>
      <c r="G1726" s="5"/>
      <c r="H1726" s="5"/>
      <c r="I1726" s="5"/>
    </row>
    <row r="1727" spans="1:9" x14ac:dyDescent="0.2">
      <c r="A1727" s="1"/>
      <c r="B1727" s="1"/>
      <c r="C1727" s="1"/>
      <c r="D1727" s="8"/>
      <c r="E1727" s="8"/>
      <c r="F1727" s="8"/>
      <c r="G1727" s="5"/>
      <c r="H1727" s="5"/>
      <c r="I1727" s="5"/>
    </row>
    <row r="1728" spans="1:9" x14ac:dyDescent="0.2">
      <c r="A1728" s="1"/>
      <c r="B1728" s="1"/>
      <c r="C1728" s="1"/>
      <c r="D1728" s="8"/>
      <c r="E1728" s="8"/>
      <c r="F1728" s="8"/>
      <c r="G1728" s="5"/>
      <c r="H1728" s="5"/>
      <c r="I1728" s="5"/>
    </row>
    <row r="1729" spans="1:9" x14ac:dyDescent="0.2">
      <c r="A1729" s="1"/>
      <c r="B1729" s="1"/>
      <c r="C1729" s="1"/>
      <c r="D1729" s="8"/>
      <c r="E1729" s="8"/>
      <c r="F1729" s="8"/>
      <c r="G1729" s="5"/>
      <c r="H1729" s="5"/>
      <c r="I1729" s="5"/>
    </row>
    <row r="1730" spans="1:9" x14ac:dyDescent="0.2">
      <c r="A1730" s="1"/>
      <c r="B1730" s="1"/>
      <c r="C1730" s="1"/>
      <c r="D1730" s="8"/>
      <c r="E1730" s="8"/>
      <c r="F1730" s="8"/>
      <c r="G1730" s="5"/>
      <c r="H1730" s="5"/>
      <c r="I1730" s="5"/>
    </row>
    <row r="1731" spans="1:9" x14ac:dyDescent="0.2">
      <c r="A1731" s="1"/>
      <c r="B1731" s="1"/>
      <c r="C1731" s="1"/>
      <c r="D1731" s="8"/>
      <c r="E1731" s="8"/>
      <c r="F1731" s="8"/>
      <c r="G1731" s="5"/>
      <c r="H1731" s="5"/>
      <c r="I1731" s="5"/>
    </row>
    <row r="1732" spans="1:9" x14ac:dyDescent="0.2">
      <c r="A1732" s="1"/>
      <c r="B1732" s="1"/>
      <c r="C1732" s="1"/>
      <c r="D1732" s="8"/>
      <c r="E1732" s="8"/>
      <c r="F1732" s="8"/>
      <c r="G1732" s="5"/>
      <c r="H1732" s="5"/>
      <c r="I1732" s="5"/>
    </row>
    <row r="1733" spans="1:9" x14ac:dyDescent="0.2">
      <c r="A1733" s="1"/>
      <c r="B1733" s="1"/>
      <c r="C1733" s="1"/>
      <c r="D1733" s="8"/>
      <c r="E1733" s="8"/>
      <c r="F1733" s="8"/>
      <c r="G1733" s="5"/>
      <c r="H1733" s="5"/>
      <c r="I1733" s="5"/>
    </row>
    <row r="1734" spans="1:9" x14ac:dyDescent="0.2">
      <c r="A1734" s="1"/>
      <c r="B1734" s="1"/>
      <c r="C1734" s="1"/>
      <c r="D1734" s="8"/>
      <c r="E1734" s="8"/>
      <c r="F1734" s="8"/>
      <c r="G1734" s="5"/>
      <c r="H1734" s="5"/>
      <c r="I1734" s="5"/>
    </row>
    <row r="1735" spans="1:9" x14ac:dyDescent="0.2">
      <c r="A1735" s="1"/>
      <c r="B1735" s="1"/>
      <c r="C1735" s="1"/>
      <c r="D1735" s="8"/>
      <c r="E1735" s="8"/>
      <c r="F1735" s="8"/>
      <c r="G1735" s="5"/>
      <c r="H1735" s="5"/>
      <c r="I1735" s="5"/>
    </row>
    <row r="1736" spans="1:9" x14ac:dyDescent="0.2">
      <c r="A1736" s="1"/>
      <c r="B1736" s="1"/>
      <c r="C1736" s="1"/>
      <c r="D1736" s="8"/>
      <c r="E1736" s="8"/>
      <c r="F1736" s="8"/>
      <c r="G1736" s="5"/>
      <c r="H1736" s="5"/>
      <c r="I1736" s="5"/>
    </row>
    <row r="1737" spans="1:9" x14ac:dyDescent="0.2">
      <c r="A1737" s="1"/>
      <c r="B1737" s="1"/>
      <c r="C1737" s="1"/>
      <c r="D1737" s="8"/>
      <c r="E1737" s="8"/>
      <c r="F1737" s="8"/>
      <c r="G1737" s="5"/>
      <c r="H1737" s="5"/>
      <c r="I1737" s="5"/>
    </row>
    <row r="1738" spans="1:9" x14ac:dyDescent="0.2">
      <c r="A1738" s="1"/>
      <c r="B1738" s="1"/>
      <c r="C1738" s="1"/>
      <c r="D1738" s="8"/>
      <c r="E1738" s="8"/>
      <c r="F1738" s="8"/>
      <c r="G1738" s="5"/>
      <c r="H1738" s="5"/>
      <c r="I1738" s="5"/>
    </row>
    <row r="1739" spans="1:9" x14ac:dyDescent="0.2">
      <c r="A1739" s="1"/>
      <c r="B1739" s="1"/>
      <c r="C1739" s="1"/>
      <c r="D1739" s="8"/>
      <c r="E1739" s="8"/>
      <c r="F1739" s="8"/>
      <c r="G1739" s="5"/>
      <c r="H1739" s="5"/>
      <c r="I1739" s="5"/>
    </row>
    <row r="1740" spans="1:9" x14ac:dyDescent="0.2">
      <c r="A1740" s="1"/>
      <c r="B1740" s="1"/>
      <c r="C1740" s="1"/>
      <c r="D1740" s="8"/>
      <c r="E1740" s="8"/>
      <c r="F1740" s="8"/>
      <c r="G1740" s="5"/>
      <c r="H1740" s="5"/>
      <c r="I1740" s="5"/>
    </row>
    <row r="1741" spans="1:9" x14ac:dyDescent="0.2">
      <c r="A1741" s="1"/>
      <c r="B1741" s="1"/>
      <c r="C1741" s="1"/>
      <c r="D1741" s="8"/>
      <c r="E1741" s="8"/>
      <c r="F1741" s="8"/>
      <c r="G1741" s="5"/>
      <c r="H1741" s="5"/>
      <c r="I1741" s="5"/>
    </row>
    <row r="1742" spans="1:9" x14ac:dyDescent="0.2">
      <c r="A1742" s="1"/>
      <c r="B1742" s="1"/>
      <c r="C1742" s="1"/>
      <c r="D1742" s="8"/>
      <c r="E1742" s="8"/>
      <c r="F1742" s="8"/>
      <c r="G1742" s="5"/>
      <c r="H1742" s="5"/>
      <c r="I1742" s="5"/>
    </row>
    <row r="1743" spans="1:9" x14ac:dyDescent="0.2">
      <c r="A1743" s="1"/>
      <c r="B1743" s="1"/>
      <c r="C1743" s="1"/>
      <c r="D1743" s="8"/>
      <c r="E1743" s="8"/>
      <c r="F1743" s="8"/>
      <c r="G1743" s="5"/>
      <c r="H1743" s="5"/>
      <c r="I1743" s="5"/>
    </row>
    <row r="1744" spans="1:9" x14ac:dyDescent="0.2">
      <c r="A1744" s="1"/>
      <c r="B1744" s="1"/>
      <c r="C1744" s="1"/>
      <c r="D1744" s="8"/>
      <c r="E1744" s="8"/>
      <c r="F1744" s="8"/>
      <c r="G1744" s="5"/>
      <c r="H1744" s="5"/>
      <c r="I1744" s="5"/>
    </row>
    <row r="1745" spans="1:9" x14ac:dyDescent="0.2">
      <c r="A1745" s="1"/>
      <c r="B1745" s="1"/>
      <c r="C1745" s="1"/>
      <c r="D1745" s="8"/>
      <c r="E1745" s="8"/>
      <c r="F1745" s="8"/>
      <c r="G1745" s="5"/>
      <c r="H1745" s="5"/>
      <c r="I1745" s="5"/>
    </row>
    <row r="1746" spans="1:9" x14ac:dyDescent="0.2">
      <c r="A1746" s="1"/>
      <c r="B1746" s="1"/>
      <c r="C1746" s="1"/>
      <c r="D1746" s="8"/>
      <c r="E1746" s="8"/>
      <c r="F1746" s="8"/>
      <c r="G1746" s="5"/>
      <c r="H1746" s="5"/>
      <c r="I1746" s="5"/>
    </row>
    <row r="1747" spans="1:9" x14ac:dyDescent="0.2">
      <c r="A1747" s="1"/>
      <c r="B1747" s="1"/>
      <c r="C1747" s="1"/>
      <c r="D1747" s="8"/>
      <c r="E1747" s="8"/>
      <c r="F1747" s="8"/>
      <c r="G1747" s="5"/>
      <c r="H1747" s="5"/>
      <c r="I1747" s="5"/>
    </row>
    <row r="1748" spans="1:9" x14ac:dyDescent="0.2">
      <c r="A1748" s="1"/>
      <c r="B1748" s="1"/>
      <c r="C1748" s="1"/>
      <c r="D1748" s="8"/>
      <c r="E1748" s="8"/>
      <c r="F1748" s="8"/>
      <c r="G1748" s="5"/>
      <c r="H1748" s="5"/>
      <c r="I1748" s="5"/>
    </row>
    <row r="1749" spans="1:9" x14ac:dyDescent="0.2">
      <c r="A1749" s="1"/>
      <c r="B1749" s="1"/>
      <c r="C1749" s="1"/>
      <c r="D1749" s="8"/>
      <c r="E1749" s="8"/>
      <c r="F1749" s="8"/>
      <c r="G1749" s="5"/>
      <c r="H1749" s="5"/>
      <c r="I1749" s="5"/>
    </row>
    <row r="1750" spans="1:9" x14ac:dyDescent="0.2">
      <c r="A1750" s="1"/>
      <c r="B1750" s="1"/>
      <c r="C1750" s="1"/>
      <c r="D1750" s="8"/>
      <c r="E1750" s="8"/>
      <c r="F1750" s="8"/>
      <c r="G1750" s="5"/>
      <c r="H1750" s="5"/>
      <c r="I1750" s="5"/>
    </row>
    <row r="1751" spans="1:9" x14ac:dyDescent="0.2">
      <c r="A1751" s="1"/>
      <c r="B1751" s="1"/>
      <c r="C1751" s="1"/>
      <c r="D1751" s="8"/>
      <c r="E1751" s="8"/>
      <c r="F1751" s="8"/>
      <c r="G1751" s="5"/>
      <c r="H1751" s="5"/>
      <c r="I1751" s="5"/>
    </row>
    <row r="1752" spans="1:9" x14ac:dyDescent="0.2">
      <c r="A1752" s="1"/>
      <c r="B1752" s="1"/>
      <c r="C1752" s="1"/>
      <c r="D1752" s="8"/>
      <c r="E1752" s="8"/>
      <c r="F1752" s="8"/>
      <c r="G1752" s="5"/>
      <c r="H1752" s="5"/>
      <c r="I1752" s="5"/>
    </row>
    <row r="1753" spans="1:9" x14ac:dyDescent="0.2">
      <c r="A1753" s="1"/>
      <c r="B1753" s="1"/>
      <c r="C1753" s="1"/>
      <c r="D1753" s="8"/>
      <c r="E1753" s="8"/>
      <c r="F1753" s="8"/>
      <c r="G1753" s="5"/>
      <c r="H1753" s="5"/>
      <c r="I1753" s="5"/>
    </row>
    <row r="1754" spans="1:9" x14ac:dyDescent="0.2">
      <c r="A1754" s="1"/>
      <c r="B1754" s="1"/>
      <c r="C1754" s="1"/>
      <c r="D1754" s="8"/>
      <c r="E1754" s="8"/>
      <c r="F1754" s="8"/>
      <c r="G1754" s="5"/>
      <c r="H1754" s="5"/>
      <c r="I1754" s="5"/>
    </row>
    <row r="1755" spans="1:9" x14ac:dyDescent="0.2">
      <c r="A1755" s="1"/>
      <c r="B1755" s="1"/>
      <c r="C1755" s="1"/>
      <c r="D1755" s="8"/>
      <c r="E1755" s="8"/>
      <c r="F1755" s="8"/>
      <c r="G1755" s="5"/>
      <c r="H1755" s="5"/>
      <c r="I1755" s="5"/>
    </row>
    <row r="1756" spans="1:9" x14ac:dyDescent="0.2">
      <c r="A1756" s="1"/>
      <c r="B1756" s="1"/>
      <c r="C1756" s="1"/>
      <c r="D1756" s="8"/>
      <c r="E1756" s="8"/>
      <c r="F1756" s="8"/>
      <c r="G1756" s="5"/>
      <c r="H1756" s="5"/>
      <c r="I1756" s="5"/>
    </row>
    <row r="1757" spans="1:9" x14ac:dyDescent="0.2">
      <c r="A1757" s="1"/>
      <c r="B1757" s="1"/>
      <c r="C1757" s="1"/>
      <c r="D1757" s="8"/>
      <c r="E1757" s="8"/>
      <c r="F1757" s="8"/>
      <c r="G1757" s="5"/>
      <c r="H1757" s="5"/>
      <c r="I1757" s="5"/>
    </row>
    <row r="1758" spans="1:9" x14ac:dyDescent="0.2">
      <c r="A1758" s="1"/>
      <c r="B1758" s="1"/>
      <c r="C1758" s="1"/>
      <c r="D1758" s="8"/>
      <c r="E1758" s="8"/>
      <c r="F1758" s="8"/>
      <c r="G1758" s="5"/>
      <c r="H1758" s="5"/>
      <c r="I1758" s="5"/>
    </row>
    <row r="1759" spans="1:9" x14ac:dyDescent="0.2">
      <c r="A1759" s="1"/>
      <c r="B1759" s="1"/>
      <c r="C1759" s="1"/>
      <c r="D1759" s="8"/>
      <c r="E1759" s="8"/>
      <c r="F1759" s="8"/>
      <c r="G1759" s="5"/>
      <c r="H1759" s="5"/>
      <c r="I1759" s="5"/>
    </row>
    <row r="1760" spans="1:9" x14ac:dyDescent="0.2">
      <c r="A1760" s="1"/>
      <c r="B1760" s="1"/>
      <c r="C1760" s="1"/>
      <c r="D1760" s="8"/>
      <c r="E1760" s="8"/>
      <c r="F1760" s="8"/>
      <c r="G1760" s="5"/>
      <c r="H1760" s="5"/>
      <c r="I1760" s="5"/>
    </row>
    <row r="1761" spans="1:9" x14ac:dyDescent="0.2">
      <c r="A1761" s="1"/>
      <c r="B1761" s="1"/>
      <c r="C1761" s="1"/>
      <c r="D1761" s="8"/>
      <c r="E1761" s="8"/>
      <c r="F1761" s="8"/>
      <c r="G1761" s="5"/>
      <c r="H1761" s="5"/>
      <c r="I1761" s="5"/>
    </row>
    <row r="1762" spans="1:9" x14ac:dyDescent="0.2">
      <c r="A1762" s="1"/>
      <c r="B1762" s="1"/>
      <c r="C1762" s="1"/>
      <c r="D1762" s="8"/>
      <c r="E1762" s="8"/>
      <c r="F1762" s="8"/>
      <c r="G1762" s="5"/>
      <c r="H1762" s="5"/>
      <c r="I1762" s="5"/>
    </row>
    <row r="1763" spans="1:9" x14ac:dyDescent="0.2">
      <c r="A1763" s="1"/>
      <c r="B1763" s="1"/>
      <c r="C1763" s="1"/>
      <c r="D1763" s="8"/>
      <c r="E1763" s="8"/>
      <c r="F1763" s="8"/>
      <c r="G1763" s="5"/>
      <c r="H1763" s="5"/>
      <c r="I1763" s="5"/>
    </row>
    <row r="1764" spans="1:9" x14ac:dyDescent="0.2">
      <c r="A1764" s="1"/>
      <c r="B1764" s="1"/>
      <c r="C1764" s="1"/>
      <c r="D1764" s="8"/>
      <c r="E1764" s="8"/>
      <c r="F1764" s="8"/>
      <c r="G1764" s="5"/>
      <c r="H1764" s="5"/>
      <c r="I1764" s="5"/>
    </row>
    <row r="1765" spans="1:9" x14ac:dyDescent="0.2">
      <c r="A1765" s="1"/>
      <c r="B1765" s="1"/>
      <c r="C1765" s="1"/>
      <c r="D1765" s="8"/>
      <c r="E1765" s="8"/>
      <c r="F1765" s="8"/>
      <c r="G1765" s="5"/>
      <c r="H1765" s="5"/>
      <c r="I1765" s="5"/>
    </row>
    <row r="1766" spans="1:9" x14ac:dyDescent="0.2">
      <c r="A1766" s="1"/>
      <c r="B1766" s="1"/>
      <c r="C1766" s="1"/>
      <c r="D1766" s="8"/>
      <c r="E1766" s="8"/>
      <c r="F1766" s="8"/>
      <c r="G1766" s="5"/>
      <c r="H1766" s="5"/>
      <c r="I1766" s="5"/>
    </row>
    <row r="1767" spans="1:9" x14ac:dyDescent="0.2">
      <c r="A1767" s="1"/>
      <c r="B1767" s="1"/>
      <c r="C1767" s="1"/>
      <c r="D1767" s="8"/>
      <c r="E1767" s="8"/>
      <c r="F1767" s="8"/>
      <c r="G1767" s="5"/>
      <c r="H1767" s="5"/>
      <c r="I1767" s="5"/>
    </row>
    <row r="1768" spans="1:9" x14ac:dyDescent="0.2">
      <c r="A1768" s="1"/>
      <c r="B1768" s="1"/>
      <c r="C1768" s="1"/>
      <c r="D1768" s="8"/>
      <c r="E1768" s="8"/>
      <c r="F1768" s="8"/>
      <c r="G1768" s="5"/>
      <c r="H1768" s="5"/>
      <c r="I1768" s="5"/>
    </row>
    <row r="1769" spans="1:9" x14ac:dyDescent="0.2">
      <c r="A1769" s="1"/>
      <c r="B1769" s="1"/>
      <c r="C1769" s="1"/>
      <c r="D1769" s="8"/>
      <c r="E1769" s="8"/>
      <c r="F1769" s="8"/>
      <c r="G1769" s="5"/>
      <c r="H1769" s="5"/>
      <c r="I1769" s="5"/>
    </row>
    <row r="1770" spans="1:9" x14ac:dyDescent="0.2">
      <c r="A1770" s="1"/>
      <c r="B1770" s="1"/>
      <c r="C1770" s="1"/>
      <c r="D1770" s="8"/>
      <c r="E1770" s="8"/>
      <c r="F1770" s="8"/>
      <c r="G1770" s="5"/>
      <c r="H1770" s="5"/>
      <c r="I1770" s="5"/>
    </row>
    <row r="1771" spans="1:9" x14ac:dyDescent="0.2">
      <c r="A1771" s="1"/>
      <c r="B1771" s="1"/>
      <c r="C1771" s="1"/>
      <c r="D1771" s="8"/>
      <c r="E1771" s="8"/>
      <c r="F1771" s="8"/>
      <c r="G1771" s="5"/>
      <c r="H1771" s="5"/>
      <c r="I1771" s="5"/>
    </row>
    <row r="1772" spans="1:9" x14ac:dyDescent="0.2">
      <c r="A1772" s="1"/>
      <c r="B1772" s="1"/>
      <c r="C1772" s="1"/>
      <c r="D1772" s="8"/>
      <c r="E1772" s="8"/>
      <c r="F1772" s="8"/>
      <c r="G1772" s="5"/>
      <c r="H1772" s="5"/>
      <c r="I1772" s="5"/>
    </row>
    <row r="1773" spans="1:9" x14ac:dyDescent="0.2">
      <c r="A1773" s="1"/>
      <c r="B1773" s="1"/>
      <c r="C1773" s="1"/>
      <c r="D1773" s="8"/>
      <c r="E1773" s="8"/>
      <c r="F1773" s="8"/>
      <c r="G1773" s="5"/>
      <c r="H1773" s="5"/>
      <c r="I1773" s="5"/>
    </row>
    <row r="1774" spans="1:9" x14ac:dyDescent="0.2">
      <c r="A1774" s="1"/>
      <c r="B1774" s="1"/>
      <c r="C1774" s="1"/>
      <c r="D1774" s="8"/>
      <c r="E1774" s="8"/>
      <c r="F1774" s="8"/>
      <c r="G1774" s="5"/>
      <c r="H1774" s="5"/>
      <c r="I1774" s="5"/>
    </row>
    <row r="1775" spans="1:9" x14ac:dyDescent="0.2">
      <c r="A1775" s="1"/>
      <c r="B1775" s="1"/>
      <c r="C1775" s="1"/>
      <c r="D1775" s="8"/>
      <c r="E1775" s="8"/>
      <c r="F1775" s="8"/>
      <c r="G1775" s="5"/>
      <c r="H1775" s="5"/>
      <c r="I1775" s="5"/>
    </row>
    <row r="1776" spans="1:9" x14ac:dyDescent="0.2">
      <c r="A1776" s="1"/>
      <c r="B1776" s="1"/>
      <c r="C1776" s="1"/>
      <c r="D1776" s="8"/>
      <c r="E1776" s="8"/>
      <c r="F1776" s="8"/>
      <c r="G1776" s="5"/>
      <c r="H1776" s="5"/>
      <c r="I1776" s="5"/>
    </row>
    <row r="1777" spans="1:9" x14ac:dyDescent="0.2">
      <c r="A1777" s="1"/>
      <c r="B1777" s="1"/>
      <c r="C1777" s="1"/>
      <c r="D1777" s="8"/>
      <c r="E1777" s="8"/>
      <c r="F1777" s="8"/>
      <c r="G1777" s="5"/>
      <c r="H1777" s="5"/>
      <c r="I1777" s="5"/>
    </row>
    <row r="1778" spans="1:9" x14ac:dyDescent="0.2">
      <c r="A1778" s="1"/>
      <c r="B1778" s="1"/>
      <c r="C1778" s="1"/>
      <c r="D1778" s="8"/>
      <c r="E1778" s="8"/>
      <c r="F1778" s="8"/>
      <c r="G1778" s="5"/>
      <c r="H1778" s="5"/>
      <c r="I1778" s="5"/>
    </row>
    <row r="1779" spans="1:9" x14ac:dyDescent="0.2">
      <c r="A1779" s="1"/>
      <c r="B1779" s="1"/>
      <c r="C1779" s="1"/>
      <c r="D1779" s="8"/>
      <c r="E1779" s="8"/>
      <c r="F1779" s="8"/>
      <c r="G1779" s="5"/>
      <c r="H1779" s="5"/>
      <c r="I1779" s="5"/>
    </row>
    <row r="1780" spans="1:9" x14ac:dyDescent="0.2">
      <c r="A1780" s="1"/>
      <c r="B1780" s="1"/>
      <c r="C1780" s="1"/>
      <c r="D1780" s="8"/>
      <c r="E1780" s="8"/>
      <c r="F1780" s="8"/>
      <c r="G1780" s="5"/>
      <c r="H1780" s="5"/>
      <c r="I1780" s="5"/>
    </row>
    <row r="1781" spans="1:9" x14ac:dyDescent="0.2">
      <c r="A1781" s="1"/>
      <c r="B1781" s="1"/>
      <c r="C1781" s="1"/>
      <c r="D1781" s="8"/>
      <c r="E1781" s="8"/>
      <c r="F1781" s="8"/>
      <c r="G1781" s="5"/>
      <c r="H1781" s="5"/>
      <c r="I1781" s="5"/>
    </row>
    <row r="1782" spans="1:9" x14ac:dyDescent="0.2">
      <c r="A1782" s="1"/>
      <c r="B1782" s="1"/>
      <c r="C1782" s="1"/>
      <c r="D1782" s="8"/>
      <c r="E1782" s="8"/>
      <c r="F1782" s="8"/>
      <c r="G1782" s="5"/>
      <c r="H1782" s="5"/>
      <c r="I1782" s="5"/>
    </row>
    <row r="1783" spans="1:9" x14ac:dyDescent="0.2">
      <c r="A1783" s="1"/>
      <c r="B1783" s="1"/>
      <c r="C1783" s="1"/>
      <c r="D1783" s="8"/>
      <c r="E1783" s="8"/>
      <c r="F1783" s="8"/>
      <c r="G1783" s="5"/>
      <c r="H1783" s="5"/>
      <c r="I1783" s="5"/>
    </row>
    <row r="1784" spans="1:9" x14ac:dyDescent="0.2">
      <c r="A1784" s="1"/>
      <c r="B1784" s="1"/>
      <c r="C1784" s="1"/>
      <c r="D1784" s="8"/>
      <c r="E1784" s="8"/>
      <c r="F1784" s="8"/>
      <c r="G1784" s="5"/>
      <c r="H1784" s="5"/>
      <c r="I1784" s="5"/>
    </row>
    <row r="1785" spans="1:9" x14ac:dyDescent="0.2">
      <c r="A1785" s="1"/>
      <c r="B1785" s="1"/>
      <c r="C1785" s="1"/>
      <c r="D1785" s="8"/>
      <c r="E1785" s="8"/>
      <c r="F1785" s="8"/>
      <c r="G1785" s="5"/>
      <c r="H1785" s="5"/>
      <c r="I1785" s="5"/>
    </row>
    <row r="1786" spans="1:9" x14ac:dyDescent="0.2">
      <c r="A1786" s="1"/>
      <c r="B1786" s="1"/>
      <c r="C1786" s="1"/>
      <c r="D1786" s="8"/>
      <c r="E1786" s="8"/>
      <c r="F1786" s="8"/>
      <c r="G1786" s="5"/>
      <c r="H1786" s="5"/>
      <c r="I1786" s="5"/>
    </row>
    <row r="1787" spans="1:9" x14ac:dyDescent="0.2">
      <c r="A1787" s="1"/>
      <c r="B1787" s="1"/>
      <c r="C1787" s="1"/>
      <c r="D1787" s="8"/>
      <c r="E1787" s="8"/>
      <c r="F1787" s="8"/>
      <c r="G1787" s="5"/>
      <c r="H1787" s="5"/>
      <c r="I1787" s="5"/>
    </row>
    <row r="1788" spans="1:9" x14ac:dyDescent="0.2">
      <c r="A1788" s="1"/>
      <c r="B1788" s="1"/>
      <c r="C1788" s="1"/>
      <c r="D1788" s="8"/>
      <c r="E1788" s="8"/>
      <c r="F1788" s="8"/>
      <c r="G1788" s="5"/>
      <c r="H1788" s="5"/>
      <c r="I1788" s="5"/>
    </row>
    <row r="1789" spans="1:9" x14ac:dyDescent="0.2">
      <c r="A1789" s="1"/>
      <c r="B1789" s="1"/>
      <c r="C1789" s="1"/>
      <c r="D1789" s="8"/>
      <c r="E1789" s="8"/>
      <c r="F1789" s="8"/>
      <c r="G1789" s="5"/>
      <c r="H1789" s="5"/>
      <c r="I1789" s="5"/>
    </row>
    <row r="1790" spans="1:9" x14ac:dyDescent="0.2">
      <c r="A1790" s="1"/>
      <c r="B1790" s="1"/>
      <c r="C1790" s="1"/>
      <c r="D1790" s="8"/>
      <c r="E1790" s="8"/>
      <c r="F1790" s="8"/>
      <c r="G1790" s="5"/>
      <c r="H1790" s="5"/>
      <c r="I1790" s="5"/>
    </row>
    <row r="1791" spans="1:9" x14ac:dyDescent="0.2">
      <c r="A1791" s="1"/>
      <c r="B1791" s="1"/>
      <c r="C1791" s="1"/>
      <c r="D1791" s="8"/>
      <c r="E1791" s="8"/>
      <c r="F1791" s="8"/>
      <c r="G1791" s="5"/>
      <c r="H1791" s="5"/>
      <c r="I1791" s="5"/>
    </row>
    <row r="1792" spans="1:9" x14ac:dyDescent="0.2">
      <c r="A1792" s="1"/>
      <c r="B1792" s="1"/>
      <c r="C1792" s="1"/>
      <c r="D1792" s="8"/>
      <c r="E1792" s="8"/>
      <c r="F1792" s="8"/>
      <c r="G1792" s="5"/>
      <c r="H1792" s="5"/>
      <c r="I1792" s="5"/>
    </row>
    <row r="1793" spans="1:9" x14ac:dyDescent="0.2">
      <c r="A1793" s="1"/>
      <c r="B1793" s="1"/>
      <c r="C1793" s="1"/>
      <c r="D1793" s="8"/>
      <c r="E1793" s="8"/>
      <c r="F1793" s="8"/>
      <c r="G1793" s="5"/>
      <c r="H1793" s="5"/>
      <c r="I1793" s="5"/>
    </row>
    <row r="1794" spans="1:9" x14ac:dyDescent="0.2">
      <c r="A1794" s="1"/>
      <c r="B1794" s="1"/>
      <c r="C1794" s="1"/>
      <c r="D1794" s="8"/>
      <c r="E1794" s="8"/>
      <c r="F1794" s="8"/>
      <c r="G1794" s="5"/>
      <c r="H1794" s="5"/>
      <c r="I1794" s="5"/>
    </row>
    <row r="1795" spans="1:9" x14ac:dyDescent="0.2">
      <c r="A1795" s="1"/>
      <c r="B1795" s="1"/>
      <c r="C1795" s="1"/>
      <c r="D1795" s="8"/>
      <c r="E1795" s="8"/>
      <c r="F1795" s="8"/>
      <c r="G1795" s="5"/>
      <c r="H1795" s="5"/>
      <c r="I1795" s="5"/>
    </row>
    <row r="1796" spans="1:9" x14ac:dyDescent="0.2">
      <c r="A1796" s="1"/>
      <c r="B1796" s="1"/>
      <c r="C1796" s="1"/>
      <c r="D1796" s="8"/>
      <c r="E1796" s="8"/>
      <c r="F1796" s="8"/>
      <c r="G1796" s="5"/>
      <c r="H1796" s="5"/>
      <c r="I1796" s="5"/>
    </row>
    <row r="1797" spans="1:9" x14ac:dyDescent="0.2">
      <c r="A1797" s="1"/>
      <c r="B1797" s="1"/>
      <c r="C1797" s="1"/>
      <c r="D1797" s="8"/>
      <c r="E1797" s="8"/>
      <c r="F1797" s="8"/>
      <c r="G1797" s="5"/>
      <c r="H1797" s="5"/>
      <c r="I1797" s="5"/>
    </row>
    <row r="1798" spans="1:9" x14ac:dyDescent="0.2">
      <c r="A1798" s="1"/>
      <c r="B1798" s="1"/>
      <c r="C1798" s="1"/>
      <c r="D1798" s="8"/>
      <c r="E1798" s="8"/>
      <c r="F1798" s="8"/>
      <c r="G1798" s="5"/>
      <c r="H1798" s="5"/>
      <c r="I1798" s="5"/>
    </row>
    <row r="1799" spans="1:9" x14ac:dyDescent="0.2">
      <c r="A1799" s="1"/>
      <c r="B1799" s="1"/>
      <c r="C1799" s="1"/>
      <c r="D1799" s="8"/>
      <c r="E1799" s="8"/>
      <c r="F1799" s="8"/>
      <c r="G1799" s="5"/>
      <c r="H1799" s="5"/>
      <c r="I1799" s="5"/>
    </row>
    <row r="1800" spans="1:9" x14ac:dyDescent="0.2">
      <c r="A1800" s="1"/>
      <c r="B1800" s="1"/>
      <c r="C1800" s="1"/>
      <c r="D1800" s="8"/>
      <c r="E1800" s="8"/>
      <c r="F1800" s="8"/>
      <c r="G1800" s="5"/>
      <c r="H1800" s="5"/>
      <c r="I1800" s="5"/>
    </row>
    <row r="1801" spans="1:9" x14ac:dyDescent="0.2">
      <c r="A1801" s="1"/>
      <c r="B1801" s="1"/>
      <c r="C1801" s="1"/>
      <c r="D1801" s="8"/>
      <c r="E1801" s="8"/>
      <c r="F1801" s="8"/>
      <c r="G1801" s="5"/>
      <c r="H1801" s="5"/>
      <c r="I1801" s="5"/>
    </row>
    <row r="1802" spans="1:9" x14ac:dyDescent="0.2">
      <c r="A1802" s="1"/>
      <c r="B1802" s="1"/>
      <c r="C1802" s="1"/>
      <c r="D1802" s="8"/>
      <c r="E1802" s="8"/>
      <c r="F1802" s="8"/>
      <c r="G1802" s="5"/>
      <c r="H1802" s="5"/>
      <c r="I1802" s="5"/>
    </row>
    <row r="1803" spans="1:9" x14ac:dyDescent="0.2">
      <c r="A1803" s="1"/>
      <c r="B1803" s="1"/>
      <c r="C1803" s="1"/>
      <c r="D1803" s="8"/>
      <c r="E1803" s="8"/>
      <c r="F1803" s="8"/>
      <c r="G1803" s="5"/>
      <c r="H1803" s="5"/>
      <c r="I1803" s="5"/>
    </row>
    <row r="1804" spans="1:9" x14ac:dyDescent="0.2">
      <c r="A1804" s="1"/>
      <c r="B1804" s="1"/>
      <c r="C1804" s="1"/>
      <c r="D1804" s="8"/>
      <c r="E1804" s="8"/>
      <c r="F1804" s="8"/>
      <c r="G1804" s="5"/>
      <c r="H1804" s="5"/>
      <c r="I1804" s="5"/>
    </row>
    <row r="1805" spans="1:9" x14ac:dyDescent="0.2">
      <c r="A1805" s="1"/>
      <c r="B1805" s="1"/>
      <c r="C1805" s="1"/>
      <c r="D1805" s="8"/>
      <c r="E1805" s="8"/>
      <c r="F1805" s="8"/>
      <c r="G1805" s="5"/>
      <c r="H1805" s="5"/>
      <c r="I1805" s="5"/>
    </row>
    <row r="1806" spans="1:9" x14ac:dyDescent="0.2">
      <c r="A1806" s="1"/>
      <c r="B1806" s="1"/>
      <c r="C1806" s="1"/>
      <c r="D1806" s="8"/>
      <c r="E1806" s="8"/>
      <c r="F1806" s="8"/>
      <c r="G1806" s="5"/>
      <c r="H1806" s="5"/>
      <c r="I1806" s="5"/>
    </row>
    <row r="1807" spans="1:9" x14ac:dyDescent="0.2">
      <c r="A1807" s="1"/>
      <c r="B1807" s="1"/>
      <c r="C1807" s="1"/>
      <c r="D1807" s="8"/>
      <c r="E1807" s="8"/>
      <c r="F1807" s="8"/>
      <c r="G1807" s="5"/>
      <c r="H1807" s="5"/>
      <c r="I1807" s="5"/>
    </row>
    <row r="1808" spans="1:9" x14ac:dyDescent="0.2">
      <c r="A1808" s="1"/>
      <c r="B1808" s="1"/>
      <c r="C1808" s="1"/>
      <c r="D1808" s="8"/>
      <c r="E1808" s="8"/>
      <c r="F1808" s="8"/>
      <c r="G1808" s="5"/>
      <c r="H1808" s="5"/>
      <c r="I1808" s="5"/>
    </row>
    <row r="1809" spans="1:9" x14ac:dyDescent="0.2">
      <c r="A1809" s="1"/>
      <c r="B1809" s="1"/>
      <c r="C1809" s="1"/>
      <c r="D1809" s="8"/>
      <c r="E1809" s="8"/>
      <c r="F1809" s="8"/>
      <c r="G1809" s="5"/>
      <c r="H1809" s="5"/>
      <c r="I1809" s="5"/>
    </row>
    <row r="1810" spans="1:9" x14ac:dyDescent="0.2">
      <c r="A1810" s="1"/>
      <c r="B1810" s="1"/>
      <c r="C1810" s="1"/>
      <c r="D1810" s="8"/>
      <c r="E1810" s="8"/>
      <c r="F1810" s="8"/>
      <c r="G1810" s="5"/>
      <c r="H1810" s="5"/>
      <c r="I1810" s="5"/>
    </row>
    <row r="1811" spans="1:9" x14ac:dyDescent="0.2">
      <c r="A1811" s="1"/>
      <c r="B1811" s="1"/>
      <c r="C1811" s="1"/>
      <c r="D1811" s="8"/>
      <c r="E1811" s="8"/>
      <c r="F1811" s="8"/>
      <c r="G1811" s="5"/>
      <c r="H1811" s="5"/>
      <c r="I1811" s="5"/>
    </row>
    <row r="1812" spans="1:9" x14ac:dyDescent="0.2">
      <c r="A1812" s="1"/>
      <c r="B1812" s="1"/>
      <c r="C1812" s="1"/>
      <c r="D1812" s="8"/>
      <c r="E1812" s="8"/>
      <c r="F1812" s="8"/>
      <c r="G1812" s="5"/>
      <c r="H1812" s="5"/>
      <c r="I1812" s="5"/>
    </row>
    <row r="1813" spans="1:9" x14ac:dyDescent="0.2">
      <c r="A1813" s="1"/>
      <c r="B1813" s="1"/>
      <c r="C1813" s="1"/>
      <c r="D1813" s="8"/>
      <c r="E1813" s="8"/>
      <c r="F1813" s="8"/>
      <c r="G1813" s="5"/>
      <c r="H1813" s="5"/>
      <c r="I1813" s="5"/>
    </row>
    <row r="1814" spans="1:9" x14ac:dyDescent="0.2">
      <c r="A1814" s="1"/>
      <c r="B1814" s="1"/>
      <c r="C1814" s="1"/>
      <c r="D1814" s="8"/>
      <c r="E1814" s="8"/>
      <c r="F1814" s="8"/>
      <c r="G1814" s="5"/>
      <c r="H1814" s="5"/>
      <c r="I1814" s="5"/>
    </row>
    <row r="1815" spans="1:9" x14ac:dyDescent="0.2">
      <c r="A1815" s="1"/>
      <c r="B1815" s="1"/>
      <c r="C1815" s="1"/>
      <c r="D1815" s="8"/>
      <c r="E1815" s="8"/>
      <c r="F1815" s="8"/>
      <c r="G1815" s="5"/>
      <c r="H1815" s="5"/>
      <c r="I1815" s="5"/>
    </row>
    <row r="1816" spans="1:9" x14ac:dyDescent="0.2">
      <c r="A1816" s="1"/>
      <c r="B1816" s="1"/>
      <c r="C1816" s="1"/>
      <c r="D1816" s="8"/>
      <c r="E1816" s="8"/>
      <c r="F1816" s="8"/>
      <c r="G1816" s="5"/>
      <c r="H1816" s="5"/>
      <c r="I1816" s="5"/>
    </row>
    <row r="1817" spans="1:9" x14ac:dyDescent="0.2">
      <c r="A1817" s="1"/>
      <c r="B1817" s="1"/>
      <c r="C1817" s="1"/>
      <c r="D1817" s="8"/>
      <c r="E1817" s="8"/>
      <c r="F1817" s="8"/>
      <c r="G1817" s="5"/>
      <c r="H1817" s="5"/>
      <c r="I1817" s="5"/>
    </row>
    <row r="1818" spans="1:9" x14ac:dyDescent="0.2">
      <c r="A1818" s="1"/>
      <c r="B1818" s="1"/>
      <c r="C1818" s="1"/>
      <c r="D1818" s="8"/>
      <c r="E1818" s="8"/>
      <c r="F1818" s="8"/>
      <c r="G1818" s="5"/>
      <c r="H1818" s="5"/>
      <c r="I1818" s="5"/>
    </row>
    <row r="1819" spans="1:9" x14ac:dyDescent="0.2">
      <c r="A1819" s="1"/>
      <c r="B1819" s="1"/>
      <c r="C1819" s="1"/>
      <c r="D1819" s="8"/>
      <c r="E1819" s="8"/>
      <c r="F1819" s="8"/>
      <c r="G1819" s="5"/>
      <c r="H1819" s="5"/>
      <c r="I1819" s="5"/>
    </row>
    <row r="1820" spans="1:9" x14ac:dyDescent="0.2">
      <c r="A1820" s="1"/>
      <c r="B1820" s="1"/>
      <c r="C1820" s="1"/>
      <c r="D1820" s="8"/>
      <c r="E1820" s="8"/>
      <c r="F1820" s="8"/>
      <c r="G1820" s="5"/>
      <c r="H1820" s="5"/>
      <c r="I1820" s="5"/>
    </row>
    <row r="1821" spans="1:9" x14ac:dyDescent="0.2">
      <c r="A1821" s="1"/>
      <c r="B1821" s="1"/>
      <c r="C1821" s="1"/>
      <c r="D1821" s="8"/>
      <c r="E1821" s="8"/>
      <c r="F1821" s="8"/>
      <c r="G1821" s="5"/>
      <c r="H1821" s="5"/>
      <c r="I1821" s="5"/>
    </row>
    <row r="1822" spans="1:9" x14ac:dyDescent="0.2">
      <c r="A1822" s="1"/>
      <c r="B1822" s="1"/>
      <c r="C1822" s="1"/>
      <c r="D1822" s="8"/>
      <c r="E1822" s="8"/>
      <c r="F1822" s="8"/>
      <c r="G1822" s="5"/>
      <c r="H1822" s="5"/>
      <c r="I1822" s="5"/>
    </row>
    <row r="1823" spans="1:9" x14ac:dyDescent="0.2">
      <c r="A1823" s="1"/>
      <c r="B1823" s="1"/>
      <c r="C1823" s="1"/>
      <c r="D1823" s="8"/>
      <c r="E1823" s="8"/>
      <c r="F1823" s="8"/>
      <c r="G1823" s="5"/>
      <c r="H1823" s="5"/>
      <c r="I1823" s="5"/>
    </row>
    <row r="1824" spans="1:9" x14ac:dyDescent="0.2">
      <c r="A1824" s="1"/>
      <c r="B1824" s="1"/>
      <c r="C1824" s="1"/>
      <c r="D1824" s="8"/>
      <c r="E1824" s="8"/>
      <c r="F1824" s="8"/>
      <c r="G1824" s="5"/>
      <c r="H1824" s="5"/>
      <c r="I1824" s="5"/>
    </row>
    <row r="1825" spans="1:9" x14ac:dyDescent="0.2">
      <c r="A1825" s="1"/>
      <c r="B1825" s="1"/>
      <c r="C1825" s="1"/>
      <c r="D1825" s="8"/>
      <c r="E1825" s="8"/>
      <c r="F1825" s="8"/>
      <c r="G1825" s="5"/>
      <c r="H1825" s="5"/>
      <c r="I1825" s="5"/>
    </row>
    <row r="1826" spans="1:9" x14ac:dyDescent="0.2">
      <c r="A1826" s="1"/>
      <c r="B1826" s="1"/>
      <c r="C1826" s="1"/>
      <c r="D1826" s="8"/>
      <c r="E1826" s="8"/>
      <c r="F1826" s="8"/>
      <c r="G1826" s="5"/>
      <c r="H1826" s="5"/>
      <c r="I1826" s="5"/>
    </row>
    <row r="1827" spans="1:9" x14ac:dyDescent="0.2">
      <c r="A1827" s="1"/>
      <c r="B1827" s="1"/>
      <c r="C1827" s="1"/>
      <c r="D1827" s="8"/>
      <c r="E1827" s="8"/>
      <c r="F1827" s="8"/>
      <c r="G1827" s="5"/>
      <c r="H1827" s="5"/>
      <c r="I1827" s="5"/>
    </row>
    <row r="1828" spans="1:9" x14ac:dyDescent="0.2">
      <c r="A1828" s="1"/>
      <c r="B1828" s="1"/>
      <c r="C1828" s="1"/>
      <c r="D1828" s="8"/>
      <c r="E1828" s="8"/>
      <c r="F1828" s="8"/>
      <c r="G1828" s="5"/>
      <c r="H1828" s="5"/>
      <c r="I1828" s="5"/>
    </row>
    <row r="1829" spans="1:9" x14ac:dyDescent="0.2">
      <c r="A1829" s="1"/>
      <c r="B1829" s="1"/>
      <c r="C1829" s="1"/>
      <c r="D1829" s="8"/>
      <c r="E1829" s="8"/>
      <c r="F1829" s="8"/>
      <c r="G1829" s="5"/>
      <c r="H1829" s="5"/>
      <c r="I1829" s="5"/>
    </row>
    <row r="1830" spans="1:9" x14ac:dyDescent="0.2">
      <c r="A1830" s="1"/>
      <c r="B1830" s="1"/>
      <c r="C1830" s="1"/>
      <c r="D1830" s="8"/>
      <c r="E1830" s="8"/>
      <c r="F1830" s="8"/>
      <c r="G1830" s="5"/>
      <c r="H1830" s="5"/>
      <c r="I1830" s="5"/>
    </row>
    <row r="1831" spans="1:9" x14ac:dyDescent="0.2">
      <c r="A1831" s="1"/>
      <c r="B1831" s="1"/>
      <c r="C1831" s="1"/>
      <c r="D1831" s="8"/>
      <c r="E1831" s="8"/>
      <c r="F1831" s="8"/>
      <c r="G1831" s="5"/>
      <c r="H1831" s="5"/>
      <c r="I1831" s="5"/>
    </row>
    <row r="1832" spans="1:9" x14ac:dyDescent="0.2">
      <c r="A1832" s="1"/>
      <c r="B1832" s="1"/>
      <c r="C1832" s="1"/>
      <c r="D1832" s="8"/>
      <c r="E1832" s="8"/>
      <c r="F1832" s="8"/>
      <c r="G1832" s="5"/>
      <c r="H1832" s="5"/>
      <c r="I1832" s="5"/>
    </row>
    <row r="1833" spans="1:9" x14ac:dyDescent="0.2">
      <c r="A1833" s="1"/>
      <c r="B1833" s="1"/>
      <c r="C1833" s="1"/>
      <c r="D1833" s="8"/>
      <c r="E1833" s="8"/>
      <c r="F1833" s="8"/>
      <c r="G1833" s="5"/>
      <c r="H1833" s="5"/>
      <c r="I1833" s="5"/>
    </row>
    <row r="1834" spans="1:9" x14ac:dyDescent="0.2">
      <c r="A1834" s="1"/>
      <c r="B1834" s="1"/>
      <c r="C1834" s="1"/>
      <c r="D1834" s="8"/>
      <c r="E1834" s="8"/>
      <c r="F1834" s="8"/>
      <c r="G1834" s="5"/>
      <c r="H1834" s="5"/>
      <c r="I1834" s="5"/>
    </row>
    <row r="1835" spans="1:9" x14ac:dyDescent="0.2">
      <c r="A1835" s="1"/>
      <c r="B1835" s="1"/>
      <c r="C1835" s="1"/>
      <c r="D1835" s="8"/>
      <c r="E1835" s="8"/>
      <c r="F1835" s="8"/>
      <c r="G1835" s="5"/>
      <c r="H1835" s="5"/>
      <c r="I1835" s="5"/>
    </row>
    <row r="1836" spans="1:9" x14ac:dyDescent="0.2">
      <c r="A1836" s="1"/>
      <c r="B1836" s="1"/>
      <c r="C1836" s="1"/>
      <c r="D1836" s="8"/>
      <c r="E1836" s="8"/>
      <c r="F1836" s="8"/>
      <c r="G1836" s="5"/>
      <c r="H1836" s="5"/>
      <c r="I1836" s="5"/>
    </row>
    <row r="1837" spans="1:9" x14ac:dyDescent="0.2">
      <c r="A1837" s="1"/>
      <c r="B1837" s="1"/>
      <c r="C1837" s="1"/>
      <c r="D1837" s="8"/>
      <c r="E1837" s="8"/>
      <c r="F1837" s="8"/>
      <c r="G1837" s="5"/>
      <c r="H1837" s="5"/>
      <c r="I1837" s="5"/>
    </row>
    <row r="1838" spans="1:9" x14ac:dyDescent="0.2">
      <c r="A1838" s="1"/>
      <c r="B1838" s="1"/>
      <c r="C1838" s="1"/>
      <c r="D1838" s="8"/>
      <c r="E1838" s="8"/>
      <c r="F1838" s="8"/>
      <c r="G1838" s="5"/>
      <c r="H1838" s="5"/>
      <c r="I1838" s="5"/>
    </row>
    <row r="1839" spans="1:9" x14ac:dyDescent="0.2">
      <c r="A1839" s="1"/>
      <c r="B1839" s="1"/>
      <c r="C1839" s="1"/>
      <c r="D1839" s="8"/>
      <c r="E1839" s="8"/>
      <c r="F1839" s="8"/>
      <c r="G1839" s="5"/>
      <c r="H1839" s="5"/>
      <c r="I1839" s="5"/>
    </row>
    <row r="1840" spans="1:9" x14ac:dyDescent="0.2">
      <c r="A1840" s="1"/>
      <c r="B1840" s="1"/>
      <c r="C1840" s="1"/>
      <c r="D1840" s="8"/>
      <c r="E1840" s="8"/>
      <c r="F1840" s="8"/>
      <c r="G1840" s="5"/>
      <c r="H1840" s="5"/>
      <c r="I1840" s="5"/>
    </row>
    <row r="1841" spans="1:9" x14ac:dyDescent="0.2">
      <c r="A1841" s="1"/>
      <c r="B1841" s="1"/>
      <c r="C1841" s="1"/>
      <c r="D1841" s="8"/>
      <c r="E1841" s="8"/>
      <c r="F1841" s="8"/>
      <c r="G1841" s="5"/>
      <c r="H1841" s="5"/>
      <c r="I1841" s="5"/>
    </row>
    <row r="1842" spans="1:9" x14ac:dyDescent="0.2">
      <c r="A1842" s="1"/>
      <c r="B1842" s="1"/>
      <c r="C1842" s="1"/>
      <c r="D1842" s="8"/>
      <c r="E1842" s="8"/>
      <c r="F1842" s="8"/>
      <c r="G1842" s="5"/>
      <c r="H1842" s="5"/>
      <c r="I1842" s="5"/>
    </row>
    <row r="1843" spans="1:9" x14ac:dyDescent="0.2">
      <c r="A1843" s="1"/>
      <c r="B1843" s="1"/>
      <c r="C1843" s="1"/>
      <c r="D1843" s="8"/>
      <c r="E1843" s="8"/>
      <c r="F1843" s="8"/>
      <c r="G1843" s="5"/>
      <c r="H1843" s="5"/>
      <c r="I1843" s="5"/>
    </row>
    <row r="1844" spans="1:9" x14ac:dyDescent="0.2">
      <c r="A1844" s="1"/>
      <c r="B1844" s="1"/>
      <c r="C1844" s="1"/>
      <c r="D1844" s="8"/>
      <c r="E1844" s="8"/>
      <c r="F1844" s="8"/>
      <c r="G1844" s="5"/>
      <c r="H1844" s="5"/>
      <c r="I1844" s="5"/>
    </row>
    <row r="1845" spans="1:9" x14ac:dyDescent="0.2">
      <c r="A1845" s="1"/>
      <c r="B1845" s="1"/>
      <c r="C1845" s="1"/>
      <c r="D1845" s="8"/>
      <c r="E1845" s="8"/>
      <c r="F1845" s="8"/>
      <c r="G1845" s="5"/>
      <c r="H1845" s="5"/>
      <c r="I1845" s="5"/>
    </row>
    <row r="1846" spans="1:9" x14ac:dyDescent="0.2">
      <c r="A1846" s="1"/>
      <c r="B1846" s="1"/>
      <c r="C1846" s="1"/>
      <c r="D1846" s="8"/>
      <c r="E1846" s="8"/>
      <c r="F1846" s="8"/>
      <c r="G1846" s="5"/>
      <c r="H1846" s="5"/>
      <c r="I1846" s="5"/>
    </row>
    <row r="1847" spans="1:9" x14ac:dyDescent="0.2">
      <c r="A1847" s="1"/>
      <c r="B1847" s="1"/>
      <c r="C1847" s="1"/>
      <c r="D1847" s="8"/>
      <c r="E1847" s="8"/>
      <c r="F1847" s="8"/>
      <c r="G1847" s="5"/>
      <c r="H1847" s="5"/>
      <c r="I1847" s="5"/>
    </row>
    <row r="1848" spans="1:9" x14ac:dyDescent="0.2">
      <c r="A1848" s="1"/>
      <c r="B1848" s="1"/>
      <c r="C1848" s="1"/>
      <c r="D1848" s="8"/>
      <c r="E1848" s="8"/>
      <c r="F1848" s="8"/>
      <c r="G1848" s="5"/>
      <c r="H1848" s="5"/>
      <c r="I1848" s="5"/>
    </row>
    <row r="1849" spans="1:9" x14ac:dyDescent="0.2">
      <c r="A1849" s="1"/>
      <c r="B1849" s="1"/>
      <c r="C1849" s="1"/>
      <c r="D1849" s="8"/>
      <c r="E1849" s="8"/>
      <c r="F1849" s="8"/>
      <c r="G1849" s="5"/>
      <c r="H1849" s="5"/>
      <c r="I1849" s="5"/>
    </row>
    <row r="1850" spans="1:9" x14ac:dyDescent="0.2">
      <c r="A1850" s="1"/>
      <c r="B1850" s="1"/>
      <c r="C1850" s="1"/>
      <c r="D1850" s="8"/>
      <c r="E1850" s="8"/>
      <c r="F1850" s="8"/>
      <c r="G1850" s="5"/>
      <c r="H1850" s="5"/>
      <c r="I1850" s="5"/>
    </row>
    <row r="1851" spans="1:9" x14ac:dyDescent="0.2">
      <c r="A1851" s="1"/>
      <c r="B1851" s="1"/>
      <c r="C1851" s="1"/>
      <c r="D1851" s="8"/>
      <c r="E1851" s="8"/>
      <c r="F1851" s="8"/>
      <c r="G1851" s="5"/>
      <c r="H1851" s="5"/>
      <c r="I1851" s="5"/>
    </row>
    <row r="1852" spans="1:9" x14ac:dyDescent="0.2">
      <c r="A1852" s="1"/>
      <c r="B1852" s="1"/>
      <c r="C1852" s="1"/>
      <c r="D1852" s="8"/>
      <c r="E1852" s="8"/>
      <c r="F1852" s="8"/>
      <c r="G1852" s="5"/>
      <c r="H1852" s="5"/>
      <c r="I1852" s="5"/>
    </row>
    <row r="1853" spans="1:9" x14ac:dyDescent="0.2">
      <c r="A1853" s="1"/>
      <c r="B1853" s="1"/>
      <c r="C1853" s="1"/>
      <c r="D1853" s="8"/>
      <c r="E1853" s="8"/>
      <c r="F1853" s="8"/>
      <c r="G1853" s="5"/>
      <c r="H1853" s="5"/>
      <c r="I1853" s="5"/>
    </row>
    <row r="1854" spans="1:9" x14ac:dyDescent="0.2">
      <c r="A1854" s="1"/>
      <c r="B1854" s="1"/>
      <c r="C1854" s="1"/>
      <c r="D1854" s="8"/>
      <c r="E1854" s="8"/>
      <c r="F1854" s="8"/>
      <c r="G1854" s="5"/>
      <c r="H1854" s="5"/>
      <c r="I1854" s="5"/>
    </row>
    <row r="1855" spans="1:9" x14ac:dyDescent="0.2">
      <c r="A1855" s="1"/>
      <c r="B1855" s="1"/>
      <c r="C1855" s="1"/>
      <c r="D1855" s="8"/>
      <c r="E1855" s="8"/>
      <c r="F1855" s="8"/>
      <c r="G1855" s="5"/>
      <c r="H1855" s="5"/>
      <c r="I1855" s="5"/>
    </row>
    <row r="1856" spans="1:9" x14ac:dyDescent="0.2">
      <c r="A1856" s="1"/>
      <c r="B1856" s="1"/>
      <c r="C1856" s="1"/>
      <c r="D1856" s="8"/>
      <c r="E1856" s="8"/>
      <c r="F1856" s="8"/>
      <c r="G1856" s="5"/>
      <c r="H1856" s="5"/>
      <c r="I1856" s="5"/>
    </row>
    <row r="1857" spans="1:9" x14ac:dyDescent="0.2">
      <c r="A1857" s="1"/>
      <c r="B1857" s="1"/>
      <c r="C1857" s="1"/>
      <c r="D1857" s="8"/>
      <c r="E1857" s="8"/>
      <c r="F1857" s="8"/>
      <c r="G1857" s="5"/>
      <c r="H1857" s="5"/>
      <c r="I1857" s="5"/>
    </row>
    <row r="1858" spans="1:9" x14ac:dyDescent="0.2">
      <c r="A1858" s="1"/>
      <c r="B1858" s="1"/>
      <c r="C1858" s="1"/>
      <c r="D1858" s="8"/>
      <c r="E1858" s="8"/>
      <c r="F1858" s="8"/>
      <c r="G1858" s="5"/>
      <c r="H1858" s="5"/>
      <c r="I1858" s="5"/>
    </row>
    <row r="1859" spans="1:9" x14ac:dyDescent="0.2">
      <c r="A1859" s="1"/>
      <c r="B1859" s="1"/>
      <c r="C1859" s="1"/>
      <c r="D1859" s="8"/>
      <c r="E1859" s="8"/>
      <c r="F1859" s="8"/>
      <c r="G1859" s="5"/>
      <c r="H1859" s="5"/>
      <c r="I1859" s="5"/>
    </row>
    <row r="1860" spans="1:9" x14ac:dyDescent="0.2">
      <c r="A1860" s="1"/>
      <c r="B1860" s="1"/>
      <c r="C1860" s="1"/>
      <c r="D1860" s="8"/>
      <c r="E1860" s="8"/>
      <c r="F1860" s="8"/>
      <c r="G1860" s="5"/>
      <c r="H1860" s="5"/>
      <c r="I1860" s="5"/>
    </row>
    <row r="1861" spans="1:9" x14ac:dyDescent="0.2">
      <c r="A1861" s="1"/>
      <c r="B1861" s="1"/>
      <c r="C1861" s="1"/>
      <c r="D1861" s="8"/>
      <c r="E1861" s="8"/>
      <c r="F1861" s="8"/>
      <c r="G1861" s="5"/>
      <c r="H1861" s="5"/>
      <c r="I1861" s="5"/>
    </row>
    <row r="1862" spans="1:9" x14ac:dyDescent="0.2">
      <c r="A1862" s="1"/>
      <c r="B1862" s="1"/>
      <c r="C1862" s="1"/>
      <c r="D1862" s="8"/>
      <c r="E1862" s="8"/>
      <c r="F1862" s="8"/>
      <c r="G1862" s="5"/>
      <c r="H1862" s="5"/>
      <c r="I1862" s="5"/>
    </row>
    <row r="1863" spans="1:9" x14ac:dyDescent="0.2">
      <c r="A1863" s="1"/>
      <c r="B1863" s="1"/>
      <c r="C1863" s="1"/>
      <c r="D1863" s="8"/>
      <c r="E1863" s="8"/>
      <c r="F1863" s="8"/>
      <c r="G1863" s="5"/>
      <c r="H1863" s="5"/>
      <c r="I1863" s="5"/>
    </row>
    <row r="1864" spans="1:9" x14ac:dyDescent="0.2">
      <c r="A1864" s="1"/>
      <c r="B1864" s="1"/>
      <c r="C1864" s="1"/>
      <c r="D1864" s="8"/>
      <c r="E1864" s="8"/>
      <c r="F1864" s="8"/>
      <c r="G1864" s="5"/>
      <c r="H1864" s="5"/>
      <c r="I1864" s="5"/>
    </row>
    <row r="1865" spans="1:9" x14ac:dyDescent="0.2">
      <c r="A1865" s="1"/>
      <c r="B1865" s="1"/>
      <c r="C1865" s="1"/>
      <c r="D1865" s="8"/>
      <c r="E1865" s="8"/>
      <c r="F1865" s="8"/>
      <c r="G1865" s="5"/>
      <c r="H1865" s="5"/>
      <c r="I1865" s="5"/>
    </row>
    <row r="1866" spans="1:9" x14ac:dyDescent="0.2">
      <c r="A1866" s="1"/>
      <c r="B1866" s="1"/>
      <c r="C1866" s="1"/>
      <c r="D1866" s="8"/>
      <c r="E1866" s="8"/>
      <c r="F1866" s="8"/>
      <c r="G1866" s="5"/>
      <c r="H1866" s="5"/>
      <c r="I1866" s="5"/>
    </row>
    <row r="1867" spans="1:9" x14ac:dyDescent="0.2">
      <c r="A1867" s="1"/>
      <c r="B1867" s="1"/>
      <c r="C1867" s="1"/>
      <c r="D1867" s="8"/>
      <c r="E1867" s="8"/>
      <c r="F1867" s="8"/>
      <c r="G1867" s="5"/>
      <c r="H1867" s="5"/>
      <c r="I1867" s="5"/>
    </row>
    <row r="1868" spans="1:9" x14ac:dyDescent="0.2">
      <c r="A1868" s="1"/>
      <c r="B1868" s="1"/>
      <c r="C1868" s="1"/>
      <c r="D1868" s="8"/>
      <c r="E1868" s="8"/>
      <c r="F1868" s="8"/>
      <c r="G1868" s="5"/>
      <c r="H1868" s="5"/>
      <c r="I1868" s="5"/>
    </row>
    <row r="1869" spans="1:9" x14ac:dyDescent="0.2">
      <c r="A1869" s="1"/>
      <c r="B1869" s="1"/>
      <c r="C1869" s="1"/>
      <c r="D1869" s="8"/>
      <c r="E1869" s="8"/>
      <c r="F1869" s="8"/>
      <c r="G1869" s="5"/>
      <c r="H1869" s="5"/>
      <c r="I1869" s="5"/>
    </row>
    <row r="1870" spans="1:9" x14ac:dyDescent="0.2">
      <c r="A1870" s="1"/>
      <c r="B1870" s="1"/>
      <c r="C1870" s="1"/>
      <c r="D1870" s="8"/>
      <c r="E1870" s="8"/>
      <c r="F1870" s="8"/>
      <c r="G1870" s="5"/>
      <c r="H1870" s="5"/>
      <c r="I1870" s="5"/>
    </row>
    <row r="1871" spans="1:9" x14ac:dyDescent="0.2">
      <c r="A1871" s="1"/>
      <c r="B1871" s="1"/>
      <c r="C1871" s="1"/>
      <c r="D1871" s="8"/>
      <c r="E1871" s="8"/>
      <c r="F1871" s="8"/>
      <c r="G1871" s="5"/>
      <c r="H1871" s="5"/>
      <c r="I1871" s="5"/>
    </row>
    <row r="1872" spans="1:9" x14ac:dyDescent="0.2">
      <c r="A1872" s="1"/>
      <c r="B1872" s="1"/>
      <c r="C1872" s="1"/>
      <c r="D1872" s="8"/>
      <c r="E1872" s="8"/>
      <c r="F1872" s="8"/>
      <c r="G1872" s="5"/>
      <c r="H1872" s="5"/>
      <c r="I1872" s="5"/>
    </row>
    <row r="1873" spans="1:9" x14ac:dyDescent="0.2">
      <c r="A1873" s="1"/>
      <c r="B1873" s="1"/>
      <c r="C1873" s="1"/>
      <c r="D1873" s="8"/>
      <c r="E1873" s="8"/>
      <c r="F1873" s="8"/>
      <c r="G1873" s="5"/>
      <c r="H1873" s="5"/>
      <c r="I1873" s="5"/>
    </row>
    <row r="1874" spans="1:9" x14ac:dyDescent="0.2">
      <c r="A1874" s="1"/>
      <c r="B1874" s="1"/>
      <c r="C1874" s="1"/>
      <c r="D1874" s="8"/>
      <c r="E1874" s="8"/>
      <c r="F1874" s="8"/>
      <c r="G1874" s="5"/>
      <c r="H1874" s="5"/>
      <c r="I1874" s="5"/>
    </row>
    <row r="1875" spans="1:9" x14ac:dyDescent="0.2">
      <c r="A1875" s="1"/>
      <c r="B1875" s="1"/>
      <c r="C1875" s="1"/>
      <c r="D1875" s="8"/>
      <c r="E1875" s="8"/>
      <c r="F1875" s="8"/>
      <c r="G1875" s="5"/>
      <c r="H1875" s="5"/>
      <c r="I1875" s="5"/>
    </row>
    <row r="1876" spans="1:9" x14ac:dyDescent="0.2">
      <c r="A1876" s="1"/>
      <c r="B1876" s="1"/>
      <c r="C1876" s="1"/>
      <c r="D1876" s="8"/>
      <c r="E1876" s="8"/>
      <c r="F1876" s="8"/>
      <c r="G1876" s="5"/>
      <c r="H1876" s="5"/>
      <c r="I1876" s="5"/>
    </row>
    <row r="1877" spans="1:9" x14ac:dyDescent="0.2">
      <c r="A1877" s="1"/>
      <c r="B1877" s="1"/>
      <c r="C1877" s="1"/>
      <c r="D1877" s="8"/>
      <c r="E1877" s="8"/>
      <c r="F1877" s="8"/>
      <c r="G1877" s="5"/>
      <c r="H1877" s="5"/>
      <c r="I1877" s="5"/>
    </row>
    <row r="1878" spans="1:9" x14ac:dyDescent="0.2">
      <c r="A1878" s="1"/>
      <c r="B1878" s="1"/>
      <c r="C1878" s="1"/>
      <c r="D1878" s="8"/>
      <c r="E1878" s="8"/>
      <c r="F1878" s="8"/>
      <c r="G1878" s="5"/>
      <c r="H1878" s="5"/>
      <c r="I1878" s="5"/>
    </row>
    <row r="1879" spans="1:9" x14ac:dyDescent="0.2">
      <c r="A1879" s="1"/>
      <c r="B1879" s="1"/>
      <c r="C1879" s="1"/>
      <c r="D1879" s="8"/>
      <c r="E1879" s="8"/>
      <c r="F1879" s="8"/>
      <c r="G1879" s="5"/>
      <c r="H1879" s="5"/>
      <c r="I1879" s="5"/>
    </row>
    <row r="1880" spans="1:9" x14ac:dyDescent="0.2">
      <c r="A1880" s="1"/>
      <c r="B1880" s="1"/>
      <c r="C1880" s="1"/>
      <c r="D1880" s="8"/>
      <c r="E1880" s="8"/>
      <c r="F1880" s="8"/>
      <c r="G1880" s="5"/>
      <c r="H1880" s="5"/>
      <c r="I1880" s="5"/>
    </row>
    <row r="1881" spans="1:9" x14ac:dyDescent="0.2">
      <c r="A1881" s="1"/>
      <c r="B1881" s="1"/>
      <c r="C1881" s="1"/>
      <c r="D1881" s="8"/>
      <c r="E1881" s="8"/>
      <c r="F1881" s="8"/>
      <c r="G1881" s="5"/>
      <c r="H1881" s="5"/>
      <c r="I1881" s="5"/>
    </row>
    <row r="1882" spans="1:9" x14ac:dyDescent="0.2">
      <c r="A1882" s="1"/>
      <c r="B1882" s="1"/>
      <c r="C1882" s="1"/>
      <c r="D1882" s="8"/>
      <c r="E1882" s="8"/>
      <c r="F1882" s="8"/>
      <c r="G1882" s="5"/>
      <c r="H1882" s="5"/>
      <c r="I1882" s="5"/>
    </row>
    <row r="1883" spans="1:9" x14ac:dyDescent="0.2">
      <c r="A1883" s="1"/>
      <c r="B1883" s="1"/>
      <c r="C1883" s="1"/>
      <c r="D1883" s="8"/>
      <c r="E1883" s="8"/>
      <c r="F1883" s="8"/>
      <c r="G1883" s="5"/>
      <c r="H1883" s="5"/>
      <c r="I1883" s="5"/>
    </row>
    <row r="1884" spans="1:9" x14ac:dyDescent="0.2">
      <c r="A1884" s="1"/>
      <c r="B1884" s="1"/>
      <c r="C1884" s="1"/>
      <c r="D1884" s="8"/>
      <c r="E1884" s="8"/>
      <c r="F1884" s="8"/>
      <c r="G1884" s="5"/>
      <c r="H1884" s="5"/>
      <c r="I1884" s="5"/>
    </row>
    <row r="1885" spans="1:9" x14ac:dyDescent="0.2">
      <c r="A1885" s="1"/>
      <c r="B1885" s="1"/>
      <c r="C1885" s="1"/>
      <c r="D1885" s="8"/>
      <c r="E1885" s="8"/>
      <c r="F1885" s="8"/>
      <c r="G1885" s="5"/>
      <c r="H1885" s="5"/>
      <c r="I1885" s="5"/>
    </row>
    <row r="1886" spans="1:9" x14ac:dyDescent="0.2">
      <c r="A1886" s="1"/>
      <c r="B1886" s="1"/>
      <c r="C1886" s="1"/>
      <c r="D1886" s="8"/>
      <c r="E1886" s="8"/>
      <c r="F1886" s="8"/>
      <c r="G1886" s="5"/>
      <c r="H1886" s="5"/>
      <c r="I1886" s="5"/>
    </row>
    <row r="1887" spans="1:9" x14ac:dyDescent="0.2">
      <c r="A1887" s="1"/>
      <c r="B1887" s="1"/>
      <c r="C1887" s="1"/>
      <c r="D1887" s="8"/>
      <c r="E1887" s="8"/>
      <c r="F1887" s="8"/>
      <c r="G1887" s="5"/>
      <c r="H1887" s="5"/>
      <c r="I1887" s="5"/>
    </row>
    <row r="1888" spans="1:9" x14ac:dyDescent="0.2">
      <c r="A1888" s="1"/>
      <c r="B1888" s="1"/>
      <c r="C1888" s="1"/>
      <c r="D1888" s="8"/>
      <c r="E1888" s="8"/>
      <c r="F1888" s="8"/>
      <c r="G1888" s="5"/>
      <c r="H1888" s="5"/>
      <c r="I1888" s="5"/>
    </row>
    <row r="1889" spans="1:9" x14ac:dyDescent="0.2">
      <c r="A1889" s="1"/>
      <c r="B1889" s="1"/>
      <c r="C1889" s="1"/>
      <c r="D1889" s="8"/>
      <c r="E1889" s="8"/>
      <c r="F1889" s="8"/>
      <c r="G1889" s="5"/>
      <c r="H1889" s="5"/>
      <c r="I1889" s="5"/>
    </row>
    <row r="1890" spans="1:9" x14ac:dyDescent="0.2">
      <c r="A1890" s="1"/>
      <c r="B1890" s="1"/>
      <c r="C1890" s="1"/>
      <c r="D1890" s="8"/>
      <c r="E1890" s="8"/>
      <c r="F1890" s="8"/>
      <c r="G1890" s="5"/>
      <c r="H1890" s="5"/>
      <c r="I1890" s="5"/>
    </row>
    <row r="1891" spans="1:9" x14ac:dyDescent="0.2">
      <c r="A1891" s="1"/>
      <c r="B1891" s="1"/>
      <c r="C1891" s="1"/>
      <c r="D1891" s="8"/>
      <c r="E1891" s="8"/>
      <c r="F1891" s="8"/>
      <c r="G1891" s="5"/>
      <c r="H1891" s="5"/>
      <c r="I1891" s="5"/>
    </row>
    <row r="1892" spans="1:9" x14ac:dyDescent="0.2">
      <c r="A1892" s="1"/>
      <c r="B1892" s="1"/>
      <c r="C1892" s="1"/>
      <c r="D1892" s="8"/>
      <c r="E1892" s="8"/>
      <c r="F1892" s="8"/>
      <c r="G1892" s="5"/>
      <c r="H1892" s="5"/>
      <c r="I1892" s="5"/>
    </row>
    <row r="1893" spans="1:9" x14ac:dyDescent="0.2">
      <c r="A1893" s="1"/>
      <c r="B1893" s="1"/>
      <c r="C1893" s="1"/>
      <c r="D1893" s="8"/>
      <c r="E1893" s="8"/>
      <c r="F1893" s="8"/>
      <c r="G1893" s="5"/>
      <c r="H1893" s="5"/>
      <c r="I1893" s="5"/>
    </row>
    <row r="1894" spans="1:9" x14ac:dyDescent="0.2">
      <c r="A1894" s="1"/>
      <c r="B1894" s="1"/>
      <c r="C1894" s="1"/>
      <c r="D1894" s="8"/>
      <c r="E1894" s="8"/>
      <c r="F1894" s="8"/>
      <c r="G1894" s="5"/>
      <c r="H1894" s="5"/>
      <c r="I1894" s="5"/>
    </row>
    <row r="1895" spans="1:9" x14ac:dyDescent="0.2">
      <c r="A1895" s="1"/>
      <c r="B1895" s="1"/>
      <c r="C1895" s="1"/>
      <c r="D1895" s="8"/>
      <c r="E1895" s="8"/>
      <c r="F1895" s="8"/>
      <c r="G1895" s="5"/>
      <c r="H1895" s="5"/>
      <c r="I1895" s="5"/>
    </row>
    <row r="1896" spans="1:9" x14ac:dyDescent="0.2">
      <c r="A1896" s="1"/>
      <c r="B1896" s="1"/>
      <c r="C1896" s="1"/>
      <c r="D1896" s="8"/>
      <c r="E1896" s="8"/>
      <c r="F1896" s="8"/>
      <c r="G1896" s="5"/>
      <c r="H1896" s="5"/>
      <c r="I1896" s="5"/>
    </row>
    <row r="1897" spans="1:9" x14ac:dyDescent="0.2">
      <c r="A1897" s="1"/>
      <c r="B1897" s="1"/>
      <c r="C1897" s="1"/>
      <c r="D1897" s="8"/>
      <c r="E1897" s="8"/>
      <c r="F1897" s="8"/>
      <c r="G1897" s="5"/>
      <c r="H1897" s="5"/>
      <c r="I1897" s="5"/>
    </row>
    <row r="1898" spans="1:9" x14ac:dyDescent="0.2">
      <c r="A1898" s="1"/>
      <c r="B1898" s="1"/>
      <c r="C1898" s="1"/>
      <c r="D1898" s="8"/>
      <c r="E1898" s="8"/>
      <c r="F1898" s="8"/>
      <c r="G1898" s="5"/>
      <c r="H1898" s="5"/>
      <c r="I1898" s="5"/>
    </row>
    <row r="1899" spans="1:9" x14ac:dyDescent="0.2">
      <c r="A1899" s="1"/>
      <c r="B1899" s="1"/>
      <c r="C1899" s="1"/>
      <c r="D1899" s="8"/>
      <c r="E1899" s="8"/>
      <c r="F1899" s="8"/>
      <c r="G1899" s="5"/>
      <c r="H1899" s="5"/>
      <c r="I1899" s="5"/>
    </row>
    <row r="1900" spans="1:9" x14ac:dyDescent="0.2">
      <c r="A1900" s="1"/>
      <c r="B1900" s="1"/>
      <c r="C1900" s="1"/>
      <c r="D1900" s="8"/>
      <c r="E1900" s="8"/>
      <c r="F1900" s="8"/>
      <c r="G1900" s="5"/>
      <c r="H1900" s="5"/>
      <c r="I1900" s="5"/>
    </row>
    <row r="1901" spans="1:9" x14ac:dyDescent="0.2">
      <c r="A1901" s="1"/>
      <c r="B1901" s="1"/>
      <c r="C1901" s="1"/>
      <c r="D1901" s="8"/>
      <c r="E1901" s="8"/>
      <c r="F1901" s="8"/>
      <c r="G1901" s="5"/>
      <c r="H1901" s="5"/>
      <c r="I1901" s="5"/>
    </row>
    <row r="1902" spans="1:9" x14ac:dyDescent="0.2">
      <c r="A1902" s="1"/>
      <c r="B1902" s="1"/>
      <c r="C1902" s="1"/>
      <c r="D1902" s="8"/>
      <c r="E1902" s="8"/>
      <c r="F1902" s="8"/>
      <c r="G1902" s="5"/>
      <c r="H1902" s="5"/>
      <c r="I1902" s="5"/>
    </row>
    <row r="1903" spans="1:9" x14ac:dyDescent="0.2">
      <c r="A1903" s="1"/>
      <c r="B1903" s="1"/>
      <c r="C1903" s="1"/>
      <c r="D1903" s="8"/>
      <c r="E1903" s="8"/>
      <c r="F1903" s="8"/>
      <c r="G1903" s="5"/>
      <c r="H1903" s="5"/>
      <c r="I1903" s="5"/>
    </row>
    <row r="1904" spans="1:9" x14ac:dyDescent="0.2">
      <c r="A1904" s="1"/>
      <c r="B1904" s="1"/>
      <c r="C1904" s="1"/>
      <c r="D1904" s="8"/>
      <c r="E1904" s="8"/>
      <c r="F1904" s="8"/>
      <c r="G1904" s="5"/>
      <c r="H1904" s="5"/>
      <c r="I1904" s="5"/>
    </row>
    <row r="1905" spans="1:9" x14ac:dyDescent="0.2">
      <c r="A1905" s="1"/>
      <c r="B1905" s="1"/>
      <c r="C1905" s="1"/>
      <c r="D1905" s="8"/>
      <c r="E1905" s="8"/>
      <c r="F1905" s="8"/>
      <c r="G1905" s="5"/>
      <c r="H1905" s="5"/>
      <c r="I1905" s="5"/>
    </row>
    <row r="1906" spans="1:9" x14ac:dyDescent="0.2">
      <c r="A1906" s="1"/>
      <c r="B1906" s="1"/>
      <c r="C1906" s="1"/>
      <c r="D1906" s="8"/>
      <c r="E1906" s="8"/>
      <c r="F1906" s="8"/>
      <c r="G1906" s="5"/>
      <c r="H1906" s="5"/>
      <c r="I1906" s="5"/>
    </row>
    <row r="1907" spans="1:9" x14ac:dyDescent="0.2">
      <c r="A1907" s="1"/>
      <c r="B1907" s="1"/>
      <c r="C1907" s="1"/>
      <c r="D1907" s="8"/>
      <c r="E1907" s="8"/>
      <c r="F1907" s="8"/>
      <c r="G1907" s="5"/>
      <c r="H1907" s="5"/>
      <c r="I1907" s="5"/>
    </row>
    <row r="1908" spans="1:9" x14ac:dyDescent="0.2">
      <c r="A1908" s="1"/>
      <c r="B1908" s="1"/>
      <c r="C1908" s="1"/>
      <c r="D1908" s="8"/>
      <c r="E1908" s="8"/>
      <c r="F1908" s="8"/>
      <c r="G1908" s="5"/>
      <c r="H1908" s="5"/>
      <c r="I1908" s="5"/>
    </row>
    <row r="1909" spans="1:9" x14ac:dyDescent="0.2">
      <c r="A1909" s="1"/>
      <c r="B1909" s="1"/>
      <c r="C1909" s="1"/>
      <c r="D1909" s="8"/>
      <c r="E1909" s="8"/>
      <c r="F1909" s="8"/>
      <c r="G1909" s="5"/>
      <c r="H1909" s="5"/>
      <c r="I1909" s="5"/>
    </row>
    <row r="1910" spans="1:9" x14ac:dyDescent="0.2">
      <c r="A1910" s="1"/>
      <c r="B1910" s="1"/>
      <c r="C1910" s="1"/>
      <c r="D1910" s="8"/>
      <c r="E1910" s="8"/>
      <c r="F1910" s="8"/>
      <c r="G1910" s="5"/>
      <c r="H1910" s="5"/>
      <c r="I1910" s="5"/>
    </row>
    <row r="1911" spans="1:9" x14ac:dyDescent="0.2">
      <c r="A1911" s="1"/>
      <c r="B1911" s="1"/>
      <c r="C1911" s="1"/>
      <c r="D1911" s="8"/>
      <c r="E1911" s="8"/>
      <c r="F1911" s="8"/>
      <c r="G1911" s="5"/>
      <c r="H1911" s="5"/>
      <c r="I1911" s="5"/>
    </row>
    <row r="1912" spans="1:9" x14ac:dyDescent="0.2">
      <c r="A1912" s="1"/>
      <c r="B1912" s="1"/>
      <c r="C1912" s="1"/>
      <c r="D1912" s="8"/>
      <c r="E1912" s="8"/>
      <c r="F1912" s="8"/>
      <c r="G1912" s="5"/>
      <c r="H1912" s="5"/>
      <c r="I1912" s="5"/>
    </row>
    <row r="1913" spans="1:9" x14ac:dyDescent="0.2">
      <c r="A1913" s="1"/>
      <c r="B1913" s="1"/>
      <c r="C1913" s="1"/>
      <c r="D1913" s="8"/>
      <c r="E1913" s="8"/>
      <c r="F1913" s="8"/>
      <c r="G1913" s="5"/>
      <c r="H1913" s="5"/>
      <c r="I1913" s="5"/>
    </row>
    <row r="1914" spans="1:9" x14ac:dyDescent="0.2">
      <c r="A1914" s="1"/>
      <c r="B1914" s="1"/>
      <c r="C1914" s="1"/>
      <c r="D1914" s="8"/>
      <c r="E1914" s="8"/>
      <c r="F1914" s="8"/>
      <c r="G1914" s="5"/>
      <c r="H1914" s="5"/>
      <c r="I1914" s="5"/>
    </row>
    <row r="1915" spans="1:9" x14ac:dyDescent="0.2">
      <c r="A1915" s="1"/>
      <c r="B1915" s="1"/>
      <c r="C1915" s="1"/>
      <c r="D1915" s="8"/>
      <c r="E1915" s="8"/>
      <c r="F1915" s="8"/>
      <c r="G1915" s="5"/>
      <c r="H1915" s="5"/>
      <c r="I1915" s="5"/>
    </row>
    <row r="1916" spans="1:9" x14ac:dyDescent="0.2">
      <c r="A1916" s="1"/>
      <c r="B1916" s="1"/>
      <c r="C1916" s="1"/>
      <c r="D1916" s="8"/>
      <c r="E1916" s="8"/>
      <c r="F1916" s="8"/>
      <c r="G1916" s="5"/>
      <c r="H1916" s="5"/>
      <c r="I1916" s="5"/>
    </row>
    <row r="1917" spans="1:9" x14ac:dyDescent="0.2">
      <c r="A1917" s="1"/>
      <c r="B1917" s="1"/>
      <c r="C1917" s="1"/>
      <c r="D1917" s="8"/>
      <c r="E1917" s="8"/>
      <c r="F1917" s="8"/>
      <c r="G1917" s="5"/>
      <c r="H1917" s="5"/>
      <c r="I1917" s="5"/>
    </row>
    <row r="1918" spans="1:9" x14ac:dyDescent="0.2">
      <c r="A1918" s="1"/>
      <c r="B1918" s="1"/>
      <c r="C1918" s="1"/>
      <c r="D1918" s="8"/>
      <c r="E1918" s="8"/>
      <c r="F1918" s="8"/>
      <c r="G1918" s="5"/>
      <c r="H1918" s="5"/>
      <c r="I1918" s="5"/>
    </row>
    <row r="1919" spans="1:9" x14ac:dyDescent="0.2">
      <c r="A1919" s="1"/>
      <c r="B1919" s="1"/>
      <c r="C1919" s="1"/>
      <c r="D1919" s="8"/>
      <c r="E1919" s="8"/>
      <c r="F1919" s="8"/>
      <c r="G1919" s="5"/>
      <c r="H1919" s="5"/>
      <c r="I1919" s="5"/>
    </row>
    <row r="1920" spans="1:9" x14ac:dyDescent="0.2">
      <c r="A1920" s="1"/>
      <c r="B1920" s="1"/>
      <c r="C1920" s="1"/>
      <c r="D1920" s="8"/>
      <c r="E1920" s="8"/>
      <c r="F1920" s="8"/>
      <c r="G1920" s="5"/>
      <c r="H1920" s="5"/>
      <c r="I1920" s="5"/>
    </row>
    <row r="1921" spans="1:9" x14ac:dyDescent="0.2">
      <c r="A1921" s="1"/>
      <c r="B1921" s="1"/>
      <c r="C1921" s="1"/>
      <c r="D1921" s="8"/>
      <c r="E1921" s="8"/>
      <c r="F1921" s="8"/>
      <c r="G1921" s="5"/>
      <c r="H1921" s="5"/>
      <c r="I1921" s="5"/>
    </row>
    <row r="1922" spans="1:9" x14ac:dyDescent="0.2">
      <c r="A1922" s="1"/>
      <c r="B1922" s="1"/>
      <c r="C1922" s="1"/>
      <c r="D1922" s="8"/>
      <c r="E1922" s="8"/>
      <c r="F1922" s="8"/>
      <c r="G1922" s="5"/>
      <c r="H1922" s="5"/>
      <c r="I1922" s="5"/>
    </row>
    <row r="1923" spans="1:9" x14ac:dyDescent="0.2">
      <c r="A1923" s="1"/>
      <c r="B1923" s="1"/>
      <c r="C1923" s="1"/>
      <c r="D1923" s="8"/>
      <c r="E1923" s="8"/>
      <c r="F1923" s="8"/>
      <c r="G1923" s="5"/>
      <c r="H1923" s="5"/>
      <c r="I1923" s="5"/>
    </row>
    <row r="1924" spans="1:9" x14ac:dyDescent="0.2">
      <c r="A1924" s="1"/>
      <c r="B1924" s="1"/>
      <c r="C1924" s="1"/>
      <c r="D1924" s="8"/>
      <c r="E1924" s="8"/>
      <c r="F1924" s="8"/>
      <c r="G1924" s="5"/>
      <c r="H1924" s="5"/>
      <c r="I1924" s="5"/>
    </row>
    <row r="1925" spans="1:9" x14ac:dyDescent="0.2">
      <c r="A1925" s="1"/>
      <c r="B1925" s="1"/>
      <c r="C1925" s="1"/>
      <c r="D1925" s="8"/>
      <c r="E1925" s="8"/>
      <c r="F1925" s="8"/>
      <c r="G1925" s="5"/>
      <c r="H1925" s="5"/>
      <c r="I1925" s="5"/>
    </row>
    <row r="1926" spans="1:9" x14ac:dyDescent="0.2">
      <c r="A1926" s="1"/>
      <c r="B1926" s="1"/>
      <c r="C1926" s="1"/>
      <c r="D1926" s="8"/>
      <c r="E1926" s="8"/>
      <c r="F1926" s="8"/>
      <c r="G1926" s="5"/>
      <c r="H1926" s="5"/>
      <c r="I1926" s="5"/>
    </row>
    <row r="1927" spans="1:9" x14ac:dyDescent="0.2">
      <c r="A1927" s="1"/>
      <c r="B1927" s="1"/>
      <c r="C1927" s="1"/>
      <c r="D1927" s="8"/>
      <c r="E1927" s="8"/>
      <c r="F1927" s="8"/>
      <c r="G1927" s="5"/>
      <c r="H1927" s="5"/>
      <c r="I1927" s="5"/>
    </row>
    <row r="1928" spans="1:9" x14ac:dyDescent="0.2">
      <c r="A1928" s="1"/>
      <c r="B1928" s="1"/>
      <c r="C1928" s="1"/>
      <c r="D1928" s="8"/>
      <c r="E1928" s="8"/>
      <c r="F1928" s="8"/>
      <c r="G1928" s="5"/>
      <c r="H1928" s="5"/>
      <c r="I1928" s="5"/>
    </row>
    <row r="1929" spans="1:9" x14ac:dyDescent="0.2">
      <c r="A1929" s="1"/>
      <c r="B1929" s="1"/>
      <c r="C1929" s="1"/>
      <c r="D1929" s="8"/>
      <c r="E1929" s="8"/>
      <c r="F1929" s="8"/>
      <c r="G1929" s="5"/>
      <c r="H1929" s="5"/>
      <c r="I1929" s="5"/>
    </row>
    <row r="1930" spans="1:9" x14ac:dyDescent="0.2">
      <c r="A1930" s="1"/>
      <c r="B1930" s="1"/>
      <c r="C1930" s="1"/>
      <c r="D1930" s="8"/>
      <c r="E1930" s="8"/>
      <c r="F1930" s="8"/>
      <c r="G1930" s="5"/>
      <c r="H1930" s="5"/>
      <c r="I1930" s="5"/>
    </row>
    <row r="1931" spans="1:9" x14ac:dyDescent="0.2">
      <c r="A1931" s="1"/>
      <c r="B1931" s="1"/>
      <c r="C1931" s="1"/>
      <c r="D1931" s="8"/>
      <c r="E1931" s="8"/>
      <c r="F1931" s="8"/>
      <c r="G1931" s="5"/>
      <c r="H1931" s="5"/>
      <c r="I1931" s="5"/>
    </row>
    <row r="1932" spans="1:9" x14ac:dyDescent="0.2">
      <c r="A1932" s="1"/>
      <c r="B1932" s="1"/>
      <c r="C1932" s="1"/>
      <c r="D1932" s="8"/>
      <c r="E1932" s="8"/>
      <c r="F1932" s="8"/>
      <c r="G1932" s="5"/>
      <c r="H1932" s="5"/>
      <c r="I1932" s="5"/>
    </row>
    <row r="1933" spans="1:9" x14ac:dyDescent="0.2">
      <c r="A1933" s="1"/>
      <c r="B1933" s="1"/>
      <c r="C1933" s="1"/>
      <c r="D1933" s="8"/>
      <c r="E1933" s="8"/>
      <c r="F1933" s="8"/>
      <c r="G1933" s="5"/>
      <c r="H1933" s="5"/>
      <c r="I1933" s="5"/>
    </row>
    <row r="1934" spans="1:9" x14ac:dyDescent="0.2">
      <c r="A1934" s="1"/>
      <c r="B1934" s="1"/>
      <c r="C1934" s="1"/>
      <c r="D1934" s="8"/>
      <c r="E1934" s="8"/>
      <c r="F1934" s="8"/>
      <c r="G1934" s="5"/>
      <c r="H1934" s="5"/>
      <c r="I1934" s="5"/>
    </row>
    <row r="1935" spans="1:9" x14ac:dyDescent="0.2">
      <c r="A1935" s="1"/>
      <c r="B1935" s="1"/>
      <c r="C1935" s="1"/>
      <c r="D1935" s="8"/>
      <c r="E1935" s="8"/>
      <c r="F1935" s="8"/>
      <c r="G1935" s="5"/>
      <c r="H1935" s="5"/>
      <c r="I1935" s="5"/>
    </row>
    <row r="1936" spans="1:9" x14ac:dyDescent="0.2">
      <c r="A1936" s="1"/>
      <c r="B1936" s="1"/>
      <c r="C1936" s="1"/>
      <c r="D1936" s="8"/>
      <c r="E1936" s="8"/>
      <c r="F1936" s="8"/>
      <c r="G1936" s="5"/>
      <c r="H1936" s="5"/>
      <c r="I1936" s="5"/>
    </row>
    <row r="1937" spans="1:9" x14ac:dyDescent="0.2">
      <c r="A1937" s="1"/>
      <c r="B1937" s="1"/>
      <c r="C1937" s="1"/>
      <c r="D1937" s="8"/>
      <c r="E1937" s="8"/>
      <c r="F1937" s="8"/>
      <c r="G1937" s="5"/>
      <c r="H1937" s="5"/>
      <c r="I1937" s="5"/>
    </row>
    <row r="1938" spans="1:9" x14ac:dyDescent="0.2">
      <c r="A1938" s="1"/>
      <c r="B1938" s="1"/>
      <c r="C1938" s="1"/>
      <c r="D1938" s="8"/>
      <c r="E1938" s="8"/>
      <c r="F1938" s="8"/>
      <c r="G1938" s="5"/>
      <c r="H1938" s="5"/>
      <c r="I1938" s="5"/>
    </row>
  </sheetData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45"/>
  <sheetViews>
    <sheetView zoomScale="130" zoomScaleNormal="130" workbookViewId="0">
      <selection activeCell="D6" sqref="D6"/>
    </sheetView>
  </sheetViews>
  <sheetFormatPr defaultRowHeight="12.75" x14ac:dyDescent="0.2"/>
  <cols>
    <col min="2" max="2" width="10.7109375" customWidth="1"/>
    <col min="3" max="3" width="10.5703125" style="25" customWidth="1"/>
    <col min="4" max="4" width="8.85546875" bestFit="1" customWidth="1"/>
    <col min="5" max="5" width="9.5703125" bestFit="1" customWidth="1"/>
    <col min="7" max="7" width="9.85546875" customWidth="1"/>
  </cols>
  <sheetData>
    <row r="3" spans="2:13" x14ac:dyDescent="0.2">
      <c r="B3" s="10" t="s">
        <v>64</v>
      </c>
    </row>
    <row r="4" spans="2:13" s="14" customFormat="1" ht="25.5" x14ac:dyDescent="0.2">
      <c r="B4" s="27" t="s">
        <v>4</v>
      </c>
      <c r="C4" s="28" t="s">
        <v>26</v>
      </c>
      <c r="D4" s="27" t="s">
        <v>304</v>
      </c>
      <c r="E4" s="27" t="s">
        <v>305</v>
      </c>
      <c r="F4" s="27" t="s">
        <v>306</v>
      </c>
      <c r="G4" s="27" t="s">
        <v>307</v>
      </c>
      <c r="H4" s="27" t="s">
        <v>308</v>
      </c>
      <c r="I4" s="27" t="s">
        <v>309</v>
      </c>
      <c r="J4" s="27" t="s">
        <v>310</v>
      </c>
      <c r="K4" s="27" t="s">
        <v>311</v>
      </c>
    </row>
    <row r="5" spans="2:13" s="14" customFormat="1" ht="13.5" thickBot="1" x14ac:dyDescent="0.25">
      <c r="B5" s="16" t="s">
        <v>26</v>
      </c>
      <c r="C5" s="16"/>
      <c r="D5" s="16" t="s">
        <v>74</v>
      </c>
      <c r="E5" s="16" t="s">
        <v>74</v>
      </c>
      <c r="F5" s="16" t="s">
        <v>74</v>
      </c>
      <c r="G5" s="16" t="s">
        <v>74</v>
      </c>
      <c r="H5" s="16" t="s">
        <v>74</v>
      </c>
      <c r="I5" s="16" t="s">
        <v>74</v>
      </c>
      <c r="J5" s="16" t="s">
        <v>74</v>
      </c>
      <c r="K5" s="16" t="s">
        <v>74</v>
      </c>
    </row>
    <row r="6" spans="2:13" s="11" customFormat="1" x14ac:dyDescent="0.2">
      <c r="B6" s="12" t="str">
        <f>Commodities!D6</f>
        <v>RADBC</v>
      </c>
      <c r="C6" s="26" t="str">
        <f>Commodities!F6</f>
        <v>kSTC</v>
      </c>
      <c r="D6" s="117">
        <f>App_DB12!P7</f>
        <v>536.45836670613471</v>
      </c>
      <c r="E6" s="117">
        <f>App_DB12!Q7</f>
        <v>1273.5199929096555</v>
      </c>
      <c r="F6" s="117">
        <f>D6</f>
        <v>536.45836670613471</v>
      </c>
      <c r="G6" s="117">
        <f>E6</f>
        <v>1273.5199929096555</v>
      </c>
      <c r="H6" s="117">
        <f>App_DB34!P7</f>
        <v>8224.504601548806</v>
      </c>
      <c r="I6" s="117">
        <f>App_DB34!Q7</f>
        <v>2831.9896194420044</v>
      </c>
      <c r="J6" s="117">
        <f t="shared" ref="J6:J19" si="0">H6</f>
        <v>8224.504601548806</v>
      </c>
      <c r="K6" s="117">
        <f t="shared" ref="K6:K19" si="1">I6</f>
        <v>2831.9896194420044</v>
      </c>
      <c r="M6" s="305">
        <f>SUM(J6:L6)</f>
        <v>11056.494220990811</v>
      </c>
    </row>
    <row r="7" spans="2:13" x14ac:dyDescent="0.2">
      <c r="B7" s="12" t="str">
        <f>Commodities!D7</f>
        <v>RADBK</v>
      </c>
      <c r="C7" s="26" t="str">
        <f>Commodities!F7</f>
        <v>kSTK</v>
      </c>
      <c r="D7" s="117">
        <f>App_DB12!P8</f>
        <v>466.11873378276266</v>
      </c>
      <c r="E7" s="117">
        <f>App_DB12!Q8</f>
        <v>1106.5379223869102</v>
      </c>
      <c r="F7" s="117">
        <f t="shared" ref="F7:F19" si="2">D7</f>
        <v>466.11873378276266</v>
      </c>
      <c r="G7" s="117">
        <f t="shared" ref="G7:G19" si="3">E7</f>
        <v>1106.5379223869102</v>
      </c>
      <c r="H7" s="117">
        <f>App_DB34!P8</f>
        <v>7146.119640938382</v>
      </c>
      <c r="I7" s="117">
        <f>App_DB34!Q8</f>
        <v>2460.663301059742</v>
      </c>
      <c r="J7" s="117">
        <f t="shared" si="0"/>
        <v>7146.119640938382</v>
      </c>
      <c r="K7" s="117">
        <f t="shared" si="1"/>
        <v>2460.663301059742</v>
      </c>
      <c r="M7" s="305">
        <f t="shared" ref="M7:M19" si="4">SUM(J7:L7)</f>
        <v>9606.7829419981244</v>
      </c>
    </row>
    <row r="8" spans="2:13" x14ac:dyDescent="0.2">
      <c r="B8" s="12" t="str">
        <f>Commodities!D8</f>
        <v>RADBE</v>
      </c>
      <c r="C8" s="26" t="str">
        <f>Commodities!F8</f>
        <v>kSTE</v>
      </c>
      <c r="D8" s="117">
        <f>App_DB12!P9</f>
        <v>576.51810417318859</v>
      </c>
      <c r="E8" s="117">
        <f>App_DB12!Q9</f>
        <v>1368.6194074052291</v>
      </c>
      <c r="F8" s="117">
        <f t="shared" si="2"/>
        <v>576.51810417318859</v>
      </c>
      <c r="G8" s="117">
        <f t="shared" si="3"/>
        <v>1368.6194074052291</v>
      </c>
      <c r="H8" s="117">
        <f>App_DB34!P9</f>
        <v>8838.6650202921719</v>
      </c>
      <c r="I8" s="117">
        <f>App_DB34!Q9</f>
        <v>3043.4669077185322</v>
      </c>
      <c r="J8" s="117">
        <f t="shared" si="0"/>
        <v>8838.6650202921719</v>
      </c>
      <c r="K8" s="117">
        <f t="shared" si="1"/>
        <v>3043.4669077185322</v>
      </c>
      <c r="M8" s="305">
        <f t="shared" si="4"/>
        <v>11882.131928010704</v>
      </c>
    </row>
    <row r="9" spans="2:13" x14ac:dyDescent="0.2">
      <c r="B9" s="12" t="str">
        <f>Commodities!D9</f>
        <v>RADBL</v>
      </c>
      <c r="C9" s="26" t="str">
        <f>Commodities!F9</f>
        <v>kSTL</v>
      </c>
      <c r="D9" s="117">
        <f>App_DB12!P10</f>
        <v>2503.1738479860542</v>
      </c>
      <c r="E9" s="117">
        <f>App_DB12!Q10</f>
        <v>5942.3846079841187</v>
      </c>
      <c r="F9" s="117">
        <f t="shared" si="2"/>
        <v>2503.1738479860542</v>
      </c>
      <c r="G9" s="117">
        <f t="shared" si="3"/>
        <v>5942.3846079841187</v>
      </c>
      <c r="H9" s="117">
        <f>App_DB34!P10</f>
        <v>38376.444676675979</v>
      </c>
      <c r="I9" s="117">
        <f>App_DB34!Q10</f>
        <v>13214.375603239401</v>
      </c>
      <c r="J9" s="117">
        <f t="shared" si="0"/>
        <v>38376.444676675979</v>
      </c>
      <c r="K9" s="117">
        <f t="shared" si="1"/>
        <v>13214.375603239401</v>
      </c>
      <c r="M9" s="305">
        <f t="shared" si="4"/>
        <v>51590.820279915381</v>
      </c>
    </row>
    <row r="10" spans="2:13" x14ac:dyDescent="0.2">
      <c r="B10" s="12" t="str">
        <f>Commodities!D10</f>
        <v>RADBO</v>
      </c>
      <c r="C10" s="26" t="str">
        <f>Commodities!F10</f>
        <v>kSTO</v>
      </c>
      <c r="D10" s="117">
        <f>App_DB12!P11</f>
        <v>515.85979836850345</v>
      </c>
      <c r="E10" s="117">
        <f>App_DB12!Q11</f>
        <v>1224.6202269047769</v>
      </c>
      <c r="F10" s="117">
        <f t="shared" si="2"/>
        <v>515.85979836850345</v>
      </c>
      <c r="G10" s="117">
        <f t="shared" si="3"/>
        <v>1224.6202269047769</v>
      </c>
      <c r="H10" s="117">
        <f>App_DB34!P11</f>
        <v>7908.7055934759783</v>
      </c>
      <c r="I10" s="117">
        <f>App_DB34!Q11</f>
        <v>2723.2487826353827</v>
      </c>
      <c r="J10" s="117">
        <f t="shared" si="0"/>
        <v>7908.7055934759783</v>
      </c>
      <c r="K10" s="117">
        <f t="shared" si="1"/>
        <v>2723.2487826353827</v>
      </c>
      <c r="M10" s="305">
        <f t="shared" si="4"/>
        <v>10631.95437611136</v>
      </c>
    </row>
    <row r="11" spans="2:13" x14ac:dyDescent="0.2">
      <c r="B11" s="12" t="str">
        <f>Commodities!D11</f>
        <v>RADBR</v>
      </c>
      <c r="C11" s="26" t="str">
        <f>Commodities!F11</f>
        <v>kSTR</v>
      </c>
      <c r="D11" s="117">
        <f>App_DB12!P12</f>
        <v>198.33734539355692</v>
      </c>
      <c r="E11" s="117">
        <f>App_DB12!Q12</f>
        <v>470.84096432349298</v>
      </c>
      <c r="F11" s="117">
        <f t="shared" si="2"/>
        <v>198.33734539355692</v>
      </c>
      <c r="G11" s="117">
        <f t="shared" si="3"/>
        <v>470.84096432349298</v>
      </c>
      <c r="H11" s="117">
        <f>App_DB34!P12</f>
        <v>3040.7325359916499</v>
      </c>
      <c r="I11" s="117">
        <f>App_DB34!Q12</f>
        <v>1047.0324225736665</v>
      </c>
      <c r="J11" s="117">
        <f t="shared" si="0"/>
        <v>3040.7325359916499</v>
      </c>
      <c r="K11" s="117">
        <f t="shared" si="1"/>
        <v>1047.0324225736665</v>
      </c>
      <c r="M11" s="305">
        <f t="shared" si="4"/>
        <v>4087.7649585653162</v>
      </c>
    </row>
    <row r="12" spans="2:13" x14ac:dyDescent="0.2">
      <c r="B12" s="12" t="str">
        <f>Commodities!D12</f>
        <v>RADBM</v>
      </c>
      <c r="C12" s="26" t="str">
        <f>Commodities!F12</f>
        <v>kSTM</v>
      </c>
      <c r="D12" s="117">
        <f>App_DB12!P13</f>
        <v>224.01390862137811</v>
      </c>
      <c r="E12" s="117">
        <f>App_DB12!Q13</f>
        <v>531.79558568696518</v>
      </c>
      <c r="F12" s="117">
        <f t="shared" si="2"/>
        <v>224.01390862137811</v>
      </c>
      <c r="G12" s="117">
        <f t="shared" si="3"/>
        <v>531.79558568696518</v>
      </c>
      <c r="H12" s="117">
        <f>App_DB34!P13</f>
        <v>3434.3828647502551</v>
      </c>
      <c r="I12" s="117">
        <f>App_DB34!Q13</f>
        <v>1182.580239584355</v>
      </c>
      <c r="J12" s="117">
        <f t="shared" si="0"/>
        <v>3434.3828647502551</v>
      </c>
      <c r="K12" s="117">
        <f t="shared" si="1"/>
        <v>1182.580239584355</v>
      </c>
      <c r="M12" s="305">
        <f t="shared" si="4"/>
        <v>4616.9631043346099</v>
      </c>
    </row>
    <row r="13" spans="2:13" x14ac:dyDescent="0.2">
      <c r="B13" s="12" t="str">
        <f>Commodities!D13</f>
        <v>RAMBC</v>
      </c>
      <c r="C13" s="26" t="str">
        <f>Commodities!F13</f>
        <v>kSTC</v>
      </c>
      <c r="D13" s="117">
        <f>App_MB12!P7</f>
        <v>342.21235218444059</v>
      </c>
      <c r="E13" s="117">
        <f>App_MB12!Q7</f>
        <v>867.70300064763012</v>
      </c>
      <c r="F13" s="117">
        <f t="shared" si="2"/>
        <v>342.21235218444059</v>
      </c>
      <c r="G13" s="117">
        <f t="shared" si="3"/>
        <v>867.70300064763012</v>
      </c>
      <c r="H13" s="117">
        <f>App_MB34!P7</f>
        <v>8438.191782838041</v>
      </c>
      <c r="I13" s="117">
        <f>App_MB34!Q7</f>
        <v>1948.7189319800743</v>
      </c>
      <c r="J13" s="117">
        <f t="shared" si="0"/>
        <v>8438.191782838041</v>
      </c>
      <c r="K13" s="117">
        <f t="shared" si="1"/>
        <v>1948.7189319800743</v>
      </c>
      <c r="M13" s="305">
        <f t="shared" si="4"/>
        <v>10386.910714818116</v>
      </c>
    </row>
    <row r="14" spans="2:13" x14ac:dyDescent="0.2">
      <c r="B14" s="12" t="str">
        <f>Commodities!D14</f>
        <v>RAMBK</v>
      </c>
      <c r="C14" s="26" t="str">
        <f>Commodities!F14</f>
        <v>kSTK</v>
      </c>
      <c r="D14" s="117">
        <f>App_MB12!P8</f>
        <v>317.53926407632781</v>
      </c>
      <c r="E14" s="117">
        <f>App_MB12!Q8</f>
        <v>805.1426855392084</v>
      </c>
      <c r="F14" s="117">
        <f t="shared" si="2"/>
        <v>317.53926407632781</v>
      </c>
      <c r="G14" s="117">
        <f t="shared" si="3"/>
        <v>805.1426855392084</v>
      </c>
      <c r="H14" s="117">
        <f>App_MB34!P8</f>
        <v>7829.8085728161368</v>
      </c>
      <c r="I14" s="117">
        <f>App_MB34!Q8</f>
        <v>1808.2187028101528</v>
      </c>
      <c r="J14" s="117">
        <f t="shared" si="0"/>
        <v>7829.8085728161368</v>
      </c>
      <c r="K14" s="117">
        <f t="shared" si="1"/>
        <v>1808.2187028101528</v>
      </c>
      <c r="M14" s="305">
        <f t="shared" si="4"/>
        <v>9638.0272756262893</v>
      </c>
    </row>
    <row r="15" spans="2:13" x14ac:dyDescent="0.2">
      <c r="B15" s="12" t="str">
        <f>Commodities!D15</f>
        <v>RAMBE</v>
      </c>
      <c r="C15" s="26" t="str">
        <f>Commodities!F15</f>
        <v>kSTE</v>
      </c>
      <c r="D15" s="117">
        <f>App_MB12!P9</f>
        <v>331.49533160780032</v>
      </c>
      <c r="E15" s="117">
        <f>App_MB12!Q9</f>
        <v>840.52925647096993</v>
      </c>
      <c r="F15" s="117">
        <f t="shared" si="2"/>
        <v>331.49533160780032</v>
      </c>
      <c r="G15" s="117">
        <f t="shared" si="3"/>
        <v>840.52925647096993</v>
      </c>
      <c r="H15" s="117">
        <f>App_MB34!P9</f>
        <v>8173.9340072520436</v>
      </c>
      <c r="I15" s="117">
        <f>App_MB34!Q9</f>
        <v>1887.6911497892581</v>
      </c>
      <c r="J15" s="117">
        <f t="shared" si="0"/>
        <v>8173.9340072520436</v>
      </c>
      <c r="K15" s="117">
        <f t="shared" si="1"/>
        <v>1887.6911497892581</v>
      </c>
      <c r="M15" s="305">
        <f t="shared" si="4"/>
        <v>10061.625157041302</v>
      </c>
    </row>
    <row r="16" spans="2:13" x14ac:dyDescent="0.2">
      <c r="B16" s="12" t="str">
        <f>Commodities!D16</f>
        <v>RAMBL</v>
      </c>
      <c r="C16" s="26" t="str">
        <f>Commodities!F16</f>
        <v>kSTL</v>
      </c>
      <c r="D16" s="117">
        <f>App_MB12!P10</f>
        <v>1109.7256523511901</v>
      </c>
      <c r="E16" s="117">
        <f>App_MB12!Q10</f>
        <v>2813.7858621824384</v>
      </c>
      <c r="F16" s="117">
        <f t="shared" si="2"/>
        <v>1109.7256523511901</v>
      </c>
      <c r="G16" s="117">
        <f t="shared" si="3"/>
        <v>2813.7858621824384</v>
      </c>
      <c r="H16" s="117">
        <f>App_MB34!P10</f>
        <v>27363.354423359571</v>
      </c>
      <c r="I16" s="117">
        <f>App_MB34!Q10</f>
        <v>6319.3025448571952</v>
      </c>
      <c r="J16" s="117">
        <f t="shared" si="0"/>
        <v>27363.354423359571</v>
      </c>
      <c r="K16" s="117">
        <f t="shared" si="1"/>
        <v>6319.3025448571952</v>
      </c>
      <c r="M16" s="305">
        <f t="shared" si="4"/>
        <v>33682.656968216768</v>
      </c>
    </row>
    <row r="17" spans="2:13" x14ac:dyDescent="0.2">
      <c r="B17" s="12" t="str">
        <f>Commodities!D17</f>
        <v>RAMBO</v>
      </c>
      <c r="C17" s="26" t="str">
        <f>Commodities!F17</f>
        <v>kSTO</v>
      </c>
      <c r="D17" s="117">
        <f>App_MB12!P11</f>
        <v>249.04342719075598</v>
      </c>
      <c r="E17" s="117">
        <f>App_MB12!Q11</f>
        <v>631.46677110158919</v>
      </c>
      <c r="F17" s="117">
        <f t="shared" si="2"/>
        <v>249.04342719075598</v>
      </c>
      <c r="G17" s="117">
        <f t="shared" si="3"/>
        <v>631.46677110158919</v>
      </c>
      <c r="H17" s="117">
        <f>App_MB34!P11</f>
        <v>6140.8543188944805</v>
      </c>
      <c r="I17" s="117">
        <f>App_MB34!Q11</f>
        <v>1418.1710226235757</v>
      </c>
      <c r="J17" s="117">
        <f t="shared" si="0"/>
        <v>6140.8543188944805</v>
      </c>
      <c r="K17" s="117">
        <f t="shared" si="1"/>
        <v>1418.1710226235757</v>
      </c>
      <c r="M17" s="305">
        <f t="shared" si="4"/>
        <v>7559.0253415180559</v>
      </c>
    </row>
    <row r="18" spans="2:13" x14ac:dyDescent="0.2">
      <c r="B18" s="12" t="str">
        <f>Commodities!D18</f>
        <v>RAMBR</v>
      </c>
      <c r="C18" s="26" t="str">
        <f>Commodities!F18</f>
        <v>kSTR</v>
      </c>
      <c r="D18" s="117">
        <f>App_MB12!P12</f>
        <v>115.08474658647114</v>
      </c>
      <c r="E18" s="117">
        <f>App_MB12!Q12</f>
        <v>291.80530540298082</v>
      </c>
      <c r="F18" s="117">
        <f t="shared" si="2"/>
        <v>115.08474658647114</v>
      </c>
      <c r="G18" s="117">
        <f t="shared" si="3"/>
        <v>291.80530540298082</v>
      </c>
      <c r="H18" s="117">
        <f>App_MB34!P12</f>
        <v>2837.7326440062743</v>
      </c>
      <c r="I18" s="117">
        <f>App_MB34!Q12</f>
        <v>655.34695934737317</v>
      </c>
      <c r="J18" s="117">
        <f t="shared" si="0"/>
        <v>2837.7326440062743</v>
      </c>
      <c r="K18" s="117">
        <f t="shared" si="1"/>
        <v>655.34695934737317</v>
      </c>
      <c r="M18" s="305">
        <f t="shared" si="4"/>
        <v>3493.0796033536476</v>
      </c>
    </row>
    <row r="19" spans="2:13" x14ac:dyDescent="0.2">
      <c r="B19" s="12" t="str">
        <f>Commodities!D19</f>
        <v>RAMBM</v>
      </c>
      <c r="C19" s="26" t="str">
        <f>Commodities!F19</f>
        <v>kSTM</v>
      </c>
      <c r="D19" s="117">
        <f>App_MB12!P13</f>
        <v>89.49627564329711</v>
      </c>
      <c r="E19" s="117">
        <f>App_MB12!Q13</f>
        <v>226.92397403768268</v>
      </c>
      <c r="F19" s="117">
        <f t="shared" si="2"/>
        <v>89.49627564329711</v>
      </c>
      <c r="G19" s="117">
        <f t="shared" si="3"/>
        <v>226.92397403768268</v>
      </c>
      <c r="H19" s="117">
        <f>App_MB34!P13</f>
        <v>2206.7781390920059</v>
      </c>
      <c r="I19" s="117">
        <f>App_MB34!Q13</f>
        <v>509.63410751989181</v>
      </c>
      <c r="J19" s="117">
        <f t="shared" si="0"/>
        <v>2206.7781390920059</v>
      </c>
      <c r="K19" s="117">
        <f t="shared" si="1"/>
        <v>509.63410751989181</v>
      </c>
      <c r="M19" s="305">
        <f t="shared" si="4"/>
        <v>2716.4122466118979</v>
      </c>
    </row>
    <row r="21" spans="2:13" x14ac:dyDescent="0.2">
      <c r="M21" s="228">
        <f>SUM(M6:M20)</f>
        <v>181010.64911711239</v>
      </c>
    </row>
    <row r="22" spans="2:13" x14ac:dyDescent="0.2">
      <c r="M22">
        <v>9900000</v>
      </c>
    </row>
    <row r="23" spans="2:13" x14ac:dyDescent="0.2">
      <c r="M23">
        <f>M22/I45</f>
        <v>1.7678571428571428</v>
      </c>
    </row>
    <row r="24" spans="2:13" x14ac:dyDescent="0.2">
      <c r="M24">
        <f>M21/I44</f>
        <v>1.4284439005891316</v>
      </c>
    </row>
    <row r="25" spans="2:13" ht="25.5" x14ac:dyDescent="0.2">
      <c r="B25" s="299" t="s">
        <v>4</v>
      </c>
      <c r="C25" s="300" t="s">
        <v>26</v>
      </c>
      <c r="D25" s="299" t="s">
        <v>324</v>
      </c>
      <c r="E25" s="299" t="s">
        <v>325</v>
      </c>
      <c r="F25" s="299" t="s">
        <v>326</v>
      </c>
      <c r="G25" s="299" t="s">
        <v>327</v>
      </c>
    </row>
    <row r="26" spans="2:13" ht="13.5" thickBot="1" x14ac:dyDescent="0.25">
      <c r="B26" s="301" t="s">
        <v>26</v>
      </c>
      <c r="C26" s="301"/>
      <c r="D26" s="301" t="s">
        <v>74</v>
      </c>
      <c r="E26" s="301" t="s">
        <v>74</v>
      </c>
      <c r="F26" s="301" t="s">
        <v>74</v>
      </c>
      <c r="G26" s="301" t="s">
        <v>74</v>
      </c>
    </row>
    <row r="27" spans="2:13" x14ac:dyDescent="0.2">
      <c r="B27" s="302" t="s">
        <v>328</v>
      </c>
      <c r="C27" s="303" t="s">
        <v>77</v>
      </c>
      <c r="D27" s="304">
        <v>3542.1605520556946</v>
      </c>
      <c r="E27" s="304">
        <v>5998.2965598531309</v>
      </c>
      <c r="F27" s="304">
        <v>3542.1605520556946</v>
      </c>
      <c r="G27" s="304">
        <v>5998.2965598531309</v>
      </c>
      <c r="I27" s="228">
        <f>SUM(F27:H27)</f>
        <v>9540.457111908825</v>
      </c>
    </row>
    <row r="28" spans="2:13" x14ac:dyDescent="0.2">
      <c r="B28" s="302" t="s">
        <v>329</v>
      </c>
      <c r="C28" s="303" t="s">
        <v>76</v>
      </c>
      <c r="D28" s="304">
        <v>3077.717664312031</v>
      </c>
      <c r="E28" s="304">
        <v>5211.8087271137902</v>
      </c>
      <c r="F28" s="304">
        <v>3077.717664312031</v>
      </c>
      <c r="G28" s="304">
        <v>5211.8087271137902</v>
      </c>
      <c r="I28" s="228">
        <f t="shared" ref="I28:I40" si="5">SUM(F28:H28)</f>
        <v>8289.5263914258212</v>
      </c>
    </row>
    <row r="29" spans="2:13" x14ac:dyDescent="0.2">
      <c r="B29" s="302" t="s">
        <v>330</v>
      </c>
      <c r="C29" s="303" t="s">
        <v>94</v>
      </c>
      <c r="D29" s="304">
        <v>3806.6694694070306</v>
      </c>
      <c r="E29" s="304">
        <v>6446.2161009586889</v>
      </c>
      <c r="F29" s="304">
        <v>3806.6694694070306</v>
      </c>
      <c r="G29" s="304">
        <v>6446.2161009586889</v>
      </c>
      <c r="I29" s="228">
        <f t="shared" si="5"/>
        <v>10252.885570365719</v>
      </c>
    </row>
    <row r="30" spans="2:13" x14ac:dyDescent="0.2">
      <c r="B30" s="302" t="s">
        <v>331</v>
      </c>
      <c r="C30" s="303" t="s">
        <v>95</v>
      </c>
      <c r="D30" s="304">
        <v>16528.111424032832</v>
      </c>
      <c r="E30" s="304">
        <v>27988.712662419865</v>
      </c>
      <c r="F30" s="304">
        <v>16528.111424032832</v>
      </c>
      <c r="G30" s="304">
        <v>27988.712662419865</v>
      </c>
      <c r="I30" s="228">
        <f t="shared" si="5"/>
        <v>44516.824086452696</v>
      </c>
    </row>
    <row r="31" spans="2:13" x14ac:dyDescent="0.2">
      <c r="B31" s="302" t="s">
        <v>332</v>
      </c>
      <c r="C31" s="303" t="s">
        <v>96</v>
      </c>
      <c r="D31" s="304">
        <v>3406.1510483874454</v>
      </c>
      <c r="E31" s="304">
        <v>5767.977994115864</v>
      </c>
      <c r="F31" s="304">
        <v>3406.1510483874454</v>
      </c>
      <c r="G31" s="304">
        <v>5767.977994115864</v>
      </c>
      <c r="I31" s="228">
        <f t="shared" si="5"/>
        <v>9174.1290425033094</v>
      </c>
    </row>
    <row r="32" spans="2:13" x14ac:dyDescent="0.2">
      <c r="B32" s="302" t="s">
        <v>333</v>
      </c>
      <c r="C32" s="303" t="s">
        <v>97</v>
      </c>
      <c r="D32" s="304">
        <v>1309.5941166247983</v>
      </c>
      <c r="E32" s="304">
        <v>2217.6673725293394</v>
      </c>
      <c r="F32" s="304">
        <v>1309.5941166247983</v>
      </c>
      <c r="G32" s="304">
        <v>2217.6673725293394</v>
      </c>
      <c r="I32" s="228">
        <f t="shared" si="5"/>
        <v>3527.261489154138</v>
      </c>
    </row>
    <row r="33" spans="2:9" x14ac:dyDescent="0.2">
      <c r="B33" s="302" t="s">
        <v>334</v>
      </c>
      <c r="C33" s="303" t="s">
        <v>98</v>
      </c>
      <c r="D33" s="304">
        <v>1479.132919675611</v>
      </c>
      <c r="E33" s="304">
        <v>2504.7644716461832</v>
      </c>
      <c r="F33" s="304">
        <v>1479.132919675611</v>
      </c>
      <c r="G33" s="304">
        <v>2504.7644716461832</v>
      </c>
      <c r="I33" s="228">
        <f t="shared" si="5"/>
        <v>3983.8973913217942</v>
      </c>
    </row>
    <row r="34" spans="2:9" x14ac:dyDescent="0.2">
      <c r="B34" s="302" t="s">
        <v>335</v>
      </c>
      <c r="C34" s="303" t="s">
        <v>77</v>
      </c>
      <c r="D34" s="304">
        <v>2993.6792718049278</v>
      </c>
      <c r="E34" s="304">
        <v>2020.9291046007795</v>
      </c>
      <c r="F34" s="304">
        <v>2993.6792718049278</v>
      </c>
      <c r="G34" s="304">
        <v>2020.9291046007795</v>
      </c>
      <c r="I34" s="228">
        <f t="shared" si="5"/>
        <v>5014.6083764057075</v>
      </c>
    </row>
    <row r="35" spans="2:9" x14ac:dyDescent="0.2">
      <c r="B35" s="302" t="s">
        <v>336</v>
      </c>
      <c r="C35" s="303" t="s">
        <v>76</v>
      </c>
      <c r="D35" s="304">
        <v>2777.8386922081277</v>
      </c>
      <c r="E35" s="304">
        <v>1875.2226111332664</v>
      </c>
      <c r="F35" s="304">
        <v>2777.8386922081277</v>
      </c>
      <c r="G35" s="304">
        <v>1875.2226111332664</v>
      </c>
      <c r="I35" s="228">
        <f t="shared" si="5"/>
        <v>4653.0613033413938</v>
      </c>
    </row>
    <row r="36" spans="2:9" x14ac:dyDescent="0.2">
      <c r="B36" s="302" t="s">
        <v>337</v>
      </c>
      <c r="C36" s="303" t="s">
        <v>94</v>
      </c>
      <c r="D36" s="304">
        <v>2899.9265999595145</v>
      </c>
      <c r="E36" s="304">
        <v>1957.6399256459981</v>
      </c>
      <c r="F36" s="304">
        <v>2899.9265999595145</v>
      </c>
      <c r="G36" s="304">
        <v>1957.6399256459981</v>
      </c>
      <c r="I36" s="228">
        <f t="shared" si="5"/>
        <v>4857.5665256055127</v>
      </c>
    </row>
    <row r="37" spans="2:9" x14ac:dyDescent="0.2">
      <c r="B37" s="302" t="s">
        <v>338</v>
      </c>
      <c r="C37" s="303" t="s">
        <v>95</v>
      </c>
      <c r="D37" s="304">
        <v>9707.8982147419047</v>
      </c>
      <c r="E37" s="304">
        <v>6553.4655737671364</v>
      </c>
      <c r="F37" s="304">
        <v>9707.8982147419047</v>
      </c>
      <c r="G37" s="304">
        <v>6553.4655737671364</v>
      </c>
      <c r="I37" s="228">
        <f t="shared" si="5"/>
        <v>16261.363788509041</v>
      </c>
    </row>
    <row r="38" spans="2:9" x14ac:dyDescent="0.2">
      <c r="B38" s="302" t="s">
        <v>339</v>
      </c>
      <c r="C38" s="303" t="s">
        <v>96</v>
      </c>
      <c r="D38" s="304">
        <v>2178.6359872784396</v>
      </c>
      <c r="E38" s="304">
        <v>1470.7216355769153</v>
      </c>
      <c r="F38" s="304">
        <v>2178.6359872784396</v>
      </c>
      <c r="G38" s="304">
        <v>1470.7216355769153</v>
      </c>
      <c r="I38" s="228">
        <f t="shared" si="5"/>
        <v>3649.3576228553547</v>
      </c>
    </row>
    <row r="39" spans="2:9" x14ac:dyDescent="0.2">
      <c r="B39" s="302" t="s">
        <v>340</v>
      </c>
      <c r="C39" s="303" t="s">
        <v>97</v>
      </c>
      <c r="D39" s="304">
        <v>1006.7632514069905</v>
      </c>
      <c r="E39" s="304">
        <v>679.63097295463251</v>
      </c>
      <c r="F39" s="304">
        <v>1006.7632514069905</v>
      </c>
      <c r="G39" s="304">
        <v>679.63097295463251</v>
      </c>
      <c r="I39" s="228">
        <f t="shared" si="5"/>
        <v>1686.3942243616229</v>
      </c>
    </row>
    <row r="40" spans="2:9" x14ac:dyDescent="0.2">
      <c r="B40" s="302" t="s">
        <v>341</v>
      </c>
      <c r="C40" s="303" t="s">
        <v>98</v>
      </c>
      <c r="D40" s="304">
        <v>782.91488774980712</v>
      </c>
      <c r="E40" s="304">
        <v>528.51870204682928</v>
      </c>
      <c r="F40" s="304">
        <v>782.91488774980712</v>
      </c>
      <c r="G40" s="304">
        <v>528.51870204682928</v>
      </c>
      <c r="I40" s="228">
        <f t="shared" si="5"/>
        <v>1311.4335897966364</v>
      </c>
    </row>
    <row r="44" spans="2:9" x14ac:dyDescent="0.2">
      <c r="I44" s="228">
        <f>SUM(I27:I43)</f>
        <v>126718.76651400756</v>
      </c>
    </row>
    <row r="45" spans="2:9" x14ac:dyDescent="0.2">
      <c r="I45">
        <v>5600000</v>
      </c>
    </row>
  </sheetData>
  <phoneticPr fontId="2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Processes</vt:lpstr>
      <vt:lpstr>Commodities</vt:lpstr>
      <vt:lpstr>App_DB12</vt:lpstr>
      <vt:lpstr>App_DB34</vt:lpstr>
      <vt:lpstr>App_MB12</vt:lpstr>
      <vt:lpstr>App_MB34</vt:lpstr>
      <vt:lpstr>Dem</vt:lpstr>
      <vt:lpstr>doc App_DB and MB</vt:lpstr>
      <vt:lpstr>SE data</vt:lpstr>
      <vt:lpstr>DK data deta bui </vt:lpstr>
      <vt:lpstr>DK data multis bui</vt:lpstr>
      <vt:lpstr>2012</vt:lpstr>
      <vt:lpstr>Overview</vt:lpstr>
      <vt:lpstr>Overview12</vt:lpstr>
      <vt:lpstr>Overview34</vt:lpstr>
      <vt:lpstr>RES_Fuel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 - Politecnico di Torino</dc:creator>
  <cp:lastModifiedBy>Martin Hagberg</cp:lastModifiedBy>
  <cp:lastPrinted>2005-02-10T12:45:56Z</cp:lastPrinted>
  <dcterms:created xsi:type="dcterms:W3CDTF">2000-12-13T15:53:11Z</dcterms:created>
  <dcterms:modified xsi:type="dcterms:W3CDTF">2017-05-09T09:53:13Z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341518580913543</vt:r8>
  </property>
</Properties>
</file>