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GP Final Archive\EV_Incentive\"/>
    </mc:Choice>
  </mc:AlternateContent>
  <bookViews>
    <workbookView xWindow="0" yWindow="0" windowWidth="24000" windowHeight="15375"/>
  </bookViews>
  <sheets>
    <sheet name="DATABASE" sheetId="5" r:id="rId1"/>
    <sheet name="Passenger Car" sheetId="1" r:id="rId2"/>
    <sheet name="LDT" sheetId="3" r:id="rId3"/>
    <sheet name="Luxury SUV" sheetId="4" r:id="rId4"/>
    <sheet name="Luxury car" sheetId="2" r:id="rId5"/>
    <sheet name="Sport" sheetId="6" r:id="rId6"/>
  </sheets>
  <definedNames>
    <definedName name="_xlnm._FilterDatabase" localSheetId="4" hidden="1">'Luxury car'!$A$1:$E$59</definedName>
    <definedName name="_xlnm._FilterDatabase" localSheetId="1" hidden="1">'Passenger Car'!$A$1:$E$74</definedName>
    <definedName name="_xlnm._FilterDatabase" localSheetId="5" hidden="1">Sport!$A$1:$E$44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5" l="1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Y10" i="5" l="1"/>
  <c r="AH10" i="5"/>
  <c r="AI10" i="5" s="1"/>
  <c r="BC27" i="5" s="1"/>
  <c r="Y21" i="5"/>
  <c r="AH22" i="5"/>
  <c r="AI22" i="5" s="1"/>
  <c r="BD27" i="5" s="1"/>
  <c r="Y4" i="5"/>
  <c r="AH4" i="5" s="1"/>
  <c r="AI4" i="5" s="1"/>
  <c r="AZ27" i="5" s="1"/>
  <c r="Y5" i="5"/>
  <c r="AH5" i="5"/>
  <c r="Y6" i="5"/>
  <c r="AH6" i="5"/>
  <c r="Y7" i="5"/>
  <c r="AH7" i="5"/>
  <c r="AI7" i="5" s="1"/>
  <c r="Y8" i="5"/>
  <c r="AH8" i="5" s="1"/>
  <c r="AI8" i="5" s="1"/>
  <c r="BB27" i="5" s="1"/>
  <c r="X4" i="5"/>
  <c r="AF4" i="5"/>
  <c r="AG4" i="5" s="1"/>
  <c r="X5" i="5"/>
  <c r="AF5" i="5"/>
  <c r="X6" i="5"/>
  <c r="AF6" i="5" s="1"/>
  <c r="X7" i="5"/>
  <c r="AF7" i="5" s="1"/>
  <c r="AG7" i="5" s="1"/>
  <c r="X8" i="5"/>
  <c r="AF8" i="5" s="1"/>
  <c r="AG8" i="5" s="1"/>
  <c r="X9" i="5"/>
  <c r="AB9" i="5" s="1"/>
  <c r="AC9" i="5" s="1"/>
  <c r="AF9" i="5"/>
  <c r="AG9" i="5" s="1"/>
  <c r="AW27" i="5" s="1"/>
  <c r="X10" i="5"/>
  <c r="AF10" i="5" s="1"/>
  <c r="X11" i="5"/>
  <c r="AF11" i="5" s="1"/>
  <c r="X12" i="5"/>
  <c r="AF12" i="5"/>
  <c r="AG12" i="5" s="1"/>
  <c r="X13" i="5"/>
  <c r="AF13" i="5" s="1"/>
  <c r="AG13" i="5" s="1"/>
  <c r="X14" i="5"/>
  <c r="AF14" i="5" s="1"/>
  <c r="AG14" i="5" s="1"/>
  <c r="X15" i="5"/>
  <c r="AF15" i="5" s="1"/>
  <c r="AG15" i="5" s="1"/>
  <c r="X16" i="5"/>
  <c r="AF16" i="5"/>
  <c r="AG16" i="5" s="1"/>
  <c r="AF17" i="5"/>
  <c r="AG17" i="5" s="1"/>
  <c r="X17" i="5"/>
  <c r="AF18" i="5" s="1"/>
  <c r="AG18" i="5" s="1"/>
  <c r="X18" i="5"/>
  <c r="AF19" i="5" s="1"/>
  <c r="AG19" i="5" s="1"/>
  <c r="X19" i="5"/>
  <c r="AF20" i="5"/>
  <c r="AG20" i="5" s="1"/>
  <c r="X20" i="5"/>
  <c r="AF21" i="5"/>
  <c r="X21" i="5"/>
  <c r="AF22" i="5" s="1"/>
  <c r="X22" i="5"/>
  <c r="AF23" i="5"/>
  <c r="AG23" i="5" s="1"/>
  <c r="W4" i="5"/>
  <c r="AD4" i="5" s="1"/>
  <c r="AE4" i="5" s="1"/>
  <c r="AL27" i="5" s="1"/>
  <c r="W5" i="5"/>
  <c r="AD5" i="5"/>
  <c r="W6" i="5"/>
  <c r="AD6" i="5"/>
  <c r="AE6" i="5" s="1"/>
  <c r="AN27" i="5" s="1"/>
  <c r="W7" i="5"/>
  <c r="AD7" i="5" s="1"/>
  <c r="W8" i="5"/>
  <c r="AB8" i="5" s="1"/>
  <c r="AD8" i="5"/>
  <c r="W9" i="5"/>
  <c r="AD9" i="5"/>
  <c r="AE9" i="5" s="1"/>
  <c r="W10" i="5"/>
  <c r="AB10" i="5" s="1"/>
  <c r="W11" i="5"/>
  <c r="AD11" i="5" s="1"/>
  <c r="AE11" i="5" s="1"/>
  <c r="W12" i="5"/>
  <c r="AD12" i="5"/>
  <c r="AE12" i="5" s="1"/>
  <c r="W13" i="5"/>
  <c r="AB13" i="5" s="1"/>
  <c r="W14" i="5"/>
  <c r="AD14" i="5"/>
  <c r="AE14" i="5" s="1"/>
  <c r="AR27" i="5" s="1"/>
  <c r="W15" i="5"/>
  <c r="AD15" i="5" s="1"/>
  <c r="AE15" i="5" s="1"/>
  <c r="W16" i="5"/>
  <c r="AD16" i="5"/>
  <c r="AE16" i="5" s="1"/>
  <c r="AD17" i="5"/>
  <c r="AE17" i="5" s="1"/>
  <c r="W17" i="5"/>
  <c r="AD18" i="5" s="1"/>
  <c r="AE18" i="5" s="1"/>
  <c r="W18" i="5"/>
  <c r="AD19" i="5" s="1"/>
  <c r="AE19" i="5" s="1"/>
  <c r="W19" i="5"/>
  <c r="AD20" i="5" s="1"/>
  <c r="AE20" i="5" s="1"/>
  <c r="W20" i="5"/>
  <c r="AD21" i="5"/>
  <c r="AE21" i="5" s="1"/>
  <c r="W21" i="5"/>
  <c r="AD22" i="5"/>
  <c r="AE22" i="5" s="1"/>
  <c r="W22" i="5"/>
  <c r="AD23" i="5" s="1"/>
  <c r="AE23" i="5" s="1"/>
  <c r="Y12" i="5"/>
  <c r="AB12" i="5"/>
  <c r="Y13" i="5"/>
  <c r="Y14" i="5"/>
  <c r="AH14" i="5" s="1"/>
  <c r="AI14" i="5" s="1"/>
  <c r="AB14" i="5"/>
  <c r="AC14" i="5" s="1"/>
  <c r="Y15" i="5"/>
  <c r="AH15" i="5" s="1"/>
  <c r="AI15" i="5" s="1"/>
  <c r="Y17" i="5"/>
  <c r="Y18" i="5"/>
  <c r="AH19" i="5" s="1"/>
  <c r="AI19" i="5" s="1"/>
  <c r="Y19" i="5"/>
  <c r="Y20" i="5"/>
  <c r="Y22" i="5"/>
  <c r="N5" i="5"/>
  <c r="N6" i="5"/>
  <c r="Y9" i="5"/>
  <c r="Y11" i="5"/>
  <c r="Y16" i="5"/>
  <c r="AH17" i="5" s="1"/>
  <c r="AI17" i="5" s="1"/>
  <c r="AH16" i="5"/>
  <c r="AI16" i="5" s="1"/>
  <c r="AC16" i="5"/>
  <c r="AH23" i="5"/>
  <c r="AI23" i="5" s="1"/>
  <c r="AH21" i="5"/>
  <c r="AI21" i="5"/>
  <c r="AH20" i="5"/>
  <c r="AI20" i="5"/>
  <c r="AH18" i="5"/>
  <c r="AI18" i="5" s="1"/>
  <c r="AH13" i="5"/>
  <c r="AI13" i="5" s="1"/>
  <c r="AH12" i="5"/>
  <c r="AI12" i="5"/>
  <c r="AH11" i="5"/>
  <c r="AI11" i="5"/>
  <c r="AH9" i="5"/>
  <c r="AI9" i="5"/>
  <c r="AI6" i="5"/>
  <c r="AI5" i="5"/>
  <c r="BA27" i="5" s="1"/>
  <c r="AG21" i="5"/>
  <c r="AC17" i="5"/>
  <c r="O5" i="5"/>
  <c r="O6" i="5"/>
  <c r="O7" i="5"/>
  <c r="O8" i="5"/>
  <c r="O9" i="5"/>
  <c r="O10" i="5"/>
  <c r="O11" i="5"/>
  <c r="O4" i="5"/>
  <c r="O13" i="5"/>
  <c r="O14" i="5"/>
  <c r="O15" i="5"/>
  <c r="O16" i="5"/>
  <c r="O17" i="5"/>
  <c r="O18" i="5"/>
  <c r="O19" i="5"/>
  <c r="O20" i="5"/>
  <c r="O21" i="5"/>
  <c r="O22" i="5"/>
  <c r="O12" i="5"/>
  <c r="P5" i="5"/>
  <c r="Q5" i="5" s="1"/>
  <c r="P6" i="5"/>
  <c r="Q6" i="5"/>
  <c r="P7" i="5"/>
  <c r="Q7" i="5"/>
  <c r="P8" i="5"/>
  <c r="Q8" i="5"/>
  <c r="P9" i="5"/>
  <c r="Q9" i="5" s="1"/>
  <c r="P10" i="5"/>
  <c r="Q10" i="5"/>
  <c r="P11" i="5"/>
  <c r="Q11" i="5"/>
  <c r="P12" i="5"/>
  <c r="Q12" i="5"/>
  <c r="P13" i="5"/>
  <c r="Q13" i="5" s="1"/>
  <c r="P14" i="5"/>
  <c r="Q14" i="5"/>
  <c r="P15" i="5"/>
  <c r="Q15" i="5"/>
  <c r="Q16" i="5"/>
  <c r="P17" i="5"/>
  <c r="Q17" i="5"/>
  <c r="P18" i="5"/>
  <c r="Q18" i="5"/>
  <c r="P19" i="5"/>
  <c r="Q19" i="5"/>
  <c r="P20" i="5"/>
  <c r="Q20" i="5" s="1"/>
  <c r="P21" i="5"/>
  <c r="Q21" i="5"/>
  <c r="P22" i="5"/>
  <c r="Q22" i="5"/>
  <c r="P4" i="5"/>
  <c r="Q4" i="5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60" i="1"/>
  <c r="AB4" i="5" l="1"/>
  <c r="AC4" i="5" s="1"/>
  <c r="AA27" i="5" s="1"/>
  <c r="AB7" i="5"/>
  <c r="AD13" i="5"/>
  <c r="AE13" i="5" s="1"/>
  <c r="AQ27" i="5" s="1"/>
  <c r="AS27" i="5"/>
  <c r="AB21" i="5"/>
  <c r="AB20" i="5"/>
  <c r="AD10" i="5"/>
  <c r="AE10" i="5" s="1"/>
  <c r="AB6" i="5"/>
  <c r="AB5" i="5"/>
  <c r="AC5" i="5" s="1"/>
  <c r="AB27" i="5" s="1"/>
  <c r="AG22" i="5"/>
  <c r="AY27" i="5" s="1"/>
  <c r="AG6" i="5"/>
  <c r="AU27" i="5" s="1"/>
  <c r="AG11" i="5"/>
  <c r="AV27" i="5" s="1"/>
  <c r="AG10" i="5"/>
  <c r="AX27" i="5" s="1"/>
  <c r="AG5" i="5"/>
  <c r="AT27" i="5" s="1"/>
  <c r="AC12" i="5"/>
  <c r="AC8" i="5"/>
  <c r="AE27" i="5" s="1"/>
  <c r="AB11" i="5"/>
  <c r="AC11" i="5" s="1"/>
  <c r="AG27" i="5" s="1"/>
  <c r="AC13" i="5"/>
  <c r="AC7" i="5"/>
  <c r="AD27" i="5" s="1"/>
  <c r="AB18" i="5"/>
  <c r="AB22" i="5"/>
  <c r="AC18" i="5"/>
  <c r="AC6" i="5"/>
  <c r="AC27" i="5" s="1"/>
  <c r="AE7" i="5"/>
  <c r="AO27" i="5" s="1"/>
  <c r="AC21" i="5"/>
  <c r="AC22" i="5"/>
  <c r="AC10" i="5"/>
  <c r="AF27" i="5" s="1"/>
  <c r="AE5" i="5"/>
  <c r="AM27" i="5" s="1"/>
  <c r="AB19" i="5"/>
  <c r="AE8" i="5"/>
  <c r="AP27" i="5" s="1"/>
  <c r="AB23" i="5"/>
  <c r="AC20" i="5"/>
  <c r="AJ27" i="5" s="1"/>
  <c r="AH27" i="5" l="1"/>
  <c r="AC15" i="5"/>
  <c r="AI27" i="5" s="1"/>
  <c r="AC23" i="5"/>
  <c r="AK27" i="5" s="1"/>
  <c r="AC19" i="5"/>
</calcChain>
</file>

<file path=xl/sharedStrings.xml><?xml version="1.0" encoding="utf-8"?>
<sst xmlns="http://schemas.openxmlformats.org/spreadsheetml/2006/main" count="1469" uniqueCount="393">
  <si>
    <t>%</t>
  </si>
  <si>
    <t xml:space="preserve">Buick Regal </t>
  </si>
  <si>
    <t xml:space="preserve">Chevrolet Malibu </t>
  </si>
  <si>
    <t xml:space="preserve">Chrysler 200 </t>
  </si>
  <si>
    <t xml:space="preserve">Dodge Avenger </t>
  </si>
  <si>
    <t>—</t>
  </si>
  <si>
    <t xml:space="preserve">Ford Fusion </t>
  </si>
  <si>
    <t xml:space="preserve">Honda Accord </t>
  </si>
  <si>
    <t xml:space="preserve">Hyundai Sonata </t>
  </si>
  <si>
    <t xml:space="preserve">Kia Optima </t>
  </si>
  <si>
    <t xml:space="preserve">Mazda 6 </t>
  </si>
  <si>
    <t xml:space="preserve">Nissan Altima </t>
  </si>
  <si>
    <t xml:space="preserve">Subaru Legacy </t>
  </si>
  <si>
    <t xml:space="preserve">Toyota Camry </t>
  </si>
  <si>
    <t xml:space="preserve">Volkswagen CC </t>
  </si>
  <si>
    <t>Volkswagen Passat</t>
  </si>
  <si>
    <t>Honda Crosstour *</t>
  </si>
  <si>
    <t>Subaru Outback *</t>
  </si>
  <si>
    <t>Toyota Venza *</t>
  </si>
  <si>
    <t>Compact</t>
  </si>
  <si>
    <t>Acura ILX *</t>
  </si>
  <si>
    <t>Buick Verano</t>
  </si>
  <si>
    <t>Chevrolet Cruze</t>
  </si>
  <si>
    <t>Dodge Dart</t>
  </si>
  <si>
    <t xml:space="preserve">Ford Focus </t>
  </si>
  <si>
    <t xml:space="preserve">Honda Civic </t>
  </si>
  <si>
    <t xml:space="preserve">Hyundai Elantra </t>
  </si>
  <si>
    <t xml:space="preserve">Kia Forte </t>
  </si>
  <si>
    <t xml:space="preserve">Mazda 3 </t>
  </si>
  <si>
    <t xml:space="preserve">Mitsubishi Lancer </t>
  </si>
  <si>
    <t xml:space="preserve">Nissan Sentra </t>
  </si>
  <si>
    <t xml:space="preserve">Subaru Impreza </t>
  </si>
  <si>
    <t>Toyota Corolla</t>
  </si>
  <si>
    <t>Volkswagen Golf</t>
  </si>
  <si>
    <t xml:space="preserve">Volkswagen Jetta </t>
  </si>
  <si>
    <t>Subcompact</t>
  </si>
  <si>
    <t>Chevrolet Sonic</t>
  </si>
  <si>
    <t xml:space="preserve">Ford Fiesta </t>
  </si>
  <si>
    <t xml:space="preserve">Honda Fit </t>
  </si>
  <si>
    <t xml:space="preserve">Hyundai Accent </t>
  </si>
  <si>
    <t xml:space="preserve">Kia Rio </t>
  </si>
  <si>
    <t xml:space="preserve">Mazda 2 </t>
  </si>
  <si>
    <t xml:space="preserve">Nissan Versa </t>
  </si>
  <si>
    <t xml:space="preserve">Toyota Prius C </t>
  </si>
  <si>
    <t xml:space="preserve">Toyota Yaris </t>
  </si>
  <si>
    <t xml:space="preserve">Chevrolet Spark </t>
  </si>
  <si>
    <t xml:space="preserve">Mitsubishi Mirage </t>
  </si>
  <si>
    <t xml:space="preserve">Scion iQ </t>
  </si>
  <si>
    <t xml:space="preserve">Smart Fortwo </t>
  </si>
  <si>
    <t>Fiat 500</t>
  </si>
  <si>
    <t>Hyundai Veloster</t>
  </si>
  <si>
    <t>Mini Cooper</t>
  </si>
  <si>
    <t>Scion tC</t>
  </si>
  <si>
    <t>Volkswagen Beetle</t>
  </si>
  <si>
    <t>Buick Encore *</t>
  </si>
  <si>
    <t>Chevrolet Trax *</t>
  </si>
  <si>
    <t>Fiat 500L</t>
  </si>
  <si>
    <t>Fiat 500X *</t>
  </si>
  <si>
    <t>Honda HR-V *</t>
  </si>
  <si>
    <t xml:space="preserve">Kia Soul </t>
  </si>
  <si>
    <t>Mazda CX-3 *</t>
  </si>
  <si>
    <t>Mini Countryman *</t>
  </si>
  <si>
    <t>Mini Paceman *</t>
  </si>
  <si>
    <t xml:space="preserve">Nissan Cube </t>
  </si>
  <si>
    <t>Nissan Juke *</t>
  </si>
  <si>
    <t xml:space="preserve">Scion xB </t>
  </si>
  <si>
    <t xml:space="preserve">Scion xD </t>
  </si>
  <si>
    <t>Subaru XV Crosstrek *</t>
  </si>
  <si>
    <t>Mitsubishi Outlander Sport *</t>
  </si>
  <si>
    <t>Acura TLX  </t>
  </si>
  <si>
    <t>Acura TSX </t>
  </si>
  <si>
    <t xml:space="preserve">Alfa Romeo Giulia </t>
  </si>
  <si>
    <t xml:space="preserve">Audi A3 </t>
  </si>
  <si>
    <t>Audi A4  ^</t>
  </si>
  <si>
    <t>Audi A5 *</t>
  </si>
  <si>
    <t>BMW 2-Series *</t>
  </si>
  <si>
    <t>BMW 3-Series</t>
  </si>
  <si>
    <t>BMW 4-Series</t>
  </si>
  <si>
    <t>BMW i3</t>
  </si>
  <si>
    <t xml:space="preserve">Cadillac ATS </t>
  </si>
  <si>
    <t>Infiniti Q40</t>
  </si>
  <si>
    <t>Infiniti Q50</t>
  </si>
  <si>
    <t>Infiniti Q60 *</t>
  </si>
  <si>
    <t>Jaguar XE</t>
  </si>
  <si>
    <t>Lexus CT200h</t>
  </si>
  <si>
    <t xml:space="preserve">Lexus IS </t>
  </si>
  <si>
    <t xml:space="preserve">Lexus RC </t>
  </si>
  <si>
    <t>Mercedes-Benz B-Class *</t>
  </si>
  <si>
    <t xml:space="preserve">Mercedes-Benz C-Class </t>
  </si>
  <si>
    <t xml:space="preserve">Mercedes-Benz CLA-Class </t>
  </si>
  <si>
    <t xml:space="preserve">Volvo S60 </t>
  </si>
  <si>
    <t xml:space="preserve">Volvo S60 Cross Country </t>
  </si>
  <si>
    <t xml:space="preserve">Volvo V60 </t>
  </si>
  <si>
    <t xml:space="preserve">Volvo V60 Cross Country </t>
  </si>
  <si>
    <t>Acura RLX</t>
  </si>
  <si>
    <t xml:space="preserve">Acura TL </t>
  </si>
  <si>
    <t xml:space="preserve">Audi A6 </t>
  </si>
  <si>
    <t>Audi A7</t>
  </si>
  <si>
    <t xml:space="preserve">BMW 5-Series </t>
  </si>
  <si>
    <t xml:space="preserve">Cadillac CT6 </t>
  </si>
  <si>
    <t xml:space="preserve">Cadillac CTS </t>
  </si>
  <si>
    <t xml:space="preserve">Cadillac XTS </t>
  </si>
  <si>
    <t xml:space="preserve">Genesis G80 </t>
  </si>
  <si>
    <t xml:space="preserve">Hyundai Equus </t>
  </si>
  <si>
    <t>Infiniti Q70</t>
  </si>
  <si>
    <t xml:space="preserve">Jaguar XF </t>
  </si>
  <si>
    <t xml:space="preserve">Kia K900 </t>
  </si>
  <si>
    <t xml:space="preserve">Lexus ES </t>
  </si>
  <si>
    <t xml:space="preserve">Lexus GS </t>
  </si>
  <si>
    <t xml:space="preserve">Lincoln Continental </t>
  </si>
  <si>
    <t xml:space="preserve">Lincoln MKS </t>
  </si>
  <si>
    <t xml:space="preserve">Lincoln MKZ </t>
  </si>
  <si>
    <t>Maserati Ghibli</t>
  </si>
  <si>
    <t>Mercedes-Benz E-Class &amp; CLS-Class</t>
  </si>
  <si>
    <t xml:space="preserve">Volvo S80 </t>
  </si>
  <si>
    <t xml:space="preserve">Volvo S90 </t>
  </si>
  <si>
    <t>Volvo XC70 *</t>
  </si>
  <si>
    <t>Buick LaCrosse</t>
  </si>
  <si>
    <t xml:space="preserve">Chevrolet Impala </t>
  </si>
  <si>
    <t>Chevrolet SS</t>
  </si>
  <si>
    <t xml:space="preserve">Chrysler 300 </t>
  </si>
  <si>
    <t xml:space="preserve">Dodge Charger </t>
  </si>
  <si>
    <t xml:space="preserve">Ford Taurus </t>
  </si>
  <si>
    <t xml:space="preserve">Hyundai Azera </t>
  </si>
  <si>
    <t>Hyundai Genesis *</t>
  </si>
  <si>
    <t>Kia Cadenza</t>
  </si>
  <si>
    <t xml:space="preserve">Nissan Maxima </t>
  </si>
  <si>
    <t xml:space="preserve">Toyota Avalon </t>
  </si>
  <si>
    <t xml:space="preserve">Audi A8 </t>
  </si>
  <si>
    <t>BMW 6-Series *</t>
  </si>
  <si>
    <t xml:space="preserve">BMW 7-Series </t>
  </si>
  <si>
    <t xml:space="preserve">Genesis G90 </t>
  </si>
  <si>
    <t xml:space="preserve">Jaguar XJ </t>
  </si>
  <si>
    <t xml:space="preserve">Lexus LS </t>
  </si>
  <si>
    <t>Maserati Quattroporte</t>
  </si>
  <si>
    <t>Mercedes-Benz S-Class</t>
  </si>
  <si>
    <t xml:space="preserve">Porsche Panamera </t>
  </si>
  <si>
    <t>Small/Entry Luxury</t>
  </si>
  <si>
    <t xml:space="preserve">Chevrolet Camaro </t>
  </si>
  <si>
    <t xml:space="preserve">Dodge Challenger </t>
  </si>
  <si>
    <t xml:space="preserve">Ford Mustang </t>
  </si>
  <si>
    <t xml:space="preserve">Alfa Romeo 4C </t>
  </si>
  <si>
    <t xml:space="preserve">Audi TT </t>
  </si>
  <si>
    <t xml:space="preserve">BMW Z4 </t>
  </si>
  <si>
    <t xml:space="preserve">Jaguar F-Type </t>
  </si>
  <si>
    <t xml:space="preserve">Mercedes-Benz SLC/SLK </t>
  </si>
  <si>
    <t xml:space="preserve">Porsche Boxster </t>
  </si>
  <si>
    <t xml:space="preserve">Porsche Cayman </t>
  </si>
  <si>
    <t xml:space="preserve">Audi A5 </t>
  </si>
  <si>
    <t>BMW 2-Series *</t>
  </si>
  <si>
    <t>Buick Cascada</t>
  </si>
  <si>
    <t xml:space="preserve">Chevrolet Corvette </t>
  </si>
  <si>
    <t>Fiat 124 Spider</t>
  </si>
  <si>
    <t xml:space="preserve">Honda CR-Z </t>
  </si>
  <si>
    <t>Infiniti Q60</t>
  </si>
  <si>
    <t xml:space="preserve">Mazda MX-5 Miata </t>
  </si>
  <si>
    <t xml:space="preserve">Nissan 370Z </t>
  </si>
  <si>
    <t>Scion FR-S/Toyota 86</t>
  </si>
  <si>
    <t xml:space="preserve">Subaru BRZ </t>
  </si>
  <si>
    <t>Subaru Impreza WRX/STi *</t>
  </si>
  <si>
    <t xml:space="preserve">Volkswagen Eos </t>
  </si>
  <si>
    <t>Volkswagen GTI *</t>
  </si>
  <si>
    <t>Volkswagen Golf R *</t>
  </si>
  <si>
    <t xml:space="preserve">Volvo C70 </t>
  </si>
  <si>
    <t xml:space="preserve">Acura NSX </t>
  </si>
  <si>
    <t xml:space="preserve">Audi R8 </t>
  </si>
  <si>
    <t>Bentley Continental GT</t>
  </si>
  <si>
    <t>BMW i8</t>
  </si>
  <si>
    <t xml:space="preserve">Cadillac ELR </t>
  </si>
  <si>
    <t xml:space="preserve">Dodge Viper </t>
  </si>
  <si>
    <t xml:space="preserve">Jaguar XK </t>
  </si>
  <si>
    <t xml:space="preserve">Lexus LFA </t>
  </si>
  <si>
    <t>Maserati GranTurismo</t>
  </si>
  <si>
    <t>Mercedes-AMG GT</t>
  </si>
  <si>
    <t xml:space="preserve">Mercedes-Benz CL-Class </t>
  </si>
  <si>
    <t xml:space="preserve">Mercedes-Benz SL-Class </t>
  </si>
  <si>
    <t xml:space="preserve">Mercedes-Benz SLS AMG </t>
  </si>
  <si>
    <t xml:space="preserve">Nissan GT-R </t>
  </si>
  <si>
    <t xml:space="preserve">Porsche 911 </t>
  </si>
  <si>
    <t xml:space="preserve">Porsche 918 Spyder </t>
  </si>
  <si>
    <t xml:space="preserve">Chevrolet Captiva Sport </t>
  </si>
  <si>
    <t xml:space="preserve">Chevrolet Equinox </t>
  </si>
  <si>
    <t xml:space="preserve">Dodge Journey </t>
  </si>
  <si>
    <t xml:space="preserve">Ford Escape </t>
  </si>
  <si>
    <t xml:space="preserve">GMC Terrain </t>
  </si>
  <si>
    <t xml:space="preserve">Honda CR-V </t>
  </si>
  <si>
    <t xml:space="preserve">Hyundai Tucson </t>
  </si>
  <si>
    <t>Jeep Cherokee</t>
  </si>
  <si>
    <t xml:space="preserve">Jeep Compass </t>
  </si>
  <si>
    <t xml:space="preserve">Jeep Patriot </t>
  </si>
  <si>
    <t xml:space="preserve">Kia Sportage </t>
  </si>
  <si>
    <t xml:space="preserve">Mazda CX-5 </t>
  </si>
  <si>
    <t xml:space="preserve">Mitsubishi Outlander </t>
  </si>
  <si>
    <t xml:space="preserve">Nissan Rogue </t>
  </si>
  <si>
    <t xml:space="preserve">Subaru Forester </t>
  </si>
  <si>
    <t xml:space="preserve">Toyota RAV4 </t>
  </si>
  <si>
    <t xml:space="preserve">Volkswagen Tiguan </t>
  </si>
  <si>
    <t>Jeep Renegade</t>
  </si>
  <si>
    <t>Jeep Wrangler *</t>
  </si>
  <si>
    <t>Subcompact SUV</t>
  </si>
  <si>
    <t>Segment</t>
  </si>
  <si>
    <t>Mid Luxury car</t>
  </si>
  <si>
    <t>Small Luxury car</t>
  </si>
  <si>
    <t>Large Luxury car</t>
  </si>
  <si>
    <t>Sports car</t>
  </si>
  <si>
    <t xml:space="preserve">Segment </t>
  </si>
  <si>
    <t xml:space="preserve">Mid </t>
  </si>
  <si>
    <t>Large</t>
  </si>
  <si>
    <t xml:space="preserve">Buick Enclave </t>
  </si>
  <si>
    <t xml:space="preserve">Chevrolet Traverse </t>
  </si>
  <si>
    <t xml:space="preserve">Dodge Durango </t>
  </si>
  <si>
    <t xml:space="preserve">Ford Edge </t>
  </si>
  <si>
    <t xml:space="preserve">Ford Explorer </t>
  </si>
  <si>
    <t xml:space="preserve">Ford Flex </t>
  </si>
  <si>
    <t xml:space="preserve">GMC Acadia </t>
  </si>
  <si>
    <t xml:space="preserve">Honda Pilot </t>
  </si>
  <si>
    <t>Hyundai Santa Fe</t>
  </si>
  <si>
    <t xml:space="preserve">Jeep Grand Cherokee </t>
  </si>
  <si>
    <t>Kia Sorento</t>
  </si>
  <si>
    <t xml:space="preserve">Mazda CX-9 </t>
  </si>
  <si>
    <t xml:space="preserve">Nissan Murano </t>
  </si>
  <si>
    <t xml:space="preserve">Nissan Pathfinder </t>
  </si>
  <si>
    <t xml:space="preserve">Toyota 4Runner </t>
  </si>
  <si>
    <t xml:space="preserve">Toyota Highlander </t>
  </si>
  <si>
    <t>Volkswagen Touareg *</t>
  </si>
  <si>
    <t>Mid SUV</t>
  </si>
  <si>
    <t xml:space="preserve">Chevrolet Suburban </t>
  </si>
  <si>
    <t xml:space="preserve">Chevrolet Tahoe </t>
  </si>
  <si>
    <t xml:space="preserve">Ford Expedition </t>
  </si>
  <si>
    <t xml:space="preserve">GMC Yukon </t>
  </si>
  <si>
    <t xml:space="preserve">GMC Yukon XL </t>
  </si>
  <si>
    <t xml:space="preserve">Nissan Armada </t>
  </si>
  <si>
    <t xml:space="preserve">Toyota Sequoia </t>
  </si>
  <si>
    <t>Ford F-Series</t>
  </si>
  <si>
    <t>Chevrolet Silverado</t>
  </si>
  <si>
    <t>Ram P/U</t>
  </si>
  <si>
    <t>GMC Sierra</t>
  </si>
  <si>
    <t>Toyota Tacoma</t>
  </si>
  <si>
    <t>Toyota Tundra</t>
  </si>
  <si>
    <t>Chevrolet Colorado</t>
  </si>
  <si>
    <t>Nissan Frontier</t>
  </si>
  <si>
    <t>Honda Ridgeline</t>
  </si>
  <si>
    <t>GMC Canyon</t>
  </si>
  <si>
    <t>Nissan Titan</t>
  </si>
  <si>
    <t>Luxury SUV</t>
  </si>
  <si>
    <t>Audi Q3</t>
  </si>
  <si>
    <t>BMW X1</t>
  </si>
  <si>
    <t>Infiniti QX30</t>
  </si>
  <si>
    <t>Mercedes-Benz GLA-Class</t>
  </si>
  <si>
    <t>Acura RDX</t>
  </si>
  <si>
    <t>Audi Q5</t>
  </si>
  <si>
    <t>BMW X3</t>
  </si>
  <si>
    <t>BMW X4</t>
  </si>
  <si>
    <t>Buick Envision</t>
  </si>
  <si>
    <t>Infiniti QX50</t>
  </si>
  <si>
    <t>Jaguar F-Pace</t>
  </si>
  <si>
    <t>Land Rover Discovery Sport</t>
  </si>
  <si>
    <t>Land Rover LR2</t>
  </si>
  <si>
    <t>Lexus NX</t>
  </si>
  <si>
    <t>Lincoln MKC</t>
  </si>
  <si>
    <t>Porsche Macan</t>
  </si>
  <si>
    <t>Volvo XC60</t>
  </si>
  <si>
    <t>Acura MDX</t>
  </si>
  <si>
    <t>Acura ZDX</t>
  </si>
  <si>
    <t>Audi Q7</t>
  </si>
  <si>
    <t>BMW X5</t>
  </si>
  <si>
    <t>BMW X6</t>
  </si>
  <si>
    <t>Cadillac SRX</t>
  </si>
  <si>
    <t>Cadillac XT5</t>
  </si>
  <si>
    <t>Infiniti QX60</t>
  </si>
  <si>
    <t>Infiniti QX70</t>
  </si>
  <si>
    <t>Land Rover LR4</t>
  </si>
  <si>
    <t>Lexus GX460</t>
  </si>
  <si>
    <t>Lexus RX</t>
  </si>
  <si>
    <t>Lincoln MKT</t>
  </si>
  <si>
    <t>Lincoln MKX</t>
  </si>
  <si>
    <t>Maserati Levante</t>
  </si>
  <si>
    <t>Porsche Cayenne</t>
  </si>
  <si>
    <t>Volkswagen Touareg *</t>
  </si>
  <si>
    <t>Volvo XC90</t>
  </si>
  <si>
    <t>Audi A8</t>
  </si>
  <si>
    <t>BMW 7-Series</t>
  </si>
  <si>
    <t>Genesis G90</t>
  </si>
  <si>
    <t>Jaguar XJ</t>
  </si>
  <si>
    <t>Lexus LS</t>
  </si>
  <si>
    <t>Porsche Panamera</t>
  </si>
  <si>
    <t>Minivan</t>
  </si>
  <si>
    <t>Chrysler Pacifica</t>
  </si>
  <si>
    <t>Chrysler Town &amp; Country</t>
  </si>
  <si>
    <t>Dodge Grand Caravan</t>
  </si>
  <si>
    <t>Honda Odyssey</t>
  </si>
  <si>
    <t>Kia Sedona</t>
  </si>
  <si>
    <t>Mazda 5</t>
  </si>
  <si>
    <t>Nissan Quest</t>
  </si>
  <si>
    <t>Toyota Sienna</t>
  </si>
  <si>
    <t>Van</t>
  </si>
  <si>
    <t>Chevrolet City Express ²</t>
  </si>
  <si>
    <t>Chevrolet Express ³</t>
  </si>
  <si>
    <t>Ford E-Series ³</t>
  </si>
  <si>
    <t>Ford Transit ³</t>
  </si>
  <si>
    <t>Ford Transit Connect ²</t>
  </si>
  <si>
    <t>GMC Savana ³</t>
  </si>
  <si>
    <t>Mercedes-Benz Sprinter/Metris ³</t>
  </si>
  <si>
    <t>Nissan NV ³</t>
  </si>
  <si>
    <t>Nissan NV200 ²</t>
  </si>
  <si>
    <t>Ram Cargo Van ²</t>
  </si>
  <si>
    <t>Ram ProMaster ³</t>
  </si>
  <si>
    <t>Ram ProMaster City ²</t>
  </si>
  <si>
    <t>Passenger car</t>
  </si>
  <si>
    <t>Large SUV</t>
  </si>
  <si>
    <t>Pickup truck</t>
  </si>
  <si>
    <t>Light duty truck</t>
  </si>
  <si>
    <t>Luxury Subcompact SUV</t>
  </si>
  <si>
    <t>Luxury Compact SUV</t>
  </si>
  <si>
    <t>Luxury Mid SUV</t>
  </si>
  <si>
    <t>Luxury Large SUV</t>
  </si>
  <si>
    <t>Segement</t>
  </si>
  <si>
    <t>Compact SUV</t>
  </si>
  <si>
    <t>Luxury small</t>
  </si>
  <si>
    <t>Luxury Mid</t>
  </si>
  <si>
    <t>Luxury Large</t>
  </si>
  <si>
    <t>Luxury Small</t>
  </si>
  <si>
    <t>Land Rover Range Rover Evoque</t>
  </si>
  <si>
    <t>Mercedes-Benz GLC-Class &amp; GLK-Class</t>
  </si>
  <si>
    <t>Land Rover Range Rover Sport</t>
  </si>
  <si>
    <t>Mercedes-Benz GLE-Class &amp; M-Class</t>
  </si>
  <si>
    <t>Mid</t>
  </si>
  <si>
    <t>Sports</t>
  </si>
  <si>
    <t>Model</t>
  </si>
  <si>
    <t>change%</t>
  </si>
  <si>
    <t xml:space="preserve">MS </t>
  </si>
  <si>
    <t>MS in category</t>
  </si>
  <si>
    <t>Sales</t>
  </si>
  <si>
    <t>Entry Luxury</t>
  </si>
  <si>
    <t xml:space="preserve">Near Luxury </t>
  </si>
  <si>
    <t>Luxury &amp; high end</t>
  </si>
  <si>
    <t>Sport</t>
  </si>
  <si>
    <t>Large van</t>
  </si>
  <si>
    <t>Luxury Sumcompact SUV</t>
  </si>
  <si>
    <t>CA 2016</t>
  </si>
  <si>
    <t>Chevrolet Volt</t>
  </si>
  <si>
    <t>Ford C-Max</t>
  </si>
  <si>
    <t>Honda Insight</t>
  </si>
  <si>
    <t>Mitsubishi i MiEV</t>
  </si>
  <si>
    <t>Nissan LEAF</t>
  </si>
  <si>
    <t>Toyota Prius Sedan ^</t>
  </si>
  <si>
    <t>Toyota Prius Plug-In ^</t>
  </si>
  <si>
    <t>Toyota Prius V</t>
  </si>
  <si>
    <t>MS</t>
  </si>
  <si>
    <t>Pickup Truck</t>
  </si>
  <si>
    <t>USA</t>
  </si>
  <si>
    <t>difference</t>
  </si>
  <si>
    <t>Hybrid</t>
  </si>
  <si>
    <t>Plugin-Hybrid</t>
  </si>
  <si>
    <t xml:space="preserve"> EV</t>
  </si>
  <si>
    <t>USA percentage</t>
  </si>
  <si>
    <t>ICEV</t>
  </si>
  <si>
    <t>Hybrid-plugin</t>
  </si>
  <si>
    <t>EV</t>
  </si>
  <si>
    <t>Mid pickup</t>
  </si>
  <si>
    <t>Large pickup</t>
  </si>
  <si>
    <t xml:space="preserve">California </t>
  </si>
  <si>
    <t>Subcompact Non-plugin Hybrid</t>
  </si>
  <si>
    <t>Compact Non-plugin Hybrid</t>
  </si>
  <si>
    <t>Luxury Hybrid Non Plug in</t>
  </si>
  <si>
    <t>Compact SUV Non Plug in Hybrid</t>
  </si>
  <si>
    <t>Mid SUV  Non-plugin hybrid</t>
  </si>
  <si>
    <t>Luxury SUV  Non-plugin hybrid</t>
  </si>
  <si>
    <t xml:space="preserve">Compact Plug in Hybrid </t>
  </si>
  <si>
    <t>Luxury Plug in Hybrid</t>
  </si>
  <si>
    <t>Luxury High End Plug in Hybrid</t>
  </si>
  <si>
    <t>Luxury Mid SUV Plug in Hybrid</t>
  </si>
  <si>
    <t>Subcompact EV</t>
  </si>
  <si>
    <t>Compact EV</t>
  </si>
  <si>
    <t>Luxury High End EV</t>
  </si>
  <si>
    <t>Luxury SUV EV</t>
  </si>
  <si>
    <t xml:space="preserve">Subcompact ICEV </t>
  </si>
  <si>
    <t xml:space="preserve">Compact ICEV </t>
  </si>
  <si>
    <t>Mid ICEV</t>
  </si>
  <si>
    <t xml:space="preserve"> Large ICEV</t>
  </si>
  <si>
    <t xml:space="preserve">Near &amp; Entry luxury ICEV </t>
  </si>
  <si>
    <t xml:space="preserve">Luxury and High End Sports ICEV </t>
  </si>
  <si>
    <t>Sports ICEV</t>
  </si>
  <si>
    <t>Compact &amp; Subcompact SUV ICEV</t>
  </si>
  <si>
    <t xml:space="preserve">Mid &amp; Large SUV ICEV </t>
  </si>
  <si>
    <t xml:space="preserve">Luxury Subcompact &amp; Compact SUV ICEV </t>
  </si>
  <si>
    <t xml:space="preserve">Luxury Mid &amp; Large SUV ICEV </t>
  </si>
  <si>
    <t>Mid Non-plugin hybrid</t>
  </si>
  <si>
    <t>Large Non-plugin Hybrid</t>
  </si>
  <si>
    <t>Mid  Plug in Hybrid</t>
  </si>
  <si>
    <t>Sports Plug in Hybrid</t>
  </si>
  <si>
    <t>Luxury EV</t>
  </si>
  <si>
    <t>Market share for EV incentive program TCM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</si>
</sst>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</cellStyleXfs>
  <cellXfs count="72">
    <xf numFmtId="0" fontId="0" fillId="0" borderId="0" xfId="0"/>
    <xf numFmtId="10" fontId="0" fillId="0" borderId="0" xfId="0" applyNumberFormat="1"/>
    <xf numFmtId="0" fontId="1" fillId="2" borderId="0" xfId="1"/>
    <xf numFmtId="0" fontId="0" fillId="0" borderId="0" xfId="0" applyAlignment="1"/>
    <xf numFmtId="10" fontId="0" fillId="2" borderId="0" xfId="1" applyNumberFormat="1" applyFont="1"/>
    <xf numFmtId="3" fontId="0" fillId="0" borderId="0" xfId="0" applyNumberFormat="1"/>
    <xf numFmtId="9" fontId="0" fillId="0" borderId="0" xfId="0" applyNumberFormat="1"/>
    <xf numFmtId="0" fontId="0" fillId="2" borderId="0" xfId="1" applyFont="1"/>
    <xf numFmtId="0" fontId="0" fillId="0" borderId="2" xfId="0" applyBorder="1" applyAlignment="1"/>
    <xf numFmtId="0" fontId="0" fillId="0" borderId="5" xfId="0" applyBorder="1" applyAlignment="1"/>
    <xf numFmtId="10" fontId="0" fillId="0" borderId="5" xfId="0" applyNumberFormat="1" applyBorder="1"/>
    <xf numFmtId="0" fontId="0" fillId="0" borderId="7" xfId="0" applyBorder="1"/>
    <xf numFmtId="0" fontId="1" fillId="3" borderId="0" xfId="2"/>
    <xf numFmtId="0" fontId="0" fillId="0" borderId="2" xfId="0" applyBorder="1"/>
    <xf numFmtId="0" fontId="0" fillId="0" borderId="5" xfId="0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8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10" fontId="0" fillId="0" borderId="9" xfId="0" applyNumberFormat="1" applyBorder="1"/>
    <xf numFmtId="3" fontId="0" fillId="0" borderId="2" xfId="0" applyNumberFormat="1" applyBorder="1"/>
    <xf numFmtId="3" fontId="0" fillId="0" borderId="5" xfId="0" applyNumberFormat="1" applyBorder="1"/>
    <xf numFmtId="3" fontId="0" fillId="0" borderId="7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3" fontId="0" fillId="0" borderId="0" xfId="0" applyNumberFormat="1" applyAlignment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Border="1"/>
    <xf numFmtId="0" fontId="0" fillId="0" borderId="13" xfId="0" applyFill="1" applyBorder="1" applyAlignment="1">
      <alignment horizontal="center"/>
    </xf>
    <xf numFmtId="1" fontId="0" fillId="0" borderId="0" xfId="0" applyNumberFormat="1"/>
    <xf numFmtId="10" fontId="0" fillId="0" borderId="0" xfId="0" applyNumberFormat="1" applyBorder="1"/>
    <xf numFmtId="3" fontId="0" fillId="0" borderId="6" xfId="0" applyNumberFormat="1" applyBorder="1"/>
    <xf numFmtId="0" fontId="1" fillId="3" borderId="2" xfId="2" applyBorder="1"/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10" fontId="0" fillId="0" borderId="8" xfId="0" applyNumberFormat="1" applyBorder="1"/>
    <xf numFmtId="10" fontId="0" fillId="0" borderId="3" xfId="0" applyNumberFormat="1" applyBorder="1"/>
    <xf numFmtId="3" fontId="0" fillId="0" borderId="11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0" xfId="0" applyFill="1" applyBorder="1" applyAlignment="1">
      <alignment horizontal="center"/>
    </xf>
    <xf numFmtId="3" fontId="0" fillId="0" borderId="9" xfId="0" applyNumberFormat="1" applyBorder="1"/>
    <xf numFmtId="0" fontId="0" fillId="4" borderId="5" xfId="0" applyFill="1" applyBorder="1"/>
    <xf numFmtId="3" fontId="0" fillId="4" borderId="0" xfId="0" applyNumberFormat="1" applyFill="1" applyBorder="1"/>
    <xf numFmtId="10" fontId="0" fillId="4" borderId="0" xfId="0" applyNumberFormat="1" applyFill="1" applyBorder="1"/>
    <xf numFmtId="10" fontId="0" fillId="4" borderId="6" xfId="0" applyNumberFormat="1" applyFill="1" applyBorder="1"/>
    <xf numFmtId="3" fontId="0" fillId="4" borderId="0" xfId="0" applyNumberFormat="1" applyFill="1"/>
    <xf numFmtId="0" fontId="0" fillId="4" borderId="2" xfId="0" applyFill="1" applyBorder="1"/>
    <xf numFmtId="3" fontId="0" fillId="4" borderId="3" xfId="0" applyNumberFormat="1" applyFill="1" applyBorder="1"/>
    <xf numFmtId="10" fontId="0" fillId="4" borderId="3" xfId="0" applyNumberFormat="1" applyFill="1" applyBorder="1"/>
    <xf numFmtId="10" fontId="0" fillId="4" borderId="4" xfId="0" applyNumberFormat="1" applyFill="1" applyBorder="1"/>
    <xf numFmtId="0" fontId="2" fillId="5" borderId="16" xfId="3" applyFont="1" applyBorder="1" applyAlignment="1"/>
    <xf numFmtId="0" fontId="2" fillId="5" borderId="17" xfId="3" applyFont="1" applyBorder="1" applyAlignment="1"/>
    <xf numFmtId="0" fontId="2" fillId="5" borderId="18" xfId="3" applyFont="1" applyBorder="1" applyAlignment="1"/>
    <xf numFmtId="10" fontId="0" fillId="6" borderId="19" xfId="0" applyNumberFormat="1" applyFill="1" applyBorder="1"/>
    <xf numFmtId="10" fontId="0" fillId="6" borderId="20" xfId="0" applyNumberFormat="1" applyFill="1" applyBorder="1"/>
    <xf numFmtId="10" fontId="0" fillId="6" borderId="21" xfId="0" applyNumberFormat="1" applyFill="1" applyBorder="1"/>
    <xf numFmtId="0" fontId="0" fillId="6" borderId="2" xfId="0" applyFont="1" applyFill="1" applyBorder="1"/>
    <xf numFmtId="3" fontId="0" fillId="6" borderId="3" xfId="0" applyNumberFormat="1" applyFont="1" applyFill="1" applyBorder="1"/>
    <xf numFmtId="10" fontId="0" fillId="6" borderId="4" xfId="0" applyNumberFormat="1" applyFont="1" applyFill="1" applyBorder="1"/>
    <xf numFmtId="10" fontId="0" fillId="6" borderId="13" xfId="0" applyNumberFormat="1" applyFont="1" applyFill="1" applyBorder="1"/>
    <xf numFmtId="0" fontId="0" fillId="6" borderId="5" xfId="0" applyFont="1" applyFill="1" applyBorder="1"/>
    <xf numFmtId="3" fontId="0" fillId="6" borderId="0" xfId="0" applyNumberFormat="1" applyFont="1" applyFill="1" applyBorder="1"/>
    <xf numFmtId="10" fontId="0" fillId="6" borderId="6" xfId="0" applyNumberFormat="1" applyFont="1" applyFill="1" applyBorder="1"/>
    <xf numFmtId="10" fontId="0" fillId="6" borderId="14" xfId="0" applyNumberFormat="1" applyFont="1" applyFill="1" applyBorder="1"/>
    <xf numFmtId="0" fontId="0" fillId="6" borderId="7" xfId="0" applyFont="1" applyFill="1" applyBorder="1"/>
    <xf numFmtId="3" fontId="0" fillId="6" borderId="8" xfId="0" applyNumberFormat="1" applyFont="1" applyFill="1" applyBorder="1"/>
    <xf numFmtId="10" fontId="0" fillId="6" borderId="9" xfId="0" applyNumberFormat="1" applyFont="1" applyFill="1" applyBorder="1"/>
    <xf numFmtId="10" fontId="0" fillId="6" borderId="15" xfId="0" applyNumberFormat="1" applyFont="1" applyFill="1" applyBorder="1"/>
  </cellXfs>
  <cellStyles count="4">
    <cellStyle name="20% - Accent1" xfId="1" builtinId="30"/>
    <cellStyle name="20% - Accent5" xfId="2" builtinId="46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oodcarbadcar.net/2014/09/alfa-romeo-4c-sales-figures-usa-canada.html" TargetMode="External"/><Relationship Id="rId18" Type="http://schemas.openxmlformats.org/officeDocument/2006/relationships/hyperlink" Target="http://www.goodcarbadcar.net/2011/01/porsche-boxster-sales-figures.html" TargetMode="External"/><Relationship Id="rId26" Type="http://schemas.openxmlformats.org/officeDocument/2006/relationships/hyperlink" Target="http://www.goodcarbadcar.net/2013/09/infiniti-q60-sales-figures-usa-canada.html" TargetMode="External"/><Relationship Id="rId39" Type="http://schemas.openxmlformats.org/officeDocument/2006/relationships/hyperlink" Target="http://www.goodcarbadcar.net/2016/07/usa-bentley-continental-gt-sales-figures.html" TargetMode="External"/><Relationship Id="rId21" Type="http://schemas.openxmlformats.org/officeDocument/2006/relationships/hyperlink" Target="http://www.goodcarbadcar.net/2014/01/bmw-2-series-sales-figures-usa-canada.html" TargetMode="External"/><Relationship Id="rId34" Type="http://schemas.openxmlformats.org/officeDocument/2006/relationships/hyperlink" Target="http://www.goodcarbadcar.net/2011/01/volkswagen-golf-sales-figures.html" TargetMode="External"/><Relationship Id="rId42" Type="http://schemas.openxmlformats.org/officeDocument/2006/relationships/hyperlink" Target="http://www.goodcarbadcar.net/2011/01/dodge-viper-sales-figures.html" TargetMode="External"/><Relationship Id="rId47" Type="http://schemas.openxmlformats.org/officeDocument/2006/relationships/hyperlink" Target="http://www.goodcarbadcar.net/2011/01/mercedes-benz-sl-class-sales-figures.html" TargetMode="External"/><Relationship Id="rId50" Type="http://schemas.openxmlformats.org/officeDocument/2006/relationships/hyperlink" Target="http://www.goodcarbadcar.net/2011/01/porsche-911-sales-figures.html" TargetMode="External"/><Relationship Id="rId55" Type="http://schemas.openxmlformats.org/officeDocument/2006/relationships/hyperlink" Target="http://www.goodcarbadcar.net/2011/01/mitsubishi-i-miev-sales-figures.html" TargetMode="External"/><Relationship Id="rId7" Type="http://schemas.openxmlformats.org/officeDocument/2006/relationships/hyperlink" Target="http://www.goodcarbadcar.net/2016/07/maserati-quattroporte-sales-figures-usa-canada.html" TargetMode="External"/><Relationship Id="rId2" Type="http://schemas.openxmlformats.org/officeDocument/2006/relationships/hyperlink" Target="http://www.goodcarbadcar.net/2011/01/bmw-6-series-sales-figures.html" TargetMode="External"/><Relationship Id="rId16" Type="http://schemas.openxmlformats.org/officeDocument/2006/relationships/hyperlink" Target="http://www.goodcarbadcar.net/2013/06/jaguar-f-type-sales-figures-usa-canada.html" TargetMode="External"/><Relationship Id="rId29" Type="http://schemas.openxmlformats.org/officeDocument/2006/relationships/hyperlink" Target="http://www.goodcarbadcar.net/2011/01/nissan-370z-sales-figures.html" TargetMode="External"/><Relationship Id="rId11" Type="http://schemas.openxmlformats.org/officeDocument/2006/relationships/hyperlink" Target="http://www.goodcarbadcar.net/2011/01/dodge-challenger-sales-figures.html" TargetMode="External"/><Relationship Id="rId24" Type="http://schemas.openxmlformats.org/officeDocument/2006/relationships/hyperlink" Target="http://www.goodcarbadcar.net/2015/10/fiat-124-spider-sales-stats-usa-canada-monthly-yearly.html" TargetMode="External"/><Relationship Id="rId32" Type="http://schemas.openxmlformats.org/officeDocument/2006/relationships/hyperlink" Target="http://www.goodcarbadcar.net/2014/05/subaru-wrx-sti-sales-figures-usa.html" TargetMode="External"/><Relationship Id="rId37" Type="http://schemas.openxmlformats.org/officeDocument/2006/relationships/hyperlink" Target="http://www.goodcarbadcar.net/2013/07/acura-nsx-sales-figures-usa-canada.html" TargetMode="External"/><Relationship Id="rId40" Type="http://schemas.openxmlformats.org/officeDocument/2006/relationships/hyperlink" Target="http://www.goodcarbadcar.net/2014/03/bmw-i8-sales-figures-usa-canada.html" TargetMode="External"/><Relationship Id="rId45" Type="http://schemas.openxmlformats.org/officeDocument/2006/relationships/hyperlink" Target="http://www.goodcarbadcar.net/2016/09/usa-canada-maserati-granturismo-sales-figures.html" TargetMode="External"/><Relationship Id="rId53" Type="http://schemas.openxmlformats.org/officeDocument/2006/relationships/hyperlink" Target="http://www.goodcarbadcar.net/2012/10/ford-cmax-sales-figures.html" TargetMode="External"/><Relationship Id="rId58" Type="http://schemas.openxmlformats.org/officeDocument/2006/relationships/hyperlink" Target="http://www.goodcarbadcar.net/2012/10/toyota-prius-plug-in-sales-figures.html" TargetMode="External"/><Relationship Id="rId5" Type="http://schemas.openxmlformats.org/officeDocument/2006/relationships/hyperlink" Target="http://www.goodcarbadcar.net/2011/01/jaguar-xj-sales-figures.html" TargetMode="External"/><Relationship Id="rId19" Type="http://schemas.openxmlformats.org/officeDocument/2006/relationships/hyperlink" Target="http://www.goodcarbadcar.net/2011/01/porsche-cayman-sales-figures.html" TargetMode="External"/><Relationship Id="rId4" Type="http://schemas.openxmlformats.org/officeDocument/2006/relationships/hyperlink" Target="http://www.goodcarbadcar.net/2015/11/genesis-g90-sales-stats-hyundai-monthly-yearly.html" TargetMode="External"/><Relationship Id="rId9" Type="http://schemas.openxmlformats.org/officeDocument/2006/relationships/hyperlink" Target="http://www.goodcarbadcar.net/2011/01/porsche-panamera-sales-figures.html" TargetMode="External"/><Relationship Id="rId14" Type="http://schemas.openxmlformats.org/officeDocument/2006/relationships/hyperlink" Target="http://www.goodcarbadcar.net/2011/01/audi-tt-sales-figures.html" TargetMode="External"/><Relationship Id="rId22" Type="http://schemas.openxmlformats.org/officeDocument/2006/relationships/hyperlink" Target="http://www.goodcarbadcar.net/2015/01/buick-cascada-sales-figures-usa.html" TargetMode="External"/><Relationship Id="rId27" Type="http://schemas.openxmlformats.org/officeDocument/2006/relationships/hyperlink" Target="http://www.goodcarbadcar.net/2014/03/lexus-rc-sales-figures-usa-canada.html" TargetMode="External"/><Relationship Id="rId30" Type="http://schemas.openxmlformats.org/officeDocument/2006/relationships/hyperlink" Target="http://www.goodcarbadcar.net/2012/05/scion-fr-s-sales-figures.html" TargetMode="External"/><Relationship Id="rId35" Type="http://schemas.openxmlformats.org/officeDocument/2006/relationships/hyperlink" Target="http://www.goodcarbadcar.net/2011/01/volkswagen-golf-sales-figures.html" TargetMode="External"/><Relationship Id="rId43" Type="http://schemas.openxmlformats.org/officeDocument/2006/relationships/hyperlink" Target="http://www.goodcarbadcar.net/2011/01/jaguar-xk-sales-figures.html" TargetMode="External"/><Relationship Id="rId48" Type="http://schemas.openxmlformats.org/officeDocument/2006/relationships/hyperlink" Target="http://www.goodcarbadcar.net/2011/01/mercedes-benz-sls-amg-sales-figures.html" TargetMode="External"/><Relationship Id="rId56" Type="http://schemas.openxmlformats.org/officeDocument/2006/relationships/hyperlink" Target="http://www.goodcarbadcar.net/2011/01/nissan-leaf-sales-figures.html" TargetMode="External"/><Relationship Id="rId8" Type="http://schemas.openxmlformats.org/officeDocument/2006/relationships/hyperlink" Target="http://www.goodcarbadcar.net/2011/01/mercedes-benz-s-class-sales-figures.html" TargetMode="External"/><Relationship Id="rId51" Type="http://schemas.openxmlformats.org/officeDocument/2006/relationships/hyperlink" Target="http://www.goodcarbadcar.net/2014/03/porsche-918-spyder-sales-figures-usa-canada.html" TargetMode="External"/><Relationship Id="rId3" Type="http://schemas.openxmlformats.org/officeDocument/2006/relationships/hyperlink" Target="http://www.goodcarbadcar.net/2011/01/bmw-7-series-sales-figures.html" TargetMode="External"/><Relationship Id="rId12" Type="http://schemas.openxmlformats.org/officeDocument/2006/relationships/hyperlink" Target="http://www.goodcarbadcar.net/2011/01/ford-mustang-sales-figures.html" TargetMode="External"/><Relationship Id="rId17" Type="http://schemas.openxmlformats.org/officeDocument/2006/relationships/hyperlink" Target="http://www.goodcarbadcar.net/2011/01/mercedes-benz-slk-class-sales-figures.html" TargetMode="External"/><Relationship Id="rId25" Type="http://schemas.openxmlformats.org/officeDocument/2006/relationships/hyperlink" Target="http://www.goodcarbadcar.net/2011/01/honda-cr-z-sales-figures.html" TargetMode="External"/><Relationship Id="rId33" Type="http://schemas.openxmlformats.org/officeDocument/2006/relationships/hyperlink" Target="http://www.goodcarbadcar.net/2011/01/volkswagen-eos-sales-figures.html" TargetMode="External"/><Relationship Id="rId38" Type="http://schemas.openxmlformats.org/officeDocument/2006/relationships/hyperlink" Target="http://www.goodcarbadcar.net/2011/01/audi-r8-sales-figures.html" TargetMode="External"/><Relationship Id="rId46" Type="http://schemas.openxmlformats.org/officeDocument/2006/relationships/hyperlink" Target="http://www.goodcarbadcar.net/2015/04/mercedes-amg-gt-sales-figures-usa-canada.html" TargetMode="External"/><Relationship Id="rId59" Type="http://schemas.openxmlformats.org/officeDocument/2006/relationships/hyperlink" Target="http://www.goodcarbadcar.net/2011/01/toyota-prius-v-sales-figures.html" TargetMode="External"/><Relationship Id="rId20" Type="http://schemas.openxmlformats.org/officeDocument/2006/relationships/hyperlink" Target="http://www.goodcarbadcar.net/2011/01/audi-a5-sales-figures.html" TargetMode="External"/><Relationship Id="rId41" Type="http://schemas.openxmlformats.org/officeDocument/2006/relationships/hyperlink" Target="http://www.goodcarbadcar.net/2013/12/cadillac-elr-sales-figures-usa-canada.html" TargetMode="External"/><Relationship Id="rId54" Type="http://schemas.openxmlformats.org/officeDocument/2006/relationships/hyperlink" Target="http://www.goodcarbadcar.net/2011/01/honda-insight-sales-figures.html" TargetMode="External"/><Relationship Id="rId1" Type="http://schemas.openxmlformats.org/officeDocument/2006/relationships/hyperlink" Target="http://www.goodcarbadcar.net/2011/01/audi-a8-sales-figures.html" TargetMode="External"/><Relationship Id="rId6" Type="http://schemas.openxmlformats.org/officeDocument/2006/relationships/hyperlink" Target="http://www.goodcarbadcar.net/2011/01/lexus-ls-sales-figures.html" TargetMode="External"/><Relationship Id="rId15" Type="http://schemas.openxmlformats.org/officeDocument/2006/relationships/hyperlink" Target="http://www.goodcarbadcar.net/2011/01/bmw-z4-sales-figures.html" TargetMode="External"/><Relationship Id="rId23" Type="http://schemas.openxmlformats.org/officeDocument/2006/relationships/hyperlink" Target="http://www.goodcarbadcar.net/2011/01/chevrolet-corvette-sales-figures.html" TargetMode="External"/><Relationship Id="rId28" Type="http://schemas.openxmlformats.org/officeDocument/2006/relationships/hyperlink" Target="http://www.goodcarbadcar.net/2011/01/mazda-mx-5-miata-sales-figures.html" TargetMode="External"/><Relationship Id="rId36" Type="http://schemas.openxmlformats.org/officeDocument/2006/relationships/hyperlink" Target="http://www.goodcarbadcar.net/2011/01/volvo-c70-sales-figures.html" TargetMode="External"/><Relationship Id="rId49" Type="http://schemas.openxmlformats.org/officeDocument/2006/relationships/hyperlink" Target="http://www.goodcarbadcar.net/2011/01/nissan-gt-r-sales-figures.html" TargetMode="External"/><Relationship Id="rId57" Type="http://schemas.openxmlformats.org/officeDocument/2006/relationships/hyperlink" Target="http://www.goodcarbadcar.net/2011/01/toyota-prius-sales-figures.html" TargetMode="External"/><Relationship Id="rId10" Type="http://schemas.openxmlformats.org/officeDocument/2006/relationships/hyperlink" Target="http://www.goodcarbadcar.net/2011/01/chevrolet-camaro-sales-figures.html" TargetMode="External"/><Relationship Id="rId31" Type="http://schemas.openxmlformats.org/officeDocument/2006/relationships/hyperlink" Target="http://www.goodcarbadcar.net/2012/05/subaru-brz-sales-figures.html" TargetMode="External"/><Relationship Id="rId44" Type="http://schemas.openxmlformats.org/officeDocument/2006/relationships/hyperlink" Target="http://www.goodcarbadcar.net/2011/01/lexus-lfa-sales-figures.html" TargetMode="External"/><Relationship Id="rId52" Type="http://schemas.openxmlformats.org/officeDocument/2006/relationships/hyperlink" Target="http://www.goodcarbadcar.net/2011/01/chevrolet-volt-sales-figures.html" TargetMode="External"/><Relationship Id="rId6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dcarbadcar.net/2011/01/toyota-prius-v-sales-figures.html" TargetMode="External"/><Relationship Id="rId3" Type="http://schemas.openxmlformats.org/officeDocument/2006/relationships/hyperlink" Target="http://www.goodcarbadcar.net/2011/01/honda-insight-sales-figures.html" TargetMode="External"/><Relationship Id="rId7" Type="http://schemas.openxmlformats.org/officeDocument/2006/relationships/hyperlink" Target="http://www.goodcarbadcar.net/2012/10/toyota-prius-plug-in-sales-figures.html" TargetMode="External"/><Relationship Id="rId2" Type="http://schemas.openxmlformats.org/officeDocument/2006/relationships/hyperlink" Target="http://www.goodcarbadcar.net/2012/10/ford-cmax-sales-figures.html" TargetMode="External"/><Relationship Id="rId1" Type="http://schemas.openxmlformats.org/officeDocument/2006/relationships/hyperlink" Target="http://www.goodcarbadcar.net/2011/01/chevrolet-volt-sales-figures.html" TargetMode="External"/><Relationship Id="rId6" Type="http://schemas.openxmlformats.org/officeDocument/2006/relationships/hyperlink" Target="http://www.goodcarbadcar.net/2011/01/toyota-prius-sales-figures.html" TargetMode="External"/><Relationship Id="rId5" Type="http://schemas.openxmlformats.org/officeDocument/2006/relationships/hyperlink" Target="http://www.goodcarbadcar.net/2011/01/nissan-leaf-sales-figures.html" TargetMode="External"/><Relationship Id="rId4" Type="http://schemas.openxmlformats.org/officeDocument/2006/relationships/hyperlink" Target="http://www.goodcarbadcar.net/2011/01/mitsubishi-i-miev-sales-figures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dcarbadcar.net/2011/01/mercedes-benz-s-class-sales-figures.html" TargetMode="External"/><Relationship Id="rId3" Type="http://schemas.openxmlformats.org/officeDocument/2006/relationships/hyperlink" Target="http://www.goodcarbadcar.net/2011/01/bmw-7-series-sales-figures.html" TargetMode="External"/><Relationship Id="rId7" Type="http://schemas.openxmlformats.org/officeDocument/2006/relationships/hyperlink" Target="http://www.goodcarbadcar.net/2016/07/maserati-quattroporte-sales-figures-usa-canada.html" TargetMode="External"/><Relationship Id="rId2" Type="http://schemas.openxmlformats.org/officeDocument/2006/relationships/hyperlink" Target="http://www.goodcarbadcar.net/2011/01/bmw-6-series-sales-figures.html" TargetMode="External"/><Relationship Id="rId1" Type="http://schemas.openxmlformats.org/officeDocument/2006/relationships/hyperlink" Target="http://www.goodcarbadcar.net/2011/01/audi-a8-sales-figures.html" TargetMode="External"/><Relationship Id="rId6" Type="http://schemas.openxmlformats.org/officeDocument/2006/relationships/hyperlink" Target="http://www.goodcarbadcar.net/2011/01/lexus-ls-sales-figures.html" TargetMode="External"/><Relationship Id="rId5" Type="http://schemas.openxmlformats.org/officeDocument/2006/relationships/hyperlink" Target="http://www.goodcarbadcar.net/2011/01/jaguar-xj-sales-figures.html" TargetMode="External"/><Relationship Id="rId4" Type="http://schemas.openxmlformats.org/officeDocument/2006/relationships/hyperlink" Target="http://www.goodcarbadcar.net/2015/11/genesis-g90-sales-stats-hyundai-monthly-yearly.html" TargetMode="External"/><Relationship Id="rId9" Type="http://schemas.openxmlformats.org/officeDocument/2006/relationships/hyperlink" Target="http://www.goodcarbadcar.net/2011/01/porsche-panamera-sales-figures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oodcarbadcar.net/2015/01/buick-cascada-sales-figures-usa.html" TargetMode="External"/><Relationship Id="rId18" Type="http://schemas.openxmlformats.org/officeDocument/2006/relationships/hyperlink" Target="http://www.goodcarbadcar.net/2014/03/lexus-rc-sales-figures-usa-canada.html" TargetMode="External"/><Relationship Id="rId26" Type="http://schemas.openxmlformats.org/officeDocument/2006/relationships/hyperlink" Target="http://www.goodcarbadcar.net/2011/01/volkswagen-golf-sales-figures.html" TargetMode="External"/><Relationship Id="rId39" Type="http://schemas.openxmlformats.org/officeDocument/2006/relationships/hyperlink" Target="http://www.goodcarbadcar.net/2011/01/mercedes-benz-sls-amg-sales-figures.html" TargetMode="External"/><Relationship Id="rId21" Type="http://schemas.openxmlformats.org/officeDocument/2006/relationships/hyperlink" Target="http://www.goodcarbadcar.net/2012/05/scion-fr-s-sales-figures.html" TargetMode="External"/><Relationship Id="rId34" Type="http://schemas.openxmlformats.org/officeDocument/2006/relationships/hyperlink" Target="http://www.goodcarbadcar.net/2011/01/jaguar-xk-sales-figures.html" TargetMode="External"/><Relationship Id="rId42" Type="http://schemas.openxmlformats.org/officeDocument/2006/relationships/hyperlink" Target="http://www.goodcarbadcar.net/2014/03/porsche-918-spyder-sales-figures-usa-canada.html" TargetMode="External"/><Relationship Id="rId7" Type="http://schemas.openxmlformats.org/officeDocument/2006/relationships/hyperlink" Target="http://www.goodcarbadcar.net/2013/06/jaguar-f-type-sales-figures-usa-canada.html" TargetMode="External"/><Relationship Id="rId2" Type="http://schemas.openxmlformats.org/officeDocument/2006/relationships/hyperlink" Target="http://www.goodcarbadcar.net/2011/01/dodge-challenger-sales-figures.html" TargetMode="External"/><Relationship Id="rId16" Type="http://schemas.openxmlformats.org/officeDocument/2006/relationships/hyperlink" Target="http://www.goodcarbadcar.net/2011/01/honda-cr-z-sales-figures.html" TargetMode="External"/><Relationship Id="rId20" Type="http://schemas.openxmlformats.org/officeDocument/2006/relationships/hyperlink" Target="http://www.goodcarbadcar.net/2011/01/nissan-370z-sales-figures.html" TargetMode="External"/><Relationship Id="rId29" Type="http://schemas.openxmlformats.org/officeDocument/2006/relationships/hyperlink" Target="http://www.goodcarbadcar.net/2011/01/audi-r8-sales-figures.html" TargetMode="External"/><Relationship Id="rId41" Type="http://schemas.openxmlformats.org/officeDocument/2006/relationships/hyperlink" Target="http://www.goodcarbadcar.net/2011/01/porsche-911-sales-figures.html" TargetMode="External"/><Relationship Id="rId1" Type="http://schemas.openxmlformats.org/officeDocument/2006/relationships/hyperlink" Target="http://www.goodcarbadcar.net/2011/01/chevrolet-camaro-sales-figures.html" TargetMode="External"/><Relationship Id="rId6" Type="http://schemas.openxmlformats.org/officeDocument/2006/relationships/hyperlink" Target="http://www.goodcarbadcar.net/2011/01/bmw-z4-sales-figures.html" TargetMode="External"/><Relationship Id="rId11" Type="http://schemas.openxmlformats.org/officeDocument/2006/relationships/hyperlink" Target="http://www.goodcarbadcar.net/2011/01/audi-a5-sales-figures.html" TargetMode="External"/><Relationship Id="rId24" Type="http://schemas.openxmlformats.org/officeDocument/2006/relationships/hyperlink" Target="http://www.goodcarbadcar.net/2011/01/volkswagen-eos-sales-figures.html" TargetMode="External"/><Relationship Id="rId32" Type="http://schemas.openxmlformats.org/officeDocument/2006/relationships/hyperlink" Target="http://www.goodcarbadcar.net/2013/12/cadillac-elr-sales-figures-usa-canada.html" TargetMode="External"/><Relationship Id="rId37" Type="http://schemas.openxmlformats.org/officeDocument/2006/relationships/hyperlink" Target="http://www.goodcarbadcar.net/2015/04/mercedes-amg-gt-sales-figures-usa-canada.html" TargetMode="External"/><Relationship Id="rId40" Type="http://schemas.openxmlformats.org/officeDocument/2006/relationships/hyperlink" Target="http://www.goodcarbadcar.net/2011/01/nissan-gt-r-sales-figures.html" TargetMode="External"/><Relationship Id="rId5" Type="http://schemas.openxmlformats.org/officeDocument/2006/relationships/hyperlink" Target="http://www.goodcarbadcar.net/2011/01/audi-tt-sales-figures.html" TargetMode="External"/><Relationship Id="rId15" Type="http://schemas.openxmlformats.org/officeDocument/2006/relationships/hyperlink" Target="http://www.goodcarbadcar.net/2015/10/fiat-124-spider-sales-stats-usa-canada-monthly-yearly.html" TargetMode="External"/><Relationship Id="rId23" Type="http://schemas.openxmlformats.org/officeDocument/2006/relationships/hyperlink" Target="http://www.goodcarbadcar.net/2014/05/subaru-wrx-sti-sales-figures-usa.html" TargetMode="External"/><Relationship Id="rId28" Type="http://schemas.openxmlformats.org/officeDocument/2006/relationships/hyperlink" Target="http://www.goodcarbadcar.net/2013/07/acura-nsx-sales-figures-usa-canada.html" TargetMode="External"/><Relationship Id="rId36" Type="http://schemas.openxmlformats.org/officeDocument/2006/relationships/hyperlink" Target="http://www.goodcarbadcar.net/2016/09/usa-canada-maserati-granturismo-sales-figures.html" TargetMode="External"/><Relationship Id="rId10" Type="http://schemas.openxmlformats.org/officeDocument/2006/relationships/hyperlink" Target="http://www.goodcarbadcar.net/2011/01/porsche-cayman-sales-figures.html" TargetMode="External"/><Relationship Id="rId19" Type="http://schemas.openxmlformats.org/officeDocument/2006/relationships/hyperlink" Target="http://www.goodcarbadcar.net/2011/01/mazda-mx-5-miata-sales-figures.html" TargetMode="External"/><Relationship Id="rId31" Type="http://schemas.openxmlformats.org/officeDocument/2006/relationships/hyperlink" Target="http://www.goodcarbadcar.net/2014/03/bmw-i8-sales-figures-usa-canada.html" TargetMode="External"/><Relationship Id="rId4" Type="http://schemas.openxmlformats.org/officeDocument/2006/relationships/hyperlink" Target="http://www.goodcarbadcar.net/2014/09/alfa-romeo-4c-sales-figures-usa-canada.html" TargetMode="External"/><Relationship Id="rId9" Type="http://schemas.openxmlformats.org/officeDocument/2006/relationships/hyperlink" Target="http://www.goodcarbadcar.net/2011/01/porsche-boxster-sales-figures.html" TargetMode="External"/><Relationship Id="rId14" Type="http://schemas.openxmlformats.org/officeDocument/2006/relationships/hyperlink" Target="http://www.goodcarbadcar.net/2011/01/chevrolet-corvette-sales-figures.html" TargetMode="External"/><Relationship Id="rId22" Type="http://schemas.openxmlformats.org/officeDocument/2006/relationships/hyperlink" Target="http://www.goodcarbadcar.net/2012/05/subaru-brz-sales-figures.html" TargetMode="External"/><Relationship Id="rId27" Type="http://schemas.openxmlformats.org/officeDocument/2006/relationships/hyperlink" Target="http://www.goodcarbadcar.net/2011/01/volvo-c70-sales-figures.html" TargetMode="External"/><Relationship Id="rId30" Type="http://schemas.openxmlformats.org/officeDocument/2006/relationships/hyperlink" Target="http://www.goodcarbadcar.net/2016/07/usa-bentley-continental-gt-sales-figures.html" TargetMode="External"/><Relationship Id="rId35" Type="http://schemas.openxmlformats.org/officeDocument/2006/relationships/hyperlink" Target="http://www.goodcarbadcar.net/2011/01/lexus-lfa-sales-figures.html" TargetMode="External"/><Relationship Id="rId8" Type="http://schemas.openxmlformats.org/officeDocument/2006/relationships/hyperlink" Target="http://www.goodcarbadcar.net/2011/01/mercedes-benz-slk-class-sales-figures.html" TargetMode="External"/><Relationship Id="rId3" Type="http://schemas.openxmlformats.org/officeDocument/2006/relationships/hyperlink" Target="http://www.goodcarbadcar.net/2011/01/ford-mustang-sales-figures.html" TargetMode="External"/><Relationship Id="rId12" Type="http://schemas.openxmlformats.org/officeDocument/2006/relationships/hyperlink" Target="http://www.goodcarbadcar.net/2014/01/bmw-2-series-sales-figures-usa-canada.html" TargetMode="External"/><Relationship Id="rId17" Type="http://schemas.openxmlformats.org/officeDocument/2006/relationships/hyperlink" Target="http://www.goodcarbadcar.net/2013/09/infiniti-q60-sales-figures-usa-canada.html" TargetMode="External"/><Relationship Id="rId25" Type="http://schemas.openxmlformats.org/officeDocument/2006/relationships/hyperlink" Target="http://www.goodcarbadcar.net/2011/01/volkswagen-golf-sales-figures.html" TargetMode="External"/><Relationship Id="rId33" Type="http://schemas.openxmlformats.org/officeDocument/2006/relationships/hyperlink" Target="http://www.goodcarbadcar.net/2011/01/dodge-viper-sales-figures.html" TargetMode="External"/><Relationship Id="rId38" Type="http://schemas.openxmlformats.org/officeDocument/2006/relationships/hyperlink" Target="http://www.goodcarbadcar.net/2011/01/mercedes-benz-sl-class-sales-figur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D319"/>
  <sheetViews>
    <sheetView tabSelected="1" workbookViewId="0">
      <selection activeCell="J36" sqref="J36"/>
    </sheetView>
  </sheetViews>
  <sheetFormatPr defaultRowHeight="15" x14ac:dyDescent="0.25"/>
  <cols>
    <col min="1" max="1" width="35.140625" bestFit="1" customWidth="1"/>
    <col min="5" max="5" width="11.7109375" bestFit="1" customWidth="1"/>
    <col min="8" max="8" width="22.42578125" bestFit="1" customWidth="1"/>
    <col min="9" max="9" width="13.7109375" bestFit="1" customWidth="1"/>
    <col min="10" max="10" width="14" customWidth="1"/>
    <col min="11" max="11" width="10.5703125" bestFit="1" customWidth="1"/>
    <col min="12" max="12" width="8.140625" customWidth="1"/>
    <col min="13" max="13" width="30.28515625" bestFit="1" customWidth="1"/>
    <col min="14" max="14" width="11" bestFit="1" customWidth="1"/>
    <col min="15" max="15" width="30.85546875" bestFit="1" customWidth="1"/>
    <col min="16" max="16" width="23" bestFit="1" customWidth="1"/>
    <col min="17" max="17" width="37.7109375" bestFit="1" customWidth="1"/>
    <col min="18" max="18" width="5.42578125" customWidth="1"/>
    <col min="19" max="19" width="29" bestFit="1" customWidth="1"/>
    <col min="20" max="20" width="26" bestFit="1" customWidth="1"/>
    <col min="21" max="21" width="21.42578125" bestFit="1" customWidth="1"/>
    <col min="22" max="22" width="22.85546875" bestFit="1" customWidth="1"/>
    <col min="23" max="23" width="24.140625" bestFit="1" customWidth="1"/>
    <col min="24" max="24" width="30.28515625" bestFit="1" customWidth="1"/>
    <col min="25" max="25" width="26" bestFit="1" customWidth="1"/>
    <col min="26" max="26" width="6.5703125" customWidth="1"/>
    <col min="27" max="27" width="23" bestFit="1" customWidth="1"/>
    <col min="28" max="28" width="17.85546875" bestFit="1" customWidth="1"/>
    <col min="29" max="29" width="19.5703125" bestFit="1" customWidth="1"/>
    <col min="30" max="30" width="19.85546875" bestFit="1" customWidth="1"/>
    <col min="31" max="31" width="28.28515625" bestFit="1" customWidth="1"/>
    <col min="32" max="32" width="28" bestFit="1" customWidth="1"/>
    <col min="33" max="33" width="14.5703125" bestFit="1" customWidth="1"/>
    <col min="34" max="34" width="11.42578125" bestFit="1" customWidth="1"/>
    <col min="35" max="35" width="9.5703125" bestFit="1" customWidth="1"/>
    <col min="36" max="36" width="18" bestFit="1" customWidth="1"/>
    <col min="37" max="37" width="13.7109375" bestFit="1" customWidth="1"/>
    <col min="38" max="38" width="30.28515625" bestFit="1" customWidth="1"/>
    <col min="39" max="39" width="26" bestFit="1" customWidth="1"/>
    <col min="40" max="40" width="21.42578125" bestFit="1" customWidth="1"/>
    <col min="41" max="41" width="28.28515625" bestFit="1" customWidth="1"/>
    <col min="42" max="42" width="24.140625" bestFit="1" customWidth="1"/>
    <col min="43" max="43" width="30.28515625" bestFit="1" customWidth="1"/>
    <col min="44" max="44" width="26" bestFit="1" customWidth="1"/>
    <col min="45" max="45" width="28.42578125" bestFit="1" customWidth="1"/>
    <col min="46" max="46" width="22.28515625" bestFit="1" customWidth="1"/>
    <col min="47" max="47" width="17.85546875" bestFit="1" customWidth="1"/>
    <col min="48" max="48" width="19.5703125" bestFit="1" customWidth="1"/>
    <col min="49" max="49" width="19.85546875" bestFit="1" customWidth="1"/>
    <col min="50" max="50" width="28.28515625" bestFit="1" customWidth="1"/>
    <col min="51" max="51" width="28" bestFit="1" customWidth="1"/>
    <col min="52" max="52" width="14.5703125" bestFit="1" customWidth="1"/>
    <col min="53" max="53" width="11.42578125" bestFit="1" customWidth="1"/>
    <col min="54" max="54" width="9.5703125" bestFit="1" customWidth="1"/>
    <col min="55" max="55" width="18" bestFit="1" customWidth="1"/>
    <col min="56" max="56" width="13.7109375" bestFit="1" customWidth="1"/>
  </cols>
  <sheetData>
    <row r="1" spans="1:46" x14ac:dyDescent="0.25">
      <c r="A1" s="12" t="s">
        <v>328</v>
      </c>
      <c r="B1" s="12">
        <v>2016</v>
      </c>
      <c r="C1" s="12">
        <v>2015</v>
      </c>
      <c r="D1" s="12" t="s">
        <v>329</v>
      </c>
      <c r="E1" s="12" t="s">
        <v>200</v>
      </c>
      <c r="AE1" s="1"/>
    </row>
    <row r="2" spans="1:46" ht="15.75" thickBot="1" x14ac:dyDescent="0.3">
      <c r="A2" s="3" t="s">
        <v>36</v>
      </c>
      <c r="B2" s="3">
        <v>55255</v>
      </c>
      <c r="C2" s="3">
        <v>64775</v>
      </c>
      <c r="D2" s="3">
        <v>-0.14699999999999999</v>
      </c>
      <c r="E2" s="3" t="s">
        <v>35</v>
      </c>
      <c r="H2" t="s">
        <v>350</v>
      </c>
      <c r="M2" t="s">
        <v>361</v>
      </c>
      <c r="S2" t="s">
        <v>355</v>
      </c>
    </row>
    <row r="3" spans="1:46" ht="15.75" thickBot="1" x14ac:dyDescent="0.3">
      <c r="A3" s="3" t="s">
        <v>37</v>
      </c>
      <c r="B3" s="3">
        <v>48807</v>
      </c>
      <c r="C3" s="3">
        <v>64458</v>
      </c>
      <c r="D3" s="3">
        <v>-0.24299999999999999</v>
      </c>
      <c r="E3" s="3" t="s">
        <v>35</v>
      </c>
      <c r="H3" s="26" t="s">
        <v>200</v>
      </c>
      <c r="I3" s="24" t="s">
        <v>332</v>
      </c>
      <c r="J3" s="25" t="s">
        <v>331</v>
      </c>
      <c r="K3" s="25" t="s">
        <v>330</v>
      </c>
      <c r="M3" s="13"/>
      <c r="N3" s="28" t="s">
        <v>339</v>
      </c>
      <c r="O3" s="29" t="s">
        <v>331</v>
      </c>
      <c r="P3" s="29" t="s">
        <v>348</v>
      </c>
      <c r="Q3" s="31" t="s">
        <v>351</v>
      </c>
      <c r="S3" s="35"/>
      <c r="T3" s="36" t="s">
        <v>352</v>
      </c>
      <c r="U3" s="36" t="s">
        <v>353</v>
      </c>
      <c r="V3" s="37" t="s">
        <v>354</v>
      </c>
      <c r="W3" s="36" t="s">
        <v>352</v>
      </c>
      <c r="X3" s="36" t="s">
        <v>353</v>
      </c>
      <c r="Y3" s="37" t="s">
        <v>354</v>
      </c>
      <c r="AA3" s="13"/>
      <c r="AB3" s="28" t="s">
        <v>356</v>
      </c>
      <c r="AC3" s="28" t="s">
        <v>348</v>
      </c>
      <c r="AD3" s="28" t="s">
        <v>352</v>
      </c>
      <c r="AE3" s="28" t="s">
        <v>348</v>
      </c>
      <c r="AF3" s="28" t="s">
        <v>357</v>
      </c>
      <c r="AG3" s="28" t="s">
        <v>348</v>
      </c>
      <c r="AH3" s="28" t="s">
        <v>358</v>
      </c>
      <c r="AI3" s="29" t="s">
        <v>348</v>
      </c>
      <c r="AJ3" s="43"/>
      <c r="AM3" s="43"/>
      <c r="AP3" s="43"/>
      <c r="AS3" s="43"/>
    </row>
    <row r="4" spans="1:46" x14ac:dyDescent="0.25">
      <c r="A4" s="3" t="s">
        <v>38</v>
      </c>
      <c r="B4" s="3">
        <v>56630</v>
      </c>
      <c r="C4" s="3">
        <v>52724</v>
      </c>
      <c r="D4" s="3">
        <v>7.3999999999999996E-2</v>
      </c>
      <c r="E4" s="3" t="s">
        <v>35</v>
      </c>
      <c r="H4" s="8" t="s">
        <v>35</v>
      </c>
      <c r="I4" s="21">
        <f>SUMIF($E$2:$E$319,"Subcompact",$B$2:$B$319)</f>
        <v>1217052</v>
      </c>
      <c r="J4" s="18">
        <v>0.1642379072693288</v>
      </c>
      <c r="K4" s="18">
        <v>6.7656770354992748E-2</v>
      </c>
      <c r="M4" s="60" t="s">
        <v>35</v>
      </c>
      <c r="N4" s="61">
        <v>90208.695652173905</v>
      </c>
      <c r="O4" s="62">
        <f t="shared" ref="O4:O11" si="0">N4/SUM($N$4:$N$11)</f>
        <v>8.1311805137490589E-2</v>
      </c>
      <c r="P4" s="62">
        <f>N4/2086966</f>
        <v>4.3224803687349919E-2</v>
      </c>
      <c r="Q4" s="63">
        <f>P4-K4</f>
        <v>-2.4431966667642829E-2</v>
      </c>
      <c r="S4" s="14" t="s">
        <v>35</v>
      </c>
      <c r="T4" s="33">
        <v>0.11051415488018244</v>
      </c>
      <c r="U4" s="33"/>
      <c r="V4" s="19">
        <v>0.13999649760505486</v>
      </c>
      <c r="W4" s="22">
        <f>98763*T4</f>
        <v>10914.70947843146</v>
      </c>
      <c r="X4" s="16">
        <f>33226*U4</f>
        <v>0</v>
      </c>
      <c r="Y4" s="34">
        <f>40347*V4</f>
        <v>5648.4386888711488</v>
      </c>
      <c r="AA4" s="14" t="s">
        <v>35</v>
      </c>
      <c r="AB4" s="16">
        <f>N4-SUM(W4:Y4)</f>
        <v>73645.547484871291</v>
      </c>
      <c r="AC4" s="33">
        <f>AB4/2087825</f>
        <v>3.5273812453089359E-2</v>
      </c>
      <c r="AD4" s="16">
        <f>W4</f>
        <v>10914.70947843146</v>
      </c>
      <c r="AE4" s="33">
        <f>AD4/2087825</f>
        <v>5.2277894356238955E-3</v>
      </c>
      <c r="AF4" s="16">
        <f t="shared" ref="AF4:AF15" si="1">X4</f>
        <v>0</v>
      </c>
      <c r="AG4" s="33">
        <f>AF4/2087825</f>
        <v>0</v>
      </c>
      <c r="AH4" s="16">
        <f t="shared" ref="AH4:AH16" si="2">Y4</f>
        <v>5648.4386888711488</v>
      </c>
      <c r="AI4" s="19">
        <f>AH4/2087825</f>
        <v>2.7054176901182563E-3</v>
      </c>
      <c r="AK4" s="1"/>
      <c r="AN4" s="1"/>
      <c r="AP4" s="5"/>
      <c r="AQ4" s="1"/>
      <c r="AS4" s="5"/>
      <c r="AT4" s="1"/>
    </row>
    <row r="5" spans="1:46" x14ac:dyDescent="0.25">
      <c r="A5" s="3" t="s">
        <v>39</v>
      </c>
      <c r="B5" s="3">
        <v>79766</v>
      </c>
      <c r="C5" s="3">
        <v>61486</v>
      </c>
      <c r="D5" s="3">
        <v>0.29699999999999999</v>
      </c>
      <c r="E5" s="3" t="s">
        <v>35</v>
      </c>
      <c r="H5" s="9" t="s">
        <v>19</v>
      </c>
      <c r="I5" s="22">
        <f>SUMIF($E$2:$E$319,"Compact",$B$2:$B$319)</f>
        <v>2273406</v>
      </c>
      <c r="J5" s="19">
        <v>0.29111187011482265</v>
      </c>
      <c r="K5" s="19">
        <v>0.11992169938985317</v>
      </c>
      <c r="M5" s="64" t="s">
        <v>19</v>
      </c>
      <c r="N5" s="65">
        <f>429077.669902913</f>
        <v>429077.66990291298</v>
      </c>
      <c r="O5" s="66">
        <f t="shared" si="0"/>
        <v>0.38675960927890207</v>
      </c>
      <c r="P5" s="66">
        <f t="shared" ref="P5:P11" si="3">N5/2086966</f>
        <v>0.20559878306733936</v>
      </c>
      <c r="Q5" s="67">
        <f t="shared" ref="Q5:Q15" si="4">P5-K5</f>
        <v>8.5677083677486193E-2</v>
      </c>
      <c r="S5" s="14" t="s">
        <v>19</v>
      </c>
      <c r="T5" s="33">
        <v>0.42348634753186204</v>
      </c>
      <c r="U5" s="33">
        <v>0.4546865849492342</v>
      </c>
      <c r="V5" s="19">
        <v>0.28850197370655978</v>
      </c>
      <c r="W5" s="22">
        <f t="shared" ref="W5:W22" si="5">98763*T5</f>
        <v>41824.782141289288</v>
      </c>
      <c r="X5" s="16">
        <f t="shared" ref="X5:X22" si="6">33226*U5</f>
        <v>15107.416471523255</v>
      </c>
      <c r="Y5" s="34">
        <f t="shared" ref="Y5:Y22" si="7">40347*V5</f>
        <v>11640.189133138567</v>
      </c>
      <c r="AA5" s="14" t="s">
        <v>19</v>
      </c>
      <c r="AB5" s="16">
        <f t="shared" ref="AB5:AB14" si="8">N5-SUM(W5:Y5)</f>
        <v>360505.28215696185</v>
      </c>
      <c r="AC5" s="33">
        <f>AB5/2087825</f>
        <v>0.17267025835832114</v>
      </c>
      <c r="AD5" s="16">
        <f t="shared" ref="AD5:AD15" si="9">W5</f>
        <v>41824.782141289288</v>
      </c>
      <c r="AE5" s="33">
        <f t="shared" ref="AC5:AE16" si="10">AD5/2087825</f>
        <v>2.0032704916019918E-2</v>
      </c>
      <c r="AF5" s="16">
        <f t="shared" si="1"/>
        <v>15107.416471523255</v>
      </c>
      <c r="AG5" s="33">
        <f t="shared" ref="AG5" si="11">AF5/2087825</f>
        <v>7.235959178342655E-3</v>
      </c>
      <c r="AH5" s="16">
        <f t="shared" si="2"/>
        <v>11640.189133138567</v>
      </c>
      <c r="AI5" s="19">
        <f t="shared" ref="AI5" si="12">AH5/2087825</f>
        <v>5.5752705007069874E-3</v>
      </c>
      <c r="AK5" s="1"/>
      <c r="AN5" s="1"/>
      <c r="AP5" s="5"/>
      <c r="AQ5" s="1"/>
      <c r="AS5" s="5"/>
      <c r="AT5" s="1"/>
    </row>
    <row r="6" spans="1:46" x14ac:dyDescent="0.25">
      <c r="A6" s="3" t="s">
        <v>40</v>
      </c>
      <c r="B6" s="3">
        <v>28700</v>
      </c>
      <c r="C6" s="3">
        <v>23742</v>
      </c>
      <c r="D6" s="3">
        <v>0.20899999999999999</v>
      </c>
      <c r="E6" s="3" t="s">
        <v>35</v>
      </c>
      <c r="H6" s="10" t="s">
        <v>206</v>
      </c>
      <c r="I6" s="22">
        <f>SUMIF($E$2:$E$319,"Mid",$B$2:$B$319)</f>
        <v>2122800</v>
      </c>
      <c r="J6" s="19">
        <v>0.30214435341947743</v>
      </c>
      <c r="K6" s="19">
        <v>0.12446646132574588</v>
      </c>
      <c r="M6" s="64" t="s">
        <v>326</v>
      </c>
      <c r="N6" s="65">
        <f>288575.757575758</f>
        <v>288575.75757575798</v>
      </c>
      <c r="O6" s="66">
        <f t="shared" si="0"/>
        <v>0.26011478824478818</v>
      </c>
      <c r="P6" s="66">
        <f t="shared" si="3"/>
        <v>0.13827525583826378</v>
      </c>
      <c r="Q6" s="67">
        <f t="shared" si="4"/>
        <v>1.3808794512517902E-2</v>
      </c>
      <c r="S6" s="14" t="s">
        <v>326</v>
      </c>
      <c r="T6" s="33">
        <v>0.20934976959277102</v>
      </c>
      <c r="U6" s="33">
        <v>0.33782086104543213</v>
      </c>
      <c r="V6" s="19"/>
      <c r="W6" s="22">
        <f t="shared" si="5"/>
        <v>20676.011294290845</v>
      </c>
      <c r="X6" s="16">
        <f t="shared" si="6"/>
        <v>11224.435929095527</v>
      </c>
      <c r="Y6" s="34">
        <f t="shared" si="7"/>
        <v>0</v>
      </c>
      <c r="AA6" s="14" t="s">
        <v>326</v>
      </c>
      <c r="AB6" s="16">
        <f t="shared" si="8"/>
        <v>256675.3103523716</v>
      </c>
      <c r="AC6" s="33">
        <f t="shared" si="10"/>
        <v>0.12293909228616938</v>
      </c>
      <c r="AD6" s="16">
        <f t="shared" si="9"/>
        <v>20676.011294290845</v>
      </c>
      <c r="AE6" s="33">
        <f t="shared" si="10"/>
        <v>9.9031342637868804E-3</v>
      </c>
      <c r="AF6" s="16">
        <f t="shared" si="1"/>
        <v>11224.435929095527</v>
      </c>
      <c r="AG6" s="33">
        <f t="shared" ref="AG6" si="13">AF6/2087825</f>
        <v>5.3761382918087134E-3</v>
      </c>
      <c r="AH6" s="16">
        <f t="shared" si="2"/>
        <v>0</v>
      </c>
      <c r="AI6" s="19">
        <f t="shared" ref="AI6" si="14">AH6/2087825</f>
        <v>0</v>
      </c>
      <c r="AK6" s="1"/>
      <c r="AN6" s="1"/>
      <c r="AP6" s="5"/>
      <c r="AQ6" s="1"/>
      <c r="AS6" s="5"/>
      <c r="AT6" s="1"/>
    </row>
    <row r="7" spans="1:46" ht="15.75" thickBot="1" x14ac:dyDescent="0.3">
      <c r="A7" s="3" t="s">
        <v>41</v>
      </c>
      <c r="B7" s="3">
        <v>3</v>
      </c>
      <c r="C7" s="3">
        <v>297</v>
      </c>
      <c r="D7" s="3">
        <v>-0.99</v>
      </c>
      <c r="E7" s="3" t="s">
        <v>35</v>
      </c>
      <c r="H7" s="14" t="s">
        <v>207</v>
      </c>
      <c r="I7" s="22">
        <f>SUMIF($E$2:$E$319,"Large",$B$2:$B$319)</f>
        <v>464037</v>
      </c>
      <c r="J7" s="19">
        <v>6.2620550128948918E-2</v>
      </c>
      <c r="K7" s="19">
        <v>2.5796140793671731E-2</v>
      </c>
      <c r="M7" s="64" t="s">
        <v>207</v>
      </c>
      <c r="N7" s="65">
        <v>29743.055555555558</v>
      </c>
      <c r="O7" s="66">
        <f t="shared" si="0"/>
        <v>2.6809627608983269E-2</v>
      </c>
      <c r="P7" s="66">
        <f t="shared" si="3"/>
        <v>1.4251816060039099E-2</v>
      </c>
      <c r="Q7" s="67">
        <f t="shared" si="4"/>
        <v>-1.1544324733632632E-2</v>
      </c>
      <c r="S7" s="14" t="s">
        <v>207</v>
      </c>
      <c r="T7" s="33">
        <v>2.0938964911540434E-2</v>
      </c>
      <c r="U7" s="33"/>
      <c r="V7" s="19"/>
      <c r="W7" s="22">
        <f t="shared" si="5"/>
        <v>2067.994991558468</v>
      </c>
      <c r="X7" s="16">
        <f t="shared" si="6"/>
        <v>0</v>
      </c>
      <c r="Y7" s="34">
        <f t="shared" si="7"/>
        <v>0</v>
      </c>
      <c r="AA7" s="14" t="s">
        <v>207</v>
      </c>
      <c r="AB7" s="16">
        <f t="shared" si="8"/>
        <v>27675.060563997089</v>
      </c>
      <c r="AC7" s="33">
        <f t="shared" si="10"/>
        <v>1.3255450319829051E-2</v>
      </c>
      <c r="AD7" s="16">
        <f t="shared" si="9"/>
        <v>2067.994991558468</v>
      </c>
      <c r="AE7" s="33">
        <f t="shared" si="10"/>
        <v>9.905020734776468E-4</v>
      </c>
      <c r="AF7" s="16">
        <f t="shared" si="1"/>
        <v>0</v>
      </c>
      <c r="AG7" s="33">
        <f t="shared" ref="AG7" si="15">AF7/2087825</f>
        <v>0</v>
      </c>
      <c r="AH7" s="16">
        <f t="shared" si="2"/>
        <v>0</v>
      </c>
      <c r="AI7" s="19">
        <f t="shared" ref="AI7" si="16">AH7/2087825</f>
        <v>0</v>
      </c>
      <c r="AK7" s="1"/>
      <c r="AN7" s="1"/>
      <c r="AP7" s="5"/>
      <c r="AQ7" s="1"/>
      <c r="AS7" s="5"/>
      <c r="AT7" s="1"/>
    </row>
    <row r="8" spans="1:46" x14ac:dyDescent="0.25">
      <c r="A8" s="3" t="s">
        <v>42</v>
      </c>
      <c r="B8" s="3">
        <v>132214</v>
      </c>
      <c r="C8" s="3">
        <v>144528</v>
      </c>
      <c r="D8" s="3">
        <v>-8.5000000000000006E-2</v>
      </c>
      <c r="E8" s="3" t="s">
        <v>35</v>
      </c>
      <c r="H8" s="14" t="s">
        <v>321</v>
      </c>
      <c r="I8" s="22">
        <f>SUMIF($E$2:$E$319,"Luxury Small",$B$2:$B$319)</f>
        <v>516103</v>
      </c>
      <c r="J8" s="19">
        <v>6.9646717359178087E-2</v>
      </c>
      <c r="K8" s="19">
        <v>2.8690526083127773E-2</v>
      </c>
      <c r="M8" s="64" t="s">
        <v>333</v>
      </c>
      <c r="N8" s="65">
        <v>33086.614173228343</v>
      </c>
      <c r="O8" s="66">
        <f t="shared" si="0"/>
        <v>2.9823425611719773E-2</v>
      </c>
      <c r="P8" s="66">
        <f t="shared" si="3"/>
        <v>1.5853930621403677E-2</v>
      </c>
      <c r="Q8" s="67">
        <f t="shared" si="4"/>
        <v>-1.2836595461724096E-2</v>
      </c>
      <c r="S8" s="14" t="s">
        <v>333</v>
      </c>
      <c r="T8" s="33">
        <v>5.447384141834493E-2</v>
      </c>
      <c r="U8" s="33"/>
      <c r="V8" s="19">
        <v>0.13491271911146516</v>
      </c>
      <c r="W8" s="22">
        <f t="shared" si="5"/>
        <v>5380</v>
      </c>
      <c r="X8" s="16">
        <f t="shared" si="6"/>
        <v>0</v>
      </c>
      <c r="Y8" s="34">
        <f t="shared" si="7"/>
        <v>5443.323477990285</v>
      </c>
      <c r="AA8" s="13" t="s">
        <v>333</v>
      </c>
      <c r="AB8" s="15">
        <f t="shared" si="8"/>
        <v>22263.290695238058</v>
      </c>
      <c r="AC8" s="39">
        <f t="shared" si="10"/>
        <v>1.0663389266455789E-2</v>
      </c>
      <c r="AD8" s="15">
        <f t="shared" si="9"/>
        <v>5380</v>
      </c>
      <c r="AE8" s="39">
        <f t="shared" si="10"/>
        <v>2.576844323638236E-3</v>
      </c>
      <c r="AF8" s="15">
        <f t="shared" si="1"/>
        <v>0</v>
      </c>
      <c r="AG8" s="39">
        <f t="shared" ref="AG8" si="17">AF8/2087825</f>
        <v>0</v>
      </c>
      <c r="AH8" s="15">
        <f t="shared" si="2"/>
        <v>5443.323477990285</v>
      </c>
      <c r="AI8" s="18">
        <f t="shared" ref="AI8" si="18">AH8/2087825</f>
        <v>2.607174201856135E-3</v>
      </c>
      <c r="AK8" s="1"/>
      <c r="AN8" s="1"/>
      <c r="AP8" s="5"/>
      <c r="AQ8" s="1"/>
      <c r="AS8" s="5"/>
      <c r="AT8" s="1"/>
    </row>
    <row r="9" spans="1:46" ht="15.75" thickBot="1" x14ac:dyDescent="0.3">
      <c r="A9" s="3" t="s">
        <v>43</v>
      </c>
      <c r="B9" s="3">
        <v>20452</v>
      </c>
      <c r="C9" s="3">
        <v>38484</v>
      </c>
      <c r="D9" s="3">
        <v>-0.46899999999999997</v>
      </c>
      <c r="E9" s="3" t="s">
        <v>35</v>
      </c>
      <c r="H9" s="14" t="s">
        <v>319</v>
      </c>
      <c r="I9" s="22">
        <f>SUMIF($E$2:$E$319,"Luxury Mid",$B$2:$B$319)</f>
        <v>308023</v>
      </c>
      <c r="J9" s="19">
        <v>4.1566878745378559E-2</v>
      </c>
      <c r="K9" s="19">
        <v>1.712321361376172E-2</v>
      </c>
      <c r="M9" s="64" t="s">
        <v>334</v>
      </c>
      <c r="N9" s="65">
        <v>115819.20903954803</v>
      </c>
      <c r="O9" s="66">
        <f t="shared" si="0"/>
        <v>0.10439646520235514</v>
      </c>
      <c r="P9" s="66">
        <f t="shared" si="3"/>
        <v>5.5496452285062635E-2</v>
      </c>
      <c r="Q9" s="67">
        <f t="shared" si="4"/>
        <v>3.8373238671300915E-2</v>
      </c>
      <c r="S9" s="14" t="s">
        <v>334</v>
      </c>
      <c r="T9" s="33">
        <v>3.3789033315617736E-2</v>
      </c>
      <c r="U9" s="33">
        <v>8.1561561681161562E-2</v>
      </c>
      <c r="V9" s="19"/>
      <c r="W9" s="22">
        <f t="shared" si="5"/>
        <v>3337.1062973503545</v>
      </c>
      <c r="X9" s="16">
        <f t="shared" si="6"/>
        <v>2709.9644484182741</v>
      </c>
      <c r="Y9" s="34">
        <f t="shared" si="7"/>
        <v>0</v>
      </c>
      <c r="AA9" s="14" t="s">
        <v>334</v>
      </c>
      <c r="AB9" s="16">
        <f t="shared" si="8"/>
        <v>109772.13829377941</v>
      </c>
      <c r="AC9" s="33">
        <f t="shared" si="10"/>
        <v>5.2577269787352589E-2</v>
      </c>
      <c r="AD9" s="16">
        <f t="shared" si="9"/>
        <v>3337.1062973503545</v>
      </c>
      <c r="AE9" s="33">
        <f t="shared" si="10"/>
        <v>1.5983649479004967E-3</v>
      </c>
      <c r="AF9" s="16">
        <f t="shared" si="1"/>
        <v>2709.9644484182741</v>
      </c>
      <c r="AG9" s="33">
        <f t="shared" ref="AG9" si="19">AF9/2087825</f>
        <v>1.2979844807003815E-3</v>
      </c>
      <c r="AH9" s="16">
        <f t="shared" si="2"/>
        <v>0</v>
      </c>
      <c r="AI9" s="19">
        <f t="shared" ref="AI9" si="20">AH9/2087825</f>
        <v>0</v>
      </c>
      <c r="AK9" s="1"/>
      <c r="AM9" s="5"/>
      <c r="AN9" s="1"/>
      <c r="AP9" s="5"/>
      <c r="AQ9" s="1"/>
      <c r="AS9" s="5"/>
      <c r="AT9" s="1"/>
    </row>
    <row r="10" spans="1:46" ht="15.75" thickBot="1" x14ac:dyDescent="0.3">
      <c r="A10" s="3" t="s">
        <v>44</v>
      </c>
      <c r="B10" s="3">
        <v>38855</v>
      </c>
      <c r="C10" s="3">
        <v>24384</v>
      </c>
      <c r="D10" s="3">
        <v>0.59299999999999997</v>
      </c>
      <c r="E10" s="3" t="s">
        <v>35</v>
      </c>
      <c r="H10" s="14" t="s">
        <v>320</v>
      </c>
      <c r="I10" s="22">
        <f>SUMIF($E$2:$E$319,"Luxury Large",$B$2:$B$319)</f>
        <v>56618</v>
      </c>
      <c r="J10" s="19">
        <v>7.6404474367363587E-3</v>
      </c>
      <c r="K10" s="19">
        <v>3.1474341473979577E-3</v>
      </c>
      <c r="M10" s="64" t="s">
        <v>335</v>
      </c>
      <c r="N10" s="65">
        <v>80579.310344827594</v>
      </c>
      <c r="O10" s="66">
        <f t="shared" si="0"/>
        <v>7.2632124137293252E-2</v>
      </c>
      <c r="P10" s="66">
        <f t="shared" si="3"/>
        <v>3.8610744183100058E-2</v>
      </c>
      <c r="Q10" s="67">
        <f t="shared" si="4"/>
        <v>3.5463310035702099E-2</v>
      </c>
      <c r="S10" s="14" t="s">
        <v>335</v>
      </c>
      <c r="T10" s="33"/>
      <c r="U10" s="33">
        <v>1.4059461016138848E-2</v>
      </c>
      <c r="V10" s="19">
        <v>0.28071479911765435</v>
      </c>
      <c r="W10" s="22">
        <f t="shared" si="5"/>
        <v>0</v>
      </c>
      <c r="X10" s="16">
        <f t="shared" si="6"/>
        <v>467.13965172222936</v>
      </c>
      <c r="Y10" s="34">
        <f t="shared" si="7"/>
        <v>11326</v>
      </c>
      <c r="AA10" s="30" t="s">
        <v>335</v>
      </c>
      <c r="AB10" s="40">
        <f t="shared" si="8"/>
        <v>68786.170693105363</v>
      </c>
      <c r="AC10" s="41">
        <f t="shared" si="10"/>
        <v>3.2946329645973854E-2</v>
      </c>
      <c r="AD10" s="40">
        <f t="shared" si="9"/>
        <v>0</v>
      </c>
      <c r="AE10" s="41">
        <f t="shared" si="10"/>
        <v>0</v>
      </c>
      <c r="AF10" s="40">
        <f t="shared" si="1"/>
        <v>467.13965172222936</v>
      </c>
      <c r="AG10" s="41">
        <f t="shared" ref="AG10" si="21">AF10/2087825</f>
        <v>2.2374463938415785E-4</v>
      </c>
      <c r="AH10" s="40">
        <f t="shared" si="2"/>
        <v>11326</v>
      </c>
      <c r="AI10" s="42">
        <f t="shared" ref="AI10" si="22">AH10/2087825</f>
        <v>5.4247841653395279E-3</v>
      </c>
      <c r="AK10" s="1"/>
      <c r="AM10" s="5"/>
      <c r="AN10" s="1"/>
      <c r="AP10" s="5"/>
      <c r="AQ10" s="1"/>
      <c r="AS10" s="5"/>
      <c r="AT10" s="1"/>
    </row>
    <row r="11" spans="1:46" ht="15.75" thickBot="1" x14ac:dyDescent="0.3">
      <c r="A11" s="3" t="s">
        <v>45</v>
      </c>
      <c r="B11" s="3">
        <v>35511</v>
      </c>
      <c r="C11" s="3">
        <v>32853</v>
      </c>
      <c r="D11" s="3">
        <v>8.1000000000000003E-2</v>
      </c>
      <c r="E11" s="3" t="s">
        <v>35</v>
      </c>
      <c r="H11" s="14" t="s">
        <v>327</v>
      </c>
      <c r="I11" s="22">
        <f>SUMIF($E$2:$E$319,"Sports",$B$2:$B$319)</f>
        <v>452260</v>
      </c>
      <c r="J11" s="19">
        <v>6.103127552612924E-2</v>
      </c>
      <c r="K11" s="19">
        <v>2.5141449141654604E-2</v>
      </c>
      <c r="M11" s="64" t="s">
        <v>336</v>
      </c>
      <c r="N11" s="65">
        <v>42326.647564469917</v>
      </c>
      <c r="O11" s="66">
        <f t="shared" si="0"/>
        <v>3.8152154778467631E-2</v>
      </c>
      <c r="P11" s="66">
        <f t="shared" si="3"/>
        <v>2.0281426513163087E-2</v>
      </c>
      <c r="Q11" s="67">
        <f t="shared" si="4"/>
        <v>-4.8600226284915178E-3</v>
      </c>
      <c r="S11" s="14" t="s">
        <v>336</v>
      </c>
      <c r="T11" s="33"/>
      <c r="U11" s="33">
        <v>2.2166944470549281E-2</v>
      </c>
      <c r="V11" s="19"/>
      <c r="W11" s="22">
        <f t="shared" si="5"/>
        <v>0</v>
      </c>
      <c r="X11" s="16">
        <f t="shared" si="6"/>
        <v>736.51889697847037</v>
      </c>
      <c r="Y11" s="34">
        <f t="shared" si="7"/>
        <v>0</v>
      </c>
      <c r="AA11" s="14" t="s">
        <v>336</v>
      </c>
      <c r="AB11" s="16">
        <f t="shared" si="8"/>
        <v>41590.128667491445</v>
      </c>
      <c r="AC11" s="33">
        <f t="shared" si="10"/>
        <v>1.9920313564351151E-2</v>
      </c>
      <c r="AD11" s="16">
        <f t="shared" si="9"/>
        <v>0</v>
      </c>
      <c r="AE11" s="33">
        <f t="shared" si="10"/>
        <v>0</v>
      </c>
      <c r="AF11" s="16">
        <f t="shared" si="1"/>
        <v>736.51889697847037</v>
      </c>
      <c r="AG11" s="33">
        <f t="shared" ref="AG11" si="23">AF11/2087825</f>
        <v>3.5276850166008662E-4</v>
      </c>
      <c r="AH11" s="16">
        <f t="shared" si="2"/>
        <v>0</v>
      </c>
      <c r="AI11" s="19">
        <f t="shared" ref="AI11" si="24">AH11/2087825</f>
        <v>0</v>
      </c>
      <c r="AK11" s="1"/>
      <c r="AM11" s="5"/>
      <c r="AN11" s="1"/>
      <c r="AP11" s="5"/>
      <c r="AQ11" s="1"/>
      <c r="AS11" s="5"/>
      <c r="AT11" s="1"/>
    </row>
    <row r="12" spans="1:46" x14ac:dyDescent="0.25">
      <c r="A12" s="3" t="s">
        <v>46</v>
      </c>
      <c r="B12" s="3">
        <v>22226</v>
      </c>
      <c r="C12" s="3">
        <v>21515</v>
      </c>
      <c r="D12" s="3">
        <v>3.3000000000000002E-2</v>
      </c>
      <c r="E12" s="3" t="s">
        <v>35</v>
      </c>
      <c r="H12" s="13" t="s">
        <v>199</v>
      </c>
      <c r="I12" s="21">
        <f>SUMIF($E$2:$E$319,"Subcompact SUV",$B$2:$B$319)</f>
        <v>537609</v>
      </c>
      <c r="J12" s="18">
        <v>5.0821765493619879E-2</v>
      </c>
      <c r="K12" s="18">
        <v>2.9886059637367422E-2</v>
      </c>
      <c r="M12" s="60" t="s">
        <v>199</v>
      </c>
      <c r="N12" s="61">
        <v>33690.340909090912</v>
      </c>
      <c r="O12" s="62">
        <f t="shared" ref="O12:O22" si="25">N12/SUM($N$12:$N$22)</f>
        <v>3.4433847258592457E-2</v>
      </c>
      <c r="P12" s="62">
        <f>N12/2086966</f>
        <v>1.6143215035171112E-2</v>
      </c>
      <c r="Q12" s="63">
        <f t="shared" si="4"/>
        <v>-1.3742844602196311E-2</v>
      </c>
      <c r="S12" s="14" t="s">
        <v>199</v>
      </c>
      <c r="T12" s="33"/>
      <c r="U12" s="33"/>
      <c r="V12" s="19"/>
      <c r="W12" s="22">
        <f t="shared" si="5"/>
        <v>0</v>
      </c>
      <c r="X12" s="16">
        <f t="shared" si="6"/>
        <v>0</v>
      </c>
      <c r="Y12" s="34">
        <f t="shared" si="7"/>
        <v>0</v>
      </c>
      <c r="AA12" s="45" t="s">
        <v>199</v>
      </c>
      <c r="AB12" s="46">
        <f t="shared" si="8"/>
        <v>33690.340909090912</v>
      </c>
      <c r="AC12" s="47">
        <f t="shared" si="10"/>
        <v>1.6136573184577688E-2</v>
      </c>
      <c r="AD12" s="46">
        <f t="shared" si="9"/>
        <v>0</v>
      </c>
      <c r="AE12" s="47">
        <f t="shared" si="10"/>
        <v>0</v>
      </c>
      <c r="AF12" s="46">
        <f t="shared" si="1"/>
        <v>0</v>
      </c>
      <c r="AG12" s="47">
        <f t="shared" ref="AG12" si="26">AF12/2087825</f>
        <v>0</v>
      </c>
      <c r="AH12" s="46">
        <f t="shared" si="2"/>
        <v>0</v>
      </c>
      <c r="AI12" s="48">
        <f t="shared" ref="AI12" si="27">AH12/2087825</f>
        <v>0</v>
      </c>
      <c r="AK12" s="1"/>
      <c r="AM12" s="5"/>
      <c r="AN12" s="1"/>
      <c r="AP12" s="5"/>
      <c r="AQ12" s="1"/>
      <c r="AS12" s="5"/>
      <c r="AT12" s="1"/>
    </row>
    <row r="13" spans="1:46" x14ac:dyDescent="0.25">
      <c r="A13" s="3" t="s">
        <v>47</v>
      </c>
      <c r="B13" s="3">
        <v>6</v>
      </c>
      <c r="C13" s="3">
        <v>482</v>
      </c>
      <c r="D13" s="3">
        <v>-0.98799999999999999</v>
      </c>
      <c r="E13" s="3" t="s">
        <v>35</v>
      </c>
      <c r="H13" s="14" t="s">
        <v>317</v>
      </c>
      <c r="I13" s="22">
        <f>SUMIF($E$2:$E$319,"Compact SUV",$B$2:$B$319)</f>
        <v>2922661</v>
      </c>
      <c r="J13" s="19">
        <v>0.27628777040441765</v>
      </c>
      <c r="K13" s="19">
        <v>0.16247276542209657</v>
      </c>
      <c r="M13" s="64" t="s">
        <v>317</v>
      </c>
      <c r="N13" s="65">
        <v>249672.72727272726</v>
      </c>
      <c r="O13" s="66">
        <f t="shared" si="25"/>
        <v>0.255182711826625</v>
      </c>
      <c r="P13" s="66">
        <f>N13/2086966</f>
        <v>0.1196343051457126</v>
      </c>
      <c r="Q13" s="67">
        <f t="shared" si="4"/>
        <v>-4.2838460276383966E-2</v>
      </c>
      <c r="S13" s="14" t="s">
        <v>317</v>
      </c>
      <c r="T13" s="33">
        <v>0.10466823820927995</v>
      </c>
      <c r="U13" s="33"/>
      <c r="V13" s="19"/>
      <c r="W13" s="22">
        <f t="shared" si="5"/>
        <v>10337.349210263115</v>
      </c>
      <c r="X13" s="16">
        <f t="shared" si="6"/>
        <v>0</v>
      </c>
      <c r="Y13" s="34">
        <f t="shared" si="7"/>
        <v>0</v>
      </c>
      <c r="AA13" s="45" t="s">
        <v>317</v>
      </c>
      <c r="AB13" s="46">
        <f t="shared" si="8"/>
        <v>239335.37806246415</v>
      </c>
      <c r="AC13" s="47">
        <f t="shared" si="10"/>
        <v>0.11463383093049664</v>
      </c>
      <c r="AD13" s="46">
        <f t="shared" si="9"/>
        <v>10337.349210263115</v>
      </c>
      <c r="AE13" s="47">
        <f t="shared" si="10"/>
        <v>4.9512527200618424E-3</v>
      </c>
      <c r="AF13" s="46">
        <f t="shared" si="1"/>
        <v>0</v>
      </c>
      <c r="AG13" s="47">
        <f t="shared" ref="AG13" si="28">AF13/2087825</f>
        <v>0</v>
      </c>
      <c r="AH13" s="46">
        <f t="shared" si="2"/>
        <v>0</v>
      </c>
      <c r="AI13" s="48">
        <f t="shared" ref="AI13" si="29">AH13/2087825</f>
        <v>0</v>
      </c>
      <c r="AK13" s="1"/>
      <c r="AN13" s="1"/>
      <c r="AP13" s="5"/>
      <c r="AQ13" s="1"/>
      <c r="AS13" s="5"/>
      <c r="AT13" s="1"/>
    </row>
    <row r="14" spans="1:46" x14ac:dyDescent="0.25">
      <c r="A14" s="3" t="s">
        <v>48</v>
      </c>
      <c r="B14" s="3">
        <v>6211</v>
      </c>
      <c r="C14" s="3">
        <v>7484</v>
      </c>
      <c r="D14" s="3">
        <v>-0.17</v>
      </c>
      <c r="E14" s="3" t="s">
        <v>35</v>
      </c>
      <c r="H14" s="14" t="s">
        <v>225</v>
      </c>
      <c r="I14" s="22">
        <f>SUMIF($E$2:$E$319,"Mid SUV",$B$2:$B$319)</f>
        <v>1986957</v>
      </c>
      <c r="J14" s="19">
        <v>0.18783290960513396</v>
      </c>
      <c r="K14" s="19">
        <v>0.11045632680793041</v>
      </c>
      <c r="M14" s="64" t="s">
        <v>225</v>
      </c>
      <c r="N14" s="65">
        <v>174289.85507246375</v>
      </c>
      <c r="O14" s="66">
        <f t="shared" si="25"/>
        <v>0.17813622796164735</v>
      </c>
      <c r="P14" s="66">
        <f>N14/2086966</f>
        <v>8.351350959836612E-2</v>
      </c>
      <c r="Q14" s="67">
        <f t="shared" si="4"/>
        <v>-2.694281720956429E-2</v>
      </c>
      <c r="S14" s="14" t="s">
        <v>225</v>
      </c>
      <c r="T14" s="33">
        <v>1.5047873206981551E-2</v>
      </c>
      <c r="U14" s="33"/>
      <c r="V14" s="19"/>
      <c r="W14" s="22">
        <f t="shared" si="5"/>
        <v>1486.173101541119</v>
      </c>
      <c r="X14" s="16">
        <f t="shared" si="6"/>
        <v>0</v>
      </c>
      <c r="Y14" s="34">
        <f t="shared" si="7"/>
        <v>0</v>
      </c>
      <c r="AA14" s="45" t="s">
        <v>225</v>
      </c>
      <c r="AB14" s="46">
        <f t="shared" si="8"/>
        <v>172803.68197092263</v>
      </c>
      <c r="AC14" s="47">
        <f t="shared" si="10"/>
        <v>8.2767321001962629E-2</v>
      </c>
      <c r="AD14" s="46">
        <f t="shared" si="9"/>
        <v>1486.173101541119</v>
      </c>
      <c r="AE14" s="47">
        <f t="shared" si="10"/>
        <v>7.1182838673793016E-4</v>
      </c>
      <c r="AF14" s="46">
        <f t="shared" si="1"/>
        <v>0</v>
      </c>
      <c r="AG14" s="47">
        <f t="shared" ref="AG14" si="30">AF14/2087825</f>
        <v>0</v>
      </c>
      <c r="AH14" s="46">
        <f t="shared" si="2"/>
        <v>0</v>
      </c>
      <c r="AI14" s="48">
        <f t="shared" ref="AI14" si="31">AH14/2087825</f>
        <v>0</v>
      </c>
      <c r="AK14" s="1"/>
      <c r="AN14" s="1"/>
      <c r="AP14" s="5"/>
      <c r="AQ14" s="1"/>
      <c r="AS14" s="5"/>
      <c r="AT14" s="1"/>
    </row>
    <row r="15" spans="1:46" x14ac:dyDescent="0.25">
      <c r="A15" s="3" t="s">
        <v>49</v>
      </c>
      <c r="B15" s="3">
        <v>15437</v>
      </c>
      <c r="C15" s="3">
        <v>23980</v>
      </c>
      <c r="D15" s="3">
        <v>-0.35599999999999998</v>
      </c>
      <c r="E15" s="3" t="s">
        <v>35</v>
      </c>
      <c r="H15" s="9" t="s">
        <v>309</v>
      </c>
      <c r="I15" s="22">
        <f>SUMIF($E$2:$E$319,"Large SUV",$B$2:$B$319)</f>
        <v>340530</v>
      </c>
      <c r="J15" s="19">
        <v>3.2191305955708287E-2</v>
      </c>
      <c r="K15" s="19">
        <v>1.8930300438260387E-2</v>
      </c>
      <c r="M15" s="64" t="s">
        <v>309</v>
      </c>
      <c r="N15" s="65">
        <v>29621.160409556316</v>
      </c>
      <c r="O15" s="66">
        <f t="shared" si="25"/>
        <v>3.0274864713218205E-2</v>
      </c>
      <c r="P15" s="66">
        <f>N15/2086966</f>
        <v>1.4193408234516669E-2</v>
      </c>
      <c r="Q15" s="67">
        <f t="shared" si="4"/>
        <v>-4.7368922037437176E-3</v>
      </c>
      <c r="S15" s="14" t="s">
        <v>309</v>
      </c>
      <c r="T15" s="33"/>
      <c r="U15" s="33"/>
      <c r="V15" s="19"/>
      <c r="W15" s="22">
        <f t="shared" si="5"/>
        <v>0</v>
      </c>
      <c r="X15" s="16">
        <f t="shared" si="6"/>
        <v>0</v>
      </c>
      <c r="Y15" s="34">
        <f t="shared" si="7"/>
        <v>0</v>
      </c>
      <c r="AA15" s="45" t="s">
        <v>309</v>
      </c>
      <c r="AB15" s="46">
        <f>N15-SUM(W15:Y15)</f>
        <v>29621.160409556316</v>
      </c>
      <c r="AC15" s="47">
        <f t="shared" si="10"/>
        <v>1.418756859868826E-2</v>
      </c>
      <c r="AD15" s="46">
        <f t="shared" si="9"/>
        <v>0</v>
      </c>
      <c r="AE15" s="47">
        <f t="shared" si="10"/>
        <v>0</v>
      </c>
      <c r="AF15" s="46">
        <f t="shared" si="1"/>
        <v>0</v>
      </c>
      <c r="AG15" s="47">
        <f t="shared" ref="AG15:AG16" si="32">AF15/2087825</f>
        <v>0</v>
      </c>
      <c r="AH15" s="46">
        <f t="shared" si="2"/>
        <v>0</v>
      </c>
      <c r="AI15" s="48">
        <f t="shared" ref="AI15:AI16" si="33">AH15/2087825</f>
        <v>0</v>
      </c>
      <c r="AK15" s="1"/>
      <c r="AM15" s="5"/>
      <c r="AN15" s="1"/>
      <c r="AP15" s="5"/>
      <c r="AQ15" s="1"/>
      <c r="AS15" s="5"/>
      <c r="AT15" s="1"/>
    </row>
    <row r="16" spans="1:46" x14ac:dyDescent="0.25">
      <c r="A16" s="3" t="s">
        <v>50</v>
      </c>
      <c r="B16" s="3">
        <v>30053</v>
      </c>
      <c r="C16" s="3">
        <v>24245</v>
      </c>
      <c r="D16" s="3">
        <v>0.24</v>
      </c>
      <c r="E16" s="3" t="s">
        <v>35</v>
      </c>
      <c r="H16" s="9" t="s">
        <v>310</v>
      </c>
      <c r="I16" s="22">
        <f>SUMIF($E$2:$E$319,"Pickup truck",$B$2:$B$319)</f>
        <v>2692540</v>
      </c>
      <c r="J16" s="19">
        <v>0.25453375308484655</v>
      </c>
      <c r="K16" s="19">
        <v>0.14968017837498493</v>
      </c>
      <c r="M16" s="64" t="s">
        <v>349</v>
      </c>
      <c r="N16" s="65">
        <v>215142.4607418247</v>
      </c>
      <c r="O16" s="66">
        <f t="shared" si="25"/>
        <v>0.21989040277187316</v>
      </c>
      <c r="P16" s="66">
        <v>0.10308862757794075</v>
      </c>
      <c r="Q16" s="67">
        <f t="shared" ref="Q16:Q22" si="34">P16-K16</f>
        <v>-4.6591550797044176E-2</v>
      </c>
      <c r="S16" s="14" t="s">
        <v>349</v>
      </c>
      <c r="T16" s="33"/>
      <c r="U16" s="33"/>
      <c r="V16" s="19"/>
      <c r="W16" s="22">
        <f t="shared" si="5"/>
        <v>0</v>
      </c>
      <c r="X16" s="16">
        <f t="shared" si="6"/>
        <v>0</v>
      </c>
      <c r="Y16" s="34">
        <f t="shared" si="7"/>
        <v>0</v>
      </c>
      <c r="AA16" s="45" t="s">
        <v>359</v>
      </c>
      <c r="AB16" s="49">
        <v>62157.79816513761</v>
      </c>
      <c r="AC16" s="47">
        <f t="shared" si="10"/>
        <v>2.9771555645294798E-2</v>
      </c>
      <c r="AD16" s="46">
        <f t="shared" ref="AD16" si="35">W16</f>
        <v>0</v>
      </c>
      <c r="AE16" s="47">
        <f t="shared" si="10"/>
        <v>0</v>
      </c>
      <c r="AF16" s="46">
        <f t="shared" ref="AF16" si="36">X16</f>
        <v>0</v>
      </c>
      <c r="AG16" s="47">
        <f t="shared" si="32"/>
        <v>0</v>
      </c>
      <c r="AH16" s="46">
        <f t="shared" si="2"/>
        <v>0</v>
      </c>
      <c r="AI16" s="48">
        <f t="shared" si="33"/>
        <v>0</v>
      </c>
      <c r="AK16" s="1"/>
      <c r="AM16" s="5"/>
      <c r="AN16" s="1"/>
      <c r="AP16" s="5"/>
      <c r="AQ16" s="1"/>
      <c r="AS16" s="5"/>
      <c r="AT16" s="1"/>
    </row>
    <row r="17" spans="1:56" x14ac:dyDescent="0.25">
      <c r="A17" s="3" t="s">
        <v>51</v>
      </c>
      <c r="B17" s="3">
        <v>39239</v>
      </c>
      <c r="C17" s="3">
        <v>40120</v>
      </c>
      <c r="D17" s="3">
        <v>-2.1999999999999999E-2</v>
      </c>
      <c r="E17" s="3" t="s">
        <v>35</v>
      </c>
      <c r="H17" s="9" t="s">
        <v>286</v>
      </c>
      <c r="I17" s="22">
        <f>SUMIF($E$2:$E$319,"Minivan",$B$2:$B$319)</f>
        <v>553506</v>
      </c>
      <c r="J17" s="19">
        <v>5.2324555822747691E-2</v>
      </c>
      <c r="K17" s="19">
        <v>3.0769784965729168E-2</v>
      </c>
      <c r="M17" s="64" t="s">
        <v>286</v>
      </c>
      <c r="N17" s="65">
        <v>54779.126213592237</v>
      </c>
      <c r="O17" s="66">
        <f t="shared" si="25"/>
        <v>5.5988037345416443E-2</v>
      </c>
      <c r="P17" s="66">
        <f t="shared" ref="P17:P22" si="37">N17/2086966</f>
        <v>2.6248212100049659E-2</v>
      </c>
      <c r="Q17" s="67">
        <f t="shared" si="34"/>
        <v>-4.5215728656795087E-3</v>
      </c>
      <c r="S17" s="14" t="s">
        <v>286</v>
      </c>
      <c r="T17" s="33"/>
      <c r="U17" s="33"/>
      <c r="V17" s="19"/>
      <c r="W17" s="22">
        <f t="shared" si="5"/>
        <v>0</v>
      </c>
      <c r="X17" s="16">
        <f t="shared" si="6"/>
        <v>0</v>
      </c>
      <c r="Y17" s="34">
        <f t="shared" si="7"/>
        <v>0</v>
      </c>
      <c r="AA17" s="45" t="s">
        <v>360</v>
      </c>
      <c r="AB17" s="46">
        <v>152984.66257668711</v>
      </c>
      <c r="AC17" s="47">
        <f t="shared" ref="AC17:AC23" si="38">AB17/2087825</f>
        <v>7.3274657874432533E-2</v>
      </c>
      <c r="AD17" s="46">
        <f t="shared" ref="AD17:AD23" si="39">W16</f>
        <v>0</v>
      </c>
      <c r="AE17" s="47">
        <f t="shared" ref="AE17:AE23" si="40">AD17/2087825</f>
        <v>0</v>
      </c>
      <c r="AF17" s="46">
        <f t="shared" ref="AF17:AF23" si="41">X16</f>
        <v>0</v>
      </c>
      <c r="AG17" s="47">
        <f t="shared" ref="AG17" si="42">AF17/2087825</f>
        <v>0</v>
      </c>
      <c r="AH17" s="46">
        <f t="shared" ref="AH17:AH23" si="43">Y16</f>
        <v>0</v>
      </c>
      <c r="AI17" s="48">
        <f t="shared" ref="AI17" si="44">AH17/2087825</f>
        <v>0</v>
      </c>
      <c r="AK17" s="1"/>
      <c r="AM17" s="5"/>
      <c r="AN17" s="1"/>
      <c r="AP17" s="5"/>
      <c r="AQ17" s="1"/>
      <c r="AS17" s="5"/>
      <c r="AT17" s="1"/>
    </row>
    <row r="18" spans="1:56" x14ac:dyDescent="0.25">
      <c r="A18" s="3" t="s">
        <v>52</v>
      </c>
      <c r="B18" s="3">
        <v>9336</v>
      </c>
      <c r="C18" s="3">
        <v>16459</v>
      </c>
      <c r="D18" s="3">
        <v>-0.433</v>
      </c>
      <c r="E18" s="3" t="s">
        <v>35</v>
      </c>
      <c r="H18" s="9" t="s">
        <v>295</v>
      </c>
      <c r="I18" s="22">
        <f>SUMIF($E$2:$E$319,"Van",$B$2:$B$319)</f>
        <v>463487</v>
      </c>
      <c r="J18" s="19">
        <v>4.3814794066582584E-2</v>
      </c>
      <c r="K18" s="19">
        <v>2.5765565909693689E-2</v>
      </c>
      <c r="M18" s="64" t="s">
        <v>337</v>
      </c>
      <c r="N18" s="65">
        <v>35675.862068965514</v>
      </c>
      <c r="O18" s="66">
        <f t="shared" si="25"/>
        <v>3.6463186544066321E-2</v>
      </c>
      <c r="P18" s="66">
        <f t="shared" si="37"/>
        <v>1.7094606270042501E-2</v>
      </c>
      <c r="Q18" s="67">
        <f t="shared" si="34"/>
        <v>-8.6709596396511886E-3</v>
      </c>
      <c r="S18" s="14" t="s">
        <v>337</v>
      </c>
      <c r="T18" s="33"/>
      <c r="U18" s="33"/>
      <c r="V18" s="19"/>
      <c r="W18" s="22">
        <f t="shared" si="5"/>
        <v>0</v>
      </c>
      <c r="X18" s="16">
        <f t="shared" si="6"/>
        <v>0</v>
      </c>
      <c r="Y18" s="34">
        <f t="shared" si="7"/>
        <v>0</v>
      </c>
      <c r="AA18" s="45" t="s">
        <v>286</v>
      </c>
      <c r="AB18" s="46">
        <f t="shared" ref="AB18:AB23" si="45">N17-SUM(W17:Y17)</f>
        <v>54779.126213592237</v>
      </c>
      <c r="AC18" s="47">
        <f t="shared" si="38"/>
        <v>2.6237412720698447E-2</v>
      </c>
      <c r="AD18" s="46">
        <f t="shared" si="39"/>
        <v>0</v>
      </c>
      <c r="AE18" s="47">
        <f t="shared" si="40"/>
        <v>0</v>
      </c>
      <c r="AF18" s="46">
        <f t="shared" si="41"/>
        <v>0</v>
      </c>
      <c r="AG18" s="47">
        <f t="shared" ref="AG18" si="46">AF18/2087825</f>
        <v>0</v>
      </c>
      <c r="AH18" s="46">
        <f t="shared" si="43"/>
        <v>0</v>
      </c>
      <c r="AI18" s="48">
        <f t="shared" ref="AI18" si="47">AH18/2087825</f>
        <v>0</v>
      </c>
      <c r="AK18" s="1"/>
      <c r="AM18" s="5"/>
      <c r="AN18" s="1"/>
      <c r="AP18" s="5"/>
      <c r="AQ18" s="1"/>
      <c r="AS18" s="5"/>
      <c r="AT18" s="1"/>
    </row>
    <row r="19" spans="1:56" ht="15.75" thickBot="1" x14ac:dyDescent="0.3">
      <c r="A19" s="3" t="s">
        <v>53</v>
      </c>
      <c r="B19" s="3">
        <v>15667</v>
      </c>
      <c r="C19" s="3">
        <v>22667</v>
      </c>
      <c r="D19" s="3">
        <v>-0.309</v>
      </c>
      <c r="E19" s="3" t="s">
        <v>35</v>
      </c>
      <c r="H19" s="14" t="s">
        <v>312</v>
      </c>
      <c r="I19" s="22">
        <f>SUMIF($E$2:$E$319,"Luxury Subcompact SUV",$B$2:$B$319)</f>
        <v>74664</v>
      </c>
      <c r="J19" s="19">
        <v>7.0582082867207104E-3</v>
      </c>
      <c r="K19" s="19">
        <v>4.1506238860666419E-3</v>
      </c>
      <c r="M19" s="64" t="s">
        <v>338</v>
      </c>
      <c r="N19" s="65">
        <v>15032.876712328767</v>
      </c>
      <c r="O19" s="66">
        <f t="shared" si="25"/>
        <v>1.5364634687620563E-2</v>
      </c>
      <c r="P19" s="66">
        <f t="shared" si="37"/>
        <v>7.2032207100301429E-3</v>
      </c>
      <c r="Q19" s="67">
        <f t="shared" si="34"/>
        <v>3.052596823963501E-3</v>
      </c>
      <c r="S19" s="14" t="s">
        <v>338</v>
      </c>
      <c r="T19" s="33"/>
      <c r="U19" s="33"/>
      <c r="V19" s="19"/>
      <c r="W19" s="22">
        <f t="shared" si="5"/>
        <v>0</v>
      </c>
      <c r="X19" s="16">
        <f t="shared" si="6"/>
        <v>0</v>
      </c>
      <c r="Y19" s="34">
        <f t="shared" si="7"/>
        <v>0</v>
      </c>
      <c r="AA19" s="45" t="s">
        <v>337</v>
      </c>
      <c r="AB19" s="46">
        <f t="shared" si="45"/>
        <v>35675.862068965514</v>
      </c>
      <c r="AC19" s="47">
        <f t="shared" si="38"/>
        <v>1.7087572985746178E-2</v>
      </c>
      <c r="AD19" s="46">
        <f t="shared" si="39"/>
        <v>0</v>
      </c>
      <c r="AE19" s="47">
        <f t="shared" si="40"/>
        <v>0</v>
      </c>
      <c r="AF19" s="46">
        <f t="shared" si="41"/>
        <v>0</v>
      </c>
      <c r="AG19" s="47">
        <f t="shared" ref="AG19" si="48">AF19/2087825</f>
        <v>0</v>
      </c>
      <c r="AH19" s="46">
        <f t="shared" si="43"/>
        <v>0</v>
      </c>
      <c r="AI19" s="48">
        <f t="shared" ref="AI19" si="49">AH19/2087825</f>
        <v>0</v>
      </c>
      <c r="AK19" s="1"/>
      <c r="AM19" s="5"/>
      <c r="AN19" s="1"/>
      <c r="AP19" s="5"/>
      <c r="AQ19" s="1"/>
      <c r="AS19" s="5"/>
      <c r="AT19" s="1"/>
    </row>
    <row r="20" spans="1:56" x14ac:dyDescent="0.25">
      <c r="A20" s="3" t="s">
        <v>54</v>
      </c>
      <c r="B20" s="3">
        <v>78565</v>
      </c>
      <c r="C20" s="3">
        <v>67549</v>
      </c>
      <c r="D20" s="3">
        <v>0.16300000000000001</v>
      </c>
      <c r="E20" s="3" t="s">
        <v>35</v>
      </c>
      <c r="H20" s="14" t="s">
        <v>313</v>
      </c>
      <c r="I20" s="22">
        <f>SUMIF($E$2:$E$319,"Luxury Compact SUV",$B$2:$B$319)</f>
        <v>385702</v>
      </c>
      <c r="J20" s="19">
        <v>3.6461548438400722E-2</v>
      </c>
      <c r="K20" s="19">
        <v>2.1441443454726185E-2</v>
      </c>
      <c r="M20" s="64" t="s">
        <v>313</v>
      </c>
      <c r="N20" s="65">
        <v>63445.652173913048</v>
      </c>
      <c r="O20" s="66">
        <f t="shared" si="25"/>
        <v>6.4845823379270071E-2</v>
      </c>
      <c r="P20" s="66">
        <f t="shared" si="37"/>
        <v>3.0400903595896169E-2</v>
      </c>
      <c r="Q20" s="67">
        <f t="shared" si="34"/>
        <v>8.9594601411699844E-3</v>
      </c>
      <c r="S20" s="14" t="s">
        <v>313</v>
      </c>
      <c r="T20" s="33">
        <v>6.2965335179978755E-3</v>
      </c>
      <c r="U20" s="33"/>
      <c r="V20" s="19"/>
      <c r="W20" s="22">
        <f t="shared" si="5"/>
        <v>621.86453983802414</v>
      </c>
      <c r="X20" s="16">
        <f t="shared" si="6"/>
        <v>0</v>
      </c>
      <c r="Y20" s="34">
        <f t="shared" si="7"/>
        <v>0</v>
      </c>
      <c r="AA20" s="50" t="s">
        <v>338</v>
      </c>
      <c r="AB20" s="51">
        <f t="shared" si="45"/>
        <v>15032.876712328767</v>
      </c>
      <c r="AC20" s="52">
        <f t="shared" si="38"/>
        <v>7.2002570676798902E-3</v>
      </c>
      <c r="AD20" s="51">
        <f t="shared" si="39"/>
        <v>0</v>
      </c>
      <c r="AE20" s="52">
        <f t="shared" si="40"/>
        <v>0</v>
      </c>
      <c r="AF20" s="51">
        <f t="shared" si="41"/>
        <v>0</v>
      </c>
      <c r="AG20" s="52">
        <f t="shared" ref="AG20" si="50">AF20/2087825</f>
        <v>0</v>
      </c>
      <c r="AH20" s="51">
        <f t="shared" si="43"/>
        <v>0</v>
      </c>
      <c r="AI20" s="53">
        <f t="shared" ref="AI20" si="51">AH20/2087825</f>
        <v>0</v>
      </c>
      <c r="AK20" s="1"/>
      <c r="AN20" s="1"/>
      <c r="AP20" s="5"/>
      <c r="AQ20" s="1"/>
      <c r="AS20" s="5"/>
      <c r="AT20" s="1"/>
    </row>
    <row r="21" spans="1:56" x14ac:dyDescent="0.25">
      <c r="A21" s="3" t="s">
        <v>55</v>
      </c>
      <c r="B21" s="3">
        <v>79016</v>
      </c>
      <c r="C21" s="3">
        <v>63030</v>
      </c>
      <c r="D21" s="3">
        <v>0.254</v>
      </c>
      <c r="E21" s="3" t="s">
        <v>35</v>
      </c>
      <c r="H21" s="14" t="s">
        <v>314</v>
      </c>
      <c r="I21" s="22">
        <f>SUMIF($E$2:$E$319,"Luxury Mid SUV",$B$2:$B$319)</f>
        <v>564048</v>
      </c>
      <c r="J21" s="19">
        <v>5.3321122196885291E-2</v>
      </c>
      <c r="K21" s="19">
        <v>3.1355822105541054E-2</v>
      </c>
      <c r="M21" s="64" t="s">
        <v>314</v>
      </c>
      <c r="N21" s="65">
        <v>90000</v>
      </c>
      <c r="O21" s="66">
        <f t="shared" si="25"/>
        <v>9.1986194548630482E-2</v>
      </c>
      <c r="P21" s="66">
        <f t="shared" si="37"/>
        <v>4.3124804141514525E-2</v>
      </c>
      <c r="Q21" s="67">
        <f t="shared" si="34"/>
        <v>1.1768982035973471E-2</v>
      </c>
      <c r="S21" s="14" t="s">
        <v>314</v>
      </c>
      <c r="T21" s="33">
        <v>2.1435243415422044E-2</v>
      </c>
      <c r="U21" s="33">
        <v>0.14402951310004949</v>
      </c>
      <c r="V21" s="19">
        <v>0.15587280343024265</v>
      </c>
      <c r="W21" s="22">
        <f t="shared" si="5"/>
        <v>2117.0089454373274</v>
      </c>
      <c r="X21" s="16">
        <f t="shared" si="6"/>
        <v>4785.5246022622441</v>
      </c>
      <c r="Y21" s="34">
        <f t="shared" si="7"/>
        <v>6289</v>
      </c>
      <c r="AA21" s="45" t="s">
        <v>313</v>
      </c>
      <c r="AB21" s="46">
        <f t="shared" si="45"/>
        <v>62823.787634075023</v>
      </c>
      <c r="AC21" s="47">
        <f t="shared" si="38"/>
        <v>3.0090542853962867E-2</v>
      </c>
      <c r="AD21" s="46">
        <f t="shared" si="39"/>
        <v>621.86453983802414</v>
      </c>
      <c r="AE21" s="47">
        <f t="shared" si="40"/>
        <v>2.9785280846719633E-4</v>
      </c>
      <c r="AF21" s="46">
        <f t="shared" si="41"/>
        <v>0</v>
      </c>
      <c r="AG21" s="47">
        <f t="shared" ref="AG21" si="52">AF21/2087825</f>
        <v>0</v>
      </c>
      <c r="AH21" s="46">
        <f t="shared" si="43"/>
        <v>0</v>
      </c>
      <c r="AI21" s="48">
        <f t="shared" ref="AI21" si="53">AH21/2087825</f>
        <v>0</v>
      </c>
      <c r="AK21" s="1"/>
      <c r="AM21" s="5"/>
      <c r="AN21" s="1"/>
      <c r="AP21" s="5"/>
      <c r="AQ21" s="1"/>
      <c r="AS21" s="5"/>
      <c r="AT21" s="1"/>
    </row>
    <row r="22" spans="1:56" ht="15.75" thickBot="1" x14ac:dyDescent="0.3">
      <c r="A22" s="3" t="s">
        <v>56</v>
      </c>
      <c r="B22" s="3">
        <v>3118</v>
      </c>
      <c r="C22" s="3">
        <v>7585</v>
      </c>
      <c r="D22" s="3">
        <v>-0.58899999999999997</v>
      </c>
      <c r="E22" s="3" t="s">
        <v>35</v>
      </c>
      <c r="H22" s="11" t="s">
        <v>315</v>
      </c>
      <c r="I22" s="23">
        <f>SUMIF($E$2:$E$319,"Luxury Large SUV",$B$2:$B$319)</f>
        <v>56618</v>
      </c>
      <c r="J22" s="20">
        <v>5.3522666449366922E-3</v>
      </c>
      <c r="K22" s="20">
        <v>3.1474341473979577E-3</v>
      </c>
      <c r="M22" s="68" t="s">
        <v>315</v>
      </c>
      <c r="N22" s="69">
        <v>17057.627118644068</v>
      </c>
      <c r="O22" s="70">
        <f t="shared" si="25"/>
        <v>1.7434068963039874E-2</v>
      </c>
      <c r="P22" s="70">
        <f t="shared" si="37"/>
        <v>8.1734092067834684E-3</v>
      </c>
      <c r="Q22" s="71">
        <f t="shared" si="34"/>
        <v>5.0259750593855106E-3</v>
      </c>
      <c r="S22" s="11" t="s">
        <v>315</v>
      </c>
      <c r="T22" s="38"/>
      <c r="U22" s="38"/>
      <c r="V22" s="20"/>
      <c r="W22" s="23">
        <f t="shared" si="5"/>
        <v>0</v>
      </c>
      <c r="X22" s="17">
        <f t="shared" si="6"/>
        <v>0</v>
      </c>
      <c r="Y22" s="44">
        <f t="shared" si="7"/>
        <v>0</v>
      </c>
      <c r="AA22" s="14" t="s">
        <v>314</v>
      </c>
      <c r="AB22" s="16">
        <f t="shared" si="45"/>
        <v>76808.466452300432</v>
      </c>
      <c r="AC22" s="33">
        <f t="shared" si="38"/>
        <v>3.6788747357800786E-2</v>
      </c>
      <c r="AD22" s="16">
        <f t="shared" si="39"/>
        <v>2117.0089454373274</v>
      </c>
      <c r="AE22" s="33">
        <f t="shared" si="40"/>
        <v>1.0139781569036329E-3</v>
      </c>
      <c r="AF22" s="16">
        <f t="shared" si="41"/>
        <v>4785.5246022622441</v>
      </c>
      <c r="AG22" s="33">
        <f t="shared" ref="AG22" si="54">AF22/2087825</f>
        <v>2.2921100198830093E-3</v>
      </c>
      <c r="AH22" s="16">
        <f t="shared" si="43"/>
        <v>6289</v>
      </c>
      <c r="AI22" s="19">
        <f t="shared" ref="AI22" si="55">AH22/2087825</f>
        <v>3.0122256415168894E-3</v>
      </c>
      <c r="AK22" s="1"/>
      <c r="AM22" s="5"/>
      <c r="AN22" s="1"/>
      <c r="AP22" s="5"/>
      <c r="AQ22" s="1"/>
      <c r="AS22" s="5"/>
      <c r="AT22" s="1"/>
    </row>
    <row r="23" spans="1:56" ht="15.75" thickBot="1" x14ac:dyDescent="0.3">
      <c r="A23" s="3" t="s">
        <v>57</v>
      </c>
      <c r="B23" s="3">
        <v>11712</v>
      </c>
      <c r="C23" s="3">
        <v>11357</v>
      </c>
      <c r="D23" s="3">
        <v>3.1E-2</v>
      </c>
      <c r="E23" s="3" t="s">
        <v>35</v>
      </c>
      <c r="AA23" s="11" t="s">
        <v>315</v>
      </c>
      <c r="AB23" s="17">
        <f t="shared" si="45"/>
        <v>17057.627118644068</v>
      </c>
      <c r="AC23" s="38">
        <f t="shared" si="38"/>
        <v>8.1700463969173985E-3</v>
      </c>
      <c r="AD23" s="17">
        <f t="shared" si="39"/>
        <v>0</v>
      </c>
      <c r="AE23" s="38">
        <f t="shared" si="40"/>
        <v>0</v>
      </c>
      <c r="AF23" s="17">
        <f t="shared" si="41"/>
        <v>0</v>
      </c>
      <c r="AG23" s="38">
        <f t="shared" ref="AG23" si="56">AF23/2087825</f>
        <v>0</v>
      </c>
      <c r="AH23" s="17">
        <f t="shared" si="43"/>
        <v>0</v>
      </c>
      <c r="AI23" s="20">
        <f t="shared" ref="AI23" si="57">AH23/2087825</f>
        <v>0</v>
      </c>
      <c r="AK23" s="1"/>
      <c r="AM23" s="5"/>
      <c r="AN23" s="1"/>
      <c r="AP23" s="5"/>
      <c r="AQ23" s="1"/>
      <c r="AS23" s="5"/>
      <c r="AT23" s="1"/>
    </row>
    <row r="24" spans="1:56" x14ac:dyDescent="0.25">
      <c r="A24" s="3" t="s">
        <v>58</v>
      </c>
      <c r="B24" s="3">
        <v>82041</v>
      </c>
      <c r="C24" s="3">
        <v>41969</v>
      </c>
      <c r="D24" s="3">
        <v>0.95499999999999996</v>
      </c>
      <c r="E24" s="3" t="s">
        <v>35</v>
      </c>
      <c r="AP24" s="5"/>
      <c r="AS24" s="5"/>
    </row>
    <row r="25" spans="1:56" ht="15.75" thickBot="1" x14ac:dyDescent="0.3">
      <c r="A25" s="3" t="s">
        <v>59</v>
      </c>
      <c r="B25" s="3">
        <v>145768</v>
      </c>
      <c r="C25" s="3">
        <v>147133</v>
      </c>
      <c r="D25" s="3">
        <v>-8.9999999999999993E-3</v>
      </c>
      <c r="E25" s="3" t="s">
        <v>35</v>
      </c>
      <c r="AA25" t="s">
        <v>392</v>
      </c>
    </row>
    <row r="26" spans="1:56" x14ac:dyDescent="0.25">
      <c r="A26" s="3" t="s">
        <v>60</v>
      </c>
      <c r="B26" s="3">
        <v>18557</v>
      </c>
      <c r="C26" s="3">
        <v>6406</v>
      </c>
      <c r="D26" s="3">
        <v>1.9</v>
      </c>
      <c r="E26" s="3" t="s">
        <v>35</v>
      </c>
      <c r="AA26" s="54" t="s">
        <v>376</v>
      </c>
      <c r="AB26" s="55" t="s">
        <v>377</v>
      </c>
      <c r="AC26" s="55" t="s">
        <v>378</v>
      </c>
      <c r="AD26" s="55" t="s">
        <v>379</v>
      </c>
      <c r="AE26" s="55" t="s">
        <v>380</v>
      </c>
      <c r="AF26" s="55" t="s">
        <v>381</v>
      </c>
      <c r="AG26" s="55" t="s">
        <v>382</v>
      </c>
      <c r="AH26" s="55" t="s">
        <v>383</v>
      </c>
      <c r="AI26" s="55" t="s">
        <v>384</v>
      </c>
      <c r="AJ26" s="55" t="s">
        <v>385</v>
      </c>
      <c r="AK26" s="55" t="s">
        <v>386</v>
      </c>
      <c r="AL26" s="55" t="s">
        <v>362</v>
      </c>
      <c r="AM26" s="55" t="s">
        <v>363</v>
      </c>
      <c r="AN26" s="55" t="s">
        <v>387</v>
      </c>
      <c r="AO26" s="55" t="s">
        <v>388</v>
      </c>
      <c r="AP26" s="55" t="s">
        <v>364</v>
      </c>
      <c r="AQ26" s="55" t="s">
        <v>365</v>
      </c>
      <c r="AR26" s="55" t="s">
        <v>366</v>
      </c>
      <c r="AS26" s="55" t="s">
        <v>367</v>
      </c>
      <c r="AT26" s="55" t="s">
        <v>368</v>
      </c>
      <c r="AU26" s="55" t="s">
        <v>389</v>
      </c>
      <c r="AV26" s="55" t="s">
        <v>390</v>
      </c>
      <c r="AW26" s="55" t="s">
        <v>369</v>
      </c>
      <c r="AX26" s="55" t="s">
        <v>370</v>
      </c>
      <c r="AY26" s="55" t="s">
        <v>371</v>
      </c>
      <c r="AZ26" s="55" t="s">
        <v>372</v>
      </c>
      <c r="BA26" s="55" t="s">
        <v>373</v>
      </c>
      <c r="BB26" s="55" t="s">
        <v>391</v>
      </c>
      <c r="BC26" s="55" t="s">
        <v>374</v>
      </c>
      <c r="BD26" s="56" t="s">
        <v>375</v>
      </c>
    </row>
    <row r="27" spans="1:56" ht="15.75" thickBot="1" x14ac:dyDescent="0.3">
      <c r="A27" s="3" t="s">
        <v>61</v>
      </c>
      <c r="B27" s="3">
        <v>12706</v>
      </c>
      <c r="C27" s="3">
        <v>16686</v>
      </c>
      <c r="D27" s="3">
        <v>-0.23899999999999999</v>
      </c>
      <c r="E27" s="3" t="s">
        <v>35</v>
      </c>
      <c r="AA27" s="57">
        <f>AC4</f>
        <v>3.5273812453089359E-2</v>
      </c>
      <c r="AB27" s="58">
        <f>AC5</f>
        <v>0.17267025835832114</v>
      </c>
      <c r="AC27" s="58">
        <f>AC6</f>
        <v>0.12293909228616938</v>
      </c>
      <c r="AD27" s="58">
        <f>AC7</f>
        <v>1.3255450319829051E-2</v>
      </c>
      <c r="AE27" s="58">
        <f>SUM(AC8:AC9)</f>
        <v>6.3240659053808379E-2</v>
      </c>
      <c r="AF27" s="58">
        <f>AC10</f>
        <v>3.2946329645973854E-2</v>
      </c>
      <c r="AG27" s="58">
        <f>AC11</f>
        <v>1.9920313564351151E-2</v>
      </c>
      <c r="AH27" s="58">
        <f>SUM(AC12:AC13)</f>
        <v>0.13077040411507435</v>
      </c>
      <c r="AI27" s="58">
        <f>SUM(AC14:AC15)</f>
        <v>9.6954889600650893E-2</v>
      </c>
      <c r="AJ27" s="58">
        <f>SUM(AC20:AC21)</f>
        <v>3.7290799921642755E-2</v>
      </c>
      <c r="AK27" s="58">
        <f>SUM(AC22:AC23)</f>
        <v>4.4958793754718188E-2</v>
      </c>
      <c r="AL27" s="58">
        <f>SUM(AE4)</f>
        <v>5.2277894356238955E-3</v>
      </c>
      <c r="AM27" s="58">
        <f>AE5</f>
        <v>2.0032704916019918E-2</v>
      </c>
      <c r="AN27" s="58">
        <f>AE6</f>
        <v>9.9031342637868804E-3</v>
      </c>
      <c r="AO27" s="58">
        <f>AE7</f>
        <v>9.905020734776468E-4</v>
      </c>
      <c r="AP27" s="58">
        <f>SUM(AE8:AE9)</f>
        <v>4.1752092715387325E-3</v>
      </c>
      <c r="AQ27" s="58">
        <f>AE13</f>
        <v>4.9512527200618424E-3</v>
      </c>
      <c r="AR27" s="58">
        <f>AE14</f>
        <v>7.1182838673793016E-4</v>
      </c>
      <c r="AS27" s="58">
        <f>SUM(AE21:AE22)</f>
        <v>1.3118309653708292E-3</v>
      </c>
      <c r="AT27" s="58">
        <f>AG5</f>
        <v>7.235959178342655E-3</v>
      </c>
      <c r="AU27" s="58">
        <f>AG6</f>
        <v>5.3761382918087134E-3</v>
      </c>
      <c r="AV27" s="58">
        <f>AG11</f>
        <v>3.5276850166008662E-4</v>
      </c>
      <c r="AW27" s="58">
        <f>AG9</f>
        <v>1.2979844807003815E-3</v>
      </c>
      <c r="AX27" s="58">
        <f>AG10</f>
        <v>2.2374463938415785E-4</v>
      </c>
      <c r="AY27" s="58">
        <f>SUM(AG22)</f>
        <v>2.2921100198830093E-3</v>
      </c>
      <c r="AZ27" s="58">
        <f>AI4</f>
        <v>2.7054176901182563E-3</v>
      </c>
      <c r="BA27" s="58">
        <f>AI5</f>
        <v>5.5752705007069874E-3</v>
      </c>
      <c r="BB27" s="58">
        <f>AI8</f>
        <v>2.607174201856135E-3</v>
      </c>
      <c r="BC27" s="58">
        <f>AI10</f>
        <v>5.4247841653395279E-3</v>
      </c>
      <c r="BD27" s="59">
        <f>AI22</f>
        <v>3.0122256415168894E-3</v>
      </c>
    </row>
    <row r="28" spans="1:56" x14ac:dyDescent="0.25">
      <c r="A28" s="3" t="s">
        <v>62</v>
      </c>
      <c r="B28" s="3">
        <v>85</v>
      </c>
      <c r="C28" s="3">
        <v>1708</v>
      </c>
      <c r="D28" s="3">
        <v>-0.95</v>
      </c>
      <c r="E28" s="3" t="s">
        <v>35</v>
      </c>
    </row>
    <row r="29" spans="1:56" x14ac:dyDescent="0.25">
      <c r="A29" s="3" t="s">
        <v>68</v>
      </c>
      <c r="B29" s="3">
        <v>33067</v>
      </c>
      <c r="C29" s="3">
        <v>36966</v>
      </c>
      <c r="D29" s="3">
        <v>-0.105</v>
      </c>
      <c r="E29" s="3" t="s">
        <v>35</v>
      </c>
    </row>
    <row r="30" spans="1:56" x14ac:dyDescent="0.25">
      <c r="A30" s="3" t="s">
        <v>63</v>
      </c>
      <c r="B30" s="3">
        <v>15</v>
      </c>
      <c r="C30" s="3">
        <v>943</v>
      </c>
      <c r="D30" s="3">
        <v>-0.98399999999999999</v>
      </c>
      <c r="E30" s="3" t="s">
        <v>35</v>
      </c>
    </row>
    <row r="31" spans="1:56" x14ac:dyDescent="0.25">
      <c r="A31" s="3" t="s">
        <v>64</v>
      </c>
      <c r="B31" s="3">
        <v>19577</v>
      </c>
      <c r="C31" s="3">
        <v>27121</v>
      </c>
      <c r="D31" s="3">
        <v>-0.27800000000000002</v>
      </c>
      <c r="E31" s="3" t="s">
        <v>35</v>
      </c>
    </row>
    <row r="32" spans="1:56" x14ac:dyDescent="0.25">
      <c r="A32" s="3" t="s">
        <v>65</v>
      </c>
      <c r="B32" s="3">
        <v>2677</v>
      </c>
      <c r="C32" s="3">
        <v>15223</v>
      </c>
      <c r="D32" s="3">
        <v>-0.82399999999999995</v>
      </c>
      <c r="E32" s="3" t="s">
        <v>35</v>
      </c>
    </row>
    <row r="33" spans="1:5" x14ac:dyDescent="0.25">
      <c r="A33" s="3" t="s">
        <v>66</v>
      </c>
      <c r="B33" s="3">
        <v>9</v>
      </c>
      <c r="C33" s="3">
        <v>794</v>
      </c>
      <c r="D33" s="3">
        <v>-0.98899999999999999</v>
      </c>
      <c r="E33" s="3" t="s">
        <v>35</v>
      </c>
    </row>
    <row r="34" spans="1:5" x14ac:dyDescent="0.25">
      <c r="A34" s="3" t="s">
        <v>67</v>
      </c>
      <c r="B34" s="3">
        <v>95677</v>
      </c>
      <c r="C34" s="3">
        <v>88927</v>
      </c>
      <c r="D34" s="3">
        <v>7.5999999999999998E-2</v>
      </c>
      <c r="E34" s="3" t="s">
        <v>35</v>
      </c>
    </row>
    <row r="35" spans="1:5" x14ac:dyDescent="0.25">
      <c r="A35" s="3" t="s">
        <v>20</v>
      </c>
      <c r="B35" s="3">
        <v>14597</v>
      </c>
      <c r="C35" s="3">
        <v>18531</v>
      </c>
      <c r="D35" s="3">
        <v>-0.21199999999999999</v>
      </c>
      <c r="E35" s="3" t="s">
        <v>19</v>
      </c>
    </row>
    <row r="36" spans="1:5" x14ac:dyDescent="0.25">
      <c r="A36" s="3" t="s">
        <v>21</v>
      </c>
      <c r="B36" s="3">
        <v>30277</v>
      </c>
      <c r="C36" s="3">
        <v>31886</v>
      </c>
      <c r="D36" s="3">
        <v>-0.05</v>
      </c>
      <c r="E36" s="3" t="s">
        <v>19</v>
      </c>
    </row>
    <row r="37" spans="1:5" x14ac:dyDescent="0.25">
      <c r="A37" s="3" t="s">
        <v>22</v>
      </c>
      <c r="B37" s="3">
        <v>188876</v>
      </c>
      <c r="C37" s="3">
        <v>226602</v>
      </c>
      <c r="D37" s="3">
        <v>-0.16600000000000001</v>
      </c>
      <c r="E37" s="3" t="s">
        <v>19</v>
      </c>
    </row>
    <row r="38" spans="1:5" x14ac:dyDescent="0.25">
      <c r="A38" s="3" t="s">
        <v>23</v>
      </c>
      <c r="B38" s="3">
        <v>43402</v>
      </c>
      <c r="C38" s="3">
        <v>87908</v>
      </c>
      <c r="D38" s="3">
        <v>-0.50600000000000001</v>
      </c>
      <c r="E38" s="3" t="s">
        <v>19</v>
      </c>
    </row>
    <row r="39" spans="1:5" x14ac:dyDescent="0.25">
      <c r="A39" s="3" t="s">
        <v>24</v>
      </c>
      <c r="B39" s="3">
        <v>168789</v>
      </c>
      <c r="C39" s="3">
        <v>202478</v>
      </c>
      <c r="D39" s="3">
        <v>-0.16600000000000001</v>
      </c>
      <c r="E39" s="3" t="s">
        <v>19</v>
      </c>
    </row>
    <row r="40" spans="1:5" x14ac:dyDescent="0.25">
      <c r="A40" s="3" t="s">
        <v>25</v>
      </c>
      <c r="B40" s="3">
        <v>366927</v>
      </c>
      <c r="C40" s="3">
        <v>335384</v>
      </c>
      <c r="D40" s="3">
        <v>9.4E-2</v>
      </c>
      <c r="E40" s="3" t="s">
        <v>19</v>
      </c>
    </row>
    <row r="41" spans="1:5" x14ac:dyDescent="0.25">
      <c r="A41" s="3" t="s">
        <v>26</v>
      </c>
      <c r="B41" s="3">
        <v>208319</v>
      </c>
      <c r="C41" s="3">
        <v>241706</v>
      </c>
      <c r="D41" s="3">
        <v>-0.13800000000000001</v>
      </c>
      <c r="E41" s="3" t="s">
        <v>19</v>
      </c>
    </row>
    <row r="42" spans="1:5" x14ac:dyDescent="0.25">
      <c r="A42" s="3" t="s">
        <v>27</v>
      </c>
      <c r="B42" s="3">
        <v>103292</v>
      </c>
      <c r="C42" s="3">
        <v>78919</v>
      </c>
      <c r="D42" s="3">
        <v>0.309</v>
      </c>
      <c r="E42" s="3" t="s">
        <v>19</v>
      </c>
    </row>
    <row r="43" spans="1:5" x14ac:dyDescent="0.25">
      <c r="A43" s="3" t="s">
        <v>28</v>
      </c>
      <c r="B43" s="3">
        <v>95567</v>
      </c>
      <c r="C43" s="3">
        <v>107884</v>
      </c>
      <c r="D43" s="3">
        <v>-0.114</v>
      </c>
      <c r="E43" s="3" t="s">
        <v>19</v>
      </c>
    </row>
    <row r="44" spans="1:5" x14ac:dyDescent="0.25">
      <c r="A44" s="3" t="s">
        <v>29</v>
      </c>
      <c r="B44" s="3">
        <v>14304</v>
      </c>
      <c r="C44" s="3">
        <v>17691</v>
      </c>
      <c r="D44" s="3">
        <v>-0.191</v>
      </c>
      <c r="E44" s="3" t="s">
        <v>19</v>
      </c>
    </row>
    <row r="45" spans="1:5" x14ac:dyDescent="0.25">
      <c r="A45" s="3" t="s">
        <v>30</v>
      </c>
      <c r="B45" s="3">
        <v>214709</v>
      </c>
      <c r="C45" s="3">
        <v>203509</v>
      </c>
      <c r="D45" s="3">
        <v>5.5E-2</v>
      </c>
      <c r="E45" s="3" t="s">
        <v>19</v>
      </c>
    </row>
    <row r="46" spans="1:5" x14ac:dyDescent="0.25">
      <c r="A46" s="3" t="s">
        <v>31</v>
      </c>
      <c r="B46" s="3">
        <v>88517</v>
      </c>
      <c r="C46" s="3">
        <v>100519</v>
      </c>
      <c r="D46" s="3">
        <v>-0.11899999999999999</v>
      </c>
      <c r="E46" s="3" t="s">
        <v>19</v>
      </c>
    </row>
    <row r="47" spans="1:5" x14ac:dyDescent="0.25">
      <c r="A47" s="3" t="s">
        <v>32</v>
      </c>
      <c r="B47" s="3">
        <v>378210</v>
      </c>
      <c r="C47" s="3">
        <v>368431</v>
      </c>
      <c r="D47" s="3">
        <v>2.7E-2</v>
      </c>
      <c r="E47" s="3" t="s">
        <v>19</v>
      </c>
    </row>
    <row r="48" spans="1:5" x14ac:dyDescent="0.25">
      <c r="A48" s="3" t="s">
        <v>33</v>
      </c>
      <c r="B48" s="3">
        <v>61687</v>
      </c>
      <c r="C48" s="3">
        <v>65308</v>
      </c>
      <c r="D48" s="3">
        <v>-5.5E-2</v>
      </c>
      <c r="E48" s="3" t="s">
        <v>19</v>
      </c>
    </row>
    <row r="49" spans="1:20" x14ac:dyDescent="0.25">
      <c r="A49" s="3" t="s">
        <v>34</v>
      </c>
      <c r="B49" s="3">
        <v>121107</v>
      </c>
      <c r="C49" s="3">
        <v>131109</v>
      </c>
      <c r="D49" s="3">
        <v>-7.5999999999999998E-2</v>
      </c>
      <c r="E49" s="3" t="s">
        <v>19</v>
      </c>
    </row>
    <row r="50" spans="1:20" x14ac:dyDescent="0.25">
      <c r="A50" t="s">
        <v>1</v>
      </c>
      <c r="B50" s="5">
        <v>19833</v>
      </c>
      <c r="C50" s="5">
        <v>19504</v>
      </c>
      <c r="D50" s="1">
        <v>1.7000000000000001E-2</v>
      </c>
      <c r="E50" s="1" t="s">
        <v>326</v>
      </c>
    </row>
    <row r="51" spans="1:20" x14ac:dyDescent="0.25">
      <c r="A51" t="s">
        <v>2</v>
      </c>
      <c r="B51" s="5">
        <v>227881</v>
      </c>
      <c r="C51" s="5">
        <v>194854</v>
      </c>
      <c r="D51" s="1">
        <v>0.17</v>
      </c>
      <c r="E51" s="1" t="s">
        <v>326</v>
      </c>
    </row>
    <row r="52" spans="1:20" x14ac:dyDescent="0.25">
      <c r="A52" t="s">
        <v>3</v>
      </c>
      <c r="B52" s="5">
        <v>57294</v>
      </c>
      <c r="C52" s="5">
        <v>167368</v>
      </c>
      <c r="D52" s="1">
        <v>-0.65800000000000003</v>
      </c>
      <c r="E52" s="1" t="s">
        <v>326</v>
      </c>
    </row>
    <row r="53" spans="1:20" x14ac:dyDescent="0.25">
      <c r="A53" t="s">
        <v>4</v>
      </c>
      <c r="B53" s="5">
        <v>45</v>
      </c>
      <c r="C53" s="5">
        <v>1326</v>
      </c>
      <c r="D53" s="1">
        <v>-0.96599999999999997</v>
      </c>
      <c r="E53" s="1" t="s">
        <v>326</v>
      </c>
    </row>
    <row r="54" spans="1:20" x14ac:dyDescent="0.25">
      <c r="A54" t="s">
        <v>6</v>
      </c>
      <c r="B54" s="5">
        <v>265840</v>
      </c>
      <c r="C54" s="5">
        <v>300170</v>
      </c>
      <c r="D54" s="1">
        <v>-0.114</v>
      </c>
      <c r="E54" s="1" t="s">
        <v>326</v>
      </c>
    </row>
    <row r="55" spans="1:20" x14ac:dyDescent="0.25">
      <c r="A55" t="s">
        <v>7</v>
      </c>
      <c r="B55" s="5">
        <v>345225</v>
      </c>
      <c r="C55" s="5">
        <v>355557</v>
      </c>
      <c r="D55" s="1">
        <v>-2.9000000000000001E-2</v>
      </c>
      <c r="E55" s="1" t="s">
        <v>326</v>
      </c>
    </row>
    <row r="56" spans="1:20" x14ac:dyDescent="0.25">
      <c r="A56" t="s">
        <v>8</v>
      </c>
      <c r="B56" s="5">
        <v>199416</v>
      </c>
      <c r="C56" s="5">
        <v>213303</v>
      </c>
      <c r="D56" s="1">
        <v>-6.5000000000000002E-2</v>
      </c>
      <c r="E56" s="1" t="s">
        <v>326</v>
      </c>
    </row>
    <row r="57" spans="1:20" x14ac:dyDescent="0.25">
      <c r="A57" t="s">
        <v>9</v>
      </c>
      <c r="B57" s="5">
        <v>124203</v>
      </c>
      <c r="C57" s="5">
        <v>159414</v>
      </c>
      <c r="D57" s="1">
        <v>-0.221</v>
      </c>
      <c r="E57" s="1" t="s">
        <v>326</v>
      </c>
      <c r="T57" s="32"/>
    </row>
    <row r="58" spans="1:20" x14ac:dyDescent="0.25">
      <c r="A58" t="s">
        <v>10</v>
      </c>
      <c r="B58" s="5">
        <v>45520</v>
      </c>
      <c r="C58" s="5">
        <v>57898</v>
      </c>
      <c r="D58" s="1">
        <v>-0.214</v>
      </c>
      <c r="E58" s="1" t="s">
        <v>326</v>
      </c>
    </row>
    <row r="59" spans="1:20" x14ac:dyDescent="0.25">
      <c r="A59" t="s">
        <v>11</v>
      </c>
      <c r="B59" s="5">
        <v>307380</v>
      </c>
      <c r="C59" s="5">
        <v>333398</v>
      </c>
      <c r="D59" s="1">
        <v>-7.8E-2</v>
      </c>
      <c r="E59" s="1" t="s">
        <v>326</v>
      </c>
    </row>
    <row r="60" spans="1:20" x14ac:dyDescent="0.25">
      <c r="A60" t="s">
        <v>12</v>
      </c>
      <c r="B60" s="5">
        <v>65306</v>
      </c>
      <c r="C60" s="5">
        <v>60447</v>
      </c>
      <c r="D60" s="1">
        <v>0.08</v>
      </c>
      <c r="E60" s="1" t="s">
        <v>326</v>
      </c>
    </row>
    <row r="61" spans="1:20" x14ac:dyDescent="0.25">
      <c r="A61" t="s">
        <v>13</v>
      </c>
      <c r="B61" s="5">
        <v>388618</v>
      </c>
      <c r="C61" s="5">
        <v>429355</v>
      </c>
      <c r="D61" s="1">
        <v>-9.5000000000000001E-2</v>
      </c>
      <c r="E61" s="1" t="s">
        <v>326</v>
      </c>
    </row>
    <row r="62" spans="1:20" x14ac:dyDescent="0.25">
      <c r="A62" t="s">
        <v>14</v>
      </c>
      <c r="B62" s="5">
        <v>3237</v>
      </c>
      <c r="C62" s="5">
        <v>6276</v>
      </c>
      <c r="D62" s="1">
        <v>-0.48399999999999999</v>
      </c>
      <c r="E62" s="1" t="s">
        <v>326</v>
      </c>
    </row>
    <row r="63" spans="1:20" x14ac:dyDescent="0.25">
      <c r="A63" t="s">
        <v>15</v>
      </c>
      <c r="B63" s="5">
        <v>73002</v>
      </c>
      <c r="C63" s="5">
        <v>78207</v>
      </c>
      <c r="D63" s="1">
        <v>-6.7000000000000004E-2</v>
      </c>
      <c r="E63" s="1" t="s">
        <v>326</v>
      </c>
    </row>
    <row r="64" spans="1:20" x14ac:dyDescent="0.25">
      <c r="A64" s="3" t="s">
        <v>117</v>
      </c>
      <c r="B64" s="3">
        <v>27582</v>
      </c>
      <c r="C64" s="3">
        <v>42035</v>
      </c>
      <c r="D64" s="3">
        <v>-0.34399999999999997</v>
      </c>
      <c r="E64" t="s">
        <v>207</v>
      </c>
    </row>
    <row r="65" spans="1:5" x14ac:dyDescent="0.25">
      <c r="A65" s="3" t="s">
        <v>118</v>
      </c>
      <c r="B65" s="3">
        <v>97006</v>
      </c>
      <c r="C65" s="3">
        <v>116825</v>
      </c>
      <c r="D65" s="3">
        <v>-0.17</v>
      </c>
      <c r="E65" t="s">
        <v>207</v>
      </c>
    </row>
    <row r="66" spans="1:5" x14ac:dyDescent="0.25">
      <c r="A66" s="3" t="s">
        <v>119</v>
      </c>
      <c r="B66" s="3">
        <v>3013</v>
      </c>
      <c r="C66" s="3">
        <v>2895</v>
      </c>
      <c r="D66" s="3">
        <v>4.1000000000000002E-2</v>
      </c>
      <c r="E66" t="s">
        <v>207</v>
      </c>
    </row>
    <row r="67" spans="1:5" x14ac:dyDescent="0.25">
      <c r="A67" s="3" t="s">
        <v>120</v>
      </c>
      <c r="B67" s="3">
        <v>53241</v>
      </c>
      <c r="C67" s="3">
        <v>53025</v>
      </c>
      <c r="D67" s="3">
        <v>4.0000000000000001E-3</v>
      </c>
      <c r="E67" t="s">
        <v>207</v>
      </c>
    </row>
    <row r="68" spans="1:5" x14ac:dyDescent="0.25">
      <c r="A68" s="3" t="s">
        <v>121</v>
      </c>
      <c r="B68" s="3">
        <v>95437</v>
      </c>
      <c r="C68" s="3">
        <v>96633</v>
      </c>
      <c r="D68" s="3">
        <v>-1.2E-2</v>
      </c>
      <c r="E68" t="s">
        <v>207</v>
      </c>
    </row>
    <row r="69" spans="1:5" x14ac:dyDescent="0.25">
      <c r="A69" s="3" t="s">
        <v>122</v>
      </c>
      <c r="B69" s="3">
        <v>44098</v>
      </c>
      <c r="C69" s="3">
        <v>48816</v>
      </c>
      <c r="D69" s="3">
        <v>-9.7000000000000003E-2</v>
      </c>
      <c r="E69" t="s">
        <v>207</v>
      </c>
    </row>
    <row r="70" spans="1:5" x14ac:dyDescent="0.25">
      <c r="A70" s="3" t="s">
        <v>123</v>
      </c>
      <c r="B70" s="3">
        <v>4942</v>
      </c>
      <c r="C70" s="3">
        <v>5539</v>
      </c>
      <c r="D70" s="3">
        <v>-0.108</v>
      </c>
      <c r="E70" t="s">
        <v>207</v>
      </c>
    </row>
    <row r="71" spans="1:5" x14ac:dyDescent="0.25">
      <c r="A71" s="3" t="s">
        <v>124</v>
      </c>
      <c r="B71" s="3">
        <v>23230</v>
      </c>
      <c r="C71" s="3">
        <v>31374</v>
      </c>
      <c r="D71" s="3">
        <v>-0.26</v>
      </c>
      <c r="E71" t="s">
        <v>207</v>
      </c>
    </row>
    <row r="72" spans="1:5" x14ac:dyDescent="0.25">
      <c r="A72" s="3" t="s">
        <v>125</v>
      </c>
      <c r="B72" s="3">
        <v>4738</v>
      </c>
      <c r="C72" s="3">
        <v>7343</v>
      </c>
      <c r="D72" s="3">
        <v>-0.35499999999999998</v>
      </c>
      <c r="E72" t="s">
        <v>207</v>
      </c>
    </row>
    <row r="73" spans="1:5" x14ac:dyDescent="0.25">
      <c r="A73" s="3" t="s">
        <v>126</v>
      </c>
      <c r="B73" s="3">
        <v>62670</v>
      </c>
      <c r="C73" s="3">
        <v>40359</v>
      </c>
      <c r="D73" s="3">
        <v>0.55300000000000005</v>
      </c>
      <c r="E73" t="s">
        <v>207</v>
      </c>
    </row>
    <row r="74" spans="1:5" x14ac:dyDescent="0.25">
      <c r="A74" s="3" t="s">
        <v>127</v>
      </c>
      <c r="B74" s="3">
        <v>48080</v>
      </c>
      <c r="C74" s="3">
        <v>60065</v>
      </c>
      <c r="D74" s="3">
        <v>-0.2</v>
      </c>
      <c r="E74" t="s">
        <v>207</v>
      </c>
    </row>
    <row r="75" spans="1:5" x14ac:dyDescent="0.25">
      <c r="A75" t="s">
        <v>180</v>
      </c>
      <c r="B75">
        <v>2</v>
      </c>
      <c r="C75">
        <v>55</v>
      </c>
      <c r="D75">
        <v>-0.96399999999999997</v>
      </c>
      <c r="E75" t="s">
        <v>317</v>
      </c>
    </row>
    <row r="76" spans="1:5" x14ac:dyDescent="0.25">
      <c r="A76" t="s">
        <v>181</v>
      </c>
      <c r="B76">
        <v>242195</v>
      </c>
      <c r="C76">
        <v>277589</v>
      </c>
      <c r="D76">
        <v>-0.128</v>
      </c>
      <c r="E76" t="s">
        <v>317</v>
      </c>
    </row>
    <row r="77" spans="1:5" x14ac:dyDescent="0.25">
      <c r="A77" t="s">
        <v>182</v>
      </c>
      <c r="B77">
        <v>106759</v>
      </c>
      <c r="C77">
        <v>108085</v>
      </c>
      <c r="D77">
        <v>-1.2E-2</v>
      </c>
      <c r="E77" t="s">
        <v>317</v>
      </c>
    </row>
    <row r="78" spans="1:5" x14ac:dyDescent="0.25">
      <c r="A78" t="s">
        <v>183</v>
      </c>
      <c r="B78">
        <v>307069</v>
      </c>
      <c r="C78">
        <v>306492</v>
      </c>
      <c r="D78">
        <v>2E-3</v>
      </c>
      <c r="E78" t="s">
        <v>317</v>
      </c>
    </row>
    <row r="79" spans="1:5" x14ac:dyDescent="0.25">
      <c r="A79" t="s">
        <v>184</v>
      </c>
      <c r="B79">
        <v>87925</v>
      </c>
      <c r="C79">
        <v>112030</v>
      </c>
      <c r="D79">
        <v>-0.215</v>
      </c>
      <c r="E79" t="s">
        <v>317</v>
      </c>
    </row>
    <row r="80" spans="1:5" x14ac:dyDescent="0.25">
      <c r="A80" t="s">
        <v>185</v>
      </c>
      <c r="B80">
        <v>357335</v>
      </c>
      <c r="C80">
        <v>345647</v>
      </c>
      <c r="D80">
        <v>3.4000000000000002E-2</v>
      </c>
      <c r="E80" t="s">
        <v>317</v>
      </c>
    </row>
    <row r="81" spans="1:5" x14ac:dyDescent="0.25">
      <c r="A81" t="s">
        <v>186</v>
      </c>
      <c r="B81">
        <v>89713</v>
      </c>
      <c r="C81">
        <v>63591</v>
      </c>
      <c r="D81">
        <v>0.41099999999999998</v>
      </c>
      <c r="E81" t="s">
        <v>317</v>
      </c>
    </row>
    <row r="82" spans="1:5" x14ac:dyDescent="0.25">
      <c r="A82" t="s">
        <v>187</v>
      </c>
      <c r="B82">
        <v>199736</v>
      </c>
      <c r="C82">
        <v>220744</v>
      </c>
      <c r="D82">
        <v>-9.5000000000000001E-2</v>
      </c>
      <c r="E82" t="s">
        <v>317</v>
      </c>
    </row>
    <row r="83" spans="1:5" x14ac:dyDescent="0.25">
      <c r="A83" t="s">
        <v>188</v>
      </c>
      <c r="B83">
        <v>94061</v>
      </c>
      <c r="C83">
        <v>71448</v>
      </c>
      <c r="D83">
        <v>0.317</v>
      </c>
      <c r="E83" t="s">
        <v>317</v>
      </c>
    </row>
    <row r="84" spans="1:5" x14ac:dyDescent="0.25">
      <c r="A84" t="s">
        <v>189</v>
      </c>
      <c r="B84">
        <v>121926</v>
      </c>
      <c r="C84">
        <v>121274</v>
      </c>
      <c r="D84">
        <v>5.0000000000000001E-3</v>
      </c>
      <c r="E84" t="s">
        <v>317</v>
      </c>
    </row>
    <row r="85" spans="1:5" x14ac:dyDescent="0.25">
      <c r="A85" t="s">
        <v>190</v>
      </c>
      <c r="B85">
        <v>81066</v>
      </c>
      <c r="C85">
        <v>53739</v>
      </c>
      <c r="D85">
        <v>0.50900000000000001</v>
      </c>
      <c r="E85" t="s">
        <v>317</v>
      </c>
    </row>
    <row r="86" spans="1:5" x14ac:dyDescent="0.25">
      <c r="A86" t="s">
        <v>191</v>
      </c>
      <c r="B86">
        <v>112235</v>
      </c>
      <c r="C86">
        <v>111450</v>
      </c>
      <c r="D86">
        <v>7.0000000000000001E-3</v>
      </c>
      <c r="E86" t="s">
        <v>317</v>
      </c>
    </row>
    <row r="87" spans="1:5" x14ac:dyDescent="0.25">
      <c r="A87" t="s">
        <v>192</v>
      </c>
      <c r="B87">
        <v>26576</v>
      </c>
      <c r="C87">
        <v>19055</v>
      </c>
      <c r="D87">
        <v>0.39500000000000002</v>
      </c>
      <c r="E87" t="s">
        <v>317</v>
      </c>
    </row>
    <row r="88" spans="1:5" x14ac:dyDescent="0.25">
      <c r="A88" t="s">
        <v>193</v>
      </c>
      <c r="B88">
        <v>329904</v>
      </c>
      <c r="C88">
        <v>287190</v>
      </c>
      <c r="D88">
        <v>0.14899999999999999</v>
      </c>
      <c r="E88" t="s">
        <v>317</v>
      </c>
    </row>
    <row r="89" spans="1:5" x14ac:dyDescent="0.25">
      <c r="A89" t="s">
        <v>194</v>
      </c>
      <c r="B89">
        <v>178593</v>
      </c>
      <c r="C89">
        <v>175192</v>
      </c>
      <c r="D89">
        <v>1.9E-2</v>
      </c>
      <c r="E89" t="s">
        <v>317</v>
      </c>
    </row>
    <row r="90" spans="1:5" x14ac:dyDescent="0.25">
      <c r="A90" t="s">
        <v>195</v>
      </c>
      <c r="B90">
        <v>352154</v>
      </c>
      <c r="C90">
        <v>315412</v>
      </c>
      <c r="D90">
        <v>0.11600000000000001</v>
      </c>
      <c r="E90" t="s">
        <v>317</v>
      </c>
    </row>
    <row r="91" spans="1:5" x14ac:dyDescent="0.25">
      <c r="A91" t="s">
        <v>196</v>
      </c>
      <c r="B91">
        <v>43638</v>
      </c>
      <c r="C91">
        <v>35843</v>
      </c>
      <c r="D91">
        <v>0.217</v>
      </c>
      <c r="E91" t="s">
        <v>317</v>
      </c>
    </row>
    <row r="92" spans="1:5" x14ac:dyDescent="0.25">
      <c r="A92" t="s">
        <v>54</v>
      </c>
      <c r="B92">
        <v>78565</v>
      </c>
      <c r="C92">
        <v>67549</v>
      </c>
      <c r="D92">
        <v>0.16300000000000001</v>
      </c>
      <c r="E92" t="s">
        <v>199</v>
      </c>
    </row>
    <row r="93" spans="1:5" x14ac:dyDescent="0.25">
      <c r="A93" t="s">
        <v>55</v>
      </c>
      <c r="B93">
        <v>79016</v>
      </c>
      <c r="C93">
        <v>63030</v>
      </c>
      <c r="D93">
        <v>0.254</v>
      </c>
      <c r="E93" t="s">
        <v>199</v>
      </c>
    </row>
    <row r="94" spans="1:5" x14ac:dyDescent="0.25">
      <c r="A94" t="s">
        <v>57</v>
      </c>
      <c r="B94">
        <v>11712</v>
      </c>
      <c r="C94">
        <v>11357</v>
      </c>
      <c r="D94">
        <v>3.1E-2</v>
      </c>
      <c r="E94" t="s">
        <v>199</v>
      </c>
    </row>
    <row r="95" spans="1:5" x14ac:dyDescent="0.25">
      <c r="A95" t="s">
        <v>58</v>
      </c>
      <c r="B95">
        <v>82041</v>
      </c>
      <c r="C95">
        <v>41969</v>
      </c>
      <c r="D95">
        <v>0.95499999999999996</v>
      </c>
      <c r="E95" t="s">
        <v>199</v>
      </c>
    </row>
    <row r="96" spans="1:5" x14ac:dyDescent="0.25">
      <c r="A96" t="s">
        <v>197</v>
      </c>
      <c r="B96">
        <v>106606</v>
      </c>
      <c r="C96">
        <v>60864</v>
      </c>
      <c r="D96">
        <v>0.752</v>
      </c>
      <c r="E96" t="s">
        <v>199</v>
      </c>
    </row>
    <row r="97" spans="1:5" x14ac:dyDescent="0.25">
      <c r="A97" t="s">
        <v>60</v>
      </c>
      <c r="B97">
        <v>18557</v>
      </c>
      <c r="C97">
        <v>6406</v>
      </c>
      <c r="D97">
        <v>1.9</v>
      </c>
      <c r="E97" t="s">
        <v>199</v>
      </c>
    </row>
    <row r="98" spans="1:5" x14ac:dyDescent="0.25">
      <c r="A98" t="s">
        <v>61</v>
      </c>
      <c r="B98">
        <v>12706</v>
      </c>
      <c r="C98">
        <v>16686</v>
      </c>
      <c r="D98">
        <v>-0.23899999999999999</v>
      </c>
      <c r="E98" t="s">
        <v>199</v>
      </c>
    </row>
    <row r="99" spans="1:5" x14ac:dyDescent="0.25">
      <c r="A99" t="s">
        <v>62</v>
      </c>
      <c r="B99">
        <v>85</v>
      </c>
      <c r="C99">
        <v>1708</v>
      </c>
      <c r="D99">
        <v>-0.95</v>
      </c>
      <c r="E99" t="s">
        <v>199</v>
      </c>
    </row>
    <row r="100" spans="1:5" x14ac:dyDescent="0.25">
      <c r="A100" t="s">
        <v>68</v>
      </c>
      <c r="B100">
        <v>33067</v>
      </c>
      <c r="C100">
        <v>36966</v>
      </c>
      <c r="D100">
        <v>-0.105</v>
      </c>
      <c r="E100" t="s">
        <v>199</v>
      </c>
    </row>
    <row r="101" spans="1:5" x14ac:dyDescent="0.25">
      <c r="A101" t="s">
        <v>64</v>
      </c>
      <c r="B101">
        <v>19577</v>
      </c>
      <c r="C101">
        <v>27121</v>
      </c>
      <c r="D101">
        <v>-0.27800000000000002</v>
      </c>
      <c r="E101" t="s">
        <v>199</v>
      </c>
    </row>
    <row r="102" spans="1:5" x14ac:dyDescent="0.25">
      <c r="A102" t="s">
        <v>67</v>
      </c>
      <c r="B102">
        <v>95677</v>
      </c>
      <c r="C102">
        <v>88927</v>
      </c>
      <c r="D102">
        <v>7.5999999999999998E-2</v>
      </c>
      <c r="E102" t="s">
        <v>199</v>
      </c>
    </row>
    <row r="103" spans="1:5" x14ac:dyDescent="0.25">
      <c r="A103" t="s">
        <v>198</v>
      </c>
      <c r="B103">
        <v>191774</v>
      </c>
      <c r="C103">
        <v>202266</v>
      </c>
      <c r="D103">
        <v>-5.1999999999999998E-2</v>
      </c>
      <c r="E103" t="s">
        <v>317</v>
      </c>
    </row>
    <row r="104" spans="1:5" x14ac:dyDescent="0.25">
      <c r="A104" s="3" t="s">
        <v>208</v>
      </c>
      <c r="B104" s="3">
        <v>52028</v>
      </c>
      <c r="C104" s="3">
        <v>62081</v>
      </c>
      <c r="D104" s="3">
        <v>-0.16200000000000001</v>
      </c>
      <c r="E104" s="3" t="s">
        <v>225</v>
      </c>
    </row>
    <row r="105" spans="1:5" x14ac:dyDescent="0.25">
      <c r="A105" s="3" t="s">
        <v>209</v>
      </c>
      <c r="B105" s="3">
        <v>116701</v>
      </c>
      <c r="C105" s="3">
        <v>119945</v>
      </c>
      <c r="D105" s="3">
        <v>-2.7E-2</v>
      </c>
      <c r="E105" s="3" t="s">
        <v>225</v>
      </c>
    </row>
    <row r="106" spans="1:5" x14ac:dyDescent="0.25">
      <c r="A106" s="3" t="s">
        <v>210</v>
      </c>
      <c r="B106" s="3">
        <v>68474</v>
      </c>
      <c r="C106" s="3">
        <v>64723</v>
      </c>
      <c r="D106" s="3">
        <v>5.8000000000000003E-2</v>
      </c>
      <c r="E106" s="3" t="s">
        <v>225</v>
      </c>
    </row>
    <row r="107" spans="1:5" x14ac:dyDescent="0.25">
      <c r="A107" s="3" t="s">
        <v>211</v>
      </c>
      <c r="B107" s="3">
        <v>134588</v>
      </c>
      <c r="C107" s="3">
        <v>124120</v>
      </c>
      <c r="D107" s="3">
        <v>8.4000000000000005E-2</v>
      </c>
      <c r="E107" s="3" t="s">
        <v>225</v>
      </c>
    </row>
    <row r="108" spans="1:5" x14ac:dyDescent="0.25">
      <c r="A108" s="3" t="s">
        <v>212</v>
      </c>
      <c r="B108" s="3">
        <v>248507</v>
      </c>
      <c r="C108" s="3">
        <v>249251</v>
      </c>
      <c r="D108" s="3">
        <v>-3.0000000000000001E-3</v>
      </c>
      <c r="E108" s="3" t="s">
        <v>225</v>
      </c>
    </row>
    <row r="109" spans="1:5" x14ac:dyDescent="0.25">
      <c r="A109" s="3" t="s">
        <v>213</v>
      </c>
      <c r="B109" s="3">
        <v>22668</v>
      </c>
      <c r="C109" s="3">
        <v>19570</v>
      </c>
      <c r="D109" s="3">
        <v>0.158</v>
      </c>
      <c r="E109" s="3" t="s">
        <v>225</v>
      </c>
    </row>
    <row r="110" spans="1:5" x14ac:dyDescent="0.25">
      <c r="A110" s="3" t="s">
        <v>214</v>
      </c>
      <c r="B110" s="3">
        <v>88466</v>
      </c>
      <c r="C110" s="3">
        <v>96393</v>
      </c>
      <c r="D110" s="3">
        <v>-8.2000000000000003E-2</v>
      </c>
      <c r="E110" s="3" t="s">
        <v>225</v>
      </c>
    </row>
    <row r="111" spans="1:5" x14ac:dyDescent="0.25">
      <c r="A111" s="3" t="s">
        <v>215</v>
      </c>
      <c r="B111" s="3">
        <v>120772</v>
      </c>
      <c r="C111" s="3">
        <v>136212</v>
      </c>
      <c r="D111" s="3">
        <v>-0.113</v>
      </c>
      <c r="E111" s="3" t="s">
        <v>225</v>
      </c>
    </row>
    <row r="112" spans="1:5" x14ac:dyDescent="0.25">
      <c r="A112" s="3" t="s">
        <v>216</v>
      </c>
      <c r="B112" s="3">
        <v>131257</v>
      </c>
      <c r="C112" s="3">
        <v>118134</v>
      </c>
      <c r="D112" s="3">
        <v>0.111</v>
      </c>
      <c r="E112" s="3" t="s">
        <v>225</v>
      </c>
    </row>
    <row r="113" spans="1:5" x14ac:dyDescent="0.25">
      <c r="A113" s="3" t="s">
        <v>217</v>
      </c>
      <c r="B113" s="3">
        <v>212273</v>
      </c>
      <c r="C113" s="3">
        <v>196312</v>
      </c>
      <c r="D113" s="3">
        <v>8.1000000000000003E-2</v>
      </c>
      <c r="E113" s="3" t="s">
        <v>225</v>
      </c>
    </row>
    <row r="114" spans="1:5" x14ac:dyDescent="0.25">
      <c r="A114" s="3" t="s">
        <v>218</v>
      </c>
      <c r="B114" s="3">
        <v>114733</v>
      </c>
      <c r="C114" s="3">
        <v>116249</v>
      </c>
      <c r="D114" s="3">
        <v>-1.2999999999999999E-2</v>
      </c>
      <c r="E114" s="3" t="s">
        <v>225</v>
      </c>
    </row>
    <row r="115" spans="1:5" x14ac:dyDescent="0.25">
      <c r="A115" s="3" t="s">
        <v>219</v>
      </c>
      <c r="B115" s="3">
        <v>16051</v>
      </c>
      <c r="C115" s="3">
        <v>18048</v>
      </c>
      <c r="D115" s="3">
        <v>-0.111</v>
      </c>
      <c r="E115" s="3" t="s">
        <v>225</v>
      </c>
    </row>
    <row r="116" spans="1:5" x14ac:dyDescent="0.25">
      <c r="A116" s="3" t="s">
        <v>220</v>
      </c>
      <c r="B116" s="3">
        <v>86953</v>
      </c>
      <c r="C116" s="3">
        <v>62907</v>
      </c>
      <c r="D116" s="3">
        <v>0.38200000000000001</v>
      </c>
      <c r="E116" s="3" t="s">
        <v>225</v>
      </c>
    </row>
    <row r="117" spans="1:5" x14ac:dyDescent="0.25">
      <c r="A117" s="3" t="s">
        <v>221</v>
      </c>
      <c r="B117" s="3">
        <v>81701</v>
      </c>
      <c r="C117" s="3">
        <v>82041</v>
      </c>
      <c r="D117" s="3">
        <v>-4.0000000000000001E-3</v>
      </c>
      <c r="E117" s="3" t="s">
        <v>225</v>
      </c>
    </row>
    <row r="118" spans="1:5" x14ac:dyDescent="0.25">
      <c r="A118" s="3" t="s">
        <v>222</v>
      </c>
      <c r="B118" s="3">
        <v>111970</v>
      </c>
      <c r="C118" s="3">
        <v>97034</v>
      </c>
      <c r="D118" s="3">
        <v>0.154</v>
      </c>
      <c r="E118" s="3" t="s">
        <v>225</v>
      </c>
    </row>
    <row r="119" spans="1:5" x14ac:dyDescent="0.25">
      <c r="A119" s="3" t="s">
        <v>223</v>
      </c>
      <c r="B119" s="3">
        <v>191379</v>
      </c>
      <c r="C119" s="3">
        <v>158917</v>
      </c>
      <c r="D119" s="3">
        <v>0.20399999999999999</v>
      </c>
      <c r="E119" s="3" t="s">
        <v>225</v>
      </c>
    </row>
    <row r="120" spans="1:5" x14ac:dyDescent="0.25">
      <c r="A120" s="3" t="s">
        <v>224</v>
      </c>
      <c r="B120" s="3">
        <v>4223</v>
      </c>
      <c r="C120" s="3">
        <v>7037</v>
      </c>
      <c r="D120" s="3">
        <v>-0.4</v>
      </c>
      <c r="E120" s="3" t="s">
        <v>225</v>
      </c>
    </row>
    <row r="121" spans="1:5" x14ac:dyDescent="0.25">
      <c r="A121" s="3" t="s">
        <v>16</v>
      </c>
      <c r="B121" s="3">
        <v>726</v>
      </c>
      <c r="C121" s="3">
        <v>9104</v>
      </c>
      <c r="D121" s="3">
        <v>-0.92</v>
      </c>
      <c r="E121" s="3" t="s">
        <v>225</v>
      </c>
    </row>
    <row r="122" spans="1:5" x14ac:dyDescent="0.25">
      <c r="A122" s="3" t="s">
        <v>17</v>
      </c>
      <c r="B122" s="3">
        <v>182898</v>
      </c>
      <c r="C122" s="3">
        <v>152294</v>
      </c>
      <c r="D122" s="3">
        <v>0.20100000000000001</v>
      </c>
      <c r="E122" s="3" t="s">
        <v>225</v>
      </c>
    </row>
    <row r="123" spans="1:5" x14ac:dyDescent="0.25">
      <c r="A123" s="3" t="s">
        <v>18</v>
      </c>
      <c r="B123" s="3">
        <v>589</v>
      </c>
      <c r="C123" s="3">
        <v>21351</v>
      </c>
      <c r="D123" s="3">
        <v>-0.97199999999999998</v>
      </c>
      <c r="E123" s="3" t="s">
        <v>225</v>
      </c>
    </row>
    <row r="124" spans="1:5" x14ac:dyDescent="0.25">
      <c r="A124" s="3" t="s">
        <v>226</v>
      </c>
      <c r="B124" s="3">
        <v>60082</v>
      </c>
      <c r="C124" s="3">
        <v>50866</v>
      </c>
      <c r="D124" s="3">
        <v>0.18099999999999999</v>
      </c>
      <c r="E124" s="3" t="s">
        <v>309</v>
      </c>
    </row>
    <row r="125" spans="1:5" x14ac:dyDescent="0.25">
      <c r="A125" s="3" t="s">
        <v>227</v>
      </c>
      <c r="B125" s="3">
        <v>103306</v>
      </c>
      <c r="C125" s="3">
        <v>88342</v>
      </c>
      <c r="D125" s="3">
        <v>0.16900000000000001</v>
      </c>
      <c r="E125" s="3" t="s">
        <v>309</v>
      </c>
    </row>
    <row r="126" spans="1:5" x14ac:dyDescent="0.25">
      <c r="A126" s="3" t="s">
        <v>228</v>
      </c>
      <c r="B126" s="3">
        <v>59835</v>
      </c>
      <c r="C126" s="3">
        <v>41443</v>
      </c>
      <c r="D126" s="3">
        <v>0.44400000000000001</v>
      </c>
      <c r="E126" s="3" t="s">
        <v>309</v>
      </c>
    </row>
    <row r="127" spans="1:5" x14ac:dyDescent="0.25">
      <c r="A127" s="3" t="s">
        <v>229</v>
      </c>
      <c r="B127" s="3">
        <v>53447</v>
      </c>
      <c r="C127" s="3">
        <v>42732</v>
      </c>
      <c r="D127" s="3">
        <v>0.251</v>
      </c>
      <c r="E127" s="3" t="s">
        <v>309</v>
      </c>
    </row>
    <row r="128" spans="1:5" x14ac:dyDescent="0.25">
      <c r="A128" s="3" t="s">
        <v>230</v>
      </c>
      <c r="B128" s="3">
        <v>37054</v>
      </c>
      <c r="C128" s="3">
        <v>31334</v>
      </c>
      <c r="D128" s="3">
        <v>0.183</v>
      </c>
      <c r="E128" s="3" t="s">
        <v>309</v>
      </c>
    </row>
    <row r="129" spans="1:5" x14ac:dyDescent="0.25">
      <c r="A129" s="3" t="s">
        <v>231</v>
      </c>
      <c r="B129" s="3">
        <v>14035</v>
      </c>
      <c r="C129" s="3">
        <v>12737</v>
      </c>
      <c r="D129" s="3">
        <v>0.10199999999999999</v>
      </c>
      <c r="E129" s="3" t="s">
        <v>309</v>
      </c>
    </row>
    <row r="130" spans="1:5" x14ac:dyDescent="0.25">
      <c r="A130" s="3" t="s">
        <v>232</v>
      </c>
      <c r="B130" s="3">
        <v>12771</v>
      </c>
      <c r="C130" s="3">
        <v>12583</v>
      </c>
      <c r="D130" s="3">
        <v>1.4999999999999999E-2</v>
      </c>
      <c r="E130" s="3" t="s">
        <v>309</v>
      </c>
    </row>
    <row r="131" spans="1:5" x14ac:dyDescent="0.25">
      <c r="A131" t="s">
        <v>233</v>
      </c>
      <c r="B131" s="5">
        <v>820799</v>
      </c>
      <c r="C131" s="5">
        <v>780354</v>
      </c>
      <c r="D131" s="1">
        <v>5.1999999999999998E-2</v>
      </c>
      <c r="E131" s="3" t="s">
        <v>310</v>
      </c>
    </row>
    <row r="132" spans="1:5" x14ac:dyDescent="0.25">
      <c r="A132" t="s">
        <v>234</v>
      </c>
      <c r="B132" s="5">
        <v>574876</v>
      </c>
      <c r="C132" s="5">
        <v>600544</v>
      </c>
      <c r="D132" s="1">
        <v>-4.2999999999999997E-2</v>
      </c>
      <c r="E132" s="3" t="s">
        <v>310</v>
      </c>
    </row>
    <row r="133" spans="1:5" x14ac:dyDescent="0.25">
      <c r="A133" t="s">
        <v>235</v>
      </c>
      <c r="B133" s="5">
        <v>489418</v>
      </c>
      <c r="C133" s="5">
        <v>450122</v>
      </c>
      <c r="D133" s="1">
        <v>8.6999999999999994E-2</v>
      </c>
      <c r="E133" s="3" t="s">
        <v>310</v>
      </c>
    </row>
    <row r="134" spans="1:5" x14ac:dyDescent="0.25">
      <c r="A134" t="s">
        <v>236</v>
      </c>
      <c r="B134" s="5">
        <v>221680</v>
      </c>
      <c r="C134" s="5">
        <v>224139</v>
      </c>
      <c r="D134" s="1">
        <v>-1.0999999999999999E-2</v>
      </c>
      <c r="E134" s="3" t="s">
        <v>310</v>
      </c>
    </row>
    <row r="135" spans="1:5" x14ac:dyDescent="0.25">
      <c r="A135" t="s">
        <v>237</v>
      </c>
      <c r="B135" s="5">
        <v>191631</v>
      </c>
      <c r="C135" s="5">
        <v>179562</v>
      </c>
      <c r="D135" s="1">
        <v>6.7000000000000004E-2</v>
      </c>
      <c r="E135" s="3" t="s">
        <v>310</v>
      </c>
    </row>
    <row r="136" spans="1:5" x14ac:dyDescent="0.25">
      <c r="A136" t="s">
        <v>238</v>
      </c>
      <c r="B136" s="5">
        <v>115489</v>
      </c>
      <c r="C136" s="5">
        <v>118880</v>
      </c>
      <c r="D136" s="1">
        <v>-2.9000000000000001E-2</v>
      </c>
      <c r="E136" s="3" t="s">
        <v>310</v>
      </c>
    </row>
    <row r="137" spans="1:5" x14ac:dyDescent="0.25">
      <c r="A137" t="s">
        <v>239</v>
      </c>
      <c r="B137" s="5">
        <v>108725</v>
      </c>
      <c r="C137" s="5">
        <v>84430</v>
      </c>
      <c r="D137" s="1">
        <v>0.28799999999999998</v>
      </c>
      <c r="E137" s="3" t="s">
        <v>310</v>
      </c>
    </row>
    <row r="138" spans="1:5" x14ac:dyDescent="0.25">
      <c r="A138" t="s">
        <v>240</v>
      </c>
      <c r="B138" s="5">
        <v>86926</v>
      </c>
      <c r="C138" s="5">
        <v>62817</v>
      </c>
      <c r="D138" s="1">
        <v>0.38400000000000001</v>
      </c>
      <c r="E138" s="3" t="s">
        <v>310</v>
      </c>
    </row>
    <row r="139" spans="1:5" x14ac:dyDescent="0.25">
      <c r="A139" t="s">
        <v>243</v>
      </c>
      <c r="B139" s="5">
        <v>21880</v>
      </c>
      <c r="C139" s="5">
        <v>12140</v>
      </c>
      <c r="D139" s="1">
        <v>0.80200000000000005</v>
      </c>
      <c r="E139" s="3" t="s">
        <v>310</v>
      </c>
    </row>
    <row r="140" spans="1:5" x14ac:dyDescent="0.25">
      <c r="A140" t="s">
        <v>241</v>
      </c>
      <c r="B140" s="5">
        <v>23667</v>
      </c>
      <c r="C140">
        <v>520</v>
      </c>
      <c r="D140" s="6">
        <v>44.51</v>
      </c>
      <c r="E140" s="3" t="s">
        <v>310</v>
      </c>
    </row>
    <row r="141" spans="1:5" x14ac:dyDescent="0.25">
      <c r="A141" t="s">
        <v>242</v>
      </c>
      <c r="B141" s="5">
        <v>37449</v>
      </c>
      <c r="C141" s="5">
        <v>30077</v>
      </c>
      <c r="D141" s="1">
        <v>0.245</v>
      </c>
      <c r="E141" s="3" t="s">
        <v>310</v>
      </c>
    </row>
    <row r="142" spans="1:5" x14ac:dyDescent="0.25">
      <c r="A142" t="s">
        <v>287</v>
      </c>
      <c r="B142" s="5">
        <v>62366</v>
      </c>
      <c r="C142">
        <v>0</v>
      </c>
      <c r="D142" t="s">
        <v>5</v>
      </c>
      <c r="E142" s="3" t="s">
        <v>286</v>
      </c>
    </row>
    <row r="143" spans="1:5" x14ac:dyDescent="0.25">
      <c r="A143" t="s">
        <v>288</v>
      </c>
      <c r="B143" s="5">
        <v>59071</v>
      </c>
      <c r="C143" s="5">
        <v>97530</v>
      </c>
      <c r="D143" s="1">
        <v>-0.39400000000000002</v>
      </c>
      <c r="E143" s="3" t="s">
        <v>286</v>
      </c>
    </row>
    <row r="144" spans="1:5" x14ac:dyDescent="0.25">
      <c r="A144" t="s">
        <v>289</v>
      </c>
      <c r="B144" s="5">
        <v>127678</v>
      </c>
      <c r="C144" s="5">
        <v>101553</v>
      </c>
      <c r="D144" s="1">
        <v>0.25700000000000001</v>
      </c>
      <c r="E144" s="3" t="s">
        <v>286</v>
      </c>
    </row>
    <row r="145" spans="1:5" x14ac:dyDescent="0.25">
      <c r="A145" t="s">
        <v>290</v>
      </c>
      <c r="B145" s="5">
        <v>120846</v>
      </c>
      <c r="C145" s="5">
        <v>127736</v>
      </c>
      <c r="D145" s="1">
        <v>-5.3999999999999999E-2</v>
      </c>
      <c r="E145" s="3" t="s">
        <v>286</v>
      </c>
    </row>
    <row r="146" spans="1:5" x14ac:dyDescent="0.25">
      <c r="A146" t="s">
        <v>291</v>
      </c>
      <c r="B146" s="5">
        <v>44264</v>
      </c>
      <c r="C146" s="5">
        <v>36755</v>
      </c>
      <c r="D146" s="1">
        <v>0.20399999999999999</v>
      </c>
      <c r="E146" s="3" t="s">
        <v>286</v>
      </c>
    </row>
    <row r="147" spans="1:5" x14ac:dyDescent="0.25">
      <c r="A147" t="s">
        <v>292</v>
      </c>
      <c r="B147">
        <v>375</v>
      </c>
      <c r="C147">
        <v>8609</v>
      </c>
      <c r="D147" s="1">
        <v>-0.95599999999999996</v>
      </c>
      <c r="E147" s="3" t="s">
        <v>286</v>
      </c>
    </row>
    <row r="148" spans="1:5" x14ac:dyDescent="0.25">
      <c r="A148" t="s">
        <v>293</v>
      </c>
      <c r="B148" s="5">
        <v>11115</v>
      </c>
      <c r="C148" s="5">
        <v>11018</v>
      </c>
      <c r="D148" s="1">
        <v>8.9999999999999993E-3</v>
      </c>
      <c r="E148" s="3" t="s">
        <v>286</v>
      </c>
    </row>
    <row r="149" spans="1:5" x14ac:dyDescent="0.25">
      <c r="A149" t="s">
        <v>294</v>
      </c>
      <c r="B149" s="5">
        <v>127791</v>
      </c>
      <c r="C149" s="5">
        <v>137497</v>
      </c>
      <c r="D149" s="1">
        <v>-7.0999999999999994E-2</v>
      </c>
      <c r="E149" s="3" t="s">
        <v>286</v>
      </c>
    </row>
    <row r="150" spans="1:5" x14ac:dyDescent="0.25">
      <c r="A150" t="s">
        <v>296</v>
      </c>
      <c r="B150">
        <v>7019</v>
      </c>
      <c r="C150" s="5">
        <v>10283</v>
      </c>
      <c r="D150" s="1">
        <v>-0.317</v>
      </c>
      <c r="E150" s="3" t="s">
        <v>295</v>
      </c>
    </row>
    <row r="151" spans="1:5" x14ac:dyDescent="0.25">
      <c r="A151" t="s">
        <v>297</v>
      </c>
      <c r="B151" s="5">
        <v>68007</v>
      </c>
      <c r="C151" s="5">
        <v>63382</v>
      </c>
      <c r="D151" s="1">
        <v>7.2999999999999995E-2</v>
      </c>
      <c r="E151" s="3" t="s">
        <v>295</v>
      </c>
    </row>
    <row r="152" spans="1:5" x14ac:dyDescent="0.25">
      <c r="A152" t="s">
        <v>298</v>
      </c>
      <c r="B152" s="5">
        <v>54245</v>
      </c>
      <c r="C152" s="5">
        <v>50788</v>
      </c>
      <c r="D152" s="1">
        <v>6.8000000000000005E-2</v>
      </c>
      <c r="E152" s="3" t="s">
        <v>295</v>
      </c>
    </row>
    <row r="153" spans="1:5" x14ac:dyDescent="0.25">
      <c r="A153" t="s">
        <v>299</v>
      </c>
      <c r="B153" s="5">
        <v>143244</v>
      </c>
      <c r="C153" s="5">
        <v>117577</v>
      </c>
      <c r="D153" s="1">
        <v>0.218</v>
      </c>
      <c r="E153" s="3" t="s">
        <v>295</v>
      </c>
    </row>
    <row r="154" spans="1:5" x14ac:dyDescent="0.25">
      <c r="A154" t="s">
        <v>300</v>
      </c>
      <c r="B154" s="5">
        <v>43232</v>
      </c>
      <c r="C154" s="5">
        <v>52221</v>
      </c>
      <c r="D154" s="1">
        <v>-0.17199999999999999</v>
      </c>
      <c r="E154" s="3" t="s">
        <v>295</v>
      </c>
    </row>
    <row r="155" spans="1:5" x14ac:dyDescent="0.25">
      <c r="A155" t="s">
        <v>301</v>
      </c>
      <c r="B155" s="5">
        <v>20607</v>
      </c>
      <c r="C155" s="5">
        <v>21992</v>
      </c>
      <c r="D155" s="1">
        <v>-6.3E-2</v>
      </c>
      <c r="E155" s="3" t="s">
        <v>295</v>
      </c>
    </row>
    <row r="156" spans="1:5" x14ac:dyDescent="0.25">
      <c r="A156" t="s">
        <v>302</v>
      </c>
      <c r="B156" s="5">
        <v>34304</v>
      </c>
      <c r="C156" s="5">
        <v>29889</v>
      </c>
      <c r="D156" s="1">
        <v>0.14799999999999999</v>
      </c>
      <c r="E156" s="3" t="s">
        <v>295</v>
      </c>
    </row>
    <row r="157" spans="1:5" x14ac:dyDescent="0.25">
      <c r="A157" t="s">
        <v>303</v>
      </c>
      <c r="B157" s="5">
        <v>17873</v>
      </c>
      <c r="C157" s="5">
        <v>16958</v>
      </c>
      <c r="D157" s="1">
        <v>5.3999999999999999E-2</v>
      </c>
      <c r="E157" s="3" t="s">
        <v>295</v>
      </c>
    </row>
    <row r="158" spans="1:5" x14ac:dyDescent="0.25">
      <c r="A158" t="s">
        <v>304</v>
      </c>
      <c r="B158" s="5">
        <v>18523</v>
      </c>
      <c r="C158" s="5">
        <v>17317</v>
      </c>
      <c r="D158" s="1">
        <v>7.0000000000000007E-2</v>
      </c>
      <c r="E158" s="3" t="s">
        <v>295</v>
      </c>
    </row>
    <row r="159" spans="1:5" x14ac:dyDescent="0.25">
      <c r="A159" t="s">
        <v>305</v>
      </c>
      <c r="B159">
        <v>21</v>
      </c>
      <c r="C159">
        <v>2183</v>
      </c>
      <c r="D159" s="1">
        <v>-0.99</v>
      </c>
      <c r="E159" s="3" t="s">
        <v>295</v>
      </c>
    </row>
    <row r="160" spans="1:5" x14ac:dyDescent="0.25">
      <c r="A160" t="s">
        <v>306</v>
      </c>
      <c r="B160" s="5">
        <v>40440</v>
      </c>
      <c r="C160" s="5">
        <v>27812</v>
      </c>
      <c r="D160" s="1">
        <v>0.45400000000000001</v>
      </c>
      <c r="E160" s="3" t="s">
        <v>295</v>
      </c>
    </row>
    <row r="161" spans="1:5" x14ac:dyDescent="0.25">
      <c r="A161" t="s">
        <v>307</v>
      </c>
      <c r="B161" s="5">
        <v>15972</v>
      </c>
      <c r="C161" s="5">
        <v>11053</v>
      </c>
      <c r="D161" s="1">
        <v>0.44500000000000001</v>
      </c>
      <c r="E161" s="3" t="s">
        <v>295</v>
      </c>
    </row>
    <row r="162" spans="1:5" x14ac:dyDescent="0.25">
      <c r="A162" t="s">
        <v>245</v>
      </c>
      <c r="B162" s="5">
        <v>20048</v>
      </c>
      <c r="C162" s="5">
        <v>13229</v>
      </c>
      <c r="D162" s="1">
        <v>0.51500000000000001</v>
      </c>
      <c r="E162" t="s">
        <v>312</v>
      </c>
    </row>
    <row r="163" spans="1:5" x14ac:dyDescent="0.25">
      <c r="A163" t="s">
        <v>246</v>
      </c>
      <c r="B163" s="5">
        <v>27812</v>
      </c>
      <c r="C163" s="5">
        <v>14420</v>
      </c>
      <c r="D163" s="1">
        <v>0.92900000000000005</v>
      </c>
      <c r="E163" t="s">
        <v>312</v>
      </c>
    </row>
    <row r="164" spans="1:5" x14ac:dyDescent="0.25">
      <c r="A164" t="s">
        <v>247</v>
      </c>
      <c r="B164">
        <v>2259</v>
      </c>
      <c r="C164">
        <v>0</v>
      </c>
      <c r="D164" t="s">
        <v>5</v>
      </c>
      <c r="E164" t="s">
        <v>312</v>
      </c>
    </row>
    <row r="165" spans="1:5" x14ac:dyDescent="0.25">
      <c r="A165" t="s">
        <v>248</v>
      </c>
      <c r="B165" s="5">
        <v>24545</v>
      </c>
      <c r="C165" s="5">
        <v>25593</v>
      </c>
      <c r="D165" s="1">
        <v>-4.1000000000000002E-2</v>
      </c>
      <c r="E165" t="s">
        <v>312</v>
      </c>
    </row>
    <row r="166" spans="1:5" x14ac:dyDescent="0.25">
      <c r="A166" t="s">
        <v>249</v>
      </c>
      <c r="B166" s="5">
        <v>52361</v>
      </c>
      <c r="C166" s="5">
        <v>51026</v>
      </c>
      <c r="D166" s="1">
        <v>2.5999999999999999E-2</v>
      </c>
      <c r="E166" t="s">
        <v>313</v>
      </c>
    </row>
    <row r="167" spans="1:5" x14ac:dyDescent="0.25">
      <c r="A167" t="s">
        <v>250</v>
      </c>
      <c r="B167" s="5">
        <v>49550</v>
      </c>
      <c r="C167" s="5">
        <v>52006</v>
      </c>
      <c r="D167" s="1">
        <v>-4.7E-2</v>
      </c>
      <c r="E167" t="s">
        <v>313</v>
      </c>
    </row>
    <row r="168" spans="1:5" x14ac:dyDescent="0.25">
      <c r="A168" t="s">
        <v>251</v>
      </c>
      <c r="B168" s="5">
        <v>44196</v>
      </c>
      <c r="C168" s="5">
        <v>31924</v>
      </c>
      <c r="D168" s="1">
        <v>0.38400000000000001</v>
      </c>
      <c r="E168" t="s">
        <v>313</v>
      </c>
    </row>
    <row r="169" spans="1:5" x14ac:dyDescent="0.25">
      <c r="A169" t="s">
        <v>252</v>
      </c>
      <c r="B169">
        <v>4989</v>
      </c>
      <c r="C169">
        <v>6429</v>
      </c>
      <c r="D169" s="1">
        <v>-0.224</v>
      </c>
      <c r="E169" t="s">
        <v>313</v>
      </c>
    </row>
    <row r="170" spans="1:5" x14ac:dyDescent="0.25">
      <c r="A170" t="s">
        <v>253</v>
      </c>
      <c r="B170" s="5">
        <v>14193</v>
      </c>
      <c r="C170">
        <v>0</v>
      </c>
      <c r="D170" t="s">
        <v>5</v>
      </c>
      <c r="E170" t="s">
        <v>313</v>
      </c>
    </row>
    <row r="171" spans="1:5" x14ac:dyDescent="0.25">
      <c r="A171" t="s">
        <v>254</v>
      </c>
      <c r="B171" s="5">
        <v>16973</v>
      </c>
      <c r="C171">
        <v>5468</v>
      </c>
      <c r="D171" s="6">
        <v>2.1</v>
      </c>
      <c r="E171" t="s">
        <v>313</v>
      </c>
    </row>
    <row r="172" spans="1:5" x14ac:dyDescent="0.25">
      <c r="A172" t="s">
        <v>255</v>
      </c>
      <c r="B172" s="5">
        <v>10016</v>
      </c>
      <c r="C172">
        <v>0</v>
      </c>
      <c r="D172" t="s">
        <v>5</v>
      </c>
      <c r="E172" t="s">
        <v>313</v>
      </c>
    </row>
    <row r="173" spans="1:5" x14ac:dyDescent="0.25">
      <c r="A173" t="s">
        <v>256</v>
      </c>
      <c r="B173" s="5">
        <v>14243</v>
      </c>
      <c r="C173">
        <v>7611</v>
      </c>
      <c r="D173" s="1">
        <v>0.871</v>
      </c>
      <c r="E173" t="s">
        <v>313</v>
      </c>
    </row>
    <row r="174" spans="1:5" x14ac:dyDescent="0.25">
      <c r="A174" t="s">
        <v>257</v>
      </c>
      <c r="B174">
        <v>3</v>
      </c>
      <c r="C174">
        <v>77</v>
      </c>
      <c r="D174" s="1">
        <v>-0.96099999999999997</v>
      </c>
      <c r="E174" t="s">
        <v>313</v>
      </c>
    </row>
    <row r="175" spans="1:5" x14ac:dyDescent="0.25">
      <c r="A175" t="s">
        <v>322</v>
      </c>
      <c r="B175" s="5">
        <v>11076</v>
      </c>
      <c r="C175" s="5">
        <v>14583</v>
      </c>
      <c r="D175" s="1">
        <v>-0.24</v>
      </c>
      <c r="E175" t="s">
        <v>313</v>
      </c>
    </row>
    <row r="176" spans="1:5" x14ac:dyDescent="0.25">
      <c r="A176" t="s">
        <v>258</v>
      </c>
      <c r="B176" s="5">
        <v>54884</v>
      </c>
      <c r="C176" s="5">
        <v>43764</v>
      </c>
      <c r="D176" s="1">
        <v>0.254</v>
      </c>
      <c r="E176" t="s">
        <v>313</v>
      </c>
    </row>
    <row r="177" spans="1:5" x14ac:dyDescent="0.25">
      <c r="A177" t="s">
        <v>259</v>
      </c>
      <c r="B177" s="5">
        <v>25562</v>
      </c>
      <c r="C177" s="5">
        <v>24590</v>
      </c>
      <c r="D177" s="1">
        <v>0.04</v>
      </c>
      <c r="E177" t="s">
        <v>313</v>
      </c>
    </row>
    <row r="178" spans="1:5" x14ac:dyDescent="0.25">
      <c r="A178" t="s">
        <v>323</v>
      </c>
      <c r="B178" s="5">
        <v>47872</v>
      </c>
      <c r="C178" s="5">
        <v>27902</v>
      </c>
      <c r="D178" s="1">
        <v>0.71599999999999997</v>
      </c>
      <c r="E178" t="s">
        <v>313</v>
      </c>
    </row>
    <row r="179" spans="1:5" x14ac:dyDescent="0.25">
      <c r="A179" t="s">
        <v>260</v>
      </c>
      <c r="B179" s="5">
        <v>19332</v>
      </c>
      <c r="C179" s="5">
        <v>13533</v>
      </c>
      <c r="D179" s="1">
        <v>0.42899999999999999</v>
      </c>
      <c r="E179" t="s">
        <v>313</v>
      </c>
    </row>
    <row r="180" spans="1:5" x14ac:dyDescent="0.25">
      <c r="A180" t="s">
        <v>261</v>
      </c>
      <c r="B180" s="5">
        <v>20452</v>
      </c>
      <c r="C180" s="5">
        <v>26134</v>
      </c>
      <c r="D180" s="1">
        <v>-0.217</v>
      </c>
      <c r="E180" t="s">
        <v>313</v>
      </c>
    </row>
    <row r="181" spans="1:5" x14ac:dyDescent="0.25">
      <c r="A181" t="s">
        <v>262</v>
      </c>
      <c r="B181" s="5">
        <v>55495</v>
      </c>
      <c r="C181" s="5">
        <v>58208</v>
      </c>
      <c r="D181" s="1">
        <v>-4.7E-2</v>
      </c>
      <c r="E181" t="s">
        <v>314</v>
      </c>
    </row>
    <row r="182" spans="1:5" x14ac:dyDescent="0.25">
      <c r="A182" t="s">
        <v>263</v>
      </c>
      <c r="B182">
        <v>0</v>
      </c>
      <c r="C182">
        <v>2</v>
      </c>
      <c r="D182" s="6">
        <v>-1</v>
      </c>
      <c r="E182" t="s">
        <v>314</v>
      </c>
    </row>
    <row r="183" spans="1:5" x14ac:dyDescent="0.25">
      <c r="A183" t="s">
        <v>264</v>
      </c>
      <c r="B183" s="5">
        <v>30563</v>
      </c>
      <c r="C183" s="5">
        <v>18995</v>
      </c>
      <c r="D183" s="1">
        <v>0.60899999999999999</v>
      </c>
      <c r="E183" t="s">
        <v>314</v>
      </c>
    </row>
    <row r="184" spans="1:5" x14ac:dyDescent="0.25">
      <c r="A184" t="s">
        <v>265</v>
      </c>
      <c r="B184" s="5">
        <v>47641</v>
      </c>
      <c r="C184" s="5">
        <v>54997</v>
      </c>
      <c r="D184" s="1">
        <v>-0.13400000000000001</v>
      </c>
      <c r="E184" t="s">
        <v>314</v>
      </c>
    </row>
    <row r="185" spans="1:5" x14ac:dyDescent="0.25">
      <c r="A185" t="s">
        <v>266</v>
      </c>
      <c r="B185">
        <v>7117</v>
      </c>
      <c r="C185">
        <v>7906</v>
      </c>
      <c r="D185" s="1">
        <v>-0.1</v>
      </c>
      <c r="E185" t="s">
        <v>314</v>
      </c>
    </row>
    <row r="186" spans="1:5" x14ac:dyDescent="0.25">
      <c r="A186" t="s">
        <v>267</v>
      </c>
      <c r="B186" s="5">
        <v>22139</v>
      </c>
      <c r="C186" s="5">
        <v>68850</v>
      </c>
      <c r="D186" s="1">
        <v>-0.67800000000000005</v>
      </c>
      <c r="E186" t="s">
        <v>314</v>
      </c>
    </row>
    <row r="187" spans="1:5" x14ac:dyDescent="0.25">
      <c r="A187" t="s">
        <v>268</v>
      </c>
      <c r="B187" s="5">
        <v>39485</v>
      </c>
      <c r="C187">
        <v>0</v>
      </c>
      <c r="D187" t="s">
        <v>5</v>
      </c>
      <c r="E187" t="s">
        <v>314</v>
      </c>
    </row>
    <row r="188" spans="1:5" x14ac:dyDescent="0.25">
      <c r="A188" t="s">
        <v>269</v>
      </c>
      <c r="B188" s="5">
        <v>42120</v>
      </c>
      <c r="C188" s="5">
        <v>41770</v>
      </c>
      <c r="D188" s="1">
        <v>8.0000000000000002E-3</v>
      </c>
      <c r="E188" t="s">
        <v>314</v>
      </c>
    </row>
    <row r="189" spans="1:5" x14ac:dyDescent="0.25">
      <c r="A189" t="s">
        <v>270</v>
      </c>
      <c r="B189">
        <v>6261</v>
      </c>
      <c r="C189">
        <v>5737</v>
      </c>
      <c r="D189" s="1">
        <v>9.0999999999999998E-2</v>
      </c>
      <c r="E189" t="s">
        <v>314</v>
      </c>
    </row>
    <row r="190" spans="1:5" x14ac:dyDescent="0.25">
      <c r="A190" t="s">
        <v>271</v>
      </c>
      <c r="B190" s="5">
        <v>10772</v>
      </c>
      <c r="C190">
        <v>9031</v>
      </c>
      <c r="D190" s="1">
        <v>0.193</v>
      </c>
      <c r="E190" t="s">
        <v>314</v>
      </c>
    </row>
    <row r="191" spans="1:5" x14ac:dyDescent="0.25">
      <c r="A191" t="s">
        <v>324</v>
      </c>
      <c r="B191" s="5">
        <v>21612</v>
      </c>
      <c r="C191" s="5">
        <v>21459</v>
      </c>
      <c r="D191" s="1">
        <v>7.0000000000000001E-3</v>
      </c>
      <c r="E191" t="s">
        <v>314</v>
      </c>
    </row>
    <row r="192" spans="1:5" x14ac:dyDescent="0.25">
      <c r="A192" t="s">
        <v>272</v>
      </c>
      <c r="B192" s="5">
        <v>25148</v>
      </c>
      <c r="C192" s="5">
        <v>25212</v>
      </c>
      <c r="D192" s="1">
        <v>-3.0000000000000001E-3</v>
      </c>
      <c r="E192" t="s">
        <v>314</v>
      </c>
    </row>
    <row r="193" spans="1:5" x14ac:dyDescent="0.25">
      <c r="A193" t="s">
        <v>273</v>
      </c>
      <c r="B193" s="5">
        <v>109435</v>
      </c>
      <c r="C193" s="5">
        <v>100610</v>
      </c>
      <c r="D193" s="1">
        <v>8.7999999999999995E-2</v>
      </c>
      <c r="E193" t="s">
        <v>314</v>
      </c>
    </row>
    <row r="194" spans="1:5" x14ac:dyDescent="0.25">
      <c r="A194" t="s">
        <v>274</v>
      </c>
      <c r="B194">
        <v>4028</v>
      </c>
      <c r="C194">
        <v>4696</v>
      </c>
      <c r="D194" s="1">
        <v>-0.14199999999999999</v>
      </c>
      <c r="E194" t="s">
        <v>314</v>
      </c>
    </row>
    <row r="195" spans="1:5" x14ac:dyDescent="0.25">
      <c r="A195" t="s">
        <v>275</v>
      </c>
      <c r="B195" s="5">
        <v>30967</v>
      </c>
      <c r="C195" s="5">
        <v>22199</v>
      </c>
      <c r="D195" s="1">
        <v>0.39500000000000002</v>
      </c>
      <c r="E195" t="s">
        <v>314</v>
      </c>
    </row>
    <row r="196" spans="1:5" x14ac:dyDescent="0.25">
      <c r="A196" t="s">
        <v>276</v>
      </c>
      <c r="B196">
        <v>1917</v>
      </c>
      <c r="C196">
        <v>0</v>
      </c>
      <c r="D196" t="s">
        <v>5</v>
      </c>
      <c r="E196" t="s">
        <v>314</v>
      </c>
    </row>
    <row r="197" spans="1:5" x14ac:dyDescent="0.25">
      <c r="A197" t="s">
        <v>325</v>
      </c>
      <c r="B197" s="5">
        <v>51791</v>
      </c>
      <c r="C197" s="5">
        <v>53217</v>
      </c>
      <c r="D197" s="1">
        <v>-2.7E-2</v>
      </c>
      <c r="E197" t="s">
        <v>314</v>
      </c>
    </row>
    <row r="198" spans="1:5" x14ac:dyDescent="0.25">
      <c r="A198" t="s">
        <v>277</v>
      </c>
      <c r="B198" s="5">
        <v>15383</v>
      </c>
      <c r="C198" s="5">
        <v>16473</v>
      </c>
      <c r="D198" s="1">
        <v>-6.6000000000000003E-2</v>
      </c>
      <c r="E198" t="s">
        <v>314</v>
      </c>
    </row>
    <row r="199" spans="1:5" x14ac:dyDescent="0.25">
      <c r="A199" t="s">
        <v>278</v>
      </c>
      <c r="B199">
        <v>4223</v>
      </c>
      <c r="C199">
        <v>7037</v>
      </c>
      <c r="D199" s="1">
        <v>-0.4</v>
      </c>
      <c r="E199" t="s">
        <v>314</v>
      </c>
    </row>
    <row r="200" spans="1:5" x14ac:dyDescent="0.25">
      <c r="A200" t="s">
        <v>116</v>
      </c>
      <c r="B200">
        <v>5425</v>
      </c>
      <c r="C200">
        <v>5118</v>
      </c>
      <c r="D200" s="1">
        <v>0.06</v>
      </c>
      <c r="E200" t="s">
        <v>314</v>
      </c>
    </row>
    <row r="201" spans="1:5" x14ac:dyDescent="0.25">
      <c r="A201" t="s">
        <v>279</v>
      </c>
      <c r="B201" s="5">
        <v>32526</v>
      </c>
      <c r="C201" s="5">
        <v>12777</v>
      </c>
      <c r="D201" s="6">
        <v>1.55</v>
      </c>
      <c r="E201" t="s">
        <v>314</v>
      </c>
    </row>
    <row r="202" spans="1:5" x14ac:dyDescent="0.25">
      <c r="A202" t="s">
        <v>280</v>
      </c>
      <c r="B202">
        <v>4149</v>
      </c>
      <c r="C202">
        <v>4990</v>
      </c>
      <c r="D202" s="1">
        <v>-0.16900000000000001</v>
      </c>
      <c r="E202" t="s">
        <v>315</v>
      </c>
    </row>
    <row r="203" spans="1:5" x14ac:dyDescent="0.25">
      <c r="A203" t="s">
        <v>129</v>
      </c>
      <c r="B203">
        <v>3947</v>
      </c>
      <c r="C203">
        <v>8146</v>
      </c>
      <c r="D203" s="1">
        <v>-0.51500000000000001</v>
      </c>
      <c r="E203" t="s">
        <v>315</v>
      </c>
    </row>
    <row r="204" spans="1:5" x14ac:dyDescent="0.25">
      <c r="A204" t="s">
        <v>281</v>
      </c>
      <c r="B204" s="5">
        <v>12918</v>
      </c>
      <c r="C204">
        <v>9292</v>
      </c>
      <c r="D204" s="1">
        <v>0.39</v>
      </c>
      <c r="E204" t="s">
        <v>315</v>
      </c>
    </row>
    <row r="205" spans="1:5" x14ac:dyDescent="0.25">
      <c r="A205" t="s">
        <v>282</v>
      </c>
      <c r="B205">
        <v>782</v>
      </c>
      <c r="C205">
        <v>0</v>
      </c>
      <c r="D205" t="s">
        <v>5</v>
      </c>
      <c r="E205" t="s">
        <v>315</v>
      </c>
    </row>
    <row r="206" spans="1:5" x14ac:dyDescent="0.25">
      <c r="A206" t="s">
        <v>283</v>
      </c>
      <c r="B206">
        <v>3834</v>
      </c>
      <c r="C206">
        <v>3611</v>
      </c>
      <c r="D206" s="1">
        <v>6.2E-2</v>
      </c>
      <c r="E206" t="s">
        <v>315</v>
      </c>
    </row>
    <row r="207" spans="1:5" x14ac:dyDescent="0.25">
      <c r="A207" t="s">
        <v>284</v>
      </c>
      <c r="B207">
        <v>5514</v>
      </c>
      <c r="C207">
        <v>7165</v>
      </c>
      <c r="D207" s="1">
        <v>-0.23</v>
      </c>
      <c r="E207" t="s">
        <v>315</v>
      </c>
    </row>
    <row r="208" spans="1:5" x14ac:dyDescent="0.25">
      <c r="A208" t="s">
        <v>134</v>
      </c>
      <c r="B208">
        <v>2268</v>
      </c>
      <c r="C208">
        <v>2398</v>
      </c>
      <c r="D208" s="1">
        <v>-5.3999999999999999E-2</v>
      </c>
      <c r="E208" t="s">
        <v>315</v>
      </c>
    </row>
    <row r="209" spans="1:5" x14ac:dyDescent="0.25">
      <c r="A209" t="s">
        <v>135</v>
      </c>
      <c r="B209" s="5">
        <v>18803</v>
      </c>
      <c r="C209" s="5">
        <v>21936</v>
      </c>
      <c r="D209" s="1">
        <v>-0.14299999999999999</v>
      </c>
      <c r="E209" t="s">
        <v>315</v>
      </c>
    </row>
    <row r="210" spans="1:5" x14ac:dyDescent="0.25">
      <c r="A210" t="s">
        <v>285</v>
      </c>
      <c r="B210">
        <v>4403</v>
      </c>
      <c r="C210">
        <v>4986</v>
      </c>
      <c r="D210" s="1">
        <v>-0.11700000000000001</v>
      </c>
      <c r="E210" t="s">
        <v>315</v>
      </c>
    </row>
    <row r="211" spans="1:5" x14ac:dyDescent="0.25">
      <c r="A211" s="3" t="s">
        <v>20</v>
      </c>
      <c r="B211" s="3">
        <v>14597</v>
      </c>
      <c r="C211" s="3">
        <v>18531</v>
      </c>
      <c r="D211" s="3">
        <v>-0.21199999999999999</v>
      </c>
      <c r="E211" s="3" t="s">
        <v>318</v>
      </c>
    </row>
    <row r="212" spans="1:5" x14ac:dyDescent="0.25">
      <c r="A212" s="3" t="s">
        <v>69</v>
      </c>
      <c r="B212" s="3">
        <v>37156</v>
      </c>
      <c r="C212" s="3">
        <v>47080</v>
      </c>
      <c r="D212" s="3">
        <v>-0.21099999999999999</v>
      </c>
      <c r="E212" s="3" t="s">
        <v>318</v>
      </c>
    </row>
    <row r="213" spans="1:5" x14ac:dyDescent="0.25">
      <c r="A213" s="3" t="s">
        <v>70</v>
      </c>
      <c r="B213" s="3">
        <v>4</v>
      </c>
      <c r="C213" s="3">
        <v>35</v>
      </c>
      <c r="D213" s="3">
        <v>-0.88600000000000001</v>
      </c>
      <c r="E213" s="3" t="s">
        <v>318</v>
      </c>
    </row>
    <row r="214" spans="1:5" x14ac:dyDescent="0.25">
      <c r="A214" s="3" t="s">
        <v>71</v>
      </c>
      <c r="B214" s="3">
        <v>36</v>
      </c>
      <c r="C214" s="3">
        <v>0</v>
      </c>
      <c r="D214" s="3" t="s">
        <v>5</v>
      </c>
      <c r="E214" s="3" t="s">
        <v>318</v>
      </c>
    </row>
    <row r="215" spans="1:5" x14ac:dyDescent="0.25">
      <c r="A215" s="3" t="s">
        <v>72</v>
      </c>
      <c r="B215" s="3">
        <v>31538</v>
      </c>
      <c r="C215" s="3">
        <v>35984</v>
      </c>
      <c r="D215" s="3">
        <v>-0.124</v>
      </c>
      <c r="E215" s="3" t="s">
        <v>318</v>
      </c>
    </row>
    <row r="216" spans="1:5" x14ac:dyDescent="0.25">
      <c r="A216" s="3" t="s">
        <v>73</v>
      </c>
      <c r="B216" s="3">
        <v>36987</v>
      </c>
      <c r="C216" s="3">
        <v>31831</v>
      </c>
      <c r="D216" s="3">
        <v>0.16200000000000001</v>
      </c>
      <c r="E216" s="3" t="s">
        <v>318</v>
      </c>
    </row>
    <row r="217" spans="1:5" x14ac:dyDescent="0.25">
      <c r="A217" s="3" t="s">
        <v>74</v>
      </c>
      <c r="B217" s="3">
        <v>8354</v>
      </c>
      <c r="C217" s="3">
        <v>12934</v>
      </c>
      <c r="D217" s="3">
        <v>-0.35399999999999998</v>
      </c>
      <c r="E217" s="3" t="s">
        <v>318</v>
      </c>
    </row>
    <row r="218" spans="1:5" x14ac:dyDescent="0.25">
      <c r="A218" s="3" t="s">
        <v>75</v>
      </c>
      <c r="B218" s="3">
        <v>15519</v>
      </c>
      <c r="C218" s="3">
        <v>13020</v>
      </c>
      <c r="D218" s="3">
        <v>0.192</v>
      </c>
      <c r="E218" s="3" t="s">
        <v>318</v>
      </c>
    </row>
    <row r="219" spans="1:5" x14ac:dyDescent="0.25">
      <c r="A219" s="3" t="s">
        <v>76</v>
      </c>
      <c r="B219" s="3">
        <v>70458</v>
      </c>
      <c r="C219" s="3">
        <v>94540</v>
      </c>
      <c r="D219" s="3">
        <v>-0.255</v>
      </c>
      <c r="E219" s="3" t="s">
        <v>318</v>
      </c>
    </row>
    <row r="220" spans="1:5" x14ac:dyDescent="0.25">
      <c r="A220" s="3" t="s">
        <v>77</v>
      </c>
      <c r="B220" s="3">
        <v>35763</v>
      </c>
      <c r="C220" s="3">
        <v>46069</v>
      </c>
      <c r="D220" s="3">
        <v>-0.224</v>
      </c>
      <c r="E220" s="3" t="s">
        <v>318</v>
      </c>
    </row>
    <row r="221" spans="1:5" x14ac:dyDescent="0.25">
      <c r="A221" s="3" t="s">
        <v>78</v>
      </c>
      <c r="B221" s="3">
        <v>7625</v>
      </c>
      <c r="C221" s="3">
        <v>11024</v>
      </c>
      <c r="D221" s="3">
        <v>-0.308</v>
      </c>
      <c r="E221" s="3" t="s">
        <v>318</v>
      </c>
    </row>
    <row r="222" spans="1:5" x14ac:dyDescent="0.25">
      <c r="A222" t="s">
        <v>79</v>
      </c>
      <c r="B222">
        <v>21505</v>
      </c>
      <c r="C222">
        <v>26873</v>
      </c>
      <c r="D222">
        <v>-0.2</v>
      </c>
      <c r="E222" s="3" t="s">
        <v>318</v>
      </c>
    </row>
    <row r="223" spans="1:5" x14ac:dyDescent="0.25">
      <c r="A223" t="s">
        <v>80</v>
      </c>
      <c r="B223">
        <v>59</v>
      </c>
      <c r="C223">
        <v>8605</v>
      </c>
      <c r="D223">
        <v>-0.99299999999999999</v>
      </c>
      <c r="E223" s="3" t="s">
        <v>318</v>
      </c>
    </row>
    <row r="224" spans="1:5" x14ac:dyDescent="0.25">
      <c r="A224" t="s">
        <v>81</v>
      </c>
      <c r="B224">
        <v>44007</v>
      </c>
      <c r="C224">
        <v>43874</v>
      </c>
      <c r="D224">
        <v>3.0000000000000001E-3</v>
      </c>
      <c r="E224" s="3" t="s">
        <v>318</v>
      </c>
    </row>
    <row r="225" spans="1:5" x14ac:dyDescent="0.25">
      <c r="A225" t="s">
        <v>82</v>
      </c>
      <c r="B225">
        <v>3970</v>
      </c>
      <c r="C225">
        <v>3949</v>
      </c>
      <c r="D225">
        <v>5.0000000000000001E-3</v>
      </c>
      <c r="E225" s="3" t="s">
        <v>318</v>
      </c>
    </row>
    <row r="226" spans="1:5" x14ac:dyDescent="0.25">
      <c r="A226" t="s">
        <v>83</v>
      </c>
      <c r="B226">
        <v>6656</v>
      </c>
      <c r="C226">
        <v>0</v>
      </c>
      <c r="D226" t="s">
        <v>5</v>
      </c>
      <c r="E226" s="3" t="s">
        <v>318</v>
      </c>
    </row>
    <row r="227" spans="1:5" x14ac:dyDescent="0.25">
      <c r="A227" t="s">
        <v>84</v>
      </c>
      <c r="B227">
        <v>8903</v>
      </c>
      <c r="C227">
        <v>14657</v>
      </c>
      <c r="D227">
        <v>-0.39300000000000002</v>
      </c>
      <c r="E227" s="3" t="s">
        <v>318</v>
      </c>
    </row>
    <row r="228" spans="1:5" x14ac:dyDescent="0.25">
      <c r="A228" t="s">
        <v>85</v>
      </c>
      <c r="B228">
        <v>37289</v>
      </c>
      <c r="C228">
        <v>46430</v>
      </c>
      <c r="D228">
        <v>-0.19700000000000001</v>
      </c>
      <c r="E228" s="3" t="s">
        <v>318</v>
      </c>
    </row>
    <row r="229" spans="1:5" x14ac:dyDescent="0.25">
      <c r="A229" t="s">
        <v>86</v>
      </c>
      <c r="B229">
        <v>11165</v>
      </c>
      <c r="C229">
        <v>14784</v>
      </c>
      <c r="D229">
        <v>-0.245</v>
      </c>
      <c r="E229" s="3" t="s">
        <v>318</v>
      </c>
    </row>
    <row r="230" spans="1:5" x14ac:dyDescent="0.25">
      <c r="A230" t="s">
        <v>87</v>
      </c>
      <c r="B230">
        <v>632</v>
      </c>
      <c r="C230">
        <v>1906</v>
      </c>
      <c r="D230">
        <v>-0.66800000000000004</v>
      </c>
      <c r="E230" s="3" t="s">
        <v>318</v>
      </c>
    </row>
    <row r="231" spans="1:5" x14ac:dyDescent="0.25">
      <c r="A231" t="s">
        <v>88</v>
      </c>
      <c r="B231">
        <v>77167</v>
      </c>
      <c r="C231">
        <v>86080</v>
      </c>
      <c r="D231">
        <v>-0.104</v>
      </c>
      <c r="E231" s="3" t="s">
        <v>318</v>
      </c>
    </row>
    <row r="232" spans="1:5" x14ac:dyDescent="0.25">
      <c r="A232" t="s">
        <v>89</v>
      </c>
      <c r="B232">
        <v>25792</v>
      </c>
      <c r="C232">
        <v>29643</v>
      </c>
      <c r="D232">
        <v>-0.13</v>
      </c>
      <c r="E232" s="3" t="s">
        <v>318</v>
      </c>
    </row>
    <row r="233" spans="1:5" x14ac:dyDescent="0.25">
      <c r="A233" t="s">
        <v>90</v>
      </c>
      <c r="B233">
        <v>14218</v>
      </c>
      <c r="C233">
        <v>16706</v>
      </c>
      <c r="D233">
        <v>-0.14899999999999999</v>
      </c>
      <c r="E233" s="3" t="s">
        <v>318</v>
      </c>
    </row>
    <row r="234" spans="1:5" x14ac:dyDescent="0.25">
      <c r="A234" t="s">
        <v>91</v>
      </c>
      <c r="B234">
        <v>571</v>
      </c>
      <c r="C234">
        <v>287</v>
      </c>
      <c r="D234">
        <v>0.99</v>
      </c>
      <c r="E234" s="3" t="s">
        <v>318</v>
      </c>
    </row>
    <row r="235" spans="1:5" x14ac:dyDescent="0.25">
      <c r="A235" t="s">
        <v>92</v>
      </c>
      <c r="B235">
        <v>3407</v>
      </c>
      <c r="C235">
        <v>4362</v>
      </c>
      <c r="D235">
        <v>-0.219</v>
      </c>
      <c r="E235" s="3" t="s">
        <v>318</v>
      </c>
    </row>
    <row r="236" spans="1:5" x14ac:dyDescent="0.25">
      <c r="A236" t="s">
        <v>93</v>
      </c>
      <c r="B236">
        <v>2725</v>
      </c>
      <c r="C236">
        <v>2769</v>
      </c>
      <c r="D236">
        <v>-1.6E-2</v>
      </c>
      <c r="E236" s="3" t="s">
        <v>318</v>
      </c>
    </row>
    <row r="237" spans="1:5" x14ac:dyDescent="0.25">
      <c r="A237" t="s">
        <v>94</v>
      </c>
      <c r="B237" s="5">
        <v>1478</v>
      </c>
      <c r="C237" s="5">
        <v>2195</v>
      </c>
      <c r="D237" s="1">
        <v>-0.32700000000000001</v>
      </c>
      <c r="E237" t="s">
        <v>319</v>
      </c>
    </row>
    <row r="238" spans="1:5" x14ac:dyDescent="0.25">
      <c r="A238" t="s">
        <v>95</v>
      </c>
      <c r="B238" s="5">
        <v>0</v>
      </c>
      <c r="C238" s="5">
        <v>88</v>
      </c>
      <c r="D238" s="1">
        <v>-1</v>
      </c>
      <c r="E238" t="s">
        <v>319</v>
      </c>
    </row>
    <row r="239" spans="1:5" x14ac:dyDescent="0.25">
      <c r="A239" t="s">
        <v>96</v>
      </c>
      <c r="B239" s="5">
        <v>18686</v>
      </c>
      <c r="C239" s="5">
        <v>22850</v>
      </c>
      <c r="D239" s="1">
        <v>-0.182</v>
      </c>
      <c r="E239" t="s">
        <v>319</v>
      </c>
    </row>
    <row r="240" spans="1:5" x14ac:dyDescent="0.25">
      <c r="A240" t="s">
        <v>97</v>
      </c>
      <c r="B240" s="5">
        <v>6558</v>
      </c>
      <c r="C240" s="5">
        <v>7721</v>
      </c>
      <c r="D240" s="1">
        <v>-0.151</v>
      </c>
      <c r="E240" t="s">
        <v>319</v>
      </c>
    </row>
    <row r="241" spans="1:5" x14ac:dyDescent="0.25">
      <c r="A241" t="s">
        <v>98</v>
      </c>
      <c r="B241" s="5">
        <v>32408</v>
      </c>
      <c r="C241" s="5">
        <v>44162</v>
      </c>
      <c r="D241" s="1">
        <v>-0.26600000000000001</v>
      </c>
      <c r="E241" t="s">
        <v>319</v>
      </c>
    </row>
    <row r="242" spans="1:5" x14ac:dyDescent="0.25">
      <c r="A242" t="s">
        <v>99</v>
      </c>
      <c r="B242" s="5">
        <v>9169</v>
      </c>
      <c r="C242" s="5">
        <v>0</v>
      </c>
      <c r="D242" s="1" t="s">
        <v>5</v>
      </c>
      <c r="E242" t="s">
        <v>319</v>
      </c>
    </row>
    <row r="243" spans="1:5" x14ac:dyDescent="0.25">
      <c r="A243" t="s">
        <v>100</v>
      </c>
      <c r="B243" s="5">
        <v>15911</v>
      </c>
      <c r="C243" s="5">
        <v>19485</v>
      </c>
      <c r="D243" s="1">
        <v>-0.183</v>
      </c>
      <c r="E243" t="s">
        <v>319</v>
      </c>
    </row>
    <row r="244" spans="1:5" x14ac:dyDescent="0.25">
      <c r="A244" t="s">
        <v>101</v>
      </c>
      <c r="B244" s="5">
        <v>22171</v>
      </c>
      <c r="C244" s="5">
        <v>23112</v>
      </c>
      <c r="D244" s="1">
        <v>-4.1000000000000002E-2</v>
      </c>
      <c r="E244" t="s">
        <v>319</v>
      </c>
    </row>
    <row r="245" spans="1:5" x14ac:dyDescent="0.25">
      <c r="A245" t="s">
        <v>102</v>
      </c>
      <c r="B245" s="5">
        <v>6166</v>
      </c>
      <c r="C245" s="5">
        <v>0</v>
      </c>
      <c r="D245" s="1" t="s">
        <v>5</v>
      </c>
      <c r="E245" t="s">
        <v>319</v>
      </c>
    </row>
    <row r="246" spans="1:5" x14ac:dyDescent="0.25">
      <c r="A246" t="s">
        <v>103</v>
      </c>
      <c r="B246" s="5">
        <v>1361</v>
      </c>
      <c r="C246" s="5">
        <v>2332</v>
      </c>
      <c r="D246" s="1">
        <v>-0.41599999999999998</v>
      </c>
      <c r="E246" t="s">
        <v>319</v>
      </c>
    </row>
    <row r="247" spans="1:5" x14ac:dyDescent="0.25">
      <c r="A247" t="s">
        <v>104</v>
      </c>
      <c r="B247" s="5">
        <v>5872</v>
      </c>
      <c r="C247" s="5">
        <v>8449</v>
      </c>
      <c r="D247" s="1">
        <v>-0.30499999999999999</v>
      </c>
      <c r="E247" t="s">
        <v>319</v>
      </c>
    </row>
    <row r="248" spans="1:5" x14ac:dyDescent="0.25">
      <c r="A248" t="s">
        <v>105</v>
      </c>
      <c r="B248">
        <v>6665</v>
      </c>
      <c r="C248">
        <v>5933</v>
      </c>
      <c r="D248">
        <v>0.123</v>
      </c>
      <c r="E248" t="s">
        <v>319</v>
      </c>
    </row>
    <row r="249" spans="1:5" x14ac:dyDescent="0.25">
      <c r="A249" t="s">
        <v>106</v>
      </c>
      <c r="B249">
        <v>834</v>
      </c>
      <c r="C249">
        <v>2524</v>
      </c>
      <c r="D249">
        <v>-0.67</v>
      </c>
      <c r="E249" t="s">
        <v>319</v>
      </c>
    </row>
    <row r="250" spans="1:5" x14ac:dyDescent="0.25">
      <c r="A250" t="s">
        <v>107</v>
      </c>
      <c r="B250">
        <v>58299</v>
      </c>
      <c r="C250">
        <v>64969</v>
      </c>
      <c r="D250">
        <v>-0.10299999999999999</v>
      </c>
      <c r="E250" t="s">
        <v>319</v>
      </c>
    </row>
    <row r="251" spans="1:5" x14ac:dyDescent="0.25">
      <c r="A251" t="s">
        <v>108</v>
      </c>
      <c r="B251">
        <v>14878</v>
      </c>
      <c r="C251">
        <v>23117</v>
      </c>
      <c r="D251">
        <v>-0.35599999999999998</v>
      </c>
      <c r="E251" t="s">
        <v>319</v>
      </c>
    </row>
    <row r="252" spans="1:5" x14ac:dyDescent="0.25">
      <c r="A252" t="s">
        <v>109</v>
      </c>
      <c r="B252">
        <v>5261</v>
      </c>
      <c r="C252">
        <v>0</v>
      </c>
      <c r="D252" t="s">
        <v>5</v>
      </c>
      <c r="E252" t="s">
        <v>319</v>
      </c>
    </row>
    <row r="253" spans="1:5" x14ac:dyDescent="0.25">
      <c r="A253" t="s">
        <v>110</v>
      </c>
      <c r="B253">
        <v>4951</v>
      </c>
      <c r="C253">
        <v>6877</v>
      </c>
      <c r="D253">
        <v>-0.28000000000000003</v>
      </c>
      <c r="E253" t="s">
        <v>319</v>
      </c>
    </row>
    <row r="254" spans="1:5" x14ac:dyDescent="0.25">
      <c r="A254" t="s">
        <v>111</v>
      </c>
      <c r="B254">
        <v>30534</v>
      </c>
      <c r="C254">
        <v>30901</v>
      </c>
      <c r="D254">
        <v>-1.2E-2</v>
      </c>
      <c r="E254" t="s">
        <v>319</v>
      </c>
    </row>
    <row r="255" spans="1:5" x14ac:dyDescent="0.25">
      <c r="A255" t="s">
        <v>112</v>
      </c>
      <c r="B255">
        <v>7100</v>
      </c>
      <c r="C255">
        <v>7922</v>
      </c>
      <c r="D255">
        <v>-0.104</v>
      </c>
      <c r="E255" t="s">
        <v>319</v>
      </c>
    </row>
    <row r="256" spans="1:5" x14ac:dyDescent="0.25">
      <c r="A256" t="s">
        <v>113</v>
      </c>
      <c r="B256">
        <v>50896</v>
      </c>
      <c r="C256">
        <v>55888</v>
      </c>
      <c r="D256">
        <v>-8.8999999999999996E-2</v>
      </c>
      <c r="E256" t="s">
        <v>319</v>
      </c>
    </row>
    <row r="257" spans="1:5" x14ac:dyDescent="0.25">
      <c r="A257" t="s">
        <v>114</v>
      </c>
      <c r="B257">
        <v>644</v>
      </c>
      <c r="C257">
        <v>1887</v>
      </c>
      <c r="D257">
        <v>-0.65900000000000003</v>
      </c>
      <c r="E257" t="s">
        <v>319</v>
      </c>
    </row>
    <row r="258" spans="1:5" x14ac:dyDescent="0.25">
      <c r="A258" t="s">
        <v>115</v>
      </c>
      <c r="B258">
        <v>2756</v>
      </c>
      <c r="C258">
        <v>0</v>
      </c>
      <c r="D258" t="s">
        <v>5</v>
      </c>
      <c r="E258" t="s">
        <v>319</v>
      </c>
    </row>
    <row r="259" spans="1:5" x14ac:dyDescent="0.25">
      <c r="A259" t="s">
        <v>116</v>
      </c>
      <c r="B259">
        <v>5425</v>
      </c>
      <c r="C259">
        <v>5118</v>
      </c>
      <c r="D259">
        <v>0.06</v>
      </c>
      <c r="E259" t="s">
        <v>319</v>
      </c>
    </row>
    <row r="260" spans="1:5" x14ac:dyDescent="0.25">
      <c r="A260" s="3" t="s">
        <v>128</v>
      </c>
      <c r="B260" s="3">
        <v>4149</v>
      </c>
      <c r="C260" s="3">
        <v>4990</v>
      </c>
      <c r="D260" s="3">
        <v>-0.16900000000000001</v>
      </c>
      <c r="E260" t="s">
        <v>320</v>
      </c>
    </row>
    <row r="261" spans="1:5" x14ac:dyDescent="0.25">
      <c r="A261" s="3" t="s">
        <v>129</v>
      </c>
      <c r="B261" s="3">
        <v>3947</v>
      </c>
      <c r="C261" s="3">
        <v>8146</v>
      </c>
      <c r="D261" s="3">
        <v>-0.51500000000000001</v>
      </c>
      <c r="E261" t="s">
        <v>320</v>
      </c>
    </row>
    <row r="262" spans="1:5" x14ac:dyDescent="0.25">
      <c r="A262" s="3" t="s">
        <v>130</v>
      </c>
      <c r="B262" s="3">
        <v>12918</v>
      </c>
      <c r="C262" s="3">
        <v>9292</v>
      </c>
      <c r="D262" s="3">
        <v>0.39</v>
      </c>
      <c r="E262" t="s">
        <v>320</v>
      </c>
    </row>
    <row r="263" spans="1:5" x14ac:dyDescent="0.25">
      <c r="A263" s="3" t="s">
        <v>131</v>
      </c>
      <c r="B263" s="3">
        <v>782</v>
      </c>
      <c r="C263" s="3">
        <v>0</v>
      </c>
      <c r="D263" s="3" t="s">
        <v>5</v>
      </c>
      <c r="E263" t="s">
        <v>320</v>
      </c>
    </row>
    <row r="264" spans="1:5" x14ac:dyDescent="0.25">
      <c r="A264" s="3" t="s">
        <v>132</v>
      </c>
      <c r="B264" s="3">
        <v>3834</v>
      </c>
      <c r="C264" s="3">
        <v>3611</v>
      </c>
      <c r="D264" s="3">
        <v>6.2E-2</v>
      </c>
      <c r="E264" t="s">
        <v>320</v>
      </c>
    </row>
    <row r="265" spans="1:5" x14ac:dyDescent="0.25">
      <c r="A265" s="3" t="s">
        <v>133</v>
      </c>
      <c r="B265" s="3">
        <v>5514</v>
      </c>
      <c r="C265" s="3">
        <v>7165</v>
      </c>
      <c r="D265" s="3">
        <v>-0.23</v>
      </c>
      <c r="E265" t="s">
        <v>320</v>
      </c>
    </row>
    <row r="266" spans="1:5" x14ac:dyDescent="0.25">
      <c r="A266" s="3" t="s">
        <v>134</v>
      </c>
      <c r="B266" s="3">
        <v>2268</v>
      </c>
      <c r="C266" s="3">
        <v>2398</v>
      </c>
      <c r="D266" s="3">
        <v>-5.3999999999999999E-2</v>
      </c>
      <c r="E266" t="s">
        <v>320</v>
      </c>
    </row>
    <row r="267" spans="1:5" x14ac:dyDescent="0.25">
      <c r="A267" s="3" t="s">
        <v>135</v>
      </c>
      <c r="B267" s="3">
        <v>18803</v>
      </c>
      <c r="C267" s="3">
        <v>21936</v>
      </c>
      <c r="D267" s="3">
        <v>-0.14299999999999999</v>
      </c>
      <c r="E267" t="s">
        <v>320</v>
      </c>
    </row>
    <row r="268" spans="1:5" x14ac:dyDescent="0.25">
      <c r="A268" s="3" t="s">
        <v>136</v>
      </c>
      <c r="B268" s="3">
        <v>4403</v>
      </c>
      <c r="C268" s="3">
        <v>4986</v>
      </c>
      <c r="D268" s="3">
        <v>-0.11700000000000001</v>
      </c>
      <c r="E268" t="s">
        <v>320</v>
      </c>
    </row>
    <row r="269" spans="1:5" x14ac:dyDescent="0.25">
      <c r="A269" t="s">
        <v>138</v>
      </c>
      <c r="B269">
        <v>72705</v>
      </c>
      <c r="C269">
        <v>77502</v>
      </c>
      <c r="D269">
        <v>-6.2E-2</v>
      </c>
      <c r="E269" t="s">
        <v>327</v>
      </c>
    </row>
    <row r="270" spans="1:5" x14ac:dyDescent="0.25">
      <c r="A270" t="s">
        <v>139</v>
      </c>
      <c r="B270">
        <v>64433</v>
      </c>
      <c r="C270">
        <v>66377</v>
      </c>
      <c r="D270">
        <v>-2.9000000000000001E-2</v>
      </c>
      <c r="E270" t="s">
        <v>327</v>
      </c>
    </row>
    <row r="271" spans="1:5" x14ac:dyDescent="0.25">
      <c r="A271" t="s">
        <v>140</v>
      </c>
      <c r="B271">
        <v>105932</v>
      </c>
      <c r="C271">
        <v>122349</v>
      </c>
      <c r="D271">
        <v>-0.13400000000000001</v>
      </c>
      <c r="E271" t="s">
        <v>327</v>
      </c>
    </row>
    <row r="272" spans="1:5" x14ac:dyDescent="0.25">
      <c r="A272" t="s">
        <v>141</v>
      </c>
      <c r="B272">
        <v>480</v>
      </c>
      <c r="C272">
        <v>659</v>
      </c>
      <c r="D272">
        <v>-0.27200000000000002</v>
      </c>
      <c r="E272" t="s">
        <v>327</v>
      </c>
    </row>
    <row r="273" spans="1:5" x14ac:dyDescent="0.25">
      <c r="A273" t="s">
        <v>142</v>
      </c>
      <c r="B273">
        <v>3044</v>
      </c>
      <c r="C273">
        <v>1167</v>
      </c>
      <c r="D273">
        <v>1.61</v>
      </c>
      <c r="E273" t="s">
        <v>327</v>
      </c>
    </row>
    <row r="274" spans="1:5" x14ac:dyDescent="0.25">
      <c r="A274" t="s">
        <v>143</v>
      </c>
      <c r="B274">
        <v>1187</v>
      </c>
      <c r="C274">
        <v>1829</v>
      </c>
      <c r="D274">
        <v>-0.35099999999999998</v>
      </c>
      <c r="E274" t="s">
        <v>327</v>
      </c>
    </row>
    <row r="275" spans="1:5" x14ac:dyDescent="0.25">
      <c r="A275" t="s">
        <v>144</v>
      </c>
      <c r="B275">
        <v>4069</v>
      </c>
      <c r="C275">
        <v>4629</v>
      </c>
      <c r="D275">
        <v>-0.121</v>
      </c>
      <c r="E275" t="s">
        <v>327</v>
      </c>
    </row>
    <row r="276" spans="1:5" x14ac:dyDescent="0.25">
      <c r="A276" t="s">
        <v>145</v>
      </c>
      <c r="B276">
        <v>3397</v>
      </c>
      <c r="C276">
        <v>4182</v>
      </c>
      <c r="D276">
        <v>-0.188</v>
      </c>
      <c r="E276" t="s">
        <v>327</v>
      </c>
    </row>
    <row r="277" spans="1:5" x14ac:dyDescent="0.25">
      <c r="A277" t="s">
        <v>146</v>
      </c>
      <c r="B277">
        <v>2670</v>
      </c>
      <c r="C277">
        <v>3102</v>
      </c>
      <c r="D277">
        <v>-0.13900000000000001</v>
      </c>
      <c r="E277" t="s">
        <v>327</v>
      </c>
    </row>
    <row r="278" spans="1:5" x14ac:dyDescent="0.25">
      <c r="A278" t="s">
        <v>147</v>
      </c>
      <c r="B278">
        <v>3590</v>
      </c>
      <c r="C278">
        <v>3561</v>
      </c>
      <c r="D278">
        <v>8.0000000000000002E-3</v>
      </c>
      <c r="E278" t="s">
        <v>327</v>
      </c>
    </row>
    <row r="279" spans="1:5" x14ac:dyDescent="0.25">
      <c r="A279" s="3" t="s">
        <v>148</v>
      </c>
      <c r="B279" s="3">
        <v>8354</v>
      </c>
      <c r="C279" s="3">
        <v>12934</v>
      </c>
      <c r="D279" s="3">
        <v>-0.35399999999999998</v>
      </c>
      <c r="E279" t="s">
        <v>327</v>
      </c>
    </row>
    <row r="280" spans="1:5" x14ac:dyDescent="0.25">
      <c r="A280" s="3" t="s">
        <v>149</v>
      </c>
      <c r="B280" s="3">
        <v>15519</v>
      </c>
      <c r="C280" s="3">
        <v>13020</v>
      </c>
      <c r="D280" s="3">
        <v>0.192</v>
      </c>
      <c r="E280" t="s">
        <v>327</v>
      </c>
    </row>
    <row r="281" spans="1:5" x14ac:dyDescent="0.25">
      <c r="A281" s="3" t="s">
        <v>150</v>
      </c>
      <c r="B281" s="3">
        <v>7153</v>
      </c>
      <c r="C281" s="3">
        <v>0</v>
      </c>
      <c r="D281" s="3" t="s">
        <v>5</v>
      </c>
      <c r="E281" t="s">
        <v>327</v>
      </c>
    </row>
    <row r="282" spans="1:5" x14ac:dyDescent="0.25">
      <c r="A282" s="3" t="s">
        <v>151</v>
      </c>
      <c r="B282" s="3">
        <v>29995</v>
      </c>
      <c r="C282" s="3">
        <v>33329</v>
      </c>
      <c r="D282" s="3">
        <v>-0.1</v>
      </c>
      <c r="E282" t="s">
        <v>327</v>
      </c>
    </row>
    <row r="283" spans="1:5" x14ac:dyDescent="0.25">
      <c r="A283" s="3" t="s">
        <v>152</v>
      </c>
      <c r="B283" s="3">
        <v>2475</v>
      </c>
      <c r="C283" s="3">
        <v>0</v>
      </c>
      <c r="D283" s="3" t="s">
        <v>5</v>
      </c>
      <c r="E283" t="s">
        <v>327</v>
      </c>
    </row>
    <row r="284" spans="1:5" x14ac:dyDescent="0.25">
      <c r="A284" s="3" t="s">
        <v>153</v>
      </c>
      <c r="B284" s="3">
        <v>2338</v>
      </c>
      <c r="C284" s="3">
        <v>3073</v>
      </c>
      <c r="D284" s="3">
        <v>-0.23899999999999999</v>
      </c>
      <c r="E284" t="s">
        <v>327</v>
      </c>
    </row>
    <row r="285" spans="1:5" x14ac:dyDescent="0.25">
      <c r="A285" s="3" t="s">
        <v>154</v>
      </c>
      <c r="B285" s="3">
        <v>3970</v>
      </c>
      <c r="C285" s="3">
        <v>3949</v>
      </c>
      <c r="D285" s="3">
        <v>5.0000000000000001E-3</v>
      </c>
      <c r="E285" t="s">
        <v>327</v>
      </c>
    </row>
    <row r="286" spans="1:5" x14ac:dyDescent="0.25">
      <c r="A286" s="3" t="s">
        <v>86</v>
      </c>
      <c r="B286" s="3">
        <v>11165</v>
      </c>
      <c r="C286" s="3">
        <v>14784</v>
      </c>
      <c r="D286" s="3">
        <v>-0.245</v>
      </c>
      <c r="E286" t="s">
        <v>327</v>
      </c>
    </row>
    <row r="287" spans="1:5" x14ac:dyDescent="0.25">
      <c r="A287" s="3" t="s">
        <v>155</v>
      </c>
      <c r="B287" s="3">
        <v>9465</v>
      </c>
      <c r="C287" s="3">
        <v>8591</v>
      </c>
      <c r="D287" s="3">
        <v>0.10199999999999999</v>
      </c>
      <c r="E287" t="s">
        <v>327</v>
      </c>
    </row>
    <row r="288" spans="1:5" x14ac:dyDescent="0.25">
      <c r="A288" s="3" t="s">
        <v>156</v>
      </c>
      <c r="B288" s="3">
        <v>5913</v>
      </c>
      <c r="C288" s="3">
        <v>7391</v>
      </c>
      <c r="D288" s="3">
        <v>-0.2</v>
      </c>
      <c r="E288" t="s">
        <v>327</v>
      </c>
    </row>
    <row r="289" spans="1:5" x14ac:dyDescent="0.25">
      <c r="A289" s="3" t="s">
        <v>157</v>
      </c>
      <c r="B289" s="3">
        <v>7457</v>
      </c>
      <c r="C289" s="3">
        <v>10507</v>
      </c>
      <c r="D289" s="3">
        <v>-0.28999999999999998</v>
      </c>
      <c r="E289" t="s">
        <v>327</v>
      </c>
    </row>
    <row r="290" spans="1:5" x14ac:dyDescent="0.25">
      <c r="A290" s="3" t="s">
        <v>158</v>
      </c>
      <c r="B290" s="3">
        <v>4141</v>
      </c>
      <c r="C290" s="3">
        <v>5296</v>
      </c>
      <c r="D290" s="3">
        <v>-0.218</v>
      </c>
      <c r="E290" t="s">
        <v>327</v>
      </c>
    </row>
    <row r="291" spans="1:5" x14ac:dyDescent="0.25">
      <c r="A291" s="3" t="s">
        <v>159</v>
      </c>
      <c r="B291" s="3">
        <v>33279</v>
      </c>
      <c r="C291" s="3">
        <v>33734</v>
      </c>
      <c r="D291" s="3">
        <v>-1.2999999999999999E-2</v>
      </c>
      <c r="E291" t="s">
        <v>327</v>
      </c>
    </row>
    <row r="292" spans="1:5" x14ac:dyDescent="0.25">
      <c r="A292" s="3" t="s">
        <v>160</v>
      </c>
      <c r="B292" s="3">
        <v>387</v>
      </c>
      <c r="C292" s="3">
        <v>2993</v>
      </c>
      <c r="D292" s="3">
        <v>-0.871</v>
      </c>
      <c r="E292" t="s">
        <v>327</v>
      </c>
    </row>
    <row r="293" spans="1:5" x14ac:dyDescent="0.25">
      <c r="A293" s="3" t="s">
        <v>161</v>
      </c>
      <c r="B293" s="3">
        <v>23934</v>
      </c>
      <c r="C293" s="3">
        <v>23669</v>
      </c>
      <c r="D293" s="3">
        <v>1.0999999999999999E-2</v>
      </c>
      <c r="E293" t="s">
        <v>327</v>
      </c>
    </row>
    <row r="294" spans="1:5" x14ac:dyDescent="0.25">
      <c r="A294" s="3" t="s">
        <v>162</v>
      </c>
      <c r="B294" s="3">
        <v>4493</v>
      </c>
      <c r="C294" s="3">
        <v>4141</v>
      </c>
      <c r="D294" s="3">
        <v>8.5000000000000006E-2</v>
      </c>
      <c r="E294" t="s">
        <v>327</v>
      </c>
    </row>
    <row r="295" spans="1:5" x14ac:dyDescent="0.25">
      <c r="A295" s="3" t="s">
        <v>163</v>
      </c>
      <c r="B295" s="3">
        <v>0</v>
      </c>
      <c r="C295" s="3">
        <v>7</v>
      </c>
      <c r="D295" s="3">
        <v>-1</v>
      </c>
      <c r="E295" t="s">
        <v>327</v>
      </c>
    </row>
    <row r="296" spans="1:5" x14ac:dyDescent="0.25">
      <c r="A296" s="3" t="s">
        <v>164</v>
      </c>
      <c r="B296" s="3">
        <v>269</v>
      </c>
      <c r="C296" s="3">
        <v>0</v>
      </c>
      <c r="D296" s="3" t="s">
        <v>5</v>
      </c>
      <c r="E296" t="s">
        <v>327</v>
      </c>
    </row>
    <row r="297" spans="1:5" x14ac:dyDescent="0.25">
      <c r="A297" s="3" t="s">
        <v>165</v>
      </c>
      <c r="B297" s="3">
        <v>736</v>
      </c>
      <c r="C297" s="3">
        <v>495</v>
      </c>
      <c r="D297" s="3">
        <v>0.48699999999999999</v>
      </c>
      <c r="E297" t="s">
        <v>327</v>
      </c>
    </row>
    <row r="298" spans="1:5" x14ac:dyDescent="0.25">
      <c r="A298" s="3" t="s">
        <v>166</v>
      </c>
      <c r="B298" s="3">
        <v>1144</v>
      </c>
      <c r="C298" s="3">
        <v>1701</v>
      </c>
      <c r="D298" s="3">
        <v>-0.32700000000000001</v>
      </c>
      <c r="E298" t="s">
        <v>327</v>
      </c>
    </row>
    <row r="299" spans="1:5" x14ac:dyDescent="0.25">
      <c r="A299" s="3" t="s">
        <v>167</v>
      </c>
      <c r="B299" s="3">
        <v>1594</v>
      </c>
      <c r="C299" s="3">
        <v>2265</v>
      </c>
      <c r="D299" s="3">
        <v>-0.29599999999999999</v>
      </c>
      <c r="E299" t="s">
        <v>327</v>
      </c>
    </row>
    <row r="300" spans="1:5" x14ac:dyDescent="0.25">
      <c r="A300" s="3" t="s">
        <v>168</v>
      </c>
      <c r="B300" s="3">
        <v>534</v>
      </c>
      <c r="C300" s="3">
        <v>1024</v>
      </c>
      <c r="D300" s="3">
        <v>-0.47899999999999998</v>
      </c>
      <c r="E300" t="s">
        <v>327</v>
      </c>
    </row>
    <row r="301" spans="1:5" x14ac:dyDescent="0.25">
      <c r="A301" s="3" t="s">
        <v>169</v>
      </c>
      <c r="B301" s="3">
        <v>630</v>
      </c>
      <c r="C301" s="3">
        <v>690</v>
      </c>
      <c r="D301" s="3">
        <v>-8.6999999999999994E-2</v>
      </c>
      <c r="E301" t="s">
        <v>327</v>
      </c>
    </row>
    <row r="302" spans="1:5" x14ac:dyDescent="0.25">
      <c r="A302" s="3" t="s">
        <v>170</v>
      </c>
      <c r="B302" s="3">
        <v>3</v>
      </c>
      <c r="C302" s="3">
        <v>293</v>
      </c>
      <c r="D302" s="3">
        <v>-0.99</v>
      </c>
      <c r="E302" t="s">
        <v>327</v>
      </c>
    </row>
    <row r="303" spans="1:5" x14ac:dyDescent="0.25">
      <c r="A303" s="3" t="s">
        <v>171</v>
      </c>
      <c r="B303" s="3">
        <v>6</v>
      </c>
      <c r="C303" s="3">
        <v>9</v>
      </c>
      <c r="D303" s="3">
        <v>-0.33300000000000002</v>
      </c>
      <c r="E303" t="s">
        <v>327</v>
      </c>
    </row>
    <row r="304" spans="1:5" x14ac:dyDescent="0.25">
      <c r="A304" s="3" t="s">
        <v>172</v>
      </c>
      <c r="B304" s="3">
        <v>1249</v>
      </c>
      <c r="C304" s="3">
        <v>1373</v>
      </c>
      <c r="D304" s="3">
        <v>-0.09</v>
      </c>
      <c r="E304" t="s">
        <v>327</v>
      </c>
    </row>
    <row r="305" spans="1:5" x14ac:dyDescent="0.25">
      <c r="A305" s="3" t="s">
        <v>173</v>
      </c>
      <c r="B305" s="3">
        <v>1227</v>
      </c>
      <c r="C305" s="3">
        <v>1277</v>
      </c>
      <c r="D305" s="3">
        <v>-3.9E-2</v>
      </c>
      <c r="E305" t="s">
        <v>327</v>
      </c>
    </row>
    <row r="306" spans="1:5" x14ac:dyDescent="0.25">
      <c r="A306" s="3" t="s">
        <v>174</v>
      </c>
      <c r="B306" s="3">
        <v>0</v>
      </c>
      <c r="C306" s="3">
        <v>52</v>
      </c>
      <c r="D306" s="3">
        <v>-1</v>
      </c>
      <c r="E306" t="s">
        <v>327</v>
      </c>
    </row>
    <row r="307" spans="1:5" x14ac:dyDescent="0.25">
      <c r="A307" s="3" t="s">
        <v>175</v>
      </c>
      <c r="B307" s="3">
        <v>3722</v>
      </c>
      <c r="C307" s="3">
        <v>4060</v>
      </c>
      <c r="D307" s="3">
        <v>-8.3000000000000004E-2</v>
      </c>
      <c r="E307" t="s">
        <v>327</v>
      </c>
    </row>
    <row r="308" spans="1:5" x14ac:dyDescent="0.25">
      <c r="A308" s="3" t="s">
        <v>176</v>
      </c>
      <c r="B308" s="3">
        <v>1</v>
      </c>
      <c r="C308" s="3">
        <v>29</v>
      </c>
      <c r="D308" s="3">
        <v>-0.96599999999999997</v>
      </c>
      <c r="E308" t="s">
        <v>327</v>
      </c>
    </row>
    <row r="309" spans="1:5" x14ac:dyDescent="0.25">
      <c r="A309" s="3" t="s">
        <v>177</v>
      </c>
      <c r="B309" s="3">
        <v>698</v>
      </c>
      <c r="C309" s="3">
        <v>1105</v>
      </c>
      <c r="D309" s="3">
        <v>-0.36799999999999999</v>
      </c>
      <c r="E309" t="s">
        <v>327</v>
      </c>
    </row>
    <row r="310" spans="1:5" x14ac:dyDescent="0.25">
      <c r="A310" s="3" t="s">
        <v>178</v>
      </c>
      <c r="B310" s="3">
        <v>8901</v>
      </c>
      <c r="C310" s="3">
        <v>9898</v>
      </c>
      <c r="D310" s="3">
        <v>-0.10100000000000001</v>
      </c>
      <c r="E310" t="s">
        <v>327</v>
      </c>
    </row>
    <row r="311" spans="1:5" x14ac:dyDescent="0.25">
      <c r="A311" s="3" t="s">
        <v>179</v>
      </c>
      <c r="B311" s="3">
        <v>1</v>
      </c>
      <c r="C311" s="3">
        <v>203</v>
      </c>
      <c r="D311" s="3">
        <v>-0.995</v>
      </c>
      <c r="E311" t="s">
        <v>327</v>
      </c>
    </row>
    <row r="312" spans="1:5" x14ac:dyDescent="0.25">
      <c r="A312" t="s">
        <v>340</v>
      </c>
      <c r="B312">
        <v>24739</v>
      </c>
      <c r="C312">
        <v>15393</v>
      </c>
      <c r="D312">
        <v>0.60699999999999998</v>
      </c>
      <c r="E312" t="s">
        <v>19</v>
      </c>
    </row>
    <row r="313" spans="1:5" x14ac:dyDescent="0.25">
      <c r="A313" t="s">
        <v>341</v>
      </c>
      <c r="B313">
        <v>19834</v>
      </c>
      <c r="C313">
        <v>21768</v>
      </c>
      <c r="D313">
        <v>-8.8999999999999996E-2</v>
      </c>
      <c r="E313" t="s">
        <v>19</v>
      </c>
    </row>
    <row r="314" spans="1:5" x14ac:dyDescent="0.25">
      <c r="A314" t="s">
        <v>342</v>
      </c>
      <c r="B314">
        <v>67</v>
      </c>
      <c r="C314">
        <v>1458</v>
      </c>
      <c r="D314">
        <v>-0.95399999999999996</v>
      </c>
      <c r="E314" t="s">
        <v>19</v>
      </c>
    </row>
    <row r="315" spans="1:5" x14ac:dyDescent="0.25">
      <c r="A315" t="s">
        <v>343</v>
      </c>
      <c r="B315">
        <v>94</v>
      </c>
      <c r="C315">
        <v>115</v>
      </c>
      <c r="D315">
        <v>-0.183</v>
      </c>
      <c r="E315" t="s">
        <v>35</v>
      </c>
    </row>
    <row r="316" spans="1:5" x14ac:dyDescent="0.25">
      <c r="A316" t="s">
        <v>344</v>
      </c>
      <c r="B316">
        <v>14006</v>
      </c>
      <c r="C316">
        <v>17269</v>
      </c>
      <c r="D316">
        <v>-0.189</v>
      </c>
      <c r="E316" t="s">
        <v>19</v>
      </c>
    </row>
    <row r="317" spans="1:5" x14ac:dyDescent="0.25">
      <c r="A317" t="s">
        <v>345</v>
      </c>
      <c r="B317">
        <v>98866</v>
      </c>
      <c r="C317">
        <v>113829</v>
      </c>
      <c r="D317">
        <v>-0.13100000000000001</v>
      </c>
      <c r="E317" t="s">
        <v>19</v>
      </c>
    </row>
    <row r="318" spans="1:5" x14ac:dyDescent="0.25">
      <c r="A318" t="s">
        <v>346</v>
      </c>
      <c r="B318">
        <v>2474</v>
      </c>
      <c r="C318">
        <v>4191</v>
      </c>
      <c r="D318">
        <v>-0.41</v>
      </c>
      <c r="E318" t="s">
        <v>19</v>
      </c>
    </row>
    <row r="319" spans="1:5" x14ac:dyDescent="0.25">
      <c r="A319" t="s">
        <v>347</v>
      </c>
      <c r="B319">
        <v>14840</v>
      </c>
      <c r="C319">
        <v>28290</v>
      </c>
      <c r="D319">
        <v>-0.47499999999999998</v>
      </c>
      <c r="E319" t="s">
        <v>19</v>
      </c>
    </row>
  </sheetData>
  <hyperlinks>
    <hyperlink ref="A260" r:id="rId1" display="http://www.goodcarbadcar.net/2011/01/audi-a8-sales-figures.html"/>
    <hyperlink ref="A261" r:id="rId2" display="http://www.goodcarbadcar.net/2011/01/bmw-6-series-sales-figures.html"/>
    <hyperlink ref="A262" r:id="rId3" display="http://www.goodcarbadcar.net/2011/01/bmw-7-series-sales-figures.html"/>
    <hyperlink ref="A263" r:id="rId4" display="http://www.goodcarbadcar.net/2015/11/genesis-g90-sales-stats-hyundai-monthly-yearly.html"/>
    <hyperlink ref="A264" r:id="rId5" display="http://www.goodcarbadcar.net/2011/01/jaguar-xj-sales-figures.html"/>
    <hyperlink ref="A265" r:id="rId6" display="http://www.goodcarbadcar.net/2011/01/lexus-ls-sales-figures.html"/>
    <hyperlink ref="A266" r:id="rId7" display="http://www.goodcarbadcar.net/2016/07/maserati-quattroporte-sales-figures-usa-canada.html"/>
    <hyperlink ref="A267" r:id="rId8" display="http://www.goodcarbadcar.net/2011/01/mercedes-benz-s-class-sales-figures.html"/>
    <hyperlink ref="A268" r:id="rId9" display="http://www.goodcarbadcar.net/2011/01/porsche-panamera-sales-figures.html"/>
    <hyperlink ref="A269" r:id="rId10" display="http://www.goodcarbadcar.net/2011/01/chevrolet-camaro-sales-figures.html"/>
    <hyperlink ref="A270" r:id="rId11" display="http://www.goodcarbadcar.net/2011/01/dodge-challenger-sales-figures.html"/>
    <hyperlink ref="A271" r:id="rId12" display="http://www.goodcarbadcar.net/2011/01/ford-mustang-sales-figures.html"/>
    <hyperlink ref="A272" r:id="rId13" display="http://www.goodcarbadcar.net/2014/09/alfa-romeo-4c-sales-figures-usa-canada.html"/>
    <hyperlink ref="A273" r:id="rId14" display="http://www.goodcarbadcar.net/2011/01/audi-tt-sales-figures.html"/>
    <hyperlink ref="A274" r:id="rId15" display="http://www.goodcarbadcar.net/2011/01/bmw-z4-sales-figures.html"/>
    <hyperlink ref="A275" r:id="rId16" display="http://www.goodcarbadcar.net/2013/06/jaguar-f-type-sales-figures-usa-canada.html"/>
    <hyperlink ref="A276" r:id="rId17" display="http://www.goodcarbadcar.net/2011/01/mercedes-benz-slk-class-sales-figures.html"/>
    <hyperlink ref="A277" r:id="rId18" display="http://www.goodcarbadcar.net/2011/01/porsche-boxster-sales-figures.html"/>
    <hyperlink ref="A278" r:id="rId19" display="http://www.goodcarbadcar.net/2011/01/porsche-cayman-sales-figures.html"/>
    <hyperlink ref="A279" r:id="rId20" display="http://www.goodcarbadcar.net/2011/01/audi-a5-sales-figures.html"/>
    <hyperlink ref="A280" r:id="rId21" display="http://www.goodcarbadcar.net/2014/01/bmw-2-series-sales-figures-usa-canada.html"/>
    <hyperlink ref="A281" r:id="rId22" display="http://www.goodcarbadcar.net/2015/01/buick-cascada-sales-figures-usa.html"/>
    <hyperlink ref="A282" r:id="rId23" display="http://www.goodcarbadcar.net/2011/01/chevrolet-corvette-sales-figures.html"/>
    <hyperlink ref="A283" r:id="rId24" display="http://www.goodcarbadcar.net/2015/10/fiat-124-spider-sales-stats-usa-canada-monthly-yearly.html"/>
    <hyperlink ref="A284" r:id="rId25" display="http://www.goodcarbadcar.net/2011/01/honda-cr-z-sales-figures.html"/>
    <hyperlink ref="A285" r:id="rId26" display="http://www.goodcarbadcar.net/2013/09/infiniti-q60-sales-figures-usa-canada.html"/>
    <hyperlink ref="A286" r:id="rId27" display="http://www.goodcarbadcar.net/2014/03/lexus-rc-sales-figures-usa-canada.html"/>
    <hyperlink ref="A287" r:id="rId28" display="http://www.goodcarbadcar.net/2011/01/mazda-mx-5-miata-sales-figures.html"/>
    <hyperlink ref="A288" r:id="rId29" display="http://www.goodcarbadcar.net/2011/01/nissan-370z-sales-figures.html"/>
    <hyperlink ref="A289" r:id="rId30" display="http://www.goodcarbadcar.net/2012/05/scion-fr-s-sales-figures.html"/>
    <hyperlink ref="A290" r:id="rId31" display="http://www.goodcarbadcar.net/2012/05/subaru-brz-sales-figures.html"/>
    <hyperlink ref="A291" r:id="rId32" display="http://www.goodcarbadcar.net/2014/05/subaru-wrx-sti-sales-figures-usa.html"/>
    <hyperlink ref="A292" r:id="rId33" display="http://www.goodcarbadcar.net/2011/01/volkswagen-eos-sales-figures.html"/>
    <hyperlink ref="A293" r:id="rId34" display="http://www.goodcarbadcar.net/2011/01/volkswagen-golf-sales-figures.html"/>
    <hyperlink ref="A294" r:id="rId35" display="http://www.goodcarbadcar.net/2011/01/volkswagen-golf-sales-figures.html"/>
    <hyperlink ref="A295" r:id="rId36" display="http://www.goodcarbadcar.net/2011/01/volvo-c70-sales-figures.html"/>
    <hyperlink ref="A296" r:id="rId37" display="http://www.goodcarbadcar.net/2013/07/acura-nsx-sales-figures-usa-canada.html"/>
    <hyperlink ref="A297" r:id="rId38" display="http://www.goodcarbadcar.net/2011/01/audi-r8-sales-figures.html"/>
    <hyperlink ref="A298" r:id="rId39" display="http://www.goodcarbadcar.net/2016/07/usa-bentley-continental-gt-sales-figures.html"/>
    <hyperlink ref="A299" r:id="rId40" display="http://www.goodcarbadcar.net/2014/03/bmw-i8-sales-figures-usa-canada.html"/>
    <hyperlink ref="A300" r:id="rId41" display="http://www.goodcarbadcar.net/2013/12/cadillac-elr-sales-figures-usa-canada.html"/>
    <hyperlink ref="A301" r:id="rId42" display="http://www.goodcarbadcar.net/2011/01/dodge-viper-sales-figures.html"/>
    <hyperlink ref="A302" r:id="rId43" display="http://www.goodcarbadcar.net/2011/01/jaguar-xk-sales-figures.html"/>
    <hyperlink ref="A303" r:id="rId44" display="http://www.goodcarbadcar.net/2011/01/lexus-lfa-sales-figures.html"/>
    <hyperlink ref="A304" r:id="rId45" display="http://www.goodcarbadcar.net/2016/09/usa-canada-maserati-granturismo-sales-figures.html"/>
    <hyperlink ref="A305" r:id="rId46" display="http://www.goodcarbadcar.net/2015/04/mercedes-amg-gt-sales-figures-usa-canada.html"/>
    <hyperlink ref="A307" r:id="rId47" display="http://www.goodcarbadcar.net/2011/01/mercedes-benz-sl-class-sales-figures.html"/>
    <hyperlink ref="A308" r:id="rId48" display="http://www.goodcarbadcar.net/2011/01/mercedes-benz-sls-amg-sales-figures.html"/>
    <hyperlink ref="A309" r:id="rId49" display="http://www.goodcarbadcar.net/2011/01/nissan-gt-r-sales-figures.html"/>
    <hyperlink ref="A310" r:id="rId50" display="http://www.goodcarbadcar.net/2011/01/porsche-911-sales-figures.html"/>
    <hyperlink ref="A311" r:id="rId51" display="http://www.goodcarbadcar.net/2014/03/porsche-918-spyder-sales-figures-usa-canada.html"/>
    <hyperlink ref="A312" r:id="rId52" display="http://www.goodcarbadcar.net/2011/01/chevrolet-volt-sales-figures.html"/>
    <hyperlink ref="A313" r:id="rId53" display="http://www.goodcarbadcar.net/2012/10/ford-cmax-sales-figures.html"/>
    <hyperlink ref="A314" r:id="rId54" display="http://www.goodcarbadcar.net/2011/01/honda-insight-sales-figures.html"/>
    <hyperlink ref="A315" r:id="rId55" display="http://www.goodcarbadcar.net/2011/01/mitsubishi-i-miev-sales-figures.html"/>
    <hyperlink ref="A316" r:id="rId56" display="http://www.goodcarbadcar.net/2011/01/nissan-leaf-sales-figures.html"/>
    <hyperlink ref="A317" r:id="rId57" display="http://www.goodcarbadcar.net/2011/01/toyota-prius-sales-figures.html"/>
    <hyperlink ref="A318" r:id="rId58" display="http://www.goodcarbadcar.net/2012/10/toyota-prius-plug-in-sales-figures.html"/>
    <hyperlink ref="A319" r:id="rId59" display="http://www.goodcarbadcar.net/2011/01/toyota-prius-v-sales-figures.html"/>
  </hyperlinks>
  <pageMargins left="0.7" right="0.7" top="0.75" bottom="0.75" header="0.3" footer="0.3"/>
  <pageSetup orientation="portrait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82"/>
  <sheetViews>
    <sheetView topLeftCell="A31" workbookViewId="0">
      <selection activeCell="G52" sqref="G52"/>
    </sheetView>
  </sheetViews>
  <sheetFormatPr defaultRowHeight="15" x14ac:dyDescent="0.25"/>
  <cols>
    <col min="1" max="1" width="26.85546875" bestFit="1" customWidth="1"/>
    <col min="5" max="5" width="11.7109375" customWidth="1"/>
    <col min="7" max="7" width="23.85546875" bestFit="1" customWidth="1"/>
    <col min="11" max="11" width="12.42578125" customWidth="1"/>
    <col min="13" max="13" width="19.140625" customWidth="1"/>
  </cols>
  <sheetData>
    <row r="1" spans="1:5" ht="16.5" customHeight="1" x14ac:dyDescent="0.25">
      <c r="A1" s="7" t="s">
        <v>308</v>
      </c>
      <c r="B1" s="2">
        <v>2016</v>
      </c>
      <c r="C1" s="2">
        <v>2015</v>
      </c>
      <c r="D1" s="4" t="s">
        <v>0</v>
      </c>
      <c r="E1" s="4"/>
    </row>
    <row r="2" spans="1:5" ht="15" customHeight="1" x14ac:dyDescent="0.25">
      <c r="A2" s="3" t="s">
        <v>59</v>
      </c>
      <c r="B2" s="3">
        <v>145768</v>
      </c>
      <c r="C2" s="3">
        <v>147133</v>
      </c>
      <c r="D2" s="3">
        <v>-8.9999999999999993E-3</v>
      </c>
      <c r="E2" s="3" t="s">
        <v>35</v>
      </c>
    </row>
    <row r="3" spans="1:5" x14ac:dyDescent="0.25">
      <c r="A3" s="3" t="s">
        <v>42</v>
      </c>
      <c r="B3" s="3">
        <v>132214</v>
      </c>
      <c r="C3" s="3">
        <v>144528</v>
      </c>
      <c r="D3" s="3">
        <v>-8.5000000000000006E-2</v>
      </c>
      <c r="E3" s="3" t="s">
        <v>35</v>
      </c>
    </row>
    <row r="4" spans="1:5" x14ac:dyDescent="0.25">
      <c r="A4" s="3" t="s">
        <v>67</v>
      </c>
      <c r="B4" s="3">
        <v>95677</v>
      </c>
      <c r="C4" s="3">
        <v>88927</v>
      </c>
      <c r="D4" s="3">
        <v>7.5999999999999998E-2</v>
      </c>
      <c r="E4" s="3" t="s">
        <v>35</v>
      </c>
    </row>
    <row r="5" spans="1:5" x14ac:dyDescent="0.25">
      <c r="A5" s="3" t="s">
        <v>58</v>
      </c>
      <c r="B5" s="3">
        <v>82041</v>
      </c>
      <c r="C5" s="3">
        <v>41969</v>
      </c>
      <c r="D5" s="3">
        <v>0.95499999999999996</v>
      </c>
      <c r="E5" s="3" t="s">
        <v>35</v>
      </c>
    </row>
    <row r="6" spans="1:5" x14ac:dyDescent="0.25">
      <c r="A6" s="3" t="s">
        <v>39</v>
      </c>
      <c r="B6" s="3">
        <v>79766</v>
      </c>
      <c r="C6" s="3">
        <v>61486</v>
      </c>
      <c r="D6" s="3">
        <v>0.29699999999999999</v>
      </c>
      <c r="E6" s="3" t="s">
        <v>35</v>
      </c>
    </row>
    <row r="7" spans="1:5" x14ac:dyDescent="0.25">
      <c r="A7" s="3" t="s">
        <v>55</v>
      </c>
      <c r="B7" s="3">
        <v>79016</v>
      </c>
      <c r="C7" s="3">
        <v>63030</v>
      </c>
      <c r="D7" s="3">
        <v>0.254</v>
      </c>
      <c r="E7" s="3" t="s">
        <v>35</v>
      </c>
    </row>
    <row r="8" spans="1:5" x14ac:dyDescent="0.25">
      <c r="A8" s="3" t="s">
        <v>54</v>
      </c>
      <c r="B8" s="3">
        <v>78565</v>
      </c>
      <c r="C8" s="3">
        <v>67549</v>
      </c>
      <c r="D8" s="3">
        <v>0.16300000000000001</v>
      </c>
      <c r="E8" s="3" t="s">
        <v>35</v>
      </c>
    </row>
    <row r="9" spans="1:5" x14ac:dyDescent="0.25">
      <c r="A9" s="3" t="s">
        <v>38</v>
      </c>
      <c r="B9" s="3">
        <v>56630</v>
      </c>
      <c r="C9" s="3">
        <v>52724</v>
      </c>
      <c r="D9" s="3">
        <v>7.3999999999999996E-2</v>
      </c>
      <c r="E9" s="3" t="s">
        <v>35</v>
      </c>
    </row>
    <row r="10" spans="1:5" x14ac:dyDescent="0.25">
      <c r="A10" s="3" t="s">
        <v>36</v>
      </c>
      <c r="B10" s="3">
        <v>55255</v>
      </c>
      <c r="C10" s="3">
        <v>64775</v>
      </c>
      <c r="D10" s="3">
        <v>-0.14699999999999999</v>
      </c>
      <c r="E10" s="3" t="s">
        <v>35</v>
      </c>
    </row>
    <row r="11" spans="1:5" x14ac:dyDescent="0.25">
      <c r="A11" s="3" t="s">
        <v>37</v>
      </c>
      <c r="B11" s="3">
        <v>48807</v>
      </c>
      <c r="C11" s="3">
        <v>64458</v>
      </c>
      <c r="D11" s="3">
        <v>-0.24299999999999999</v>
      </c>
      <c r="E11" s="3" t="s">
        <v>35</v>
      </c>
    </row>
    <row r="12" spans="1:5" x14ac:dyDescent="0.25">
      <c r="A12" s="3" t="s">
        <v>51</v>
      </c>
      <c r="B12" s="3">
        <v>39239</v>
      </c>
      <c r="C12" s="3">
        <v>40120</v>
      </c>
      <c r="D12" s="3">
        <v>-2.1999999999999999E-2</v>
      </c>
      <c r="E12" s="3" t="s">
        <v>35</v>
      </c>
    </row>
    <row r="13" spans="1:5" x14ac:dyDescent="0.25">
      <c r="A13" s="3" t="s">
        <v>44</v>
      </c>
      <c r="B13" s="3">
        <v>38855</v>
      </c>
      <c r="C13" s="3">
        <v>24384</v>
      </c>
      <c r="D13" s="3">
        <v>0.59299999999999997</v>
      </c>
      <c r="E13" s="3" t="s">
        <v>35</v>
      </c>
    </row>
    <row r="14" spans="1:5" x14ac:dyDescent="0.25">
      <c r="A14" s="3" t="s">
        <v>45</v>
      </c>
      <c r="B14" s="3">
        <v>35511</v>
      </c>
      <c r="C14" s="3">
        <v>32853</v>
      </c>
      <c r="D14" s="3">
        <v>8.1000000000000003E-2</v>
      </c>
      <c r="E14" s="3" t="s">
        <v>35</v>
      </c>
    </row>
    <row r="15" spans="1:5" x14ac:dyDescent="0.25">
      <c r="A15" s="3" t="s">
        <v>68</v>
      </c>
      <c r="B15" s="3">
        <v>33067</v>
      </c>
      <c r="C15" s="3">
        <v>36966</v>
      </c>
      <c r="D15" s="3">
        <v>-0.105</v>
      </c>
      <c r="E15" s="3" t="s">
        <v>35</v>
      </c>
    </row>
    <row r="16" spans="1:5" x14ac:dyDescent="0.25">
      <c r="A16" s="3" t="s">
        <v>50</v>
      </c>
      <c r="B16" s="3">
        <v>30053</v>
      </c>
      <c r="C16" s="3">
        <v>24245</v>
      </c>
      <c r="D16" s="3">
        <v>0.24</v>
      </c>
      <c r="E16" s="3" t="s">
        <v>35</v>
      </c>
    </row>
    <row r="17" spans="1:11" x14ac:dyDescent="0.25">
      <c r="A17" s="3" t="s">
        <v>40</v>
      </c>
      <c r="B17" s="3">
        <v>28700</v>
      </c>
      <c r="C17" s="3">
        <v>23742</v>
      </c>
      <c r="D17" s="3">
        <v>0.20899999999999999</v>
      </c>
      <c r="E17" s="3" t="s">
        <v>35</v>
      </c>
    </row>
    <row r="18" spans="1:11" x14ac:dyDescent="0.25">
      <c r="A18" s="3" t="s">
        <v>46</v>
      </c>
      <c r="B18" s="3">
        <v>22226</v>
      </c>
      <c r="C18" s="3">
        <v>21515</v>
      </c>
      <c r="D18" s="3">
        <v>3.3000000000000002E-2</v>
      </c>
      <c r="E18" s="3" t="s">
        <v>35</v>
      </c>
    </row>
    <row r="19" spans="1:11" x14ac:dyDescent="0.25">
      <c r="A19" s="3" t="s">
        <v>43</v>
      </c>
      <c r="B19" s="3">
        <v>20452</v>
      </c>
      <c r="C19" s="3">
        <v>38484</v>
      </c>
      <c r="D19" s="3">
        <v>-0.46899999999999997</v>
      </c>
      <c r="E19" s="3" t="s">
        <v>35</v>
      </c>
    </row>
    <row r="20" spans="1:11" x14ac:dyDescent="0.25">
      <c r="A20" s="3" t="s">
        <v>64</v>
      </c>
      <c r="B20" s="3">
        <v>19577</v>
      </c>
      <c r="C20" s="3">
        <v>27121</v>
      </c>
      <c r="D20" s="3">
        <v>-0.27800000000000002</v>
      </c>
      <c r="E20" s="3" t="s">
        <v>35</v>
      </c>
      <c r="H20" s="5"/>
      <c r="I20" s="5"/>
      <c r="J20" s="1"/>
      <c r="K20" s="1"/>
    </row>
    <row r="21" spans="1:11" x14ac:dyDescent="0.25">
      <c r="A21" s="3" t="s">
        <v>60</v>
      </c>
      <c r="B21" s="3">
        <v>18557</v>
      </c>
      <c r="C21" s="3">
        <v>6406</v>
      </c>
      <c r="D21" s="3">
        <v>1.9</v>
      </c>
      <c r="E21" s="3" t="s">
        <v>35</v>
      </c>
    </row>
    <row r="22" spans="1:11" x14ac:dyDescent="0.25">
      <c r="A22" s="3" t="s">
        <v>53</v>
      </c>
      <c r="B22" s="3">
        <v>15667</v>
      </c>
      <c r="C22" s="3">
        <v>22667</v>
      </c>
      <c r="D22" s="3">
        <v>-0.309</v>
      </c>
      <c r="E22" s="3" t="s">
        <v>35</v>
      </c>
    </row>
    <row r="23" spans="1:11" x14ac:dyDescent="0.25">
      <c r="A23" s="3" t="s">
        <v>49</v>
      </c>
      <c r="B23" s="3">
        <v>15437</v>
      </c>
      <c r="C23" s="3">
        <v>23980</v>
      </c>
      <c r="D23" s="3">
        <v>-0.35599999999999998</v>
      </c>
      <c r="E23" s="3" t="s">
        <v>35</v>
      </c>
    </row>
    <row r="24" spans="1:11" x14ac:dyDescent="0.25">
      <c r="A24" s="3" t="s">
        <v>61</v>
      </c>
      <c r="B24" s="3">
        <v>12706</v>
      </c>
      <c r="C24" s="3">
        <v>16686</v>
      </c>
      <c r="D24" s="3">
        <v>-0.23899999999999999</v>
      </c>
      <c r="E24" s="3" t="s">
        <v>35</v>
      </c>
    </row>
    <row r="25" spans="1:11" x14ac:dyDescent="0.25">
      <c r="A25" s="3" t="s">
        <v>57</v>
      </c>
      <c r="B25" s="3">
        <v>11712</v>
      </c>
      <c r="C25" s="3">
        <v>11357</v>
      </c>
      <c r="D25" s="3">
        <v>3.1E-2</v>
      </c>
      <c r="E25" s="3" t="s">
        <v>35</v>
      </c>
    </row>
    <row r="26" spans="1:11" x14ac:dyDescent="0.25">
      <c r="A26" s="3" t="s">
        <v>52</v>
      </c>
      <c r="B26" s="3">
        <v>9336</v>
      </c>
      <c r="C26" s="3">
        <v>16459</v>
      </c>
      <c r="D26" s="3">
        <v>-0.433</v>
      </c>
      <c r="E26" s="3" t="s">
        <v>35</v>
      </c>
    </row>
    <row r="27" spans="1:11" x14ac:dyDescent="0.25">
      <c r="A27" s="3" t="s">
        <v>48</v>
      </c>
      <c r="B27" s="3">
        <v>6211</v>
      </c>
      <c r="C27" s="3">
        <v>7484</v>
      </c>
      <c r="D27" s="3">
        <v>-0.17</v>
      </c>
      <c r="E27" s="3" t="s">
        <v>35</v>
      </c>
    </row>
    <row r="28" spans="1:11" x14ac:dyDescent="0.25">
      <c r="A28" s="3" t="s">
        <v>56</v>
      </c>
      <c r="B28" s="3">
        <v>3118</v>
      </c>
      <c r="C28" s="3">
        <v>7585</v>
      </c>
      <c r="D28" s="3">
        <v>-0.58899999999999997</v>
      </c>
      <c r="E28" s="3" t="s">
        <v>35</v>
      </c>
    </row>
    <row r="29" spans="1:11" x14ac:dyDescent="0.25">
      <c r="A29" s="3" t="s">
        <v>65</v>
      </c>
      <c r="B29" s="3">
        <v>2677</v>
      </c>
      <c r="C29" s="3">
        <v>15223</v>
      </c>
      <c r="D29" s="3">
        <v>-0.82399999999999995</v>
      </c>
      <c r="E29" s="3" t="s">
        <v>35</v>
      </c>
    </row>
    <row r="30" spans="1:11" x14ac:dyDescent="0.25">
      <c r="A30" s="3" t="s">
        <v>62</v>
      </c>
      <c r="B30" s="3">
        <v>85</v>
      </c>
      <c r="C30" s="3">
        <v>1708</v>
      </c>
      <c r="D30" s="3">
        <v>-0.95</v>
      </c>
      <c r="E30" s="3" t="s">
        <v>35</v>
      </c>
    </row>
    <row r="31" spans="1:11" x14ac:dyDescent="0.25">
      <c r="A31" s="3" t="s">
        <v>63</v>
      </c>
      <c r="B31" s="3">
        <v>15</v>
      </c>
      <c r="C31" s="3">
        <v>943</v>
      </c>
      <c r="D31" s="3">
        <v>-0.98399999999999999</v>
      </c>
      <c r="E31" s="3" t="s">
        <v>35</v>
      </c>
    </row>
    <row r="32" spans="1:11" x14ac:dyDescent="0.25">
      <c r="A32" s="3" t="s">
        <v>66</v>
      </c>
      <c r="B32" s="3">
        <v>9</v>
      </c>
      <c r="C32" s="3">
        <v>794</v>
      </c>
      <c r="D32" s="3">
        <v>-0.98899999999999999</v>
      </c>
      <c r="E32" s="3" t="s">
        <v>35</v>
      </c>
    </row>
    <row r="33" spans="1:5" ht="15" customHeight="1" x14ac:dyDescent="0.25">
      <c r="A33" s="3" t="s">
        <v>47</v>
      </c>
      <c r="B33" s="3">
        <v>6</v>
      </c>
      <c r="C33" s="3">
        <v>482</v>
      </c>
      <c r="D33" s="3">
        <v>-0.98799999999999999</v>
      </c>
      <c r="E33" s="3" t="s">
        <v>35</v>
      </c>
    </row>
    <row r="34" spans="1:5" x14ac:dyDescent="0.25">
      <c r="A34" s="3" t="s">
        <v>41</v>
      </c>
      <c r="B34" s="3">
        <v>3</v>
      </c>
      <c r="C34" s="3">
        <v>297</v>
      </c>
      <c r="D34" s="3">
        <v>-0.99</v>
      </c>
      <c r="E34" s="3" t="s">
        <v>35</v>
      </c>
    </row>
    <row r="35" spans="1:5" x14ac:dyDescent="0.25">
      <c r="A35" t="s">
        <v>13</v>
      </c>
      <c r="B35" s="5">
        <v>388618</v>
      </c>
      <c r="C35" s="5">
        <v>429355</v>
      </c>
      <c r="D35" s="1">
        <v>-9.5000000000000001E-2</v>
      </c>
      <c r="E35" s="1" t="s">
        <v>206</v>
      </c>
    </row>
    <row r="36" spans="1:5" x14ac:dyDescent="0.25">
      <c r="A36" t="s">
        <v>7</v>
      </c>
      <c r="B36" s="5">
        <v>345225</v>
      </c>
      <c r="C36" s="5">
        <v>355557</v>
      </c>
      <c r="D36" s="1">
        <v>-2.9000000000000001E-2</v>
      </c>
      <c r="E36" s="1" t="s">
        <v>206</v>
      </c>
    </row>
    <row r="37" spans="1:5" x14ac:dyDescent="0.25">
      <c r="A37" t="s">
        <v>11</v>
      </c>
      <c r="B37" s="5">
        <v>307380</v>
      </c>
      <c r="C37" s="5">
        <v>333398</v>
      </c>
      <c r="D37" s="1">
        <v>-7.8E-2</v>
      </c>
      <c r="E37" s="1" t="s">
        <v>206</v>
      </c>
    </row>
    <row r="38" spans="1:5" x14ac:dyDescent="0.25">
      <c r="A38" t="s">
        <v>6</v>
      </c>
      <c r="B38" s="5">
        <v>265840</v>
      </c>
      <c r="C38" s="5">
        <v>300170</v>
      </c>
      <c r="D38" s="1">
        <v>-0.114</v>
      </c>
      <c r="E38" s="1" t="s">
        <v>206</v>
      </c>
    </row>
    <row r="39" spans="1:5" x14ac:dyDescent="0.25">
      <c r="A39" t="s">
        <v>2</v>
      </c>
      <c r="B39" s="5">
        <v>227881</v>
      </c>
      <c r="C39" s="5">
        <v>194854</v>
      </c>
      <c r="D39" s="1">
        <v>0.17</v>
      </c>
      <c r="E39" s="1" t="s">
        <v>206</v>
      </c>
    </row>
    <row r="40" spans="1:5" x14ac:dyDescent="0.25">
      <c r="A40" t="s">
        <v>8</v>
      </c>
      <c r="B40" s="5">
        <v>199416</v>
      </c>
      <c r="C40" s="5">
        <v>213303</v>
      </c>
      <c r="D40" s="1">
        <v>-6.5000000000000002E-2</v>
      </c>
      <c r="E40" s="1" t="s">
        <v>206</v>
      </c>
    </row>
    <row r="41" spans="1:5" x14ac:dyDescent="0.25">
      <c r="A41" t="s">
        <v>9</v>
      </c>
      <c r="B41" s="5">
        <v>124203</v>
      </c>
      <c r="C41" s="5">
        <v>159414</v>
      </c>
      <c r="D41" s="1">
        <v>-0.221</v>
      </c>
      <c r="E41" s="1" t="s">
        <v>206</v>
      </c>
    </row>
    <row r="42" spans="1:5" x14ac:dyDescent="0.25">
      <c r="A42" t="s">
        <v>15</v>
      </c>
      <c r="B42" s="5">
        <v>73002</v>
      </c>
      <c r="C42" s="5">
        <v>78207</v>
      </c>
      <c r="D42" s="1">
        <v>-6.7000000000000004E-2</v>
      </c>
      <c r="E42" s="1" t="s">
        <v>206</v>
      </c>
    </row>
    <row r="43" spans="1:5" x14ac:dyDescent="0.25">
      <c r="A43" t="s">
        <v>12</v>
      </c>
      <c r="B43" s="5">
        <v>65306</v>
      </c>
      <c r="C43" s="5">
        <v>60447</v>
      </c>
      <c r="D43" s="1">
        <v>0.08</v>
      </c>
      <c r="E43" s="1" t="s">
        <v>206</v>
      </c>
    </row>
    <row r="44" spans="1:5" x14ac:dyDescent="0.25">
      <c r="A44" t="s">
        <v>3</v>
      </c>
      <c r="B44" s="5">
        <v>57294</v>
      </c>
      <c r="C44" s="5">
        <v>167368</v>
      </c>
      <c r="D44" s="1">
        <v>-0.65800000000000003</v>
      </c>
      <c r="E44" s="1" t="s">
        <v>206</v>
      </c>
    </row>
    <row r="45" spans="1:5" x14ac:dyDescent="0.25">
      <c r="A45" t="s">
        <v>10</v>
      </c>
      <c r="B45" s="5">
        <v>45520</v>
      </c>
      <c r="C45" s="5">
        <v>57898</v>
      </c>
      <c r="D45" s="1">
        <v>-0.214</v>
      </c>
      <c r="E45" s="1" t="s">
        <v>206</v>
      </c>
    </row>
    <row r="46" spans="1:5" x14ac:dyDescent="0.25">
      <c r="A46" t="s">
        <v>1</v>
      </c>
      <c r="B46" s="5">
        <v>19833</v>
      </c>
      <c r="C46" s="5">
        <v>19504</v>
      </c>
      <c r="D46" s="1">
        <v>1.7000000000000001E-2</v>
      </c>
      <c r="E46" s="1" t="s">
        <v>206</v>
      </c>
    </row>
    <row r="47" spans="1:5" x14ac:dyDescent="0.25">
      <c r="A47" t="s">
        <v>14</v>
      </c>
      <c r="B47" s="5">
        <v>3237</v>
      </c>
      <c r="C47" s="5">
        <v>6276</v>
      </c>
      <c r="D47" s="1">
        <v>-0.48399999999999999</v>
      </c>
      <c r="E47" s="1" t="s">
        <v>206</v>
      </c>
    </row>
    <row r="48" spans="1:5" x14ac:dyDescent="0.25">
      <c r="A48" t="s">
        <v>4</v>
      </c>
      <c r="B48" s="5">
        <v>45</v>
      </c>
      <c r="C48" s="5">
        <v>1326</v>
      </c>
      <c r="D48" s="1">
        <v>-0.96599999999999997</v>
      </c>
      <c r="E48" s="1" t="s">
        <v>206</v>
      </c>
    </row>
    <row r="49" spans="1:6" x14ac:dyDescent="0.25">
      <c r="A49" s="3" t="s">
        <v>118</v>
      </c>
      <c r="B49" s="3">
        <v>97006</v>
      </c>
      <c r="C49" s="3">
        <v>116825</v>
      </c>
      <c r="D49" s="3">
        <v>-0.17</v>
      </c>
      <c r="E49" t="s">
        <v>207</v>
      </c>
    </row>
    <row r="50" spans="1:6" x14ac:dyDescent="0.25">
      <c r="A50" s="3" t="s">
        <v>121</v>
      </c>
      <c r="B50" s="3">
        <v>95437</v>
      </c>
      <c r="C50" s="3">
        <v>96633</v>
      </c>
      <c r="D50" s="3">
        <v>-1.2E-2</v>
      </c>
      <c r="E50" t="s">
        <v>207</v>
      </c>
    </row>
    <row r="51" spans="1:6" x14ac:dyDescent="0.25">
      <c r="A51" s="3" t="s">
        <v>126</v>
      </c>
      <c r="B51" s="3">
        <v>62670</v>
      </c>
      <c r="C51" s="3">
        <v>40359</v>
      </c>
      <c r="D51" s="3">
        <v>0.55300000000000005</v>
      </c>
      <c r="E51" t="s">
        <v>207</v>
      </c>
    </row>
    <row r="52" spans="1:6" x14ac:dyDescent="0.25">
      <c r="A52" s="3" t="s">
        <v>120</v>
      </c>
      <c r="B52" s="3">
        <v>53241</v>
      </c>
      <c r="C52" s="3">
        <v>53025</v>
      </c>
      <c r="D52" s="3">
        <v>4.0000000000000001E-3</v>
      </c>
      <c r="E52" t="s">
        <v>207</v>
      </c>
    </row>
    <row r="53" spans="1:6" x14ac:dyDescent="0.25">
      <c r="A53" s="3" t="s">
        <v>127</v>
      </c>
      <c r="B53" s="3">
        <v>48080</v>
      </c>
      <c r="C53" s="3">
        <v>60065</v>
      </c>
      <c r="D53" s="3">
        <v>-0.2</v>
      </c>
      <c r="E53" t="s">
        <v>207</v>
      </c>
    </row>
    <row r="54" spans="1:6" x14ac:dyDescent="0.25">
      <c r="A54" s="3" t="s">
        <v>122</v>
      </c>
      <c r="B54" s="3">
        <v>44098</v>
      </c>
      <c r="C54" s="3">
        <v>48816</v>
      </c>
      <c r="D54" s="3">
        <v>-9.7000000000000003E-2</v>
      </c>
      <c r="E54" t="s">
        <v>207</v>
      </c>
    </row>
    <row r="55" spans="1:6" x14ac:dyDescent="0.25">
      <c r="A55" s="3" t="s">
        <v>117</v>
      </c>
      <c r="B55" s="3">
        <v>27582</v>
      </c>
      <c r="C55" s="3">
        <v>42035</v>
      </c>
      <c r="D55" s="3">
        <v>-0.34399999999999997</v>
      </c>
      <c r="E55" t="s">
        <v>207</v>
      </c>
    </row>
    <row r="56" spans="1:6" x14ac:dyDescent="0.25">
      <c r="A56" s="3" t="s">
        <v>124</v>
      </c>
      <c r="B56" s="3">
        <v>23230</v>
      </c>
      <c r="C56" s="3">
        <v>31374</v>
      </c>
      <c r="D56" s="3">
        <v>-0.26</v>
      </c>
      <c r="E56" t="s">
        <v>207</v>
      </c>
    </row>
    <row r="57" spans="1:6" x14ac:dyDescent="0.25">
      <c r="A57" s="3" t="s">
        <v>123</v>
      </c>
      <c r="B57" s="3">
        <v>4942</v>
      </c>
      <c r="C57" s="3">
        <v>5539</v>
      </c>
      <c r="D57" s="3">
        <v>-0.108</v>
      </c>
      <c r="E57" t="s">
        <v>207</v>
      </c>
    </row>
    <row r="58" spans="1:6" x14ac:dyDescent="0.25">
      <c r="A58" s="3" t="s">
        <v>125</v>
      </c>
      <c r="B58" s="3">
        <v>4738</v>
      </c>
      <c r="C58" s="3">
        <v>7343</v>
      </c>
      <c r="D58" s="3">
        <v>-0.35499999999999998</v>
      </c>
      <c r="E58" t="s">
        <v>207</v>
      </c>
    </row>
    <row r="59" spans="1:6" x14ac:dyDescent="0.25">
      <c r="A59" s="3" t="s">
        <v>119</v>
      </c>
      <c r="B59" s="3">
        <v>3013</v>
      </c>
      <c r="C59" s="3">
        <v>2895</v>
      </c>
      <c r="D59" s="3">
        <v>4.1000000000000002E-2</v>
      </c>
      <c r="E59" t="s">
        <v>207</v>
      </c>
    </row>
    <row r="60" spans="1:6" x14ac:dyDescent="0.25">
      <c r="A60" s="3" t="s">
        <v>32</v>
      </c>
      <c r="B60" s="3">
        <v>378210</v>
      </c>
      <c r="C60" s="3">
        <v>368431</v>
      </c>
      <c r="D60" s="3">
        <v>2.7E-2</v>
      </c>
      <c r="E60" s="3" t="s">
        <v>19</v>
      </c>
      <c r="F60" s="1">
        <f t="shared" ref="F60:F74" si="0">B60/SUM($B$60:$B$74)</f>
        <v>0.18022186430824652</v>
      </c>
    </row>
    <row r="61" spans="1:6" x14ac:dyDescent="0.25">
      <c r="A61" s="3" t="s">
        <v>25</v>
      </c>
      <c r="B61" s="3">
        <v>366927</v>
      </c>
      <c r="C61" s="3">
        <v>335384</v>
      </c>
      <c r="D61" s="3">
        <v>9.4E-2</v>
      </c>
      <c r="E61" s="3" t="s">
        <v>19</v>
      </c>
      <c r="F61" s="1">
        <f t="shared" si="0"/>
        <v>0.17484537163224656</v>
      </c>
    </row>
    <row r="62" spans="1:6" x14ac:dyDescent="0.25">
      <c r="A62" s="3" t="s">
        <v>30</v>
      </c>
      <c r="B62" s="3">
        <v>214709</v>
      </c>
      <c r="C62" s="3">
        <v>203509</v>
      </c>
      <c r="D62" s="3">
        <v>5.5E-2</v>
      </c>
      <c r="E62" s="3" t="s">
        <v>19</v>
      </c>
      <c r="F62" s="1">
        <f t="shared" si="0"/>
        <v>0.10231156305692421</v>
      </c>
    </row>
    <row r="63" spans="1:6" x14ac:dyDescent="0.25">
      <c r="A63" s="3" t="s">
        <v>26</v>
      </c>
      <c r="B63" s="3">
        <v>208319</v>
      </c>
      <c r="C63" s="3">
        <v>241706</v>
      </c>
      <c r="D63" s="3">
        <v>-0.13800000000000001</v>
      </c>
      <c r="E63" s="3" t="s">
        <v>19</v>
      </c>
      <c r="F63" s="1">
        <f t="shared" si="0"/>
        <v>9.9266646970808836E-2</v>
      </c>
    </row>
    <row r="64" spans="1:6" x14ac:dyDescent="0.25">
      <c r="A64" s="3" t="s">
        <v>22</v>
      </c>
      <c r="B64" s="3">
        <v>188876</v>
      </c>
      <c r="C64" s="3">
        <v>226602</v>
      </c>
      <c r="D64" s="3">
        <v>-0.16600000000000001</v>
      </c>
      <c r="E64" s="3" t="s">
        <v>19</v>
      </c>
      <c r="F64" s="1">
        <f t="shared" si="0"/>
        <v>9.0001810748220223E-2</v>
      </c>
    </row>
    <row r="65" spans="1:6" x14ac:dyDescent="0.25">
      <c r="A65" s="3" t="s">
        <v>24</v>
      </c>
      <c r="B65" s="3">
        <v>168789</v>
      </c>
      <c r="C65" s="3">
        <v>202478</v>
      </c>
      <c r="D65" s="3">
        <v>-0.16600000000000001</v>
      </c>
      <c r="E65" s="3" t="s">
        <v>19</v>
      </c>
      <c r="F65" s="1">
        <f t="shared" si="0"/>
        <v>8.0430100353572412E-2</v>
      </c>
    </row>
    <row r="66" spans="1:6" x14ac:dyDescent="0.25">
      <c r="A66" s="3" t="s">
        <v>34</v>
      </c>
      <c r="B66" s="3">
        <v>121107</v>
      </c>
      <c r="C66" s="3">
        <v>131109</v>
      </c>
      <c r="D66" s="3">
        <v>-7.5999999999999998E-2</v>
      </c>
      <c r="E66" s="3" t="s">
        <v>19</v>
      </c>
      <c r="F66" s="1">
        <f t="shared" si="0"/>
        <v>5.7709022291263616E-2</v>
      </c>
    </row>
    <row r="67" spans="1:6" x14ac:dyDescent="0.25">
      <c r="A67" s="3" t="s">
        <v>27</v>
      </c>
      <c r="B67" s="3">
        <v>103292</v>
      </c>
      <c r="C67" s="3">
        <v>78919</v>
      </c>
      <c r="D67" s="3">
        <v>0.309</v>
      </c>
      <c r="E67" s="3" t="s">
        <v>19</v>
      </c>
      <c r="F67" s="1">
        <f t="shared" si="0"/>
        <v>4.9219948727234605E-2</v>
      </c>
    </row>
    <row r="68" spans="1:6" x14ac:dyDescent="0.25">
      <c r="A68" s="3" t="s">
        <v>28</v>
      </c>
      <c r="B68" s="3">
        <v>95567</v>
      </c>
      <c r="C68" s="3">
        <v>107884</v>
      </c>
      <c r="D68" s="3">
        <v>-0.114</v>
      </c>
      <c r="E68" s="3" t="s">
        <v>19</v>
      </c>
      <c r="F68" s="1">
        <f t="shared" si="0"/>
        <v>4.5538888200592785E-2</v>
      </c>
    </row>
    <row r="69" spans="1:6" x14ac:dyDescent="0.25">
      <c r="A69" s="3" t="s">
        <v>31</v>
      </c>
      <c r="B69" s="3">
        <v>88517</v>
      </c>
      <c r="C69" s="3">
        <v>100519</v>
      </c>
      <c r="D69" s="3">
        <v>-0.11899999999999999</v>
      </c>
      <c r="E69" s="3" t="s">
        <v>19</v>
      </c>
      <c r="F69" s="1">
        <f t="shared" si="0"/>
        <v>4.217947373938568E-2</v>
      </c>
    </row>
    <row r="70" spans="1:6" x14ac:dyDescent="0.25">
      <c r="A70" s="3" t="s">
        <v>33</v>
      </c>
      <c r="B70" s="3">
        <v>61687</v>
      </c>
      <c r="C70" s="3">
        <v>65308</v>
      </c>
      <c r="D70" s="3">
        <v>-5.5E-2</v>
      </c>
      <c r="E70" s="3" t="s">
        <v>19</v>
      </c>
      <c r="F70" s="1">
        <f t="shared" si="0"/>
        <v>2.9394638279217376E-2</v>
      </c>
    </row>
    <row r="71" spans="1:6" x14ac:dyDescent="0.25">
      <c r="A71" s="3" t="s">
        <v>23</v>
      </c>
      <c r="B71" s="3">
        <v>43402</v>
      </c>
      <c r="C71" s="3">
        <v>87908</v>
      </c>
      <c r="D71" s="3">
        <v>-0.50600000000000001</v>
      </c>
      <c r="E71" s="3" t="s">
        <v>19</v>
      </c>
      <c r="F71" s="1">
        <f t="shared" si="0"/>
        <v>2.0681603751107891E-2</v>
      </c>
    </row>
    <row r="72" spans="1:6" x14ac:dyDescent="0.25">
      <c r="A72" s="3" t="s">
        <v>21</v>
      </c>
      <c r="B72" s="3">
        <v>30277</v>
      </c>
      <c r="C72" s="3">
        <v>31886</v>
      </c>
      <c r="D72" s="3">
        <v>-0.05</v>
      </c>
      <c r="E72" s="3" t="s">
        <v>19</v>
      </c>
      <c r="F72" s="1">
        <f t="shared" si="0"/>
        <v>1.4427374700988288E-2</v>
      </c>
    </row>
    <row r="73" spans="1:6" x14ac:dyDescent="0.25">
      <c r="A73" s="3" t="s">
        <v>20</v>
      </c>
      <c r="B73" s="3">
        <v>14597</v>
      </c>
      <c r="C73" s="3">
        <v>18531</v>
      </c>
      <c r="D73" s="3">
        <v>-0.21199999999999999</v>
      </c>
      <c r="E73" s="3" t="s">
        <v>19</v>
      </c>
      <c r="F73" s="1">
        <f t="shared" si="0"/>
        <v>6.9556557291120666E-3</v>
      </c>
    </row>
    <row r="74" spans="1:6" x14ac:dyDescent="0.25">
      <c r="A74" s="3" t="s">
        <v>29</v>
      </c>
      <c r="B74" s="3">
        <v>14304</v>
      </c>
      <c r="C74" s="3">
        <v>17691</v>
      </c>
      <c r="D74" s="3">
        <v>-0.191</v>
      </c>
      <c r="E74" s="3" t="s">
        <v>19</v>
      </c>
      <c r="F74" s="1">
        <f t="shared" si="0"/>
        <v>6.8160375110789201E-3</v>
      </c>
    </row>
    <row r="75" spans="1:6" x14ac:dyDescent="0.25">
      <c r="A75" t="s">
        <v>340</v>
      </c>
      <c r="B75">
        <v>24739</v>
      </c>
      <c r="C75">
        <v>15393</v>
      </c>
      <c r="D75">
        <v>0.60699999999999998</v>
      </c>
      <c r="E75" t="s">
        <v>19</v>
      </c>
    </row>
    <row r="76" spans="1:6" x14ac:dyDescent="0.25">
      <c r="A76" t="s">
        <v>341</v>
      </c>
      <c r="B76">
        <v>19834</v>
      </c>
      <c r="C76">
        <v>21768</v>
      </c>
      <c r="D76">
        <v>-8.8999999999999996E-2</v>
      </c>
      <c r="E76" t="s">
        <v>19</v>
      </c>
    </row>
    <row r="77" spans="1:6" x14ac:dyDescent="0.25">
      <c r="A77" t="s">
        <v>342</v>
      </c>
      <c r="B77">
        <v>67</v>
      </c>
      <c r="C77">
        <v>1458</v>
      </c>
      <c r="D77">
        <v>-0.95399999999999996</v>
      </c>
      <c r="E77" t="s">
        <v>19</v>
      </c>
    </row>
    <row r="78" spans="1:6" x14ac:dyDescent="0.25">
      <c r="A78" t="s">
        <v>343</v>
      </c>
      <c r="B78">
        <v>94</v>
      </c>
      <c r="C78">
        <v>115</v>
      </c>
      <c r="D78">
        <v>-0.183</v>
      </c>
      <c r="E78" t="s">
        <v>35</v>
      </c>
    </row>
    <row r="79" spans="1:6" x14ac:dyDescent="0.25">
      <c r="A79" t="s">
        <v>344</v>
      </c>
      <c r="B79">
        <v>14006</v>
      </c>
      <c r="C79">
        <v>17269</v>
      </c>
      <c r="D79">
        <v>-0.189</v>
      </c>
      <c r="E79" t="s">
        <v>19</v>
      </c>
    </row>
    <row r="80" spans="1:6" x14ac:dyDescent="0.25">
      <c r="A80" t="s">
        <v>345</v>
      </c>
      <c r="B80">
        <v>98866</v>
      </c>
      <c r="C80">
        <v>113829</v>
      </c>
      <c r="D80">
        <v>-0.13100000000000001</v>
      </c>
      <c r="E80" t="s">
        <v>19</v>
      </c>
    </row>
    <row r="81" spans="1:5" x14ac:dyDescent="0.25">
      <c r="A81" t="s">
        <v>346</v>
      </c>
      <c r="B81">
        <v>2474</v>
      </c>
      <c r="C81">
        <v>4191</v>
      </c>
      <c r="D81">
        <v>-0.41</v>
      </c>
      <c r="E81" t="s">
        <v>19</v>
      </c>
    </row>
    <row r="82" spans="1:5" x14ac:dyDescent="0.25">
      <c r="A82" t="s">
        <v>347</v>
      </c>
      <c r="B82">
        <v>14840</v>
      </c>
      <c r="C82">
        <v>28290</v>
      </c>
      <c r="D82">
        <v>-0.47499999999999998</v>
      </c>
      <c r="E82" t="s">
        <v>19</v>
      </c>
    </row>
  </sheetData>
  <autoFilter ref="A1:E74">
    <sortState ref="A2:E78">
      <sortCondition descending="1" ref="E1:E78"/>
    </sortState>
  </autoFilter>
  <hyperlinks>
    <hyperlink ref="A75" r:id="rId1" display="http://www.goodcarbadcar.net/2011/01/chevrolet-volt-sales-figures.html"/>
    <hyperlink ref="A76" r:id="rId2" display="http://www.goodcarbadcar.net/2012/10/ford-cmax-sales-figures.html"/>
    <hyperlink ref="A77" r:id="rId3" display="http://www.goodcarbadcar.net/2011/01/honda-insight-sales-figures.html"/>
    <hyperlink ref="A78" r:id="rId4" display="http://www.goodcarbadcar.net/2011/01/mitsubishi-i-miev-sales-figures.html"/>
    <hyperlink ref="A79" r:id="rId5" display="http://www.goodcarbadcar.net/2011/01/nissan-leaf-sales-figures.html"/>
    <hyperlink ref="A80" r:id="rId6" display="http://www.goodcarbadcar.net/2011/01/toyota-prius-sales-figures.html"/>
    <hyperlink ref="A81" r:id="rId7" display="http://www.goodcarbadcar.net/2012/10/toyota-prius-plug-in-sales-figures.html"/>
    <hyperlink ref="A82" r:id="rId8" display="http://www.goodcarbadcar.net/2011/01/toyota-prius-v-sales-figures.html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88"/>
  <sheetViews>
    <sheetView topLeftCell="A7" workbookViewId="0">
      <selection activeCell="G57" sqref="G57"/>
    </sheetView>
  </sheetViews>
  <sheetFormatPr defaultRowHeight="15" x14ac:dyDescent="0.25"/>
  <cols>
    <col min="1" max="1" width="28.85546875" customWidth="1"/>
    <col min="5" max="5" width="22.42578125" customWidth="1"/>
    <col min="7" max="7" width="18.28515625" customWidth="1"/>
    <col min="11" max="11" width="12" customWidth="1"/>
    <col min="13" max="13" width="19.28515625" bestFit="1" customWidth="1"/>
    <col min="19" max="19" width="17" customWidth="1"/>
    <col min="24" max="24" width="23.28515625" bestFit="1" customWidth="1"/>
    <col min="29" max="29" width="30.7109375" bestFit="1" customWidth="1"/>
  </cols>
  <sheetData>
    <row r="1" spans="1:32" x14ac:dyDescent="0.25">
      <c r="A1" t="s">
        <v>311</v>
      </c>
      <c r="B1">
        <v>2016</v>
      </c>
      <c r="C1">
        <v>2015</v>
      </c>
      <c r="D1" t="s">
        <v>0</v>
      </c>
      <c r="E1" t="s">
        <v>200</v>
      </c>
      <c r="G1" s="3"/>
      <c r="H1" s="3"/>
      <c r="I1" s="3"/>
      <c r="J1" s="3"/>
      <c r="M1" s="3"/>
      <c r="N1" s="3"/>
      <c r="O1" s="3"/>
      <c r="P1" s="3"/>
      <c r="Q1" s="3"/>
    </row>
    <row r="2" spans="1:32" x14ac:dyDescent="0.25">
      <c r="A2" t="s">
        <v>180</v>
      </c>
      <c r="B2">
        <v>2</v>
      </c>
      <c r="C2">
        <v>55</v>
      </c>
      <c r="D2">
        <v>-0.96399999999999997</v>
      </c>
      <c r="E2" t="s">
        <v>317</v>
      </c>
    </row>
    <row r="3" spans="1:32" x14ac:dyDescent="0.25">
      <c r="A3" t="s">
        <v>181</v>
      </c>
      <c r="B3">
        <v>242195</v>
      </c>
      <c r="C3">
        <v>277589</v>
      </c>
      <c r="D3">
        <v>-0.128</v>
      </c>
      <c r="E3" t="s">
        <v>317</v>
      </c>
    </row>
    <row r="4" spans="1:32" x14ac:dyDescent="0.25">
      <c r="A4" t="s">
        <v>182</v>
      </c>
      <c r="B4">
        <v>106759</v>
      </c>
      <c r="C4">
        <v>108085</v>
      </c>
      <c r="D4">
        <v>-1.2E-2</v>
      </c>
      <c r="E4" t="s">
        <v>317</v>
      </c>
    </row>
    <row r="5" spans="1:32" x14ac:dyDescent="0.25">
      <c r="A5" t="s">
        <v>183</v>
      </c>
      <c r="B5">
        <v>307069</v>
      </c>
      <c r="C5">
        <v>306492</v>
      </c>
      <c r="D5">
        <v>2E-3</v>
      </c>
      <c r="E5" t="s">
        <v>317</v>
      </c>
    </row>
    <row r="6" spans="1:32" x14ac:dyDescent="0.25">
      <c r="A6" t="s">
        <v>184</v>
      </c>
      <c r="B6">
        <v>87925</v>
      </c>
      <c r="C6">
        <v>112030</v>
      </c>
      <c r="D6">
        <v>-0.215</v>
      </c>
      <c r="E6" t="s">
        <v>317</v>
      </c>
    </row>
    <row r="7" spans="1:32" x14ac:dyDescent="0.25">
      <c r="A7" t="s">
        <v>185</v>
      </c>
      <c r="B7">
        <v>357335</v>
      </c>
      <c r="C7">
        <v>345647</v>
      </c>
      <c r="D7">
        <v>3.4000000000000002E-2</v>
      </c>
      <c r="E7" t="s">
        <v>317</v>
      </c>
    </row>
    <row r="8" spans="1:32" x14ac:dyDescent="0.25">
      <c r="A8" t="s">
        <v>186</v>
      </c>
      <c r="B8">
        <v>89713</v>
      </c>
      <c r="C8">
        <v>63591</v>
      </c>
      <c r="D8">
        <v>0.41099999999999998</v>
      </c>
      <c r="E8" t="s">
        <v>317</v>
      </c>
    </row>
    <row r="9" spans="1:32" x14ac:dyDescent="0.25">
      <c r="A9" t="s">
        <v>187</v>
      </c>
      <c r="B9">
        <v>199736</v>
      </c>
      <c r="C9">
        <v>220744</v>
      </c>
      <c r="D9">
        <v>-9.5000000000000001E-2</v>
      </c>
      <c r="E9" t="s">
        <v>317</v>
      </c>
      <c r="M9" s="3"/>
      <c r="N9" s="3"/>
      <c r="O9" s="3"/>
      <c r="P9" s="3"/>
      <c r="Q9" s="3"/>
    </row>
    <row r="10" spans="1:32" x14ac:dyDescent="0.25">
      <c r="A10" t="s">
        <v>188</v>
      </c>
      <c r="B10">
        <v>94061</v>
      </c>
      <c r="C10">
        <v>71448</v>
      </c>
      <c r="D10">
        <v>0.317</v>
      </c>
      <c r="E10" t="s">
        <v>317</v>
      </c>
      <c r="Y10" s="5"/>
      <c r="Z10" s="5"/>
      <c r="AA10" s="1"/>
    </row>
    <row r="11" spans="1:32" x14ac:dyDescent="0.25">
      <c r="A11" t="s">
        <v>189</v>
      </c>
      <c r="B11">
        <v>121926</v>
      </c>
      <c r="C11">
        <v>121274</v>
      </c>
      <c r="D11">
        <v>5.0000000000000001E-3</v>
      </c>
      <c r="E11" t="s">
        <v>317</v>
      </c>
    </row>
    <row r="12" spans="1:32" x14ac:dyDescent="0.25">
      <c r="A12" t="s">
        <v>190</v>
      </c>
      <c r="B12">
        <v>81066</v>
      </c>
      <c r="C12">
        <v>53739</v>
      </c>
      <c r="D12">
        <v>0.50900000000000001</v>
      </c>
      <c r="E12" t="s">
        <v>317</v>
      </c>
    </row>
    <row r="13" spans="1:32" x14ac:dyDescent="0.25">
      <c r="A13" t="s">
        <v>191</v>
      </c>
      <c r="B13">
        <v>112235</v>
      </c>
      <c r="C13">
        <v>111450</v>
      </c>
      <c r="D13">
        <v>7.0000000000000001E-3</v>
      </c>
      <c r="E13" t="s">
        <v>317</v>
      </c>
    </row>
    <row r="14" spans="1:32" x14ac:dyDescent="0.25">
      <c r="A14" t="s">
        <v>192</v>
      </c>
      <c r="B14">
        <v>26576</v>
      </c>
      <c r="C14">
        <v>19055</v>
      </c>
      <c r="D14">
        <v>0.39500000000000002</v>
      </c>
      <c r="E14" t="s">
        <v>317</v>
      </c>
      <c r="AD14" s="5"/>
      <c r="AE14" s="5"/>
      <c r="AF14" s="1"/>
    </row>
    <row r="15" spans="1:32" x14ac:dyDescent="0.25">
      <c r="A15" t="s">
        <v>193</v>
      </c>
      <c r="B15">
        <v>329904</v>
      </c>
      <c r="C15">
        <v>287190</v>
      </c>
      <c r="D15">
        <v>0.14899999999999999</v>
      </c>
      <c r="E15" t="s">
        <v>317</v>
      </c>
      <c r="AD15" s="5"/>
      <c r="AE15" s="5"/>
      <c r="AF15" s="1"/>
    </row>
    <row r="16" spans="1:32" x14ac:dyDescent="0.25">
      <c r="A16" t="s">
        <v>194</v>
      </c>
      <c r="B16">
        <v>178593</v>
      </c>
      <c r="C16">
        <v>175192</v>
      </c>
      <c r="D16">
        <v>1.9E-2</v>
      </c>
      <c r="E16" t="s">
        <v>317</v>
      </c>
      <c r="AD16" s="5"/>
      <c r="AE16" s="5"/>
      <c r="AF16" s="1"/>
    </row>
    <row r="17" spans="1:11" x14ac:dyDescent="0.25">
      <c r="A17" t="s">
        <v>195</v>
      </c>
      <c r="B17">
        <v>352154</v>
      </c>
      <c r="C17">
        <v>315412</v>
      </c>
      <c r="D17">
        <v>0.11600000000000001</v>
      </c>
      <c r="E17" t="s">
        <v>317</v>
      </c>
    </row>
    <row r="18" spans="1:11" x14ac:dyDescent="0.25">
      <c r="A18" t="s">
        <v>196</v>
      </c>
      <c r="B18">
        <v>43638</v>
      </c>
      <c r="C18">
        <v>35843</v>
      </c>
      <c r="D18">
        <v>0.217</v>
      </c>
      <c r="E18" t="s">
        <v>317</v>
      </c>
    </row>
    <row r="19" spans="1:11" x14ac:dyDescent="0.25">
      <c r="A19" t="s">
        <v>54</v>
      </c>
      <c r="B19">
        <v>78565</v>
      </c>
      <c r="C19">
        <v>67549</v>
      </c>
      <c r="D19">
        <v>0.16300000000000001</v>
      </c>
      <c r="E19" t="s">
        <v>199</v>
      </c>
    </row>
    <row r="20" spans="1:11" x14ac:dyDescent="0.25">
      <c r="A20" t="s">
        <v>55</v>
      </c>
      <c r="B20">
        <v>79016</v>
      </c>
      <c r="C20">
        <v>63030</v>
      </c>
      <c r="D20">
        <v>0.254</v>
      </c>
      <c r="E20" t="s">
        <v>199</v>
      </c>
    </row>
    <row r="21" spans="1:11" x14ac:dyDescent="0.25">
      <c r="A21" t="s">
        <v>57</v>
      </c>
      <c r="B21">
        <v>11712</v>
      </c>
      <c r="C21">
        <v>11357</v>
      </c>
      <c r="D21">
        <v>3.1E-2</v>
      </c>
      <c r="E21" t="s">
        <v>199</v>
      </c>
    </row>
    <row r="22" spans="1:11" x14ac:dyDescent="0.25">
      <c r="A22" t="s">
        <v>58</v>
      </c>
      <c r="B22">
        <v>82041</v>
      </c>
      <c r="C22">
        <v>41969</v>
      </c>
      <c r="D22">
        <v>0.95499999999999996</v>
      </c>
      <c r="E22" t="s">
        <v>199</v>
      </c>
    </row>
    <row r="23" spans="1:11" x14ac:dyDescent="0.25">
      <c r="A23" t="s">
        <v>197</v>
      </c>
      <c r="B23">
        <v>106606</v>
      </c>
      <c r="C23">
        <v>60864</v>
      </c>
      <c r="D23">
        <v>0.752</v>
      </c>
      <c r="E23" t="s">
        <v>199</v>
      </c>
      <c r="G23" s="3"/>
      <c r="H23" s="3"/>
      <c r="I23" s="3"/>
      <c r="J23" s="3"/>
      <c r="K23" s="3"/>
    </row>
    <row r="24" spans="1:11" x14ac:dyDescent="0.25">
      <c r="A24" t="s">
        <v>60</v>
      </c>
      <c r="B24">
        <v>18557</v>
      </c>
      <c r="C24">
        <v>6406</v>
      </c>
      <c r="D24">
        <v>1.9</v>
      </c>
      <c r="E24" t="s">
        <v>199</v>
      </c>
      <c r="G24" s="3"/>
      <c r="H24" s="3"/>
      <c r="I24" s="3"/>
      <c r="J24" s="3"/>
      <c r="K24" s="3"/>
    </row>
    <row r="25" spans="1:11" x14ac:dyDescent="0.25">
      <c r="A25" t="s">
        <v>61</v>
      </c>
      <c r="B25">
        <v>12706</v>
      </c>
      <c r="C25">
        <v>16686</v>
      </c>
      <c r="D25">
        <v>-0.23899999999999999</v>
      </c>
      <c r="E25" t="s">
        <v>199</v>
      </c>
    </row>
    <row r="26" spans="1:11" x14ac:dyDescent="0.25">
      <c r="A26" t="s">
        <v>62</v>
      </c>
      <c r="B26">
        <v>85</v>
      </c>
      <c r="C26">
        <v>1708</v>
      </c>
      <c r="D26">
        <v>-0.95</v>
      </c>
      <c r="E26" t="s">
        <v>199</v>
      </c>
    </row>
    <row r="27" spans="1:11" x14ac:dyDescent="0.25">
      <c r="A27" t="s">
        <v>68</v>
      </c>
      <c r="B27">
        <v>33067</v>
      </c>
      <c r="C27">
        <v>36966</v>
      </c>
      <c r="D27">
        <v>-0.105</v>
      </c>
      <c r="E27" t="s">
        <v>199</v>
      </c>
    </row>
    <row r="28" spans="1:11" x14ac:dyDescent="0.25">
      <c r="A28" t="s">
        <v>64</v>
      </c>
      <c r="B28">
        <v>19577</v>
      </c>
      <c r="C28">
        <v>27121</v>
      </c>
      <c r="D28">
        <v>-0.27800000000000002</v>
      </c>
      <c r="E28" t="s">
        <v>199</v>
      </c>
    </row>
    <row r="29" spans="1:11" x14ac:dyDescent="0.25">
      <c r="A29" t="s">
        <v>67</v>
      </c>
      <c r="B29">
        <v>95677</v>
      </c>
      <c r="C29">
        <v>88927</v>
      </c>
      <c r="D29">
        <v>7.5999999999999998E-2</v>
      </c>
      <c r="E29" t="s">
        <v>199</v>
      </c>
    </row>
    <row r="30" spans="1:11" x14ac:dyDescent="0.25">
      <c r="A30" t="s">
        <v>198</v>
      </c>
      <c r="B30">
        <v>191774</v>
      </c>
      <c r="C30">
        <v>202266</v>
      </c>
      <c r="D30">
        <v>-5.1999999999999998E-2</v>
      </c>
      <c r="E30" t="s">
        <v>317</v>
      </c>
    </row>
    <row r="31" spans="1:11" x14ac:dyDescent="0.25">
      <c r="A31" s="3" t="s">
        <v>208</v>
      </c>
      <c r="B31" s="3">
        <v>52028</v>
      </c>
      <c r="C31" s="3">
        <v>62081</v>
      </c>
      <c r="D31" s="3">
        <v>-0.16200000000000001</v>
      </c>
      <c r="E31" s="3" t="s">
        <v>225</v>
      </c>
    </row>
    <row r="32" spans="1:11" x14ac:dyDescent="0.25">
      <c r="A32" s="3" t="s">
        <v>209</v>
      </c>
      <c r="B32" s="3">
        <v>116701</v>
      </c>
      <c r="C32" s="3">
        <v>119945</v>
      </c>
      <c r="D32" s="3">
        <v>-2.7E-2</v>
      </c>
      <c r="E32" s="3" t="s">
        <v>225</v>
      </c>
    </row>
    <row r="33" spans="1:5" x14ac:dyDescent="0.25">
      <c r="A33" s="3" t="s">
        <v>210</v>
      </c>
      <c r="B33" s="3">
        <v>68474</v>
      </c>
      <c r="C33" s="3">
        <v>64723</v>
      </c>
      <c r="D33" s="3">
        <v>5.8000000000000003E-2</v>
      </c>
      <c r="E33" s="3" t="s">
        <v>225</v>
      </c>
    </row>
    <row r="34" spans="1:5" x14ac:dyDescent="0.25">
      <c r="A34" s="3" t="s">
        <v>211</v>
      </c>
      <c r="B34" s="3">
        <v>134588</v>
      </c>
      <c r="C34" s="3">
        <v>124120</v>
      </c>
      <c r="D34" s="3">
        <v>8.4000000000000005E-2</v>
      </c>
      <c r="E34" s="3" t="s">
        <v>225</v>
      </c>
    </row>
    <row r="35" spans="1:5" x14ac:dyDescent="0.25">
      <c r="A35" s="3" t="s">
        <v>212</v>
      </c>
      <c r="B35" s="3">
        <v>248507</v>
      </c>
      <c r="C35" s="3">
        <v>249251</v>
      </c>
      <c r="D35" s="3">
        <v>-3.0000000000000001E-3</v>
      </c>
      <c r="E35" s="3" t="s">
        <v>225</v>
      </c>
    </row>
    <row r="36" spans="1:5" x14ac:dyDescent="0.25">
      <c r="A36" s="3" t="s">
        <v>213</v>
      </c>
      <c r="B36" s="3">
        <v>22668</v>
      </c>
      <c r="C36" s="3">
        <v>19570</v>
      </c>
      <c r="D36" s="3">
        <v>0.158</v>
      </c>
      <c r="E36" s="3" t="s">
        <v>225</v>
      </c>
    </row>
    <row r="37" spans="1:5" x14ac:dyDescent="0.25">
      <c r="A37" s="3" t="s">
        <v>214</v>
      </c>
      <c r="B37" s="3">
        <v>88466</v>
      </c>
      <c r="C37" s="3">
        <v>96393</v>
      </c>
      <c r="D37" s="3">
        <v>-8.2000000000000003E-2</v>
      </c>
      <c r="E37" s="3" t="s">
        <v>225</v>
      </c>
    </row>
    <row r="38" spans="1:5" x14ac:dyDescent="0.25">
      <c r="A38" s="3" t="s">
        <v>215</v>
      </c>
      <c r="B38" s="3">
        <v>120772</v>
      </c>
      <c r="C38" s="3">
        <v>136212</v>
      </c>
      <c r="D38" s="3">
        <v>-0.113</v>
      </c>
      <c r="E38" s="3" t="s">
        <v>225</v>
      </c>
    </row>
    <row r="39" spans="1:5" x14ac:dyDescent="0.25">
      <c r="A39" s="3" t="s">
        <v>216</v>
      </c>
      <c r="B39" s="3">
        <v>131257</v>
      </c>
      <c r="C39" s="3">
        <v>118134</v>
      </c>
      <c r="D39" s="3">
        <v>0.111</v>
      </c>
      <c r="E39" s="3" t="s">
        <v>225</v>
      </c>
    </row>
    <row r="40" spans="1:5" x14ac:dyDescent="0.25">
      <c r="A40" s="3" t="s">
        <v>217</v>
      </c>
      <c r="B40" s="3">
        <v>212273</v>
      </c>
      <c r="C40" s="3">
        <v>196312</v>
      </c>
      <c r="D40" s="3">
        <v>8.1000000000000003E-2</v>
      </c>
      <c r="E40" s="3" t="s">
        <v>225</v>
      </c>
    </row>
    <row r="41" spans="1:5" x14ac:dyDescent="0.25">
      <c r="A41" s="3" t="s">
        <v>218</v>
      </c>
      <c r="B41" s="3">
        <v>114733</v>
      </c>
      <c r="C41" s="3">
        <v>116249</v>
      </c>
      <c r="D41" s="3">
        <v>-1.2999999999999999E-2</v>
      </c>
      <c r="E41" s="3" t="s">
        <v>225</v>
      </c>
    </row>
    <row r="42" spans="1:5" x14ac:dyDescent="0.25">
      <c r="A42" s="3" t="s">
        <v>219</v>
      </c>
      <c r="B42" s="3">
        <v>16051</v>
      </c>
      <c r="C42" s="3">
        <v>18048</v>
      </c>
      <c r="D42" s="3">
        <v>-0.111</v>
      </c>
      <c r="E42" s="3" t="s">
        <v>225</v>
      </c>
    </row>
    <row r="43" spans="1:5" x14ac:dyDescent="0.25">
      <c r="A43" s="3" t="s">
        <v>220</v>
      </c>
      <c r="B43" s="3">
        <v>86953</v>
      </c>
      <c r="C43" s="3">
        <v>62907</v>
      </c>
      <c r="D43" s="3">
        <v>0.38200000000000001</v>
      </c>
      <c r="E43" s="3" t="s">
        <v>225</v>
      </c>
    </row>
    <row r="44" spans="1:5" x14ac:dyDescent="0.25">
      <c r="A44" s="3" t="s">
        <v>221</v>
      </c>
      <c r="B44" s="3">
        <v>81701</v>
      </c>
      <c r="C44" s="3">
        <v>82041</v>
      </c>
      <c r="D44" s="3">
        <v>-4.0000000000000001E-3</v>
      </c>
      <c r="E44" s="3" t="s">
        <v>225</v>
      </c>
    </row>
    <row r="45" spans="1:5" x14ac:dyDescent="0.25">
      <c r="A45" s="3" t="s">
        <v>222</v>
      </c>
      <c r="B45" s="3">
        <v>111970</v>
      </c>
      <c r="C45" s="3">
        <v>97034</v>
      </c>
      <c r="D45" s="3">
        <v>0.154</v>
      </c>
      <c r="E45" s="3" t="s">
        <v>225</v>
      </c>
    </row>
    <row r="46" spans="1:5" x14ac:dyDescent="0.25">
      <c r="A46" s="3" t="s">
        <v>223</v>
      </c>
      <c r="B46" s="3">
        <v>191379</v>
      </c>
      <c r="C46" s="3">
        <v>158917</v>
      </c>
      <c r="D46" s="3">
        <v>0.20399999999999999</v>
      </c>
      <c r="E46" s="3" t="s">
        <v>225</v>
      </c>
    </row>
    <row r="47" spans="1:5" x14ac:dyDescent="0.25">
      <c r="A47" s="3" t="s">
        <v>224</v>
      </c>
      <c r="B47" s="3">
        <v>4223</v>
      </c>
      <c r="C47" s="3">
        <v>7037</v>
      </c>
      <c r="D47" s="3">
        <v>-0.4</v>
      </c>
      <c r="E47" s="3" t="s">
        <v>225</v>
      </c>
    </row>
    <row r="48" spans="1:5" x14ac:dyDescent="0.25">
      <c r="A48" s="3" t="s">
        <v>16</v>
      </c>
      <c r="B48" s="3">
        <v>726</v>
      </c>
      <c r="C48" s="3">
        <v>9104</v>
      </c>
      <c r="D48" s="3">
        <v>-0.92</v>
      </c>
      <c r="E48" s="3" t="s">
        <v>225</v>
      </c>
    </row>
    <row r="49" spans="1:5" x14ac:dyDescent="0.25">
      <c r="A49" s="3" t="s">
        <v>17</v>
      </c>
      <c r="B49" s="3">
        <v>182898</v>
      </c>
      <c r="C49" s="3">
        <v>152294</v>
      </c>
      <c r="D49" s="3">
        <v>0.20100000000000001</v>
      </c>
      <c r="E49" s="3" t="s">
        <v>225</v>
      </c>
    </row>
    <row r="50" spans="1:5" x14ac:dyDescent="0.25">
      <c r="A50" s="3" t="s">
        <v>18</v>
      </c>
      <c r="B50" s="3">
        <v>589</v>
      </c>
      <c r="C50" s="3">
        <v>21351</v>
      </c>
      <c r="D50" s="3">
        <v>-0.97199999999999998</v>
      </c>
      <c r="E50" s="3" t="s">
        <v>225</v>
      </c>
    </row>
    <row r="51" spans="1:5" x14ac:dyDescent="0.25">
      <c r="A51" s="3" t="s">
        <v>226</v>
      </c>
      <c r="B51" s="3">
        <v>60082</v>
      </c>
      <c r="C51" s="3">
        <v>50866</v>
      </c>
      <c r="D51" s="3">
        <v>0.18099999999999999</v>
      </c>
      <c r="E51" s="3" t="s">
        <v>309</v>
      </c>
    </row>
    <row r="52" spans="1:5" x14ac:dyDescent="0.25">
      <c r="A52" s="3" t="s">
        <v>227</v>
      </c>
      <c r="B52" s="3">
        <v>103306</v>
      </c>
      <c r="C52" s="3">
        <v>88342</v>
      </c>
      <c r="D52" s="3">
        <v>0.16900000000000001</v>
      </c>
      <c r="E52" s="3" t="s">
        <v>309</v>
      </c>
    </row>
    <row r="53" spans="1:5" x14ac:dyDescent="0.25">
      <c r="A53" s="3" t="s">
        <v>228</v>
      </c>
      <c r="B53" s="3">
        <v>59835</v>
      </c>
      <c r="C53" s="3">
        <v>41443</v>
      </c>
      <c r="D53" s="3">
        <v>0.44400000000000001</v>
      </c>
      <c r="E53" s="3" t="s">
        <v>309</v>
      </c>
    </row>
    <row r="54" spans="1:5" x14ac:dyDescent="0.25">
      <c r="A54" s="3" t="s">
        <v>229</v>
      </c>
      <c r="B54" s="3">
        <v>53447</v>
      </c>
      <c r="C54" s="3">
        <v>42732</v>
      </c>
      <c r="D54" s="3">
        <v>0.251</v>
      </c>
      <c r="E54" s="3" t="s">
        <v>309</v>
      </c>
    </row>
    <row r="55" spans="1:5" x14ac:dyDescent="0.25">
      <c r="A55" s="3" t="s">
        <v>230</v>
      </c>
      <c r="B55" s="3">
        <v>37054</v>
      </c>
      <c r="C55" s="3">
        <v>31334</v>
      </c>
      <c r="D55" s="3">
        <v>0.183</v>
      </c>
      <c r="E55" s="3" t="s">
        <v>309</v>
      </c>
    </row>
    <row r="56" spans="1:5" x14ac:dyDescent="0.25">
      <c r="A56" s="3" t="s">
        <v>231</v>
      </c>
      <c r="B56" s="3">
        <v>14035</v>
      </c>
      <c r="C56" s="3">
        <v>12737</v>
      </c>
      <c r="D56" s="3">
        <v>0.10199999999999999</v>
      </c>
      <c r="E56" s="3" t="s">
        <v>309</v>
      </c>
    </row>
    <row r="57" spans="1:5" x14ac:dyDescent="0.25">
      <c r="A57" s="3" t="s">
        <v>232</v>
      </c>
      <c r="B57" s="3">
        <v>12771</v>
      </c>
      <c r="C57" s="3">
        <v>12583</v>
      </c>
      <c r="D57" s="3">
        <v>1.4999999999999999E-2</v>
      </c>
      <c r="E57" s="3" t="s">
        <v>309</v>
      </c>
    </row>
    <row r="58" spans="1:5" x14ac:dyDescent="0.25">
      <c r="A58" t="s">
        <v>233</v>
      </c>
      <c r="B58" s="5">
        <v>820799</v>
      </c>
      <c r="C58" s="5">
        <v>780354</v>
      </c>
      <c r="D58" s="1">
        <v>5.1999999999999998E-2</v>
      </c>
      <c r="E58" s="3" t="s">
        <v>310</v>
      </c>
    </row>
    <row r="59" spans="1:5" x14ac:dyDescent="0.25">
      <c r="A59" t="s">
        <v>234</v>
      </c>
      <c r="B59" s="5">
        <v>574876</v>
      </c>
      <c r="C59" s="5">
        <v>600544</v>
      </c>
      <c r="D59" s="1">
        <v>-4.2999999999999997E-2</v>
      </c>
      <c r="E59" s="3" t="s">
        <v>310</v>
      </c>
    </row>
    <row r="60" spans="1:5" x14ac:dyDescent="0.25">
      <c r="A60" t="s">
        <v>235</v>
      </c>
      <c r="B60" s="5">
        <v>489418</v>
      </c>
      <c r="C60" s="5">
        <v>450122</v>
      </c>
      <c r="D60" s="1">
        <v>8.6999999999999994E-2</v>
      </c>
      <c r="E60" s="3" t="s">
        <v>310</v>
      </c>
    </row>
    <row r="61" spans="1:5" x14ac:dyDescent="0.25">
      <c r="A61" t="s">
        <v>236</v>
      </c>
      <c r="B61" s="5">
        <v>221680</v>
      </c>
      <c r="C61" s="5">
        <v>224139</v>
      </c>
      <c r="D61" s="1">
        <v>-1.0999999999999999E-2</v>
      </c>
      <c r="E61" s="3" t="s">
        <v>310</v>
      </c>
    </row>
    <row r="62" spans="1:5" x14ac:dyDescent="0.25">
      <c r="A62" t="s">
        <v>237</v>
      </c>
      <c r="B62" s="5">
        <v>191631</v>
      </c>
      <c r="C62" s="5">
        <v>179562</v>
      </c>
      <c r="D62" s="1">
        <v>6.7000000000000004E-2</v>
      </c>
      <c r="E62" s="3" t="s">
        <v>310</v>
      </c>
    </row>
    <row r="63" spans="1:5" x14ac:dyDescent="0.25">
      <c r="A63" t="s">
        <v>238</v>
      </c>
      <c r="B63" s="5">
        <v>115489</v>
      </c>
      <c r="C63" s="5">
        <v>118880</v>
      </c>
      <c r="D63" s="1">
        <v>-2.9000000000000001E-2</v>
      </c>
      <c r="E63" s="3" t="s">
        <v>310</v>
      </c>
    </row>
    <row r="64" spans="1:5" x14ac:dyDescent="0.25">
      <c r="A64" t="s">
        <v>239</v>
      </c>
      <c r="B64" s="5">
        <v>108725</v>
      </c>
      <c r="C64" s="5">
        <v>84430</v>
      </c>
      <c r="D64" s="1">
        <v>0.28799999999999998</v>
      </c>
      <c r="E64" s="3" t="s">
        <v>310</v>
      </c>
    </row>
    <row r="65" spans="1:5" x14ac:dyDescent="0.25">
      <c r="A65" t="s">
        <v>240</v>
      </c>
      <c r="B65" s="5">
        <v>86926</v>
      </c>
      <c r="C65" s="5">
        <v>62817</v>
      </c>
      <c r="D65" s="1">
        <v>0.38400000000000001</v>
      </c>
      <c r="E65" s="3" t="s">
        <v>310</v>
      </c>
    </row>
    <row r="66" spans="1:5" x14ac:dyDescent="0.25">
      <c r="A66" t="s">
        <v>243</v>
      </c>
      <c r="B66" s="5">
        <v>21880</v>
      </c>
      <c r="C66" s="5">
        <v>12140</v>
      </c>
      <c r="D66" s="1">
        <v>0.80200000000000005</v>
      </c>
      <c r="E66" s="3" t="s">
        <v>310</v>
      </c>
    </row>
    <row r="67" spans="1:5" x14ac:dyDescent="0.25">
      <c r="A67" t="s">
        <v>241</v>
      </c>
      <c r="B67" s="5">
        <v>23667</v>
      </c>
      <c r="C67">
        <v>520</v>
      </c>
      <c r="D67" s="6">
        <v>44.51</v>
      </c>
      <c r="E67" s="3" t="s">
        <v>310</v>
      </c>
    </row>
    <row r="68" spans="1:5" x14ac:dyDescent="0.25">
      <c r="A68" t="s">
        <v>242</v>
      </c>
      <c r="B68" s="5">
        <v>37449</v>
      </c>
      <c r="C68" s="5">
        <v>30077</v>
      </c>
      <c r="D68" s="1">
        <v>0.245</v>
      </c>
      <c r="E68" s="3" t="s">
        <v>310</v>
      </c>
    </row>
    <row r="69" spans="1:5" x14ac:dyDescent="0.25">
      <c r="A69" t="s">
        <v>287</v>
      </c>
      <c r="B69" s="5">
        <v>62366</v>
      </c>
      <c r="C69" t="s">
        <v>5</v>
      </c>
      <c r="D69" t="s">
        <v>5</v>
      </c>
      <c r="E69" s="3" t="s">
        <v>286</v>
      </c>
    </row>
    <row r="70" spans="1:5" x14ac:dyDescent="0.25">
      <c r="A70" t="s">
        <v>288</v>
      </c>
      <c r="B70" s="5">
        <v>59071</v>
      </c>
      <c r="C70" s="5">
        <v>97530</v>
      </c>
      <c r="D70" s="1">
        <v>-0.39400000000000002</v>
      </c>
      <c r="E70" s="3" t="s">
        <v>286</v>
      </c>
    </row>
    <row r="71" spans="1:5" x14ac:dyDescent="0.25">
      <c r="A71" t="s">
        <v>289</v>
      </c>
      <c r="B71" s="5">
        <v>127678</v>
      </c>
      <c r="C71" s="5">
        <v>101553</v>
      </c>
      <c r="D71" s="1">
        <v>0.25700000000000001</v>
      </c>
      <c r="E71" s="3" t="s">
        <v>286</v>
      </c>
    </row>
    <row r="72" spans="1:5" x14ac:dyDescent="0.25">
      <c r="A72" t="s">
        <v>290</v>
      </c>
      <c r="B72" s="5">
        <v>120846</v>
      </c>
      <c r="C72" s="5">
        <v>127736</v>
      </c>
      <c r="D72" s="1">
        <v>-5.3999999999999999E-2</v>
      </c>
      <c r="E72" s="3" t="s">
        <v>286</v>
      </c>
    </row>
    <row r="73" spans="1:5" x14ac:dyDescent="0.25">
      <c r="A73" t="s">
        <v>291</v>
      </c>
      <c r="B73" s="5">
        <v>44264</v>
      </c>
      <c r="C73" s="5">
        <v>36755</v>
      </c>
      <c r="D73" s="1">
        <v>0.20399999999999999</v>
      </c>
      <c r="E73" s="3" t="s">
        <v>286</v>
      </c>
    </row>
    <row r="74" spans="1:5" x14ac:dyDescent="0.25">
      <c r="A74" t="s">
        <v>292</v>
      </c>
      <c r="B74">
        <v>375</v>
      </c>
      <c r="C74">
        <v>8609</v>
      </c>
      <c r="D74" s="1">
        <v>-0.95599999999999996</v>
      </c>
      <c r="E74" s="3" t="s">
        <v>286</v>
      </c>
    </row>
    <row r="75" spans="1:5" x14ac:dyDescent="0.25">
      <c r="A75" t="s">
        <v>293</v>
      </c>
      <c r="B75" s="5">
        <v>11115</v>
      </c>
      <c r="C75" s="5">
        <v>11018</v>
      </c>
      <c r="D75" s="1">
        <v>8.9999999999999993E-3</v>
      </c>
      <c r="E75" s="3" t="s">
        <v>286</v>
      </c>
    </row>
    <row r="76" spans="1:5" x14ac:dyDescent="0.25">
      <c r="A76" t="s">
        <v>294</v>
      </c>
      <c r="B76" s="5">
        <v>127791</v>
      </c>
      <c r="C76" s="5">
        <v>137497</v>
      </c>
      <c r="D76" s="1">
        <v>-7.0999999999999994E-2</v>
      </c>
      <c r="E76" s="3" t="s">
        <v>286</v>
      </c>
    </row>
    <row r="77" spans="1:5" x14ac:dyDescent="0.25">
      <c r="A77" t="s">
        <v>296</v>
      </c>
      <c r="B77">
        <v>7019</v>
      </c>
      <c r="C77" s="5">
        <v>10283</v>
      </c>
      <c r="D77" s="1">
        <v>-0.317</v>
      </c>
      <c r="E77" s="3" t="s">
        <v>295</v>
      </c>
    </row>
    <row r="78" spans="1:5" x14ac:dyDescent="0.25">
      <c r="A78" t="s">
        <v>297</v>
      </c>
      <c r="B78" s="5">
        <v>68007</v>
      </c>
      <c r="C78" s="5">
        <v>63382</v>
      </c>
      <c r="D78" s="1">
        <v>7.2999999999999995E-2</v>
      </c>
      <c r="E78" s="3" t="s">
        <v>295</v>
      </c>
    </row>
    <row r="79" spans="1:5" x14ac:dyDescent="0.25">
      <c r="A79" t="s">
        <v>298</v>
      </c>
      <c r="B79" s="5">
        <v>54245</v>
      </c>
      <c r="C79" s="5">
        <v>50788</v>
      </c>
      <c r="D79" s="1">
        <v>6.8000000000000005E-2</v>
      </c>
      <c r="E79" s="3" t="s">
        <v>295</v>
      </c>
    </row>
    <row r="80" spans="1:5" x14ac:dyDescent="0.25">
      <c r="A80" t="s">
        <v>299</v>
      </c>
      <c r="B80" s="5">
        <v>143244</v>
      </c>
      <c r="C80" s="5">
        <v>117577</v>
      </c>
      <c r="D80" s="1">
        <v>0.218</v>
      </c>
      <c r="E80" s="3" t="s">
        <v>295</v>
      </c>
    </row>
    <row r="81" spans="1:5" x14ac:dyDescent="0.25">
      <c r="A81" t="s">
        <v>300</v>
      </c>
      <c r="B81" s="5">
        <v>43232</v>
      </c>
      <c r="C81" s="5">
        <v>52221</v>
      </c>
      <c r="D81" s="1">
        <v>-0.17199999999999999</v>
      </c>
      <c r="E81" s="3" t="s">
        <v>295</v>
      </c>
    </row>
    <row r="82" spans="1:5" x14ac:dyDescent="0.25">
      <c r="A82" t="s">
        <v>301</v>
      </c>
      <c r="B82" s="5">
        <v>20607</v>
      </c>
      <c r="C82" s="5">
        <v>21992</v>
      </c>
      <c r="D82" s="1">
        <v>-6.3E-2</v>
      </c>
      <c r="E82" s="3" t="s">
        <v>295</v>
      </c>
    </row>
    <row r="83" spans="1:5" x14ac:dyDescent="0.25">
      <c r="A83" t="s">
        <v>302</v>
      </c>
      <c r="B83" s="5">
        <v>34304</v>
      </c>
      <c r="C83" s="5">
        <v>29889</v>
      </c>
      <c r="D83" s="1">
        <v>0.14799999999999999</v>
      </c>
      <c r="E83" s="3" t="s">
        <v>295</v>
      </c>
    </row>
    <row r="84" spans="1:5" x14ac:dyDescent="0.25">
      <c r="A84" t="s">
        <v>303</v>
      </c>
      <c r="B84" s="5">
        <v>17873</v>
      </c>
      <c r="C84" s="5">
        <v>16958</v>
      </c>
      <c r="D84" s="1">
        <v>5.3999999999999999E-2</v>
      </c>
      <c r="E84" s="3" t="s">
        <v>295</v>
      </c>
    </row>
    <row r="85" spans="1:5" x14ac:dyDescent="0.25">
      <c r="A85" t="s">
        <v>304</v>
      </c>
      <c r="B85" s="5">
        <v>18523</v>
      </c>
      <c r="C85" s="5">
        <v>17317</v>
      </c>
      <c r="D85" s="1">
        <v>7.0000000000000007E-2</v>
      </c>
      <c r="E85" s="3" t="s">
        <v>295</v>
      </c>
    </row>
    <row r="86" spans="1:5" x14ac:dyDescent="0.25">
      <c r="A86" t="s">
        <v>305</v>
      </c>
      <c r="B86">
        <v>21</v>
      </c>
      <c r="C86">
        <v>2183</v>
      </c>
      <c r="D86" s="1">
        <v>-0.99</v>
      </c>
      <c r="E86" s="3" t="s">
        <v>295</v>
      </c>
    </row>
    <row r="87" spans="1:5" x14ac:dyDescent="0.25">
      <c r="A87" t="s">
        <v>306</v>
      </c>
      <c r="B87" s="5">
        <v>40440</v>
      </c>
      <c r="C87" s="5">
        <v>27812</v>
      </c>
      <c r="D87" s="1">
        <v>0.45400000000000001</v>
      </c>
      <c r="E87" s="3" t="s">
        <v>295</v>
      </c>
    </row>
    <row r="88" spans="1:5" x14ac:dyDescent="0.25">
      <c r="A88" t="s">
        <v>307</v>
      </c>
      <c r="B88" s="5">
        <v>15972</v>
      </c>
      <c r="C88" s="5">
        <v>11053</v>
      </c>
      <c r="D88" s="1">
        <v>0.44500000000000001</v>
      </c>
      <c r="E88" s="3" t="s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50"/>
  <sheetViews>
    <sheetView workbookViewId="0">
      <selection activeCell="J23" sqref="J23"/>
    </sheetView>
  </sheetViews>
  <sheetFormatPr defaultRowHeight="15" x14ac:dyDescent="0.25"/>
  <cols>
    <col min="1" max="1" width="35.140625" bestFit="1" customWidth="1"/>
  </cols>
  <sheetData>
    <row r="1" spans="1:5" x14ac:dyDescent="0.25">
      <c r="A1" t="s">
        <v>244</v>
      </c>
      <c r="B1">
        <v>2016</v>
      </c>
      <c r="C1">
        <v>2015</v>
      </c>
      <c r="D1" t="s">
        <v>0</v>
      </c>
      <c r="E1" t="s">
        <v>316</v>
      </c>
    </row>
    <row r="2" spans="1:5" x14ac:dyDescent="0.25">
      <c r="A2" t="s">
        <v>245</v>
      </c>
      <c r="B2" s="5">
        <v>20048</v>
      </c>
      <c r="C2" s="5">
        <v>13229</v>
      </c>
      <c r="D2" s="1">
        <v>0.51500000000000001</v>
      </c>
      <c r="E2" t="s">
        <v>312</v>
      </c>
    </row>
    <row r="3" spans="1:5" x14ac:dyDescent="0.25">
      <c r="A3" t="s">
        <v>246</v>
      </c>
      <c r="B3" s="5">
        <v>27812</v>
      </c>
      <c r="C3" s="5">
        <v>14420</v>
      </c>
      <c r="D3" s="1">
        <v>0.92900000000000005</v>
      </c>
      <c r="E3" t="s">
        <v>312</v>
      </c>
    </row>
    <row r="4" spans="1:5" x14ac:dyDescent="0.25">
      <c r="A4" t="s">
        <v>247</v>
      </c>
      <c r="B4">
        <v>2259</v>
      </c>
      <c r="C4" t="s">
        <v>5</v>
      </c>
      <c r="D4" t="s">
        <v>5</v>
      </c>
      <c r="E4" t="s">
        <v>312</v>
      </c>
    </row>
    <row r="5" spans="1:5" x14ac:dyDescent="0.25">
      <c r="A5" t="s">
        <v>248</v>
      </c>
      <c r="B5" s="5">
        <v>24545</v>
      </c>
      <c r="C5" s="5">
        <v>25593</v>
      </c>
      <c r="D5" s="1">
        <v>-4.1000000000000002E-2</v>
      </c>
      <c r="E5" t="s">
        <v>312</v>
      </c>
    </row>
    <row r="6" spans="1:5" x14ac:dyDescent="0.25">
      <c r="A6" t="s">
        <v>249</v>
      </c>
      <c r="B6" s="5">
        <v>52361</v>
      </c>
      <c r="C6" s="5">
        <v>51026</v>
      </c>
      <c r="D6" s="1">
        <v>2.5999999999999999E-2</v>
      </c>
      <c r="E6" t="s">
        <v>313</v>
      </c>
    </row>
    <row r="7" spans="1:5" x14ac:dyDescent="0.25">
      <c r="A7" t="s">
        <v>250</v>
      </c>
      <c r="B7" s="5">
        <v>49550</v>
      </c>
      <c r="C7" s="5">
        <v>52006</v>
      </c>
      <c r="D7" s="1">
        <v>-4.7E-2</v>
      </c>
      <c r="E7" t="s">
        <v>313</v>
      </c>
    </row>
    <row r="8" spans="1:5" x14ac:dyDescent="0.25">
      <c r="A8" t="s">
        <v>251</v>
      </c>
      <c r="B8" s="5">
        <v>44196</v>
      </c>
      <c r="C8" s="5">
        <v>31924</v>
      </c>
      <c r="D8" s="1">
        <v>0.38400000000000001</v>
      </c>
      <c r="E8" t="s">
        <v>313</v>
      </c>
    </row>
    <row r="9" spans="1:5" x14ac:dyDescent="0.25">
      <c r="A9" t="s">
        <v>252</v>
      </c>
      <c r="B9">
        <v>4989</v>
      </c>
      <c r="C9">
        <v>6429</v>
      </c>
      <c r="D9" s="1">
        <v>-0.224</v>
      </c>
      <c r="E9" t="s">
        <v>313</v>
      </c>
    </row>
    <row r="10" spans="1:5" x14ac:dyDescent="0.25">
      <c r="A10" t="s">
        <v>253</v>
      </c>
      <c r="B10" s="5">
        <v>14193</v>
      </c>
      <c r="C10" t="s">
        <v>5</v>
      </c>
      <c r="D10" t="s">
        <v>5</v>
      </c>
      <c r="E10" t="s">
        <v>313</v>
      </c>
    </row>
    <row r="11" spans="1:5" x14ac:dyDescent="0.25">
      <c r="A11" t="s">
        <v>254</v>
      </c>
      <c r="B11" s="5">
        <v>16973</v>
      </c>
      <c r="C11">
        <v>5468</v>
      </c>
      <c r="D11" s="6">
        <v>2.1</v>
      </c>
      <c r="E11" t="s">
        <v>313</v>
      </c>
    </row>
    <row r="12" spans="1:5" x14ac:dyDescent="0.25">
      <c r="A12" t="s">
        <v>255</v>
      </c>
      <c r="B12" s="5">
        <v>10016</v>
      </c>
      <c r="C12" t="s">
        <v>5</v>
      </c>
      <c r="D12" t="s">
        <v>5</v>
      </c>
      <c r="E12" t="s">
        <v>313</v>
      </c>
    </row>
    <row r="13" spans="1:5" x14ac:dyDescent="0.25">
      <c r="A13" t="s">
        <v>256</v>
      </c>
      <c r="B13" s="5">
        <v>14243</v>
      </c>
      <c r="C13">
        <v>7611</v>
      </c>
      <c r="D13" s="1">
        <v>0.871</v>
      </c>
      <c r="E13" t="s">
        <v>313</v>
      </c>
    </row>
    <row r="14" spans="1:5" x14ac:dyDescent="0.25">
      <c r="A14" t="s">
        <v>257</v>
      </c>
      <c r="B14">
        <v>3</v>
      </c>
      <c r="C14">
        <v>77</v>
      </c>
      <c r="D14" s="1">
        <v>-0.96099999999999997</v>
      </c>
      <c r="E14" t="s">
        <v>313</v>
      </c>
    </row>
    <row r="15" spans="1:5" x14ac:dyDescent="0.25">
      <c r="A15" t="s">
        <v>322</v>
      </c>
      <c r="B15" s="5">
        <v>11076</v>
      </c>
      <c r="C15" s="5">
        <v>14583</v>
      </c>
      <c r="D15" s="1">
        <v>-0.24</v>
      </c>
      <c r="E15" t="s">
        <v>313</v>
      </c>
    </row>
    <row r="16" spans="1:5" x14ac:dyDescent="0.25">
      <c r="A16" t="s">
        <v>258</v>
      </c>
      <c r="B16" s="5">
        <v>54884</v>
      </c>
      <c r="C16" s="5">
        <v>43764</v>
      </c>
      <c r="D16" s="1">
        <v>0.254</v>
      </c>
      <c r="E16" t="s">
        <v>313</v>
      </c>
    </row>
    <row r="17" spans="1:5" x14ac:dyDescent="0.25">
      <c r="A17" t="s">
        <v>259</v>
      </c>
      <c r="B17" s="5">
        <v>25562</v>
      </c>
      <c r="C17" s="5">
        <v>24590</v>
      </c>
      <c r="D17" s="1">
        <v>0.04</v>
      </c>
      <c r="E17" t="s">
        <v>313</v>
      </c>
    </row>
    <row r="18" spans="1:5" x14ac:dyDescent="0.25">
      <c r="A18" t="s">
        <v>323</v>
      </c>
      <c r="B18" s="5">
        <v>47872</v>
      </c>
      <c r="C18" s="5">
        <v>27902</v>
      </c>
      <c r="D18" s="1">
        <v>0.71599999999999997</v>
      </c>
      <c r="E18" t="s">
        <v>313</v>
      </c>
    </row>
    <row r="19" spans="1:5" x14ac:dyDescent="0.25">
      <c r="A19" t="s">
        <v>260</v>
      </c>
      <c r="B19" s="5">
        <v>19332</v>
      </c>
      <c r="C19" s="5">
        <v>13533</v>
      </c>
      <c r="D19" s="1">
        <v>0.42899999999999999</v>
      </c>
      <c r="E19" t="s">
        <v>313</v>
      </c>
    </row>
    <row r="20" spans="1:5" x14ac:dyDescent="0.25">
      <c r="A20" t="s">
        <v>261</v>
      </c>
      <c r="B20" s="5">
        <v>20452</v>
      </c>
      <c r="C20" s="5">
        <v>26134</v>
      </c>
      <c r="D20" s="1">
        <v>-0.217</v>
      </c>
      <c r="E20" t="s">
        <v>313</v>
      </c>
    </row>
    <row r="21" spans="1:5" x14ac:dyDescent="0.25">
      <c r="A21" t="s">
        <v>262</v>
      </c>
      <c r="B21" s="5">
        <v>55495</v>
      </c>
      <c r="C21" s="5">
        <v>58208</v>
      </c>
      <c r="D21" s="1">
        <v>-4.7E-2</v>
      </c>
      <c r="E21" t="s">
        <v>314</v>
      </c>
    </row>
    <row r="22" spans="1:5" x14ac:dyDescent="0.25">
      <c r="A22" t="s">
        <v>263</v>
      </c>
      <c r="B22" t="s">
        <v>5</v>
      </c>
      <c r="C22">
        <v>2</v>
      </c>
      <c r="D22" s="6">
        <v>-1</v>
      </c>
      <c r="E22" t="s">
        <v>314</v>
      </c>
    </row>
    <row r="23" spans="1:5" x14ac:dyDescent="0.25">
      <c r="A23" t="s">
        <v>264</v>
      </c>
      <c r="B23" s="5">
        <v>30563</v>
      </c>
      <c r="C23" s="5">
        <v>18995</v>
      </c>
      <c r="D23" s="1">
        <v>0.60899999999999999</v>
      </c>
      <c r="E23" t="s">
        <v>314</v>
      </c>
    </row>
    <row r="24" spans="1:5" x14ac:dyDescent="0.25">
      <c r="A24" t="s">
        <v>265</v>
      </c>
      <c r="B24" s="5">
        <v>47641</v>
      </c>
      <c r="C24" s="5">
        <v>54997</v>
      </c>
      <c r="D24" s="1">
        <v>-0.13400000000000001</v>
      </c>
      <c r="E24" t="s">
        <v>314</v>
      </c>
    </row>
    <row r="25" spans="1:5" x14ac:dyDescent="0.25">
      <c r="A25" t="s">
        <v>266</v>
      </c>
      <c r="B25">
        <v>7117</v>
      </c>
      <c r="C25">
        <v>7906</v>
      </c>
      <c r="D25" s="1">
        <v>-0.1</v>
      </c>
      <c r="E25" t="s">
        <v>314</v>
      </c>
    </row>
    <row r="26" spans="1:5" x14ac:dyDescent="0.25">
      <c r="A26" t="s">
        <v>267</v>
      </c>
      <c r="B26" s="5">
        <v>22139</v>
      </c>
      <c r="C26" s="5">
        <v>68850</v>
      </c>
      <c r="D26" s="1">
        <v>-0.67800000000000005</v>
      </c>
      <c r="E26" t="s">
        <v>314</v>
      </c>
    </row>
    <row r="27" spans="1:5" x14ac:dyDescent="0.25">
      <c r="A27" t="s">
        <v>268</v>
      </c>
      <c r="B27" s="5">
        <v>39485</v>
      </c>
      <c r="C27" t="s">
        <v>5</v>
      </c>
      <c r="D27" t="s">
        <v>5</v>
      </c>
      <c r="E27" t="s">
        <v>314</v>
      </c>
    </row>
    <row r="28" spans="1:5" x14ac:dyDescent="0.25">
      <c r="A28" t="s">
        <v>269</v>
      </c>
      <c r="B28" s="5">
        <v>42120</v>
      </c>
      <c r="C28" s="5">
        <v>41770</v>
      </c>
      <c r="D28" s="1">
        <v>8.0000000000000002E-3</v>
      </c>
      <c r="E28" t="s">
        <v>314</v>
      </c>
    </row>
    <row r="29" spans="1:5" x14ac:dyDescent="0.25">
      <c r="A29" t="s">
        <v>270</v>
      </c>
      <c r="B29">
        <v>6261</v>
      </c>
      <c r="C29">
        <v>5737</v>
      </c>
      <c r="D29" s="1">
        <v>9.0999999999999998E-2</v>
      </c>
      <c r="E29" t="s">
        <v>314</v>
      </c>
    </row>
    <row r="30" spans="1:5" x14ac:dyDescent="0.25">
      <c r="A30" t="s">
        <v>271</v>
      </c>
      <c r="B30" s="5">
        <v>10772</v>
      </c>
      <c r="C30">
        <v>9031</v>
      </c>
      <c r="D30" s="1">
        <v>0.193</v>
      </c>
      <c r="E30" t="s">
        <v>314</v>
      </c>
    </row>
    <row r="31" spans="1:5" x14ac:dyDescent="0.25">
      <c r="A31" t="s">
        <v>324</v>
      </c>
      <c r="B31" s="5">
        <v>21612</v>
      </c>
      <c r="C31" s="5">
        <v>21459</v>
      </c>
      <c r="D31" s="1">
        <v>7.0000000000000001E-3</v>
      </c>
      <c r="E31" t="s">
        <v>314</v>
      </c>
    </row>
    <row r="32" spans="1:5" x14ac:dyDescent="0.25">
      <c r="A32" t="s">
        <v>272</v>
      </c>
      <c r="B32" s="5">
        <v>25148</v>
      </c>
      <c r="C32" s="5">
        <v>25212</v>
      </c>
      <c r="D32" s="1">
        <v>-3.0000000000000001E-3</v>
      </c>
      <c r="E32" t="s">
        <v>314</v>
      </c>
    </row>
    <row r="33" spans="1:5" x14ac:dyDescent="0.25">
      <c r="A33" t="s">
        <v>273</v>
      </c>
      <c r="B33" s="5">
        <v>109435</v>
      </c>
      <c r="C33" s="5">
        <v>100610</v>
      </c>
      <c r="D33" s="1">
        <v>8.7999999999999995E-2</v>
      </c>
      <c r="E33" t="s">
        <v>314</v>
      </c>
    </row>
    <row r="34" spans="1:5" x14ac:dyDescent="0.25">
      <c r="A34" t="s">
        <v>274</v>
      </c>
      <c r="B34">
        <v>4028</v>
      </c>
      <c r="C34">
        <v>4696</v>
      </c>
      <c r="D34" s="1">
        <v>-0.14199999999999999</v>
      </c>
      <c r="E34" t="s">
        <v>314</v>
      </c>
    </row>
    <row r="35" spans="1:5" x14ac:dyDescent="0.25">
      <c r="A35" t="s">
        <v>275</v>
      </c>
      <c r="B35" s="5">
        <v>30967</v>
      </c>
      <c r="C35" s="5">
        <v>22199</v>
      </c>
      <c r="D35" s="1">
        <v>0.39500000000000002</v>
      </c>
      <c r="E35" t="s">
        <v>314</v>
      </c>
    </row>
    <row r="36" spans="1:5" x14ac:dyDescent="0.25">
      <c r="A36" t="s">
        <v>276</v>
      </c>
      <c r="B36">
        <v>1917</v>
      </c>
      <c r="C36" t="s">
        <v>5</v>
      </c>
      <c r="D36" t="s">
        <v>5</v>
      </c>
      <c r="E36" t="s">
        <v>314</v>
      </c>
    </row>
    <row r="37" spans="1:5" x14ac:dyDescent="0.25">
      <c r="A37" t="s">
        <v>325</v>
      </c>
      <c r="B37" s="5">
        <v>51791</v>
      </c>
      <c r="C37" s="5">
        <v>53217</v>
      </c>
      <c r="D37" s="1">
        <v>-2.7E-2</v>
      </c>
      <c r="E37" t="s">
        <v>314</v>
      </c>
    </row>
    <row r="38" spans="1:5" x14ac:dyDescent="0.25">
      <c r="A38" t="s">
        <v>277</v>
      </c>
      <c r="B38" s="5">
        <v>15383</v>
      </c>
      <c r="C38" s="5">
        <v>16473</v>
      </c>
      <c r="D38" s="1">
        <v>-6.6000000000000003E-2</v>
      </c>
      <c r="E38" t="s">
        <v>314</v>
      </c>
    </row>
    <row r="39" spans="1:5" x14ac:dyDescent="0.25">
      <c r="A39" t="s">
        <v>278</v>
      </c>
      <c r="B39">
        <v>4223</v>
      </c>
      <c r="C39">
        <v>7037</v>
      </c>
      <c r="D39" s="1">
        <v>-0.4</v>
      </c>
      <c r="E39" t="s">
        <v>314</v>
      </c>
    </row>
    <row r="40" spans="1:5" x14ac:dyDescent="0.25">
      <c r="A40" t="s">
        <v>116</v>
      </c>
      <c r="B40">
        <v>5425</v>
      </c>
      <c r="C40">
        <v>5118</v>
      </c>
      <c r="D40" s="1">
        <v>0.06</v>
      </c>
      <c r="E40" t="s">
        <v>314</v>
      </c>
    </row>
    <row r="41" spans="1:5" x14ac:dyDescent="0.25">
      <c r="A41" t="s">
        <v>279</v>
      </c>
      <c r="B41" s="5">
        <v>32526</v>
      </c>
      <c r="C41" s="5">
        <v>12777</v>
      </c>
      <c r="D41" s="6">
        <v>1.55</v>
      </c>
      <c r="E41" t="s">
        <v>314</v>
      </c>
    </row>
    <row r="42" spans="1:5" x14ac:dyDescent="0.25">
      <c r="A42" t="s">
        <v>280</v>
      </c>
      <c r="B42">
        <v>4149</v>
      </c>
      <c r="C42">
        <v>4990</v>
      </c>
      <c r="D42" s="1">
        <v>-0.16900000000000001</v>
      </c>
      <c r="E42" t="s">
        <v>315</v>
      </c>
    </row>
    <row r="43" spans="1:5" x14ac:dyDescent="0.25">
      <c r="A43" t="s">
        <v>129</v>
      </c>
      <c r="B43">
        <v>3947</v>
      </c>
      <c r="C43">
        <v>8146</v>
      </c>
      <c r="D43" s="1">
        <v>-0.51500000000000001</v>
      </c>
      <c r="E43" t="s">
        <v>315</v>
      </c>
    </row>
    <row r="44" spans="1:5" x14ac:dyDescent="0.25">
      <c r="A44" t="s">
        <v>281</v>
      </c>
      <c r="B44" s="5">
        <v>12918</v>
      </c>
      <c r="C44">
        <v>9292</v>
      </c>
      <c r="D44" s="1">
        <v>0.39</v>
      </c>
      <c r="E44" t="s">
        <v>315</v>
      </c>
    </row>
    <row r="45" spans="1:5" x14ac:dyDescent="0.25">
      <c r="A45" t="s">
        <v>282</v>
      </c>
      <c r="B45">
        <v>782</v>
      </c>
      <c r="C45" t="s">
        <v>5</v>
      </c>
      <c r="D45" t="s">
        <v>5</v>
      </c>
      <c r="E45" t="s">
        <v>315</v>
      </c>
    </row>
    <row r="46" spans="1:5" x14ac:dyDescent="0.25">
      <c r="A46" t="s">
        <v>283</v>
      </c>
      <c r="B46">
        <v>3834</v>
      </c>
      <c r="C46">
        <v>3611</v>
      </c>
      <c r="D46" s="1">
        <v>6.2E-2</v>
      </c>
      <c r="E46" t="s">
        <v>315</v>
      </c>
    </row>
    <row r="47" spans="1:5" x14ac:dyDescent="0.25">
      <c r="A47" t="s">
        <v>284</v>
      </c>
      <c r="B47">
        <v>5514</v>
      </c>
      <c r="C47">
        <v>7165</v>
      </c>
      <c r="D47" s="1">
        <v>-0.23</v>
      </c>
      <c r="E47" t="s">
        <v>315</v>
      </c>
    </row>
    <row r="48" spans="1:5" x14ac:dyDescent="0.25">
      <c r="A48" t="s">
        <v>134</v>
      </c>
      <c r="B48">
        <v>2268</v>
      </c>
      <c r="C48">
        <v>2398</v>
      </c>
      <c r="D48" s="1">
        <v>-5.3999999999999999E-2</v>
      </c>
      <c r="E48" t="s">
        <v>315</v>
      </c>
    </row>
    <row r="49" spans="1:5" x14ac:dyDescent="0.25">
      <c r="A49" t="s">
        <v>135</v>
      </c>
      <c r="B49" s="5">
        <v>18803</v>
      </c>
      <c r="C49" s="5">
        <v>21936</v>
      </c>
      <c r="D49" s="1">
        <v>-0.14299999999999999</v>
      </c>
      <c r="E49" t="s">
        <v>315</v>
      </c>
    </row>
    <row r="50" spans="1:5" x14ac:dyDescent="0.25">
      <c r="A50" t="s">
        <v>285</v>
      </c>
      <c r="B50">
        <v>4403</v>
      </c>
      <c r="C50">
        <v>4986</v>
      </c>
      <c r="D50" s="1">
        <v>-0.11700000000000001</v>
      </c>
      <c r="E50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59"/>
  <sheetViews>
    <sheetView topLeftCell="A13" workbookViewId="0">
      <selection activeCell="I21" sqref="I21"/>
    </sheetView>
  </sheetViews>
  <sheetFormatPr defaultRowHeight="15" x14ac:dyDescent="0.25"/>
  <cols>
    <col min="1" max="1" width="32.42578125" bestFit="1" customWidth="1"/>
    <col min="2" max="2" width="10" customWidth="1"/>
    <col min="5" max="5" width="15.28515625" bestFit="1" customWidth="1"/>
    <col min="6" max="6" width="15.140625" customWidth="1"/>
    <col min="12" max="12" width="21.7109375" bestFit="1" customWidth="1"/>
    <col min="17" max="17" width="16.42578125" customWidth="1"/>
  </cols>
  <sheetData>
    <row r="1" spans="1:5" x14ac:dyDescent="0.25">
      <c r="A1" s="2" t="s">
        <v>137</v>
      </c>
      <c r="B1" s="2">
        <v>2016</v>
      </c>
      <c r="C1" s="2">
        <v>2015</v>
      </c>
      <c r="D1" s="4" t="s">
        <v>0</v>
      </c>
      <c r="E1" s="4" t="s">
        <v>205</v>
      </c>
    </row>
    <row r="2" spans="1:5" x14ac:dyDescent="0.25">
      <c r="A2" t="s">
        <v>88</v>
      </c>
      <c r="B2" s="5">
        <v>77167</v>
      </c>
      <c r="C2" s="5">
        <v>86080</v>
      </c>
      <c r="D2">
        <v>-0.104</v>
      </c>
      <c r="E2" s="3" t="s">
        <v>202</v>
      </c>
    </row>
    <row r="3" spans="1:5" x14ac:dyDescent="0.25">
      <c r="A3" s="3" t="s">
        <v>76</v>
      </c>
      <c r="B3" s="27">
        <v>70458</v>
      </c>
      <c r="C3" s="27">
        <v>94540</v>
      </c>
      <c r="D3" s="3">
        <v>-0.255</v>
      </c>
      <c r="E3" s="3" t="s">
        <v>202</v>
      </c>
    </row>
    <row r="4" spans="1:5" x14ac:dyDescent="0.25">
      <c r="A4" t="s">
        <v>81</v>
      </c>
      <c r="B4" s="5">
        <v>44007</v>
      </c>
      <c r="C4" s="5">
        <v>43874</v>
      </c>
      <c r="D4">
        <v>3.0000000000000001E-3</v>
      </c>
      <c r="E4" s="3" t="s">
        <v>202</v>
      </c>
    </row>
    <row r="5" spans="1:5" x14ac:dyDescent="0.25">
      <c r="A5" t="s">
        <v>85</v>
      </c>
      <c r="B5" s="5">
        <v>37289</v>
      </c>
      <c r="C5" s="5">
        <v>46430</v>
      </c>
      <c r="D5">
        <v>-0.19700000000000001</v>
      </c>
      <c r="E5" s="3" t="s">
        <v>202</v>
      </c>
    </row>
    <row r="6" spans="1:5" x14ac:dyDescent="0.25">
      <c r="A6" s="3" t="s">
        <v>69</v>
      </c>
      <c r="B6" s="27">
        <v>37156</v>
      </c>
      <c r="C6" s="27">
        <v>47080</v>
      </c>
      <c r="D6" s="3">
        <v>-0.21099999999999999</v>
      </c>
      <c r="E6" s="3" t="s">
        <v>202</v>
      </c>
    </row>
    <row r="7" spans="1:5" x14ac:dyDescent="0.25">
      <c r="A7" s="3" t="s">
        <v>73</v>
      </c>
      <c r="B7" s="27">
        <v>36987</v>
      </c>
      <c r="C7" s="27">
        <v>31831</v>
      </c>
      <c r="D7" s="3">
        <v>0.16200000000000001</v>
      </c>
      <c r="E7" s="3" t="s">
        <v>202</v>
      </c>
    </row>
    <row r="8" spans="1:5" x14ac:dyDescent="0.25">
      <c r="A8" s="3" t="s">
        <v>77</v>
      </c>
      <c r="B8" s="27">
        <v>35763</v>
      </c>
      <c r="C8" s="27">
        <v>46069</v>
      </c>
      <c r="D8" s="3">
        <v>-0.224</v>
      </c>
      <c r="E8" s="3" t="s">
        <v>202</v>
      </c>
    </row>
    <row r="9" spans="1:5" x14ac:dyDescent="0.25">
      <c r="A9" s="3" t="s">
        <v>72</v>
      </c>
      <c r="B9" s="27">
        <v>31538</v>
      </c>
      <c r="C9" s="27">
        <v>35984</v>
      </c>
      <c r="D9" s="3">
        <v>-0.124</v>
      </c>
      <c r="E9" s="3" t="s">
        <v>202</v>
      </c>
    </row>
    <row r="10" spans="1:5" x14ac:dyDescent="0.25">
      <c r="A10" t="s">
        <v>89</v>
      </c>
      <c r="B10" s="5">
        <v>25792</v>
      </c>
      <c r="C10" s="5">
        <v>29643</v>
      </c>
      <c r="D10">
        <v>-0.13</v>
      </c>
      <c r="E10" s="3" t="s">
        <v>202</v>
      </c>
    </row>
    <row r="11" spans="1:5" x14ac:dyDescent="0.25">
      <c r="A11" t="s">
        <v>79</v>
      </c>
      <c r="B11" s="5">
        <v>21505</v>
      </c>
      <c r="C11" s="5">
        <v>26873</v>
      </c>
      <c r="D11">
        <v>-0.2</v>
      </c>
      <c r="E11" s="3" t="s">
        <v>202</v>
      </c>
    </row>
    <row r="12" spans="1:5" x14ac:dyDescent="0.25">
      <c r="A12" s="3" t="s">
        <v>75</v>
      </c>
      <c r="B12" s="27">
        <v>15519</v>
      </c>
      <c r="C12" s="27">
        <v>13020</v>
      </c>
      <c r="D12" s="3">
        <v>0.192</v>
      </c>
      <c r="E12" s="3" t="s">
        <v>202</v>
      </c>
    </row>
    <row r="13" spans="1:5" x14ac:dyDescent="0.25">
      <c r="A13" s="3" t="s">
        <v>20</v>
      </c>
      <c r="B13" s="27">
        <v>14597</v>
      </c>
      <c r="C13" s="27">
        <v>18531</v>
      </c>
      <c r="D13" s="3">
        <v>-0.21199999999999999</v>
      </c>
      <c r="E13" s="3" t="s">
        <v>202</v>
      </c>
    </row>
    <row r="14" spans="1:5" x14ac:dyDescent="0.25">
      <c r="A14" t="s">
        <v>90</v>
      </c>
      <c r="B14" s="5">
        <v>14218</v>
      </c>
      <c r="C14" s="5">
        <v>16706</v>
      </c>
      <c r="D14">
        <v>-0.14899999999999999</v>
      </c>
      <c r="E14" s="3" t="s">
        <v>202</v>
      </c>
    </row>
    <row r="15" spans="1:5" x14ac:dyDescent="0.25">
      <c r="A15" t="s">
        <v>86</v>
      </c>
      <c r="B15" s="5">
        <v>11165</v>
      </c>
      <c r="C15" s="5">
        <v>14784</v>
      </c>
      <c r="D15">
        <v>-0.245</v>
      </c>
      <c r="E15" s="3" t="s">
        <v>202</v>
      </c>
    </row>
    <row r="16" spans="1:5" x14ac:dyDescent="0.25">
      <c r="A16" t="s">
        <v>84</v>
      </c>
      <c r="B16" s="5">
        <v>8903</v>
      </c>
      <c r="C16" s="5">
        <v>14657</v>
      </c>
      <c r="D16">
        <v>-0.39300000000000002</v>
      </c>
      <c r="E16" s="3" t="s">
        <v>202</v>
      </c>
    </row>
    <row r="17" spans="1:5" x14ac:dyDescent="0.25">
      <c r="A17" s="3" t="s">
        <v>74</v>
      </c>
      <c r="B17" s="27">
        <v>8354</v>
      </c>
      <c r="C17" s="27">
        <v>12934</v>
      </c>
      <c r="D17" s="3">
        <v>-0.35399999999999998</v>
      </c>
      <c r="E17" s="3" t="s">
        <v>202</v>
      </c>
    </row>
    <row r="18" spans="1:5" x14ac:dyDescent="0.25">
      <c r="A18" s="3" t="s">
        <v>78</v>
      </c>
      <c r="B18" s="27">
        <v>7625</v>
      </c>
      <c r="C18" s="27">
        <v>11024</v>
      </c>
      <c r="D18" s="3">
        <v>-0.308</v>
      </c>
      <c r="E18" s="3" t="s">
        <v>202</v>
      </c>
    </row>
    <row r="19" spans="1:5" x14ac:dyDescent="0.25">
      <c r="A19" t="s">
        <v>83</v>
      </c>
      <c r="B19" s="5">
        <v>6656</v>
      </c>
      <c r="C19" s="5">
        <v>0</v>
      </c>
      <c r="D19" t="s">
        <v>5</v>
      </c>
      <c r="E19" s="3" t="s">
        <v>202</v>
      </c>
    </row>
    <row r="20" spans="1:5" x14ac:dyDescent="0.25">
      <c r="A20" t="s">
        <v>82</v>
      </c>
      <c r="B20" s="5">
        <v>3970</v>
      </c>
      <c r="C20" s="5">
        <v>3949</v>
      </c>
      <c r="D20">
        <v>5.0000000000000001E-3</v>
      </c>
      <c r="E20" s="3" t="s">
        <v>202</v>
      </c>
    </row>
    <row r="21" spans="1:5" x14ac:dyDescent="0.25">
      <c r="A21" t="s">
        <v>92</v>
      </c>
      <c r="B21" s="5">
        <v>3407</v>
      </c>
      <c r="C21" s="5">
        <v>4362</v>
      </c>
      <c r="D21">
        <v>-0.219</v>
      </c>
      <c r="E21" s="3" t="s">
        <v>202</v>
      </c>
    </row>
    <row r="22" spans="1:5" x14ac:dyDescent="0.25">
      <c r="A22" t="s">
        <v>93</v>
      </c>
      <c r="B22" s="5">
        <v>2725</v>
      </c>
      <c r="C22" s="5">
        <v>2769</v>
      </c>
      <c r="D22">
        <v>-1.6E-2</v>
      </c>
      <c r="E22" s="3" t="s">
        <v>202</v>
      </c>
    </row>
    <row r="23" spans="1:5" x14ac:dyDescent="0.25">
      <c r="A23" t="s">
        <v>87</v>
      </c>
      <c r="B23" s="5">
        <v>632</v>
      </c>
      <c r="C23" s="5">
        <v>1906</v>
      </c>
      <c r="D23">
        <v>-0.66800000000000004</v>
      </c>
      <c r="E23" s="3" t="s">
        <v>202</v>
      </c>
    </row>
    <row r="24" spans="1:5" x14ac:dyDescent="0.25">
      <c r="A24" t="s">
        <v>91</v>
      </c>
      <c r="B24" s="5">
        <v>571</v>
      </c>
      <c r="C24" s="5">
        <v>287</v>
      </c>
      <c r="D24">
        <v>0.99</v>
      </c>
      <c r="E24" s="3" t="s">
        <v>202</v>
      </c>
    </row>
    <row r="25" spans="1:5" x14ac:dyDescent="0.25">
      <c r="A25" t="s">
        <v>80</v>
      </c>
      <c r="B25" s="5">
        <v>59</v>
      </c>
      <c r="C25" s="5">
        <v>8605</v>
      </c>
      <c r="D25">
        <v>-0.99299999999999999</v>
      </c>
      <c r="E25" s="3" t="s">
        <v>202</v>
      </c>
    </row>
    <row r="26" spans="1:5" x14ac:dyDescent="0.25">
      <c r="A26" s="3" t="s">
        <v>71</v>
      </c>
      <c r="B26" s="27">
        <v>36</v>
      </c>
      <c r="C26" s="27">
        <v>0</v>
      </c>
      <c r="D26" s="3" t="s">
        <v>5</v>
      </c>
      <c r="E26" s="3" t="s">
        <v>202</v>
      </c>
    </row>
    <row r="27" spans="1:5" x14ac:dyDescent="0.25">
      <c r="A27" s="3" t="s">
        <v>70</v>
      </c>
      <c r="B27" s="27">
        <v>4</v>
      </c>
      <c r="C27" s="27">
        <v>35</v>
      </c>
      <c r="D27" s="3">
        <v>-0.88600000000000001</v>
      </c>
      <c r="E27" s="3" t="s">
        <v>202</v>
      </c>
    </row>
    <row r="28" spans="1:5" x14ac:dyDescent="0.25">
      <c r="A28" t="s">
        <v>107</v>
      </c>
      <c r="B28" s="5">
        <v>58299</v>
      </c>
      <c r="C28" s="5">
        <v>64969</v>
      </c>
      <c r="D28">
        <v>-0.10299999999999999</v>
      </c>
      <c r="E28" t="s">
        <v>201</v>
      </c>
    </row>
    <row r="29" spans="1:5" x14ac:dyDescent="0.25">
      <c r="A29" t="s">
        <v>113</v>
      </c>
      <c r="B29" s="5">
        <v>50896</v>
      </c>
      <c r="C29" s="5">
        <v>55888</v>
      </c>
      <c r="D29">
        <v>-8.8999999999999996E-2</v>
      </c>
      <c r="E29" t="s">
        <v>201</v>
      </c>
    </row>
    <row r="30" spans="1:5" x14ac:dyDescent="0.25">
      <c r="A30" t="s">
        <v>98</v>
      </c>
      <c r="B30" s="5">
        <v>32408</v>
      </c>
      <c r="C30" s="5">
        <v>44162</v>
      </c>
      <c r="D30" s="1">
        <v>-0.26600000000000001</v>
      </c>
      <c r="E30" t="s">
        <v>201</v>
      </c>
    </row>
    <row r="31" spans="1:5" x14ac:dyDescent="0.25">
      <c r="A31" t="s">
        <v>111</v>
      </c>
      <c r="B31" s="5">
        <v>30534</v>
      </c>
      <c r="C31" s="5">
        <v>30901</v>
      </c>
      <c r="D31">
        <v>-1.2E-2</v>
      </c>
      <c r="E31" t="s">
        <v>201</v>
      </c>
    </row>
    <row r="32" spans="1:5" x14ac:dyDescent="0.25">
      <c r="A32" t="s">
        <v>101</v>
      </c>
      <c r="B32" s="5">
        <v>22171</v>
      </c>
      <c r="C32" s="5">
        <v>23112</v>
      </c>
      <c r="D32" s="1">
        <v>-4.1000000000000002E-2</v>
      </c>
      <c r="E32" t="s">
        <v>201</v>
      </c>
    </row>
    <row r="33" spans="1:5" x14ac:dyDescent="0.25">
      <c r="A33" t="s">
        <v>96</v>
      </c>
      <c r="B33" s="5">
        <v>18686</v>
      </c>
      <c r="C33" s="5">
        <v>22850</v>
      </c>
      <c r="D33" s="1">
        <v>-0.182</v>
      </c>
      <c r="E33" t="s">
        <v>201</v>
      </c>
    </row>
    <row r="34" spans="1:5" x14ac:dyDescent="0.25">
      <c r="A34" t="s">
        <v>100</v>
      </c>
      <c r="B34" s="5">
        <v>15911</v>
      </c>
      <c r="C34" s="5">
        <v>19485</v>
      </c>
      <c r="D34" s="1">
        <v>-0.183</v>
      </c>
      <c r="E34" t="s">
        <v>201</v>
      </c>
    </row>
    <row r="35" spans="1:5" x14ac:dyDescent="0.25">
      <c r="A35" t="s">
        <v>108</v>
      </c>
      <c r="B35" s="5">
        <v>14878</v>
      </c>
      <c r="C35" s="5">
        <v>23117</v>
      </c>
      <c r="D35">
        <v>-0.35599999999999998</v>
      </c>
      <c r="E35" t="s">
        <v>201</v>
      </c>
    </row>
    <row r="36" spans="1:5" x14ac:dyDescent="0.25">
      <c r="A36" t="s">
        <v>99</v>
      </c>
      <c r="B36" s="5">
        <v>9169</v>
      </c>
      <c r="C36" s="5">
        <v>0</v>
      </c>
      <c r="D36" s="1" t="s">
        <v>5</v>
      </c>
      <c r="E36" t="s">
        <v>201</v>
      </c>
    </row>
    <row r="37" spans="1:5" x14ac:dyDescent="0.25">
      <c r="A37" t="s">
        <v>112</v>
      </c>
      <c r="B37" s="5">
        <v>7100</v>
      </c>
      <c r="C37" s="5">
        <v>7922</v>
      </c>
      <c r="D37">
        <v>-0.104</v>
      </c>
      <c r="E37" t="s">
        <v>201</v>
      </c>
    </row>
    <row r="38" spans="1:5" x14ac:dyDescent="0.25">
      <c r="A38" t="s">
        <v>105</v>
      </c>
      <c r="B38" s="5">
        <v>6665</v>
      </c>
      <c r="C38" s="5">
        <v>5933</v>
      </c>
      <c r="D38">
        <v>0.123</v>
      </c>
      <c r="E38" t="s">
        <v>201</v>
      </c>
    </row>
    <row r="39" spans="1:5" x14ac:dyDescent="0.25">
      <c r="A39" t="s">
        <v>97</v>
      </c>
      <c r="B39" s="5">
        <v>6558</v>
      </c>
      <c r="C39" s="5">
        <v>7721</v>
      </c>
      <c r="D39" s="1">
        <v>-0.151</v>
      </c>
      <c r="E39" t="s">
        <v>201</v>
      </c>
    </row>
    <row r="40" spans="1:5" x14ac:dyDescent="0.25">
      <c r="A40" t="s">
        <v>102</v>
      </c>
      <c r="B40" s="5">
        <v>6166</v>
      </c>
      <c r="C40" s="5">
        <v>0</v>
      </c>
      <c r="D40" s="1" t="s">
        <v>5</v>
      </c>
      <c r="E40" t="s">
        <v>201</v>
      </c>
    </row>
    <row r="41" spans="1:5" x14ac:dyDescent="0.25">
      <c r="A41" t="s">
        <v>104</v>
      </c>
      <c r="B41" s="5">
        <v>5872</v>
      </c>
      <c r="C41" s="5">
        <v>8449</v>
      </c>
      <c r="D41" s="1">
        <v>-0.30499999999999999</v>
      </c>
      <c r="E41" t="s">
        <v>201</v>
      </c>
    </row>
    <row r="42" spans="1:5" x14ac:dyDescent="0.25">
      <c r="A42" t="s">
        <v>116</v>
      </c>
      <c r="B42" s="5">
        <v>5425</v>
      </c>
      <c r="C42" s="5">
        <v>5118</v>
      </c>
      <c r="D42">
        <v>0.06</v>
      </c>
      <c r="E42" t="s">
        <v>201</v>
      </c>
    </row>
    <row r="43" spans="1:5" x14ac:dyDescent="0.25">
      <c r="A43" t="s">
        <v>109</v>
      </c>
      <c r="B43" s="5">
        <v>5261</v>
      </c>
      <c r="C43" s="5">
        <v>0</v>
      </c>
      <c r="D43" t="s">
        <v>5</v>
      </c>
      <c r="E43" t="s">
        <v>201</v>
      </c>
    </row>
    <row r="44" spans="1:5" x14ac:dyDescent="0.25">
      <c r="A44" t="s">
        <v>110</v>
      </c>
      <c r="B44" s="5">
        <v>4951</v>
      </c>
      <c r="C44" s="5">
        <v>6877</v>
      </c>
      <c r="D44">
        <v>-0.28000000000000003</v>
      </c>
      <c r="E44" t="s">
        <v>201</v>
      </c>
    </row>
    <row r="45" spans="1:5" x14ac:dyDescent="0.25">
      <c r="A45" t="s">
        <v>115</v>
      </c>
      <c r="B45" s="5">
        <v>2756</v>
      </c>
      <c r="C45" s="5">
        <v>0</v>
      </c>
      <c r="D45" t="s">
        <v>5</v>
      </c>
      <c r="E45" t="s">
        <v>201</v>
      </c>
    </row>
    <row r="46" spans="1:5" x14ac:dyDescent="0.25">
      <c r="A46" t="s">
        <v>94</v>
      </c>
      <c r="B46" s="5">
        <v>1478</v>
      </c>
      <c r="C46" s="5">
        <v>2195</v>
      </c>
      <c r="D46" s="1">
        <v>-0.32700000000000001</v>
      </c>
      <c r="E46" t="s">
        <v>201</v>
      </c>
    </row>
    <row r="47" spans="1:5" x14ac:dyDescent="0.25">
      <c r="A47" t="s">
        <v>103</v>
      </c>
      <c r="B47" s="5">
        <v>1361</v>
      </c>
      <c r="C47" s="5">
        <v>2332</v>
      </c>
      <c r="D47" s="1">
        <v>-0.41599999999999998</v>
      </c>
      <c r="E47" t="s">
        <v>201</v>
      </c>
    </row>
    <row r="48" spans="1:5" x14ac:dyDescent="0.25">
      <c r="A48" t="s">
        <v>106</v>
      </c>
      <c r="B48" s="5">
        <v>834</v>
      </c>
      <c r="C48" s="5">
        <v>2524</v>
      </c>
      <c r="D48">
        <v>-0.67</v>
      </c>
      <c r="E48" t="s">
        <v>201</v>
      </c>
    </row>
    <row r="49" spans="1:5" x14ac:dyDescent="0.25">
      <c r="A49" t="s">
        <v>114</v>
      </c>
      <c r="B49" s="5">
        <v>644</v>
      </c>
      <c r="C49" s="5">
        <v>1887</v>
      </c>
      <c r="D49">
        <v>-0.65900000000000003</v>
      </c>
      <c r="E49" t="s">
        <v>201</v>
      </c>
    </row>
    <row r="50" spans="1:5" x14ac:dyDescent="0.25">
      <c r="A50" t="s">
        <v>95</v>
      </c>
      <c r="B50" s="5">
        <v>0</v>
      </c>
      <c r="C50" s="5">
        <v>88</v>
      </c>
      <c r="D50" s="1">
        <v>-1</v>
      </c>
      <c r="E50" t="s">
        <v>201</v>
      </c>
    </row>
    <row r="51" spans="1:5" x14ac:dyDescent="0.25">
      <c r="A51" s="3" t="s">
        <v>135</v>
      </c>
      <c r="B51" s="27">
        <v>18803</v>
      </c>
      <c r="C51" s="27">
        <v>21936</v>
      </c>
      <c r="D51" s="3">
        <v>-0.14299999999999999</v>
      </c>
      <c r="E51" t="s">
        <v>203</v>
      </c>
    </row>
    <row r="52" spans="1:5" x14ac:dyDescent="0.25">
      <c r="A52" s="3" t="s">
        <v>130</v>
      </c>
      <c r="B52" s="27">
        <v>12918</v>
      </c>
      <c r="C52" s="27">
        <v>9292</v>
      </c>
      <c r="D52" s="3">
        <v>0.39</v>
      </c>
      <c r="E52" t="s">
        <v>203</v>
      </c>
    </row>
    <row r="53" spans="1:5" x14ac:dyDescent="0.25">
      <c r="A53" s="3" t="s">
        <v>133</v>
      </c>
      <c r="B53" s="27">
        <v>5514</v>
      </c>
      <c r="C53" s="27">
        <v>7165</v>
      </c>
      <c r="D53" s="3">
        <v>-0.23</v>
      </c>
      <c r="E53" t="s">
        <v>203</v>
      </c>
    </row>
    <row r="54" spans="1:5" x14ac:dyDescent="0.25">
      <c r="A54" s="3" t="s">
        <v>136</v>
      </c>
      <c r="B54" s="27">
        <v>4403</v>
      </c>
      <c r="C54" s="27">
        <v>4986</v>
      </c>
      <c r="D54" s="3">
        <v>-0.11700000000000001</v>
      </c>
      <c r="E54" t="s">
        <v>203</v>
      </c>
    </row>
    <row r="55" spans="1:5" x14ac:dyDescent="0.25">
      <c r="A55" s="3" t="s">
        <v>128</v>
      </c>
      <c r="B55" s="27">
        <v>4149</v>
      </c>
      <c r="C55" s="27">
        <v>4990</v>
      </c>
      <c r="D55" s="3">
        <v>-0.16900000000000001</v>
      </c>
      <c r="E55" t="s">
        <v>203</v>
      </c>
    </row>
    <row r="56" spans="1:5" x14ac:dyDescent="0.25">
      <c r="A56" s="3" t="s">
        <v>129</v>
      </c>
      <c r="B56" s="27">
        <v>3947</v>
      </c>
      <c r="C56" s="27">
        <v>8146</v>
      </c>
      <c r="D56" s="3">
        <v>-0.51500000000000001</v>
      </c>
      <c r="E56" t="s">
        <v>203</v>
      </c>
    </row>
    <row r="57" spans="1:5" x14ac:dyDescent="0.25">
      <c r="A57" s="3" t="s">
        <v>132</v>
      </c>
      <c r="B57" s="27">
        <v>3834</v>
      </c>
      <c r="C57" s="27">
        <v>3611</v>
      </c>
      <c r="D57" s="3">
        <v>6.2E-2</v>
      </c>
      <c r="E57" t="s">
        <v>203</v>
      </c>
    </row>
    <row r="58" spans="1:5" x14ac:dyDescent="0.25">
      <c r="A58" s="3" t="s">
        <v>134</v>
      </c>
      <c r="B58" s="27">
        <v>2268</v>
      </c>
      <c r="C58" s="27">
        <v>2398</v>
      </c>
      <c r="D58" s="3">
        <v>-5.3999999999999999E-2</v>
      </c>
      <c r="E58" t="s">
        <v>203</v>
      </c>
    </row>
    <row r="59" spans="1:5" x14ac:dyDescent="0.25">
      <c r="A59" s="3" t="s">
        <v>131</v>
      </c>
      <c r="B59" s="27">
        <v>782</v>
      </c>
      <c r="C59" s="27">
        <v>0</v>
      </c>
      <c r="D59" s="3" t="s">
        <v>5</v>
      </c>
      <c r="E59" t="s">
        <v>203</v>
      </c>
    </row>
  </sheetData>
  <autoFilter ref="A1:E59">
    <sortState ref="A2:E59">
      <sortCondition descending="1" ref="E1:E59"/>
    </sortState>
  </autoFilter>
  <hyperlinks>
    <hyperlink ref="A55" r:id="rId1" display="http://www.goodcarbadcar.net/2011/01/audi-a8-sales-figures.html"/>
    <hyperlink ref="A56" r:id="rId2" display="http://www.goodcarbadcar.net/2011/01/bmw-6-series-sales-figures.html"/>
    <hyperlink ref="A52" r:id="rId3" display="http://www.goodcarbadcar.net/2011/01/bmw-7-series-sales-figures.html"/>
    <hyperlink ref="A59" r:id="rId4" display="http://www.goodcarbadcar.net/2015/11/genesis-g90-sales-stats-hyundai-monthly-yearly.html"/>
    <hyperlink ref="A57" r:id="rId5" display="http://www.goodcarbadcar.net/2011/01/jaguar-xj-sales-figures.html"/>
    <hyperlink ref="A53" r:id="rId6" display="http://www.goodcarbadcar.net/2011/01/lexus-ls-sales-figures.html"/>
    <hyperlink ref="A58" r:id="rId7" display="http://www.goodcarbadcar.net/2016/07/maserati-quattroporte-sales-figures-usa-canada.html"/>
    <hyperlink ref="A51" r:id="rId8" display="http://www.goodcarbadcar.net/2011/01/mercedes-benz-s-class-sales-figures.html"/>
    <hyperlink ref="A54" r:id="rId9" display="http://www.goodcarbadcar.net/2011/01/porsche-panamera-sales-figures.htm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4"/>
  <sheetViews>
    <sheetView workbookViewId="0">
      <selection activeCell="B12" sqref="B12"/>
    </sheetView>
  </sheetViews>
  <sheetFormatPr defaultRowHeight="15" x14ac:dyDescent="0.25"/>
  <cols>
    <col min="1" max="1" width="32.42578125" bestFit="1" customWidth="1"/>
    <col min="4" max="4" width="11.7109375" customWidth="1"/>
    <col min="5" max="5" width="12" customWidth="1"/>
  </cols>
  <sheetData>
    <row r="1" spans="1:5" x14ac:dyDescent="0.25">
      <c r="A1" s="2" t="s">
        <v>204</v>
      </c>
      <c r="B1" s="2">
        <v>2016</v>
      </c>
      <c r="C1" s="2">
        <v>2015</v>
      </c>
      <c r="D1" s="4" t="s">
        <v>0</v>
      </c>
      <c r="E1" s="4" t="s">
        <v>205</v>
      </c>
    </row>
    <row r="2" spans="1:5" x14ac:dyDescent="0.25">
      <c r="A2" s="3" t="s">
        <v>163</v>
      </c>
      <c r="B2" s="3" t="s">
        <v>5</v>
      </c>
      <c r="C2" s="3">
        <v>7</v>
      </c>
      <c r="D2" s="3">
        <v>-1</v>
      </c>
      <c r="E2" t="s">
        <v>204</v>
      </c>
    </row>
    <row r="3" spans="1:5" x14ac:dyDescent="0.25">
      <c r="A3" s="3" t="s">
        <v>174</v>
      </c>
      <c r="B3" s="3" t="s">
        <v>5</v>
      </c>
      <c r="C3" s="3">
        <v>52</v>
      </c>
      <c r="D3" s="3">
        <v>-1</v>
      </c>
      <c r="E3" t="s">
        <v>204</v>
      </c>
    </row>
    <row r="4" spans="1:5" x14ac:dyDescent="0.25">
      <c r="A4" t="s">
        <v>140</v>
      </c>
      <c r="B4">
        <v>105932</v>
      </c>
      <c r="C4">
        <v>122349</v>
      </c>
      <c r="D4">
        <v>-0.13400000000000001</v>
      </c>
      <c r="E4" t="s">
        <v>204</v>
      </c>
    </row>
    <row r="5" spans="1:5" x14ac:dyDescent="0.25">
      <c r="A5" t="s">
        <v>138</v>
      </c>
      <c r="B5">
        <v>72705</v>
      </c>
      <c r="C5">
        <v>77502</v>
      </c>
      <c r="D5">
        <v>-6.2E-2</v>
      </c>
      <c r="E5" t="s">
        <v>204</v>
      </c>
    </row>
    <row r="6" spans="1:5" x14ac:dyDescent="0.25">
      <c r="A6" t="s">
        <v>139</v>
      </c>
      <c r="B6">
        <v>64433</v>
      </c>
      <c r="C6">
        <v>66377</v>
      </c>
      <c r="D6">
        <v>-2.9000000000000001E-2</v>
      </c>
      <c r="E6" t="s">
        <v>204</v>
      </c>
    </row>
    <row r="7" spans="1:5" x14ac:dyDescent="0.25">
      <c r="A7" s="3" t="s">
        <v>159</v>
      </c>
      <c r="B7" s="3">
        <v>33279</v>
      </c>
      <c r="C7" s="3">
        <v>33734</v>
      </c>
      <c r="D7" s="3">
        <v>-1.2999999999999999E-2</v>
      </c>
      <c r="E7" t="s">
        <v>204</v>
      </c>
    </row>
    <row r="8" spans="1:5" x14ac:dyDescent="0.25">
      <c r="A8" s="3" t="s">
        <v>151</v>
      </c>
      <c r="B8" s="3">
        <v>29995</v>
      </c>
      <c r="C8" s="3">
        <v>33329</v>
      </c>
      <c r="D8" s="3">
        <v>-0.1</v>
      </c>
      <c r="E8" t="s">
        <v>204</v>
      </c>
    </row>
    <row r="9" spans="1:5" x14ac:dyDescent="0.25">
      <c r="A9" s="3" t="s">
        <v>161</v>
      </c>
      <c r="B9" s="3">
        <v>23934</v>
      </c>
      <c r="C9" s="3">
        <v>23669</v>
      </c>
      <c r="D9" s="3">
        <v>1.0999999999999999E-2</v>
      </c>
      <c r="E9" t="s">
        <v>204</v>
      </c>
    </row>
    <row r="10" spans="1:5" x14ac:dyDescent="0.25">
      <c r="A10" s="3" t="s">
        <v>149</v>
      </c>
      <c r="B10" s="3">
        <v>15519</v>
      </c>
      <c r="C10" s="3">
        <v>13020</v>
      </c>
      <c r="D10" s="3">
        <v>0.192</v>
      </c>
      <c r="E10" t="s">
        <v>204</v>
      </c>
    </row>
    <row r="11" spans="1:5" x14ac:dyDescent="0.25">
      <c r="A11" s="3" t="s">
        <v>86</v>
      </c>
      <c r="B11" s="3">
        <v>11165</v>
      </c>
      <c r="C11" s="3">
        <v>14784</v>
      </c>
      <c r="D11" s="3">
        <v>-0.245</v>
      </c>
      <c r="E11" t="s">
        <v>204</v>
      </c>
    </row>
    <row r="12" spans="1:5" x14ac:dyDescent="0.25">
      <c r="A12" s="3" t="s">
        <v>155</v>
      </c>
      <c r="B12" s="3">
        <v>9465</v>
      </c>
      <c r="C12" s="3">
        <v>8591</v>
      </c>
      <c r="D12" s="3">
        <v>0.10199999999999999</v>
      </c>
      <c r="E12" t="s">
        <v>204</v>
      </c>
    </row>
    <row r="13" spans="1:5" x14ac:dyDescent="0.25">
      <c r="A13" s="3" t="s">
        <v>178</v>
      </c>
      <c r="B13" s="3">
        <v>8901</v>
      </c>
      <c r="C13" s="3">
        <v>9898</v>
      </c>
      <c r="D13" s="3">
        <v>-0.10100000000000001</v>
      </c>
      <c r="E13" t="s">
        <v>204</v>
      </c>
    </row>
    <row r="14" spans="1:5" x14ac:dyDescent="0.25">
      <c r="A14" s="3" t="s">
        <v>148</v>
      </c>
      <c r="B14" s="3">
        <v>8354</v>
      </c>
      <c r="C14" s="3">
        <v>12934</v>
      </c>
      <c r="D14" s="3">
        <v>-0.35399999999999998</v>
      </c>
      <c r="E14" t="s">
        <v>204</v>
      </c>
    </row>
    <row r="15" spans="1:5" x14ac:dyDescent="0.25">
      <c r="A15" s="3" t="s">
        <v>157</v>
      </c>
      <c r="B15" s="3">
        <v>7457</v>
      </c>
      <c r="C15" s="3">
        <v>10507</v>
      </c>
      <c r="D15" s="3">
        <v>-0.28999999999999998</v>
      </c>
      <c r="E15" t="s">
        <v>204</v>
      </c>
    </row>
    <row r="16" spans="1:5" x14ac:dyDescent="0.25">
      <c r="A16" s="3" t="s">
        <v>150</v>
      </c>
      <c r="B16" s="3">
        <v>7153</v>
      </c>
      <c r="C16" s="3" t="s">
        <v>5</v>
      </c>
      <c r="D16" s="3" t="s">
        <v>5</v>
      </c>
      <c r="E16" t="s">
        <v>204</v>
      </c>
    </row>
    <row r="17" spans="1:5" x14ac:dyDescent="0.25">
      <c r="A17" s="3" t="s">
        <v>156</v>
      </c>
      <c r="B17" s="3">
        <v>5913</v>
      </c>
      <c r="C17" s="3">
        <v>7391</v>
      </c>
      <c r="D17" s="3">
        <v>-0.2</v>
      </c>
      <c r="E17" t="s">
        <v>204</v>
      </c>
    </row>
    <row r="18" spans="1:5" x14ac:dyDescent="0.25">
      <c r="A18" s="3" t="s">
        <v>162</v>
      </c>
      <c r="B18" s="3">
        <v>4493</v>
      </c>
      <c r="C18" s="3">
        <v>4141</v>
      </c>
      <c r="D18" s="3">
        <v>8.5000000000000006E-2</v>
      </c>
      <c r="E18" t="s">
        <v>204</v>
      </c>
    </row>
    <row r="19" spans="1:5" x14ac:dyDescent="0.25">
      <c r="A19" s="3" t="s">
        <v>158</v>
      </c>
      <c r="B19" s="3">
        <v>4141</v>
      </c>
      <c r="C19" s="3">
        <v>5296</v>
      </c>
      <c r="D19" s="3">
        <v>-0.218</v>
      </c>
      <c r="E19" t="s">
        <v>204</v>
      </c>
    </row>
    <row r="20" spans="1:5" x14ac:dyDescent="0.25">
      <c r="A20" t="s">
        <v>144</v>
      </c>
      <c r="B20">
        <v>4069</v>
      </c>
      <c r="C20">
        <v>4629</v>
      </c>
      <c r="D20">
        <v>-0.121</v>
      </c>
      <c r="E20" t="s">
        <v>204</v>
      </c>
    </row>
    <row r="21" spans="1:5" x14ac:dyDescent="0.25">
      <c r="A21" s="3" t="s">
        <v>154</v>
      </c>
      <c r="B21" s="3">
        <v>3970</v>
      </c>
      <c r="C21" s="3">
        <v>3949</v>
      </c>
      <c r="D21" s="3">
        <v>5.0000000000000001E-3</v>
      </c>
      <c r="E21" t="s">
        <v>204</v>
      </c>
    </row>
    <row r="22" spans="1:5" x14ac:dyDescent="0.25">
      <c r="A22" s="3" t="s">
        <v>175</v>
      </c>
      <c r="B22" s="3">
        <v>3722</v>
      </c>
      <c r="C22" s="3">
        <v>4060</v>
      </c>
      <c r="D22" s="3">
        <v>-8.3000000000000004E-2</v>
      </c>
      <c r="E22" t="s">
        <v>204</v>
      </c>
    </row>
    <row r="23" spans="1:5" x14ac:dyDescent="0.25">
      <c r="A23" t="s">
        <v>147</v>
      </c>
      <c r="B23">
        <v>3590</v>
      </c>
      <c r="C23">
        <v>3561</v>
      </c>
      <c r="D23">
        <v>8.0000000000000002E-3</v>
      </c>
      <c r="E23" t="s">
        <v>204</v>
      </c>
    </row>
    <row r="24" spans="1:5" x14ac:dyDescent="0.25">
      <c r="A24" t="s">
        <v>145</v>
      </c>
      <c r="B24">
        <v>3397</v>
      </c>
      <c r="C24">
        <v>4182</v>
      </c>
      <c r="D24">
        <v>-0.188</v>
      </c>
      <c r="E24" t="s">
        <v>204</v>
      </c>
    </row>
    <row r="25" spans="1:5" x14ac:dyDescent="0.25">
      <c r="A25" t="s">
        <v>142</v>
      </c>
      <c r="B25">
        <v>3044</v>
      </c>
      <c r="C25">
        <v>1167</v>
      </c>
      <c r="D25">
        <v>1.61</v>
      </c>
      <c r="E25" t="s">
        <v>204</v>
      </c>
    </row>
    <row r="26" spans="1:5" x14ac:dyDescent="0.25">
      <c r="A26" t="s">
        <v>146</v>
      </c>
      <c r="B26">
        <v>2670</v>
      </c>
      <c r="C26">
        <v>3102</v>
      </c>
      <c r="D26">
        <v>-0.13900000000000001</v>
      </c>
      <c r="E26" t="s">
        <v>204</v>
      </c>
    </row>
    <row r="27" spans="1:5" x14ac:dyDescent="0.25">
      <c r="A27" s="3" t="s">
        <v>152</v>
      </c>
      <c r="B27" s="3">
        <v>2475</v>
      </c>
      <c r="C27" s="3" t="s">
        <v>5</v>
      </c>
      <c r="D27" s="3" t="s">
        <v>5</v>
      </c>
      <c r="E27" t="s">
        <v>204</v>
      </c>
    </row>
    <row r="28" spans="1:5" x14ac:dyDescent="0.25">
      <c r="A28" s="3" t="s">
        <v>153</v>
      </c>
      <c r="B28" s="3">
        <v>2338</v>
      </c>
      <c r="C28" s="3">
        <v>3073</v>
      </c>
      <c r="D28" s="3">
        <v>-0.23899999999999999</v>
      </c>
      <c r="E28" t="s">
        <v>204</v>
      </c>
    </row>
    <row r="29" spans="1:5" x14ac:dyDescent="0.25">
      <c r="A29" s="3" t="s">
        <v>167</v>
      </c>
      <c r="B29" s="3">
        <v>1594</v>
      </c>
      <c r="C29" s="3">
        <v>2265</v>
      </c>
      <c r="D29" s="3">
        <v>-0.29599999999999999</v>
      </c>
      <c r="E29" t="s">
        <v>204</v>
      </c>
    </row>
    <row r="30" spans="1:5" x14ac:dyDescent="0.25">
      <c r="A30" s="3" t="s">
        <v>172</v>
      </c>
      <c r="B30" s="3">
        <v>1249</v>
      </c>
      <c r="C30" s="3">
        <v>1373</v>
      </c>
      <c r="D30" s="3">
        <v>-0.09</v>
      </c>
      <c r="E30" t="s">
        <v>204</v>
      </c>
    </row>
    <row r="31" spans="1:5" x14ac:dyDescent="0.25">
      <c r="A31" s="3" t="s">
        <v>173</v>
      </c>
      <c r="B31" s="3">
        <v>1227</v>
      </c>
      <c r="C31" s="3">
        <v>1277</v>
      </c>
      <c r="D31" s="3">
        <v>-3.9E-2</v>
      </c>
      <c r="E31" t="s">
        <v>204</v>
      </c>
    </row>
    <row r="32" spans="1:5" x14ac:dyDescent="0.25">
      <c r="A32" t="s">
        <v>143</v>
      </c>
      <c r="B32">
        <v>1187</v>
      </c>
      <c r="C32">
        <v>1829</v>
      </c>
      <c r="D32">
        <v>-0.35099999999999998</v>
      </c>
      <c r="E32" t="s">
        <v>204</v>
      </c>
    </row>
    <row r="33" spans="1:5" x14ac:dyDescent="0.25">
      <c r="A33" s="3" t="s">
        <v>166</v>
      </c>
      <c r="B33" s="3">
        <v>1144</v>
      </c>
      <c r="C33" s="3">
        <v>1701</v>
      </c>
      <c r="D33" s="3">
        <v>-0.32700000000000001</v>
      </c>
      <c r="E33" t="s">
        <v>204</v>
      </c>
    </row>
    <row r="34" spans="1:5" x14ac:dyDescent="0.25">
      <c r="A34" s="3" t="s">
        <v>165</v>
      </c>
      <c r="B34" s="3">
        <v>736</v>
      </c>
      <c r="C34" s="3">
        <v>495</v>
      </c>
      <c r="D34" s="3">
        <v>0.48699999999999999</v>
      </c>
      <c r="E34" t="s">
        <v>204</v>
      </c>
    </row>
    <row r="35" spans="1:5" x14ac:dyDescent="0.25">
      <c r="A35" s="3" t="s">
        <v>177</v>
      </c>
      <c r="B35" s="3">
        <v>698</v>
      </c>
      <c r="C35" s="3">
        <v>1105</v>
      </c>
      <c r="D35" s="3">
        <v>-0.36799999999999999</v>
      </c>
      <c r="E35" t="s">
        <v>204</v>
      </c>
    </row>
    <row r="36" spans="1:5" x14ac:dyDescent="0.25">
      <c r="A36" s="3" t="s">
        <v>169</v>
      </c>
      <c r="B36" s="3">
        <v>630</v>
      </c>
      <c r="C36" s="3">
        <v>690</v>
      </c>
      <c r="D36" s="3">
        <v>-8.6999999999999994E-2</v>
      </c>
      <c r="E36" t="s">
        <v>204</v>
      </c>
    </row>
    <row r="37" spans="1:5" x14ac:dyDescent="0.25">
      <c r="A37" s="3" t="s">
        <v>168</v>
      </c>
      <c r="B37" s="3">
        <v>534</v>
      </c>
      <c r="C37" s="3">
        <v>1024</v>
      </c>
      <c r="D37" s="3">
        <v>-0.47899999999999998</v>
      </c>
      <c r="E37" t="s">
        <v>204</v>
      </c>
    </row>
    <row r="38" spans="1:5" x14ac:dyDescent="0.25">
      <c r="A38" t="s">
        <v>141</v>
      </c>
      <c r="B38">
        <v>480</v>
      </c>
      <c r="C38">
        <v>659</v>
      </c>
      <c r="D38">
        <v>-0.27200000000000002</v>
      </c>
      <c r="E38" t="s">
        <v>204</v>
      </c>
    </row>
    <row r="39" spans="1:5" x14ac:dyDescent="0.25">
      <c r="A39" s="3" t="s">
        <v>160</v>
      </c>
      <c r="B39" s="3">
        <v>387</v>
      </c>
      <c r="C39" s="3">
        <v>2993</v>
      </c>
      <c r="D39" s="3">
        <v>-0.871</v>
      </c>
      <c r="E39" t="s">
        <v>204</v>
      </c>
    </row>
    <row r="40" spans="1:5" x14ac:dyDescent="0.25">
      <c r="A40" s="3" t="s">
        <v>164</v>
      </c>
      <c r="B40" s="3">
        <v>269</v>
      </c>
      <c r="C40" s="3" t="s">
        <v>5</v>
      </c>
      <c r="D40" s="3" t="s">
        <v>5</v>
      </c>
      <c r="E40" t="s">
        <v>204</v>
      </c>
    </row>
    <row r="41" spans="1:5" x14ac:dyDescent="0.25">
      <c r="A41" s="3" t="s">
        <v>171</v>
      </c>
      <c r="B41" s="3">
        <v>6</v>
      </c>
      <c r="C41" s="3">
        <v>9</v>
      </c>
      <c r="D41" s="3">
        <v>-0.33300000000000002</v>
      </c>
      <c r="E41" t="s">
        <v>204</v>
      </c>
    </row>
    <row r="42" spans="1:5" x14ac:dyDescent="0.25">
      <c r="A42" s="3" t="s">
        <v>170</v>
      </c>
      <c r="B42" s="3">
        <v>3</v>
      </c>
      <c r="C42" s="3">
        <v>293</v>
      </c>
      <c r="D42" s="3">
        <v>-0.99</v>
      </c>
      <c r="E42" t="s">
        <v>204</v>
      </c>
    </row>
    <row r="43" spans="1:5" x14ac:dyDescent="0.25">
      <c r="A43" s="3" t="s">
        <v>176</v>
      </c>
      <c r="B43" s="3">
        <v>1</v>
      </c>
      <c r="C43" s="3">
        <v>29</v>
      </c>
      <c r="D43" s="3">
        <v>-0.96599999999999997</v>
      </c>
      <c r="E43" t="s">
        <v>204</v>
      </c>
    </row>
    <row r="44" spans="1:5" x14ac:dyDescent="0.25">
      <c r="A44" s="3" t="s">
        <v>179</v>
      </c>
      <c r="B44" s="3">
        <v>1</v>
      </c>
      <c r="C44" s="3">
        <v>203</v>
      </c>
      <c r="D44" s="3">
        <v>-0.995</v>
      </c>
      <c r="E44" t="s">
        <v>204</v>
      </c>
    </row>
  </sheetData>
  <autoFilter ref="A1:E44">
    <sortState ref="A2:E44">
      <sortCondition descending="1" ref="B1:B44"/>
    </sortState>
  </autoFilter>
  <hyperlinks>
    <hyperlink ref="A5" r:id="rId1" display="http://www.goodcarbadcar.net/2011/01/chevrolet-camaro-sales-figures.html"/>
    <hyperlink ref="A6" r:id="rId2" display="http://www.goodcarbadcar.net/2011/01/dodge-challenger-sales-figures.html"/>
    <hyperlink ref="A4" r:id="rId3" display="http://www.goodcarbadcar.net/2011/01/ford-mustang-sales-figures.html"/>
    <hyperlink ref="A38" r:id="rId4" display="http://www.goodcarbadcar.net/2014/09/alfa-romeo-4c-sales-figures-usa-canada.html"/>
    <hyperlink ref="A25" r:id="rId5" display="http://www.goodcarbadcar.net/2011/01/audi-tt-sales-figures.html"/>
    <hyperlink ref="A32" r:id="rId6" display="http://www.goodcarbadcar.net/2011/01/bmw-z4-sales-figures.html"/>
    <hyperlink ref="A20" r:id="rId7" display="http://www.goodcarbadcar.net/2013/06/jaguar-f-type-sales-figures-usa-canada.html"/>
    <hyperlink ref="A24" r:id="rId8" display="http://www.goodcarbadcar.net/2011/01/mercedes-benz-slk-class-sales-figures.html"/>
    <hyperlink ref="A26" r:id="rId9" display="http://www.goodcarbadcar.net/2011/01/porsche-boxster-sales-figures.html"/>
    <hyperlink ref="A23" r:id="rId10" display="http://www.goodcarbadcar.net/2011/01/porsche-cayman-sales-figures.html"/>
    <hyperlink ref="A14" r:id="rId11" display="http://www.goodcarbadcar.net/2011/01/audi-a5-sales-figures.html"/>
    <hyperlink ref="A10" r:id="rId12" display="http://www.goodcarbadcar.net/2014/01/bmw-2-series-sales-figures-usa-canada.html"/>
    <hyperlink ref="A16" r:id="rId13" display="http://www.goodcarbadcar.net/2015/01/buick-cascada-sales-figures-usa.html"/>
    <hyperlink ref="A8" r:id="rId14" display="http://www.goodcarbadcar.net/2011/01/chevrolet-corvette-sales-figures.html"/>
    <hyperlink ref="A27" r:id="rId15" display="http://www.goodcarbadcar.net/2015/10/fiat-124-spider-sales-stats-usa-canada-monthly-yearly.html"/>
    <hyperlink ref="A28" r:id="rId16" display="http://www.goodcarbadcar.net/2011/01/honda-cr-z-sales-figures.html"/>
    <hyperlink ref="A21" r:id="rId17" display="http://www.goodcarbadcar.net/2013/09/infiniti-q60-sales-figures-usa-canada.html"/>
    <hyperlink ref="A11" r:id="rId18" display="http://www.goodcarbadcar.net/2014/03/lexus-rc-sales-figures-usa-canada.html"/>
    <hyperlink ref="A12" r:id="rId19" display="http://www.goodcarbadcar.net/2011/01/mazda-mx-5-miata-sales-figures.html"/>
    <hyperlink ref="A17" r:id="rId20" display="http://www.goodcarbadcar.net/2011/01/nissan-370z-sales-figures.html"/>
    <hyperlink ref="A15" r:id="rId21" display="http://www.goodcarbadcar.net/2012/05/scion-fr-s-sales-figures.html"/>
    <hyperlink ref="A19" r:id="rId22" display="http://www.goodcarbadcar.net/2012/05/subaru-brz-sales-figures.html"/>
    <hyperlink ref="A7" r:id="rId23" display="http://www.goodcarbadcar.net/2014/05/subaru-wrx-sti-sales-figures-usa.html"/>
    <hyperlink ref="A39" r:id="rId24" display="http://www.goodcarbadcar.net/2011/01/volkswagen-eos-sales-figures.html"/>
    <hyperlink ref="A9" r:id="rId25" display="http://www.goodcarbadcar.net/2011/01/volkswagen-golf-sales-figures.html"/>
    <hyperlink ref="A18" r:id="rId26" display="http://www.goodcarbadcar.net/2011/01/volkswagen-golf-sales-figures.html"/>
    <hyperlink ref="A2" r:id="rId27" display="http://www.goodcarbadcar.net/2011/01/volvo-c70-sales-figures.html"/>
    <hyperlink ref="A40" r:id="rId28" display="http://www.goodcarbadcar.net/2013/07/acura-nsx-sales-figures-usa-canada.html"/>
    <hyperlink ref="A34" r:id="rId29" display="http://www.goodcarbadcar.net/2011/01/audi-r8-sales-figures.html"/>
    <hyperlink ref="A33" r:id="rId30" display="http://www.goodcarbadcar.net/2016/07/usa-bentley-continental-gt-sales-figures.html"/>
    <hyperlink ref="A29" r:id="rId31" display="http://www.goodcarbadcar.net/2014/03/bmw-i8-sales-figures-usa-canada.html"/>
    <hyperlink ref="A37" r:id="rId32" display="http://www.goodcarbadcar.net/2013/12/cadillac-elr-sales-figures-usa-canada.html"/>
    <hyperlink ref="A36" r:id="rId33" display="http://www.goodcarbadcar.net/2011/01/dodge-viper-sales-figures.html"/>
    <hyperlink ref="A42" r:id="rId34" display="http://www.goodcarbadcar.net/2011/01/jaguar-xk-sales-figures.html"/>
    <hyperlink ref="A41" r:id="rId35" display="http://www.goodcarbadcar.net/2011/01/lexus-lfa-sales-figures.html"/>
    <hyperlink ref="A30" r:id="rId36" display="http://www.goodcarbadcar.net/2016/09/usa-canada-maserati-granturismo-sales-figures.html"/>
    <hyperlink ref="A31" r:id="rId37" display="http://www.goodcarbadcar.net/2015/04/mercedes-amg-gt-sales-figures-usa-canada.html"/>
    <hyperlink ref="A22" r:id="rId38" display="http://www.goodcarbadcar.net/2011/01/mercedes-benz-sl-class-sales-figures.html"/>
    <hyperlink ref="A43" r:id="rId39" display="http://www.goodcarbadcar.net/2011/01/mercedes-benz-sls-amg-sales-figures.html"/>
    <hyperlink ref="A35" r:id="rId40" display="http://www.goodcarbadcar.net/2011/01/nissan-gt-r-sales-figures.html"/>
    <hyperlink ref="A13" r:id="rId41" display="http://www.goodcarbadcar.net/2011/01/porsche-911-sales-figures.html"/>
    <hyperlink ref="A44" r:id="rId42" display="http://www.goodcarbadcar.net/2014/03/porsche-918-spyder-sales-figures-usa-canada.htm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DATABASE</vt:lpstr>
      <vt:lpstr>Passenger Car</vt:lpstr>
      <vt:lpstr>LDT</vt:lpstr>
      <vt:lpstr>Luxury SUV</vt:lpstr>
      <vt:lpstr>Luxury car</vt:lpstr>
      <vt:lpstr>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Eunhee Lee</dc:creator>
  <cp:lastModifiedBy>Eunhee Lee</cp:lastModifiedBy>
  <dcterms:created xsi:type="dcterms:W3CDTF">2017-11-16T21:56:33Z</dcterms:created>
  <dcterms:modified xsi:type="dcterms:W3CDTF">2018-06-01T00:59:56Z</dcterms:modified>
</cp:coreProperties>
</file>