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Electric_continuous_miners\"/>
    </mc:Choice>
  </mc:AlternateContent>
  <xr:revisionPtr revIDLastSave="0" documentId="13_ncr:1_{9B7AA6CB-8550-48FC-98E8-8A4C4AF2AF0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REFS" sheetId="2" r:id="rId1"/>
    <sheet name="FIN_ETA" sheetId="3" r:id="rId2"/>
    <sheet name="Calcs" sheetId="5" r:id="rId3"/>
    <sheet name="Holmberg_2017" sheetId="6" r:id="rId4"/>
    <sheet name="UNEP_2017" sheetId="4" r:id="rId5"/>
  </sheets>
  <externalReferences>
    <externalReference r:id="rId6"/>
    <externalReference r:id="rId7"/>
  </externalReferences>
  <definedNames>
    <definedName name="COP_max">'[1]Domestic refrigeration'!$B$12</definedName>
    <definedName name="deltaE_food" localSheetId="2">#REF!</definedName>
    <definedName name="deltaE_food" localSheetId="3">#REF!</definedName>
    <definedName name="deltaE_food" localSheetId="4">#REF!</definedName>
    <definedName name="deltaE_food">#REF!</definedName>
    <definedName name="Ep_tot_cap_2000" localSheetId="2">#REF!</definedName>
    <definedName name="Ep_tot_cap_2000" localSheetId="3">#REF!</definedName>
    <definedName name="Ep_tot_cap_2000" localSheetId="4">#REF!</definedName>
    <definedName name="Ep_tot_cap_2000">#REF!</definedName>
    <definedName name="eta_charcoal">[2]Afrane_2012!$B$6</definedName>
    <definedName name="N_ml" localSheetId="2">#REF!</definedName>
    <definedName name="N_ml" localSheetId="3">#REF!</definedName>
    <definedName name="N_ml" localSheetId="4">#REF!</definedName>
    <definedName name="N_ml">#REF!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3">#REF!</definedName>
    <definedName name="S_food" localSheetId="4">#REF!</definedName>
    <definedName name="S_food">#REF!</definedName>
    <definedName name="S_food_2000" localSheetId="2">#REF!</definedName>
    <definedName name="S_food_2000" localSheetId="3">#REF!</definedName>
    <definedName name="S_food_2000" localSheetId="4">#REF!</definedName>
    <definedName name="S_food_2000">#REF!</definedName>
    <definedName name="S_food_S_food_2000" localSheetId="2">#REF!</definedName>
    <definedName name="S_food_S_food_2000" localSheetId="3">#REF!</definedName>
    <definedName name="S_food_S_food_2000" localSheetId="4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3">#REF!</definedName>
    <definedName name="w" localSheetId="4">#REF!</definedName>
    <definedName name="w">#REF!</definedName>
    <definedName name="Year_Food" localSheetId="2">#REF!</definedName>
    <definedName name="Year_Food" localSheetId="3">#REF!</definedName>
    <definedName name="Year_Food" localSheetId="4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6" l="1"/>
  <c r="G58" i="4" l="1"/>
  <c r="C56" i="5" s="1"/>
  <c r="F56" i="5" s="1"/>
  <c r="G55" i="4"/>
  <c r="G45" i="4"/>
  <c r="G35" i="4"/>
  <c r="G25" i="4"/>
  <c r="C23" i="5" s="1"/>
  <c r="F23" i="5" s="1"/>
  <c r="G5" i="4"/>
  <c r="G6" i="4" l="1"/>
  <c r="C3" i="5"/>
  <c r="F3" i="5" s="1"/>
  <c r="G46" i="4"/>
  <c r="C43" i="5"/>
  <c r="F43" i="5" s="1"/>
  <c r="G26" i="4"/>
  <c r="G36" i="4"/>
  <c r="C33" i="5"/>
  <c r="F33" i="5" s="1"/>
  <c r="G56" i="4"/>
  <c r="C54" i="5" s="1"/>
  <c r="F54" i="5" s="1"/>
  <c r="C53" i="5"/>
  <c r="F53" i="5" s="1"/>
  <c r="G27" i="4" l="1"/>
  <c r="C24" i="5"/>
  <c r="F24" i="5" s="1"/>
  <c r="G37" i="4"/>
  <c r="C34" i="5"/>
  <c r="F34" i="5" s="1"/>
  <c r="G47" i="4"/>
  <c r="C44" i="5"/>
  <c r="F44" i="5" s="1"/>
  <c r="G57" i="4"/>
  <c r="G7" i="4"/>
  <c r="C4" i="5"/>
  <c r="F4" i="5" s="1"/>
  <c r="G48" i="4" l="1"/>
  <c r="C45" i="5"/>
  <c r="F45" i="5" s="1"/>
  <c r="G38" i="4"/>
  <c r="C35" i="5"/>
  <c r="F35" i="5" s="1"/>
  <c r="G8" i="4"/>
  <c r="C5" i="5"/>
  <c r="F5" i="5" s="1"/>
  <c r="C55" i="5"/>
  <c r="F55" i="5" s="1"/>
  <c r="G59" i="4"/>
  <c r="G28" i="4"/>
  <c r="C25" i="5"/>
  <c r="F25" i="5" s="1"/>
  <c r="C57" i="5" l="1"/>
  <c r="F57" i="5" s="1"/>
  <c r="G60" i="4"/>
  <c r="G39" i="4"/>
  <c r="C36" i="5"/>
  <c r="F36" i="5" s="1"/>
  <c r="G9" i="4"/>
  <c r="C6" i="5"/>
  <c r="F6" i="5" s="1"/>
  <c r="G29" i="4"/>
  <c r="C26" i="5"/>
  <c r="F26" i="5" s="1"/>
  <c r="G49" i="4"/>
  <c r="C46" i="5"/>
  <c r="F46" i="5" s="1"/>
  <c r="G50" i="4" l="1"/>
  <c r="C47" i="5"/>
  <c r="F47" i="5" s="1"/>
  <c r="G30" i="4"/>
  <c r="C27" i="5"/>
  <c r="F27" i="5" s="1"/>
  <c r="G40" i="4"/>
  <c r="C37" i="5"/>
  <c r="F37" i="5" s="1"/>
  <c r="G61" i="4"/>
  <c r="C58" i="5"/>
  <c r="F58" i="5" s="1"/>
  <c r="G10" i="4"/>
  <c r="C7" i="5"/>
  <c r="F7" i="5" s="1"/>
  <c r="G41" i="4" l="1"/>
  <c r="C38" i="5"/>
  <c r="F38" i="5" s="1"/>
  <c r="G31" i="4"/>
  <c r="C28" i="5"/>
  <c r="F28" i="5" s="1"/>
  <c r="G11" i="4"/>
  <c r="C8" i="5"/>
  <c r="F8" i="5" s="1"/>
  <c r="G51" i="4"/>
  <c r="C48" i="5"/>
  <c r="F48" i="5" s="1"/>
  <c r="C59" i="5"/>
  <c r="F59" i="5" s="1"/>
  <c r="G62" i="4"/>
  <c r="C60" i="5" s="1"/>
  <c r="F60" i="5" s="1"/>
  <c r="G52" i="4" l="1"/>
  <c r="C49" i="5"/>
  <c r="F49" i="5" s="1"/>
  <c r="G63" i="4"/>
  <c r="C61" i="5" s="1"/>
  <c r="F61" i="5" s="1"/>
  <c r="G32" i="4"/>
  <c r="C29" i="5"/>
  <c r="F29" i="5" s="1"/>
  <c r="G12" i="4"/>
  <c r="C9" i="5"/>
  <c r="F9" i="5" s="1"/>
  <c r="G42" i="4"/>
  <c r="C39" i="5"/>
  <c r="F39" i="5" s="1"/>
  <c r="G43" i="4" l="1"/>
  <c r="C40" i="5"/>
  <c r="F40" i="5" s="1"/>
  <c r="G13" i="4"/>
  <c r="C10" i="5"/>
  <c r="F10" i="5" s="1"/>
  <c r="G33" i="4"/>
  <c r="C30" i="5"/>
  <c r="F30" i="5" s="1"/>
  <c r="G64" i="4"/>
  <c r="G53" i="4"/>
  <c r="C50" i="5"/>
  <c r="F50" i="5" s="1"/>
  <c r="G14" i="4" l="1"/>
  <c r="C11" i="5"/>
  <c r="F11" i="5" s="1"/>
  <c r="G54" i="4"/>
  <c r="C52" i="5" s="1"/>
  <c r="F52" i="5" s="1"/>
  <c r="C51" i="5"/>
  <c r="F51" i="5" s="1"/>
  <c r="G65" i="4"/>
  <c r="C63" i="5" s="1"/>
  <c r="F63" i="5" s="1"/>
  <c r="C62" i="5"/>
  <c r="F62" i="5" s="1"/>
  <c r="G34" i="4"/>
  <c r="C32" i="5" s="1"/>
  <c r="F32" i="5" s="1"/>
  <c r="C31" i="5"/>
  <c r="F31" i="5" s="1"/>
  <c r="G44" i="4"/>
  <c r="C42" i="5" s="1"/>
  <c r="F42" i="5" s="1"/>
  <c r="C41" i="5"/>
  <c r="F41" i="5" s="1"/>
  <c r="G15" i="4" l="1"/>
  <c r="C12" i="5"/>
  <c r="F12" i="5" s="1"/>
  <c r="G16" i="4" l="1"/>
  <c r="C13" i="5"/>
  <c r="F13" i="5" s="1"/>
  <c r="G17" i="4" l="1"/>
  <c r="C14" i="5"/>
  <c r="F14" i="5" s="1"/>
  <c r="G18" i="4" l="1"/>
  <c r="C15" i="5"/>
  <c r="F15" i="5" s="1"/>
  <c r="G19" i="4" l="1"/>
  <c r="C16" i="5"/>
  <c r="F16" i="5" s="1"/>
  <c r="G20" i="4" l="1"/>
  <c r="C17" i="5"/>
  <c r="F17" i="5" s="1"/>
  <c r="G21" i="4" l="1"/>
  <c r="C18" i="5"/>
  <c r="F18" i="5" s="1"/>
  <c r="G22" i="4" l="1"/>
  <c r="C19" i="5"/>
  <c r="F19" i="5" s="1"/>
  <c r="G23" i="4" l="1"/>
  <c r="C20" i="5"/>
  <c r="F20" i="5" s="1"/>
  <c r="G24" i="4" l="1"/>
  <c r="C22" i="5" s="1"/>
  <c r="F22" i="5" s="1"/>
  <c r="C21" i="5"/>
  <c r="F21" i="5" s="1"/>
  <c r="H2" i="3" l="1" a="1"/>
  <c r="H2" i="3" l="1"/>
  <c r="BK2" i="3"/>
  <c r="AC2" i="3"/>
  <c r="N2" i="3"/>
  <c r="AB2" i="3"/>
  <c r="BF2" i="3"/>
  <c r="AG2" i="3"/>
  <c r="K2" i="3"/>
  <c r="AN2" i="3"/>
  <c r="AH2" i="3"/>
  <c r="AZ2" i="3"/>
  <c r="AR2" i="3"/>
  <c r="AJ2" i="3"/>
  <c r="AI2" i="3"/>
  <c r="AM2" i="3"/>
  <c r="U2" i="3"/>
  <c r="BA2" i="3"/>
  <c r="T2" i="3"/>
  <c r="AP2" i="3"/>
  <c r="Y2" i="3"/>
  <c r="BN2" i="3"/>
  <c r="AF2" i="3"/>
  <c r="O2" i="3"/>
  <c r="M2" i="3"/>
  <c r="AK2" i="3"/>
  <c r="L2" i="3"/>
  <c r="Z2" i="3"/>
  <c r="Q2" i="3"/>
  <c r="AX2" i="3"/>
  <c r="X2" i="3"/>
  <c r="BO2" i="3"/>
  <c r="BB2" i="3"/>
  <c r="BE2" i="3"/>
  <c r="BL2" i="3"/>
  <c r="BI2" i="3"/>
  <c r="AA2" i="3"/>
  <c r="AY2" i="3"/>
  <c r="AD2" i="3"/>
  <c r="S2" i="3"/>
  <c r="AV2" i="3"/>
  <c r="BJ2" i="3"/>
  <c r="AU2" i="3"/>
  <c r="BP2" i="3"/>
  <c r="J2" i="3"/>
  <c r="I2" i="3"/>
  <c r="P2" i="3"/>
  <c r="V2" i="3"/>
  <c r="AQ2" i="3"/>
  <c r="AE2" i="3"/>
  <c r="AL2" i="3"/>
  <c r="AW2" i="3"/>
  <c r="BD2" i="3"/>
  <c r="AS2" i="3"/>
  <c r="AO2" i="3"/>
  <c r="AT2" i="3"/>
  <c r="W2" i="3"/>
  <c r="BH2" i="3"/>
  <c r="BG2" i="3"/>
  <c r="BM2" i="3"/>
  <c r="BC2" i="3"/>
  <c r="R2" i="3"/>
</calcChain>
</file>

<file path=xl/sharedStrings.xml><?xml version="1.0" encoding="utf-8"?>
<sst xmlns="http://schemas.openxmlformats.org/spreadsheetml/2006/main" count="306" uniqueCount="111">
  <si>
    <t>@article{holmberg2017global,</t>
  </si>
  <si>
    <t xml:space="preserve">  title={Global energy consumption due to friction and wear in the mining industry},</t>
  </si>
  <si>
    <t xml:space="preserve">  author={Holmberg, Kenneth and Kivikyt{\"o}-Reponen, P{\"a}ivi and H{\"a}rkisaari, Pirita and Valtonen, Kati and Erdemir, Ali},</t>
  </si>
  <si>
    <t xml:space="preserve">  journal={Tribology International},</t>
  </si>
  <si>
    <t xml:space="preserve">  volume={115},</t>
  </si>
  <si>
    <t xml:space="preserve">  pages={116--139},</t>
  </si>
  <si>
    <t xml:space="preserve">  doi = {10.1016/j.triboint.2017.05.010},</t>
  </si>
  <si>
    <t xml:space="preserve">  year={2017},</t>
  </si>
  <si>
    <t xml:space="preserve">  publisher={Elsevier}</t>
  </si>
  <si>
    <t>}</t>
  </si>
  <si>
    <t>Country</t>
  </si>
  <si>
    <t>Energy.type</t>
  </si>
  <si>
    <t>Last.stage</t>
  </si>
  <si>
    <t>Method</t>
  </si>
  <si>
    <t>Machine</t>
  </si>
  <si>
    <t>Eu.product</t>
  </si>
  <si>
    <t>Quantity</t>
  </si>
  <si>
    <t>E</t>
  </si>
  <si>
    <t>Final</t>
  </si>
  <si>
    <t>PCM</t>
  </si>
  <si>
    <t>eta.fu</t>
  </si>
  <si>
    <t>Electric continuous miners</t>
  </si>
  <si>
    <t>UNEP (2017) - Energy-Efficient Electric Motors and Motor Systems</t>
  </si>
  <si>
    <t>https://united4efficiency.org/wp-content/uploads/2017/09/U4E-MotorGuide-201709-Final.pd</t>
  </si>
  <si>
    <t>Raw Data</t>
  </si>
  <si>
    <t>Year</t>
  </si>
  <si>
    <t>Eta.fu</t>
  </si>
  <si>
    <t>Source</t>
  </si>
  <si>
    <t>Electric motor (45KW)</t>
  </si>
  <si>
    <t>UNEP (2017)</t>
  </si>
  <si>
    <t>Interpolated</t>
  </si>
  <si>
    <t>Extrapolated</t>
  </si>
  <si>
    <t>Efficiency [-]</t>
  </si>
  <si>
    <t>Source/Method</t>
  </si>
  <si>
    <t>Holmberg et al (2017) - Global energy consumption due to friction and wear in the mining industry</t>
  </si>
  <si>
    <t>https://doi.org/10.1016/j.triboint.2017.05.010</t>
  </si>
  <si>
    <t>Machine/Process</t>
  </si>
  <si>
    <t>Rock crushing</t>
  </si>
  <si>
    <t>Mechanical power</t>
  </si>
  <si>
    <t xml:space="preserve">MP --&gt; RC </t>
  </si>
  <si>
    <t>Electric motor efficiency</t>
  </si>
  <si>
    <t>UNEP (2020)</t>
  </si>
  <si>
    <t>Machine efficiency</t>
  </si>
  <si>
    <t>MF</t>
  </si>
  <si>
    <t>Electric motor efficiency multiplied by rock crushing system efficiency, see Holmberg_2017</t>
  </si>
  <si>
    <t>Electric motor efficiency multiplied by rock crushing system efficiency, see Holmberg_2018</t>
  </si>
  <si>
    <t>Electric motor efficiency multiplied by rock crushing system efficiency, see Holmberg_2019</t>
  </si>
  <si>
    <t>Electric motor efficiency multiplied by rock crushing system efficiency, see Holmberg_2020</t>
  </si>
  <si>
    <t>Electric motor efficiency multiplied by rock crushing system efficiency, see Holmberg_2021</t>
  </si>
  <si>
    <t>Electric motor efficiency multiplied by rock crushing system efficiency, see Holmberg_2022</t>
  </si>
  <si>
    <t>Electric motor efficiency multiplied by rock crushing system efficiency, see Holmberg_2023</t>
  </si>
  <si>
    <t>Electric motor efficiency multiplied by rock crushing system efficiency, see Holmberg_2024</t>
  </si>
  <si>
    <t>Electric motor efficiency multiplied by rock crushing system efficiency, see Holmberg_2025</t>
  </si>
  <si>
    <t>Electric motor efficiency multiplied by rock crushing system efficiency, see Holmberg_2026</t>
  </si>
  <si>
    <t>Electric motor efficiency multiplied by rock crushing system efficiency, see Holmberg_2027</t>
  </si>
  <si>
    <t>Electric motor efficiency multiplied by rock crushing system efficiency, see Holmberg_2028</t>
  </si>
  <si>
    <t>Electric motor efficiency multiplied by rock crushing system efficiency, see Holmberg_2029</t>
  </si>
  <si>
    <t>Electric motor efficiency multiplied by rock crushing system efficiency, see Holmberg_2030</t>
  </si>
  <si>
    <t>Electric motor efficiency multiplied by rock crushing system efficiency, see Holmberg_2031</t>
  </si>
  <si>
    <t>Electric motor efficiency multiplied by rock crushing system efficiency, see Holmberg_2032</t>
  </si>
  <si>
    <t>Electric motor efficiency multiplied by rock crushing system efficiency, see Holmberg_2033</t>
  </si>
  <si>
    <t>Electric motor efficiency multiplied by rock crushing system efficiency, see Holmberg_2034</t>
  </si>
  <si>
    <t>Electric motor efficiency multiplied by rock crushing system efficiency, see Holmberg_2035</t>
  </si>
  <si>
    <t>Electric motor efficiency multiplied by rock crushing system efficiency, see Holmberg_2036</t>
  </si>
  <si>
    <t>Electric motor efficiency multiplied by rock crushing system efficiency, see Holmberg_2037</t>
  </si>
  <si>
    <t>Electric motor efficiency multiplied by rock crushing system efficiency, see Holmberg_2038</t>
  </si>
  <si>
    <t>Electric motor efficiency multiplied by rock crushing system efficiency, see Holmberg_2039</t>
  </si>
  <si>
    <t>Electric motor efficiency multiplied by rock crushing system efficiency, see Holmberg_2040</t>
  </si>
  <si>
    <t>Electric motor efficiency multiplied by rock crushing system efficiency, see Holmberg_2041</t>
  </si>
  <si>
    <t>Electric motor efficiency multiplied by rock crushing system efficiency, see Holmberg_2042</t>
  </si>
  <si>
    <t>Electric motor efficiency multiplied by rock crushing system efficiency, see Holmberg_2043</t>
  </si>
  <si>
    <t>Electric motor efficiency multiplied by rock crushing system efficiency, see Holmberg_2044</t>
  </si>
  <si>
    <t>Electric motor efficiency multiplied by rock crushing system efficiency, see Holmberg_2045</t>
  </si>
  <si>
    <t>Electric motor efficiency multiplied by rock crushing system efficiency, see Holmberg_2046</t>
  </si>
  <si>
    <t>Electric motor efficiency multiplied by rock crushing system efficiency, see Holmberg_2047</t>
  </si>
  <si>
    <t>Electric motor efficiency multiplied by rock crushing system efficiency, see Holmberg_2048</t>
  </si>
  <si>
    <t>Electric motor efficiency multiplied by rock crushing system efficiency, see Holmberg_2049</t>
  </si>
  <si>
    <t>Electric motor efficiency multiplied by rock crushing system efficiency, see Holmberg_2050</t>
  </si>
  <si>
    <t>Electric motor efficiency multiplied by rock crushing system efficiency, see Holmberg_2051</t>
  </si>
  <si>
    <t>Electric motor efficiency multiplied by rock crushing system efficiency, see Holmberg_2052</t>
  </si>
  <si>
    <t>Electric motor efficiency multiplied by rock crushing system efficiency, see Holmberg_2053</t>
  </si>
  <si>
    <t>Electric motor efficiency multiplied by rock crushing system efficiency, see Holmberg_2054</t>
  </si>
  <si>
    <t>Electric motor efficiency multiplied by rock crushing system efficiency, see Holmberg_2055</t>
  </si>
  <si>
    <t>Electric motor efficiency multiplied by rock crushing system efficiency, see Holmberg_2056</t>
  </si>
  <si>
    <t>Electric motor efficiency multiplied by rock crushing system efficiency, see Holmberg_2057</t>
  </si>
  <si>
    <t>Electric motor efficiency multiplied by rock crushing system efficiency, see Holmberg_2058</t>
  </si>
  <si>
    <t>Electric motor efficiency multiplied by rock crushing system efficiency, see Holmberg_2059</t>
  </si>
  <si>
    <t>Electric motor efficiency multiplied by rock crushing system efficiency, see Holmberg_2060</t>
  </si>
  <si>
    <t>Electric motor efficiency multiplied by rock crushing system efficiency, see Holmberg_2061</t>
  </si>
  <si>
    <t>Electric motor efficiency multiplied by rock crushing system efficiency, see Holmberg_2062</t>
  </si>
  <si>
    <t>Electric motor efficiency multiplied by rock crushing system efficiency, see Holmberg_2063</t>
  </si>
  <si>
    <t>Electric motor efficiency multiplied by rock crushing system efficiency, see Holmberg_2064</t>
  </si>
  <si>
    <t>Electric motor efficiency multiplied by rock crushing system efficiency, see Holmberg_2065</t>
  </si>
  <si>
    <t>Electric motor efficiency multiplied by rock crushing system efficiency, see Holmberg_2066</t>
  </si>
  <si>
    <t>Electric motor efficiency multiplied by rock crushing system efficiency, see Holmberg_2067</t>
  </si>
  <si>
    <t>Electric motor efficiency multiplied by rock crushing system efficiency, see Holmberg_2068</t>
  </si>
  <si>
    <t>Electric motor efficiency multiplied by rock crushing system efficiency, see Holmberg_2069</t>
  </si>
  <si>
    <t>Electric motor efficiency multiplied by rock crushing system efficiency, see Holmberg_2070</t>
  </si>
  <si>
    <t>Electric motor efficiency multiplied by rock crushing system efficiency, see Holmberg_2071</t>
  </si>
  <si>
    <t>Electric motor efficiency multiplied by rock crushing system efficiency, see Holmberg_2072</t>
  </si>
  <si>
    <t>Electric motor efficiency multiplied by rock crushing system efficiency, see Holmberg_2073</t>
  </si>
  <si>
    <t>Electric motor efficiency multiplied by rock crushing system efficiency, see Holmberg_2074</t>
  </si>
  <si>
    <t>Electric motor efficiency multiplied by rock crushing system efficiency, see Holmberg_2075</t>
  </si>
  <si>
    <t>Electric motor efficiency multiplied by rock crushing system efficiency, see Holmberg_2076</t>
  </si>
  <si>
    <t>Electric motor efficiency multiplied by rock crushing system efficiency, see Holmberg_2077</t>
  </si>
  <si>
    <t>WRLD</t>
  </si>
  <si>
    <t>@misc{u4e2017,</t>
  </si>
  <si>
    <t xml:space="preserve">  title={Accelerating the Global Adoption of Energy-efficient Electric Motors and Motor Systems},</t>
  </si>
  <si>
    <t xml:space="preserve">  author={United for Efficiency (U4E)},</t>
  </si>
  <si>
    <t xml:space="preserve">  publisher={United Nations Environment Programme},</t>
  </si>
  <si>
    <t xml:space="preserve">  url={https://wedocs.unep.org/20.500.11822/21724}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</si>
</sst>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4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9"/>
      <name val="Arial Unicode MS"/>
      <family val="2"/>
    </font>
    <font>
      <sz val="10"/>
      <color theme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/>
    <xf numFmtId="0" fontId="5" fillId="0" borderId="0"/>
    <xf numFmtId="0" fontId="6" fillId="0" borderId="0" applyNumberForma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0" fontId="5" fillId="0" borderId="0"/>
  </cellStyleXfs>
  <cellXfs count="26">
    <xf numFmtId="0" fontId="0" fillId="0" borderId="0" xfId="0"/>
    <xf numFmtId="0" fontId="3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0" fontId="5" fillId="0" borderId="0" xfId="2" applyAlignment="1">
      <alignment horizontal="center"/>
    </xf>
    <xf numFmtId="0" fontId="5" fillId="0" borderId="0" xfId="2"/>
    <xf numFmtId="0" fontId="6" fillId="0" borderId="0" xfId="3"/>
    <xf numFmtId="0" fontId="7" fillId="2" borderId="0" xfId="2" applyFont="1" applyFill="1" applyAlignment="1">
      <alignment horizontal="left"/>
    </xf>
    <xf numFmtId="0" fontId="7" fillId="0" borderId="0" xfId="2" applyFont="1" applyAlignment="1">
      <alignment horizontal="center"/>
    </xf>
    <xf numFmtId="0" fontId="8" fillId="0" borderId="0" xfId="2" applyFont="1" applyAlignment="1">
      <alignment horizontal="center"/>
    </xf>
    <xf numFmtId="164" fontId="8" fillId="0" borderId="0" xfId="2" applyNumberFormat="1" applyFont="1" applyAlignment="1">
      <alignment horizontal="center"/>
    </xf>
    <xf numFmtId="0" fontId="0" fillId="3" borderId="0" xfId="0" applyFill="1"/>
    <xf numFmtId="0" fontId="9" fillId="0" borderId="0" xfId="4" applyAlignment="1">
      <alignment horizontal="center"/>
    </xf>
    <xf numFmtId="0" fontId="10" fillId="4" borderId="0" xfId="4" applyFont="1" applyFill="1" applyAlignment="1">
      <alignment horizontal="left"/>
    </xf>
    <xf numFmtId="0" fontId="9" fillId="4" borderId="0" xfId="4" applyFill="1" applyAlignment="1">
      <alignment horizontal="center"/>
    </xf>
    <xf numFmtId="0" fontId="10" fillId="5" borderId="0" xfId="4" applyFont="1" applyFill="1" applyAlignment="1">
      <alignment horizontal="left"/>
    </xf>
    <xf numFmtId="0" fontId="9" fillId="5" borderId="0" xfId="4" applyFill="1" applyAlignment="1">
      <alignment horizontal="center"/>
    </xf>
    <xf numFmtId="0" fontId="10" fillId="0" borderId="1" xfId="4" applyFont="1" applyBorder="1" applyAlignment="1">
      <alignment horizontal="center"/>
    </xf>
    <xf numFmtId="10" fontId="9" fillId="0" borderId="0" xfId="4" applyNumberFormat="1" applyAlignment="1">
      <alignment horizontal="center"/>
    </xf>
    <xf numFmtId="0" fontId="11" fillId="0" borderId="0" xfId="5"/>
    <xf numFmtId="0" fontId="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10" fontId="0" fillId="0" borderId="0" xfId="0" applyNumberFormat="1" applyFont="1" applyAlignment="1">
      <alignment horizontal="center"/>
    </xf>
    <xf numFmtId="0" fontId="12" fillId="3" borderId="0" xfId="0" applyFont="1" applyFill="1" applyAlignment="1">
      <alignment vertical="center"/>
    </xf>
    <xf numFmtId="0" fontId="13" fillId="3" borderId="0" xfId="0" applyFont="1" applyFill="1"/>
  </cellXfs>
  <cellStyles count="7">
    <cellStyle name="Hyperlink" xfId="3" builtinId="8"/>
    <cellStyle name="Hyperlink 2" xfId="5" xr:uid="{00000000-0005-0000-0000-000001000000}"/>
    <cellStyle name="Normal" xfId="0" builtinId="0"/>
    <cellStyle name="Normal 2" xfId="2" xr:uid="{00000000-0005-0000-0000-000003000000}"/>
    <cellStyle name="Normal 2 2" xfId="4" xr:uid="{00000000-0005-0000-0000-000004000000}"/>
    <cellStyle name="Normal 2 2 3" xfId="1" xr:uid="{00000000-0005-0000-0000-000005000000}"/>
    <cellStyle name="Normal 2 3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3</xdr:row>
      <xdr:rowOff>9525</xdr:rowOff>
    </xdr:from>
    <xdr:to>
      <xdr:col>17</xdr:col>
      <xdr:colOff>244089</xdr:colOff>
      <xdr:row>24</xdr:row>
      <xdr:rowOff>111125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1125" y="495300"/>
          <a:ext cx="6321039" cy="350202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12</xdr:col>
      <xdr:colOff>289851</xdr:colOff>
      <xdr:row>41</xdr:row>
      <xdr:rowOff>79061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2075" y="4210050"/>
          <a:ext cx="3337851" cy="25079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18</xdr:col>
      <xdr:colOff>176742</xdr:colOff>
      <xdr:row>38</xdr:row>
      <xdr:rowOff>157479</xdr:rowOff>
    </xdr:to>
    <xdr:pic>
      <xdr:nvPicPr>
        <xdr:cNvPr id="4" name="Picture 3" descr="IADC545 251mm Mining Tricone Drill Bit , Dth Drilling ...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9675" y="4210050"/>
          <a:ext cx="3224742" cy="2100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26</xdr:row>
      <xdr:rowOff>0</xdr:rowOff>
    </xdr:from>
    <xdr:to>
      <xdr:col>24</xdr:col>
      <xdr:colOff>130585</xdr:colOff>
      <xdr:row>44</xdr:row>
      <xdr:rowOff>80236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87275" y="4210050"/>
          <a:ext cx="3178585" cy="2994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533400</xdr:colOff>
      <xdr:row>0</xdr:row>
      <xdr:rowOff>0</xdr:rowOff>
    </xdr:from>
    <xdr:to>
      <xdr:col>23</xdr:col>
      <xdr:colOff>189705</xdr:colOff>
      <xdr:row>19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8375" y="0"/>
          <a:ext cx="6361905" cy="36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25833</xdr:rowOff>
    </xdr:from>
    <xdr:to>
      <xdr:col>23</xdr:col>
      <xdr:colOff>180974</xdr:colOff>
      <xdr:row>41</xdr:row>
      <xdr:rowOff>85169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3645333"/>
          <a:ext cx="6343649" cy="425033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Edwards_2004"/>
      <sheetName val="FAO_2017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Barnes_1996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0.18</v>
          </cell>
        </row>
      </sheetData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i.org/10.1016/j.triboint.2017.05.010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ted4efficiency.org/wp-content/uploads/2017/09/U4E-MotorGuide-201709-Final.p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"/>
  <sheetViews>
    <sheetView tabSelected="1" workbookViewId="0">
      <selection activeCell="E29" sqref="E29"/>
    </sheetView>
  </sheetViews>
  <sheetFormatPr defaultColWidth="9.109375" defaultRowHeight="13.2"/>
  <cols>
    <col min="1" max="16384" width="9.109375" style="12"/>
  </cols>
  <sheetData>
    <row r="1" spans="1:1">
      <c r="A1" s="24" t="s">
        <v>0</v>
      </c>
    </row>
    <row r="2" spans="1:1">
      <c r="A2" s="24" t="s">
        <v>1</v>
      </c>
    </row>
    <row r="3" spans="1:1">
      <c r="A3" s="24" t="s">
        <v>2</v>
      </c>
    </row>
    <row r="4" spans="1:1">
      <c r="A4" s="24" t="s">
        <v>3</v>
      </c>
    </row>
    <row r="5" spans="1:1">
      <c r="A5" s="24" t="s">
        <v>4</v>
      </c>
    </row>
    <row r="6" spans="1:1">
      <c r="A6" s="24" t="s">
        <v>5</v>
      </c>
    </row>
    <row r="7" spans="1:1">
      <c r="A7" s="25" t="s">
        <v>6</v>
      </c>
    </row>
    <row r="8" spans="1:1">
      <c r="A8" s="24" t="s">
        <v>7</v>
      </c>
    </row>
    <row r="9" spans="1:1">
      <c r="A9" s="24" t="s">
        <v>8</v>
      </c>
    </row>
    <row r="10" spans="1:1">
      <c r="A10" s="24" t="s">
        <v>9</v>
      </c>
    </row>
    <row r="11" spans="1:1">
      <c r="A11" s="25"/>
    </row>
    <row r="12" spans="1:1">
      <c r="A12" s="25" t="s">
        <v>106</v>
      </c>
    </row>
    <row r="13" spans="1:1">
      <c r="A13" s="25" t="s">
        <v>107</v>
      </c>
    </row>
    <row r="14" spans="1:1">
      <c r="A14" s="25" t="s">
        <v>108</v>
      </c>
    </row>
    <row r="15" spans="1:1">
      <c r="A15" s="25" t="s">
        <v>7</v>
      </c>
    </row>
    <row r="16" spans="1:1">
      <c r="A16" s="25" t="s">
        <v>109</v>
      </c>
    </row>
    <row r="17" spans="1:1">
      <c r="A17" s="25" t="s">
        <v>110</v>
      </c>
    </row>
    <row r="18" spans="1:1">
      <c r="A18" s="25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0"/>
  <sheetViews>
    <sheetView zoomScale="90" zoomScaleNormal="90" workbookViewId="0">
      <selection activeCell="E8" sqref="E8"/>
    </sheetView>
  </sheetViews>
  <sheetFormatPr defaultColWidth="9.109375" defaultRowHeight="14.4"/>
  <cols>
    <col min="1" max="1" width="9.109375" style="6"/>
    <col min="2" max="2" width="11.6640625" style="6" bestFit="1" customWidth="1"/>
    <col min="3" max="3" width="10.109375" style="6" bestFit="1" customWidth="1"/>
    <col min="4" max="4" width="8.109375" style="6" bestFit="1" customWidth="1"/>
    <col min="5" max="5" width="26.44140625" style="6" bestFit="1" customWidth="1"/>
    <col min="6" max="6" width="12.5546875" style="6" customWidth="1"/>
    <col min="7" max="7" width="11.44140625" style="6" customWidth="1"/>
    <col min="8" max="16384" width="9.109375" style="6"/>
  </cols>
  <sheetData>
    <row r="1" spans="1:68" s="1" customFormat="1">
      <c r="A1" s="1" t="s">
        <v>10</v>
      </c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>
        <v>1960</v>
      </c>
      <c r="I1" s="1">
        <v>1961</v>
      </c>
      <c r="J1" s="1">
        <v>1962</v>
      </c>
      <c r="K1" s="1">
        <v>1963</v>
      </c>
      <c r="L1" s="1">
        <v>1964</v>
      </c>
      <c r="M1" s="1">
        <v>1965</v>
      </c>
      <c r="N1" s="1">
        <v>1966</v>
      </c>
      <c r="O1" s="1">
        <v>1967</v>
      </c>
      <c r="P1" s="1">
        <v>1968</v>
      </c>
      <c r="Q1" s="1">
        <v>1969</v>
      </c>
      <c r="R1" s="1">
        <v>1970</v>
      </c>
      <c r="S1" s="1">
        <v>1971</v>
      </c>
      <c r="T1" s="1">
        <v>1972</v>
      </c>
      <c r="U1" s="1">
        <v>1973</v>
      </c>
      <c r="V1" s="1">
        <v>1974</v>
      </c>
      <c r="W1" s="1">
        <v>1975</v>
      </c>
      <c r="X1" s="1">
        <v>1976</v>
      </c>
      <c r="Y1" s="1">
        <v>1977</v>
      </c>
      <c r="Z1" s="1">
        <v>1978</v>
      </c>
      <c r="AA1" s="1">
        <v>1979</v>
      </c>
      <c r="AB1" s="1">
        <v>1980</v>
      </c>
      <c r="AC1" s="1">
        <v>1981</v>
      </c>
      <c r="AD1" s="1">
        <v>1982</v>
      </c>
      <c r="AE1" s="1">
        <v>1983</v>
      </c>
      <c r="AF1" s="1">
        <v>1984</v>
      </c>
      <c r="AG1" s="1">
        <v>1985</v>
      </c>
      <c r="AH1" s="1">
        <v>1986</v>
      </c>
      <c r="AI1" s="1">
        <v>1987</v>
      </c>
      <c r="AJ1" s="1">
        <v>1988</v>
      </c>
      <c r="AK1" s="1">
        <v>1989</v>
      </c>
      <c r="AL1" s="1">
        <v>1990</v>
      </c>
      <c r="AM1" s="1">
        <v>1991</v>
      </c>
      <c r="AN1" s="1">
        <v>1992</v>
      </c>
      <c r="AO1" s="1">
        <v>1993</v>
      </c>
      <c r="AP1" s="1">
        <v>1994</v>
      </c>
      <c r="AQ1" s="1">
        <v>1995</v>
      </c>
      <c r="AR1" s="1">
        <v>1996</v>
      </c>
      <c r="AS1" s="1">
        <v>1997</v>
      </c>
      <c r="AT1" s="1">
        <v>1998</v>
      </c>
      <c r="AU1" s="1">
        <v>1999</v>
      </c>
      <c r="AV1" s="1">
        <v>2000</v>
      </c>
      <c r="AW1" s="1">
        <v>2001</v>
      </c>
      <c r="AX1" s="1">
        <v>2002</v>
      </c>
      <c r="AY1" s="1">
        <v>2003</v>
      </c>
      <c r="AZ1" s="1">
        <v>2004</v>
      </c>
      <c r="BA1" s="1">
        <v>2005</v>
      </c>
      <c r="BB1" s="1">
        <v>2006</v>
      </c>
      <c r="BC1" s="1">
        <v>2007</v>
      </c>
      <c r="BD1" s="1">
        <v>2008</v>
      </c>
      <c r="BE1" s="1">
        <v>2009</v>
      </c>
      <c r="BF1" s="1">
        <v>2010</v>
      </c>
      <c r="BG1" s="1">
        <v>2011</v>
      </c>
      <c r="BH1" s="1">
        <v>2012</v>
      </c>
      <c r="BI1" s="1">
        <v>2013</v>
      </c>
      <c r="BJ1" s="1">
        <v>2014</v>
      </c>
      <c r="BK1" s="1">
        <v>2015</v>
      </c>
      <c r="BL1" s="1">
        <v>2016</v>
      </c>
      <c r="BM1" s="1">
        <v>2017</v>
      </c>
      <c r="BN1" s="1">
        <v>2018</v>
      </c>
      <c r="BO1" s="1">
        <v>2019</v>
      </c>
      <c r="BP1" s="1">
        <v>2020</v>
      </c>
    </row>
    <row r="2" spans="1:68" s="22" customFormat="1" ht="13.2">
      <c r="A2" s="22" t="s">
        <v>105</v>
      </c>
      <c r="B2" s="3" t="s">
        <v>17</v>
      </c>
      <c r="C2" s="3" t="s">
        <v>18</v>
      </c>
      <c r="D2" s="3" t="s">
        <v>19</v>
      </c>
      <c r="E2" s="22" t="s">
        <v>21</v>
      </c>
      <c r="F2" s="22" t="s">
        <v>43</v>
      </c>
      <c r="G2" s="22" t="s">
        <v>20</v>
      </c>
      <c r="H2" s="23">
        <f t="array" ref="H2:BP2">TRANSPOSE(Calcs!F3:F63)</f>
        <v>9.5652173913043481E-2</v>
      </c>
      <c r="I2" s="23">
        <v>9.5760869565217385E-2</v>
      </c>
      <c r="J2" s="23">
        <v>9.5869565217391303E-2</v>
      </c>
      <c r="K2" s="23">
        <v>9.5978260869565221E-2</v>
      </c>
      <c r="L2" s="23">
        <v>9.6086956521739125E-2</v>
      </c>
      <c r="M2" s="23">
        <v>9.6195652173913043E-2</v>
      </c>
      <c r="N2" s="23">
        <v>9.6304347826086961E-2</v>
      </c>
      <c r="O2" s="23">
        <v>9.6413043478260865E-2</v>
      </c>
      <c r="P2" s="23">
        <v>9.6521739130434783E-2</v>
      </c>
      <c r="Q2" s="23">
        <v>9.6630434782608701E-2</v>
      </c>
      <c r="R2" s="23">
        <v>9.6739130434782605E-2</v>
      </c>
      <c r="S2" s="23">
        <v>9.6847826086956523E-2</v>
      </c>
      <c r="T2" s="23">
        <v>9.6956521739130427E-2</v>
      </c>
      <c r="U2" s="23">
        <v>9.7065217391304345E-2</v>
      </c>
      <c r="V2" s="23">
        <v>9.7173913043478263E-2</v>
      </c>
      <c r="W2" s="23">
        <v>9.7282608695652167E-2</v>
      </c>
      <c r="X2" s="23">
        <v>9.7391304347826085E-2</v>
      </c>
      <c r="Y2" s="23">
        <v>9.7500000000000003E-2</v>
      </c>
      <c r="Z2" s="23">
        <v>9.7608695652173907E-2</v>
      </c>
      <c r="AA2" s="23">
        <v>9.7717391304347825E-2</v>
      </c>
      <c r="AB2" s="23">
        <v>9.7826086956521743E-2</v>
      </c>
      <c r="AC2" s="23">
        <v>9.7847826086956524E-2</v>
      </c>
      <c r="AD2" s="23">
        <v>9.7869565217391305E-2</v>
      </c>
      <c r="AE2" s="23">
        <v>9.7891304347826086E-2</v>
      </c>
      <c r="AF2" s="23">
        <v>9.7913043478260853E-2</v>
      </c>
      <c r="AG2" s="23">
        <v>9.7934782608695634E-2</v>
      </c>
      <c r="AH2" s="23">
        <v>9.7956521739130414E-2</v>
      </c>
      <c r="AI2" s="23">
        <v>9.7978260869565195E-2</v>
      </c>
      <c r="AJ2" s="23">
        <v>9.7999999999999976E-2</v>
      </c>
      <c r="AK2" s="23">
        <v>9.8021739130434757E-2</v>
      </c>
      <c r="AL2" s="23">
        <v>9.8043478260869565E-2</v>
      </c>
      <c r="AM2" s="23">
        <v>9.8445652173913045E-2</v>
      </c>
      <c r="AN2" s="23">
        <v>9.8847826086956525E-2</v>
      </c>
      <c r="AO2" s="23">
        <v>9.9250000000000005E-2</v>
      </c>
      <c r="AP2" s="23">
        <v>9.9652173913043499E-2</v>
      </c>
      <c r="AQ2" s="23">
        <v>0.10005434782608698</v>
      </c>
      <c r="AR2" s="23">
        <v>0.10045652173913046</v>
      </c>
      <c r="AS2" s="23">
        <v>0.10085869565217394</v>
      </c>
      <c r="AT2" s="23">
        <v>0.10126086956521742</v>
      </c>
      <c r="AU2" s="23">
        <v>0.10166304347826091</v>
      </c>
      <c r="AV2" s="23">
        <v>0.10206521739130434</v>
      </c>
      <c r="AW2" s="23">
        <v>0.10219565217391303</v>
      </c>
      <c r="AX2" s="23">
        <v>0.10232608695652172</v>
      </c>
      <c r="AY2" s="23">
        <v>0.10245652173913042</v>
      </c>
      <c r="AZ2" s="23">
        <v>0.10258695652173912</v>
      </c>
      <c r="BA2" s="23">
        <v>0.1027173913043478</v>
      </c>
      <c r="BB2" s="23">
        <v>0.1028478260869565</v>
      </c>
      <c r="BC2" s="23">
        <v>0.10297826086956519</v>
      </c>
      <c r="BD2" s="23">
        <v>0.10310869565217388</v>
      </c>
      <c r="BE2" s="23">
        <v>0.10323913043478258</v>
      </c>
      <c r="BF2" s="23">
        <v>0.1033695652173913</v>
      </c>
      <c r="BG2" s="23">
        <v>0.1036231884057971</v>
      </c>
      <c r="BH2" s="23">
        <v>0.10387681159420288</v>
      </c>
      <c r="BI2" s="23">
        <v>0.10413043478260869</v>
      </c>
      <c r="BJ2" s="23">
        <v>0.10438405797101448</v>
      </c>
      <c r="BK2" s="23">
        <v>0.10463768115942029</v>
      </c>
      <c r="BL2" s="23">
        <v>0.10489130434782606</v>
      </c>
      <c r="BM2" s="23">
        <v>0.10514492753623189</v>
      </c>
      <c r="BN2" s="23">
        <v>0.1053985507246377</v>
      </c>
      <c r="BO2" s="23">
        <v>0.10565217391304348</v>
      </c>
      <c r="BP2" s="23">
        <v>0.10590579710144929</v>
      </c>
    </row>
    <row r="3" spans="1:68" s="5" customFormat="1"/>
    <row r="4" spans="1:68" s="5" customFormat="1"/>
    <row r="5" spans="1:68" s="5" customFormat="1"/>
    <row r="6" spans="1:68" s="5" customFormat="1"/>
    <row r="7" spans="1:68" s="5" customFormat="1"/>
    <row r="8" spans="1:68" s="5" customFormat="1"/>
    <row r="9" spans="1:68" s="5" customFormat="1"/>
    <row r="10" spans="1:68" s="5" customFormat="1"/>
    <row r="11" spans="1:68" s="5" customFormat="1"/>
    <row r="12" spans="1:68" s="5" customFormat="1"/>
    <row r="13" spans="1:68" s="5" customFormat="1"/>
    <row r="14" spans="1:68" s="5" customFormat="1"/>
    <row r="15" spans="1:68" s="5" customFormat="1"/>
    <row r="16" spans="1:68" s="5" customFormat="1"/>
    <row r="17" s="5" customFormat="1"/>
    <row r="18" s="5" customFormat="1"/>
    <row r="19" s="5" customFormat="1"/>
    <row r="20" s="5" customFormat="1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3"/>
  <sheetViews>
    <sheetView topLeftCell="A11" zoomScale="70" zoomScaleNormal="70" workbookViewId="0">
      <selection activeCell="M39" sqref="M39"/>
    </sheetView>
  </sheetViews>
  <sheetFormatPr defaultColWidth="9.109375" defaultRowHeight="15.6"/>
  <cols>
    <col min="1" max="2" width="9.109375" style="13"/>
    <col min="3" max="3" width="13" style="13" bestFit="1" customWidth="1"/>
    <col min="4" max="4" width="19.109375" style="13" bestFit="1" customWidth="1"/>
    <col min="5" max="5" width="9.109375" style="13"/>
    <col min="6" max="6" width="25" style="13" bestFit="1" customWidth="1"/>
    <col min="7" max="7" width="91.5546875" style="13" bestFit="1" customWidth="1"/>
    <col min="8" max="16384" width="9.109375" style="13"/>
  </cols>
  <sheetData>
    <row r="1" spans="1:7">
      <c r="C1" s="14" t="s">
        <v>40</v>
      </c>
      <c r="D1" s="15"/>
      <c r="F1" s="16" t="s">
        <v>42</v>
      </c>
      <c r="G1" s="17"/>
    </row>
    <row r="2" spans="1:7" s="18" customFormat="1">
      <c r="A2" s="18" t="s">
        <v>25</v>
      </c>
      <c r="C2" s="18" t="s">
        <v>32</v>
      </c>
      <c r="D2" s="18" t="s">
        <v>33</v>
      </c>
      <c r="F2" s="18" t="s">
        <v>32</v>
      </c>
      <c r="G2" s="18" t="s">
        <v>33</v>
      </c>
    </row>
    <row r="3" spans="1:7">
      <c r="A3" s="13">
        <v>1960</v>
      </c>
      <c r="C3" s="19">
        <f>UNEP_2017!G5</f>
        <v>0.88</v>
      </c>
      <c r="D3" s="13" t="s">
        <v>41</v>
      </c>
      <c r="F3" s="19">
        <f>C3*Holmberg_2017!$C$7</f>
        <v>9.5652173913043481E-2</v>
      </c>
      <c r="G3" s="13" t="s">
        <v>44</v>
      </c>
    </row>
    <row r="4" spans="1:7">
      <c r="A4" s="13">
        <v>1961</v>
      </c>
      <c r="C4" s="19">
        <f>UNEP_2017!G6</f>
        <v>0.88100000000000001</v>
      </c>
      <c r="D4" s="13" t="s">
        <v>41</v>
      </c>
      <c r="F4" s="19">
        <f>C4*Holmberg_2017!$C$7</f>
        <v>9.5760869565217385E-2</v>
      </c>
      <c r="G4" s="13" t="s">
        <v>45</v>
      </c>
    </row>
    <row r="5" spans="1:7">
      <c r="A5" s="13">
        <v>1962</v>
      </c>
      <c r="C5" s="19">
        <f>UNEP_2017!G7</f>
        <v>0.88200000000000001</v>
      </c>
      <c r="D5" s="13" t="s">
        <v>41</v>
      </c>
      <c r="F5" s="19">
        <f>C5*Holmberg_2017!$C$7</f>
        <v>9.5869565217391303E-2</v>
      </c>
      <c r="G5" s="13" t="s">
        <v>46</v>
      </c>
    </row>
    <row r="6" spans="1:7">
      <c r="A6" s="13">
        <v>1963</v>
      </c>
      <c r="C6" s="19">
        <f>UNEP_2017!G8</f>
        <v>0.88300000000000001</v>
      </c>
      <c r="D6" s="13" t="s">
        <v>41</v>
      </c>
      <c r="F6" s="19">
        <f>C6*Holmberg_2017!$C$7</f>
        <v>9.5978260869565221E-2</v>
      </c>
      <c r="G6" s="13" t="s">
        <v>47</v>
      </c>
    </row>
    <row r="7" spans="1:7">
      <c r="A7" s="13">
        <v>1964</v>
      </c>
      <c r="C7" s="19">
        <f>UNEP_2017!G9</f>
        <v>0.88400000000000001</v>
      </c>
      <c r="D7" s="13" t="s">
        <v>41</v>
      </c>
      <c r="F7" s="19">
        <f>C7*Holmberg_2017!$C$7</f>
        <v>9.6086956521739125E-2</v>
      </c>
      <c r="G7" s="13" t="s">
        <v>48</v>
      </c>
    </row>
    <row r="8" spans="1:7">
      <c r="A8" s="13">
        <v>1965</v>
      </c>
      <c r="C8" s="19">
        <f>UNEP_2017!G10</f>
        <v>0.88500000000000001</v>
      </c>
      <c r="D8" s="13" t="s">
        <v>41</v>
      </c>
      <c r="F8" s="19">
        <f>C8*Holmberg_2017!$C$7</f>
        <v>9.6195652173913043E-2</v>
      </c>
      <c r="G8" s="13" t="s">
        <v>49</v>
      </c>
    </row>
    <row r="9" spans="1:7">
      <c r="A9" s="13">
        <v>1966</v>
      </c>
      <c r="C9" s="19">
        <f>UNEP_2017!G11</f>
        <v>0.88600000000000001</v>
      </c>
      <c r="D9" s="13" t="s">
        <v>41</v>
      </c>
      <c r="F9" s="19">
        <f>C9*Holmberg_2017!$C$7</f>
        <v>9.6304347826086961E-2</v>
      </c>
      <c r="G9" s="13" t="s">
        <v>50</v>
      </c>
    </row>
    <row r="10" spans="1:7">
      <c r="A10" s="13">
        <v>1967</v>
      </c>
      <c r="C10" s="19">
        <f>UNEP_2017!G12</f>
        <v>0.88700000000000001</v>
      </c>
      <c r="D10" s="13" t="s">
        <v>41</v>
      </c>
      <c r="F10" s="19">
        <f>C10*Holmberg_2017!$C$7</f>
        <v>9.6413043478260865E-2</v>
      </c>
      <c r="G10" s="13" t="s">
        <v>51</v>
      </c>
    </row>
    <row r="11" spans="1:7">
      <c r="A11" s="13">
        <v>1968</v>
      </c>
      <c r="C11" s="19">
        <f>UNEP_2017!G13</f>
        <v>0.88800000000000001</v>
      </c>
      <c r="D11" s="13" t="s">
        <v>41</v>
      </c>
      <c r="F11" s="19">
        <f>C11*Holmberg_2017!$C$7</f>
        <v>9.6521739130434783E-2</v>
      </c>
      <c r="G11" s="13" t="s">
        <v>52</v>
      </c>
    </row>
    <row r="12" spans="1:7">
      <c r="A12" s="13">
        <v>1969</v>
      </c>
      <c r="C12" s="19">
        <f>UNEP_2017!G14</f>
        <v>0.88900000000000001</v>
      </c>
      <c r="D12" s="13" t="s">
        <v>41</v>
      </c>
      <c r="F12" s="19">
        <f>C12*Holmberg_2017!$C$7</f>
        <v>9.6630434782608701E-2</v>
      </c>
      <c r="G12" s="13" t="s">
        <v>53</v>
      </c>
    </row>
    <row r="13" spans="1:7">
      <c r="A13" s="13">
        <v>1970</v>
      </c>
      <c r="C13" s="19">
        <f>UNEP_2017!G15</f>
        <v>0.89</v>
      </c>
      <c r="D13" s="13" t="s">
        <v>41</v>
      </c>
      <c r="F13" s="19">
        <f>C13*Holmberg_2017!$C$7</f>
        <v>9.6739130434782605E-2</v>
      </c>
      <c r="G13" s="13" t="s">
        <v>54</v>
      </c>
    </row>
    <row r="14" spans="1:7">
      <c r="A14" s="13">
        <v>1971</v>
      </c>
      <c r="C14" s="19">
        <f>UNEP_2017!G16</f>
        <v>0.89100000000000001</v>
      </c>
      <c r="D14" s="13" t="s">
        <v>41</v>
      </c>
      <c r="F14" s="19">
        <f>C14*Holmberg_2017!$C$7</f>
        <v>9.6847826086956523E-2</v>
      </c>
      <c r="G14" s="13" t="s">
        <v>55</v>
      </c>
    </row>
    <row r="15" spans="1:7">
      <c r="A15" s="13">
        <v>1972</v>
      </c>
      <c r="C15" s="19">
        <f>UNEP_2017!G17</f>
        <v>0.89200000000000002</v>
      </c>
      <c r="D15" s="13" t="s">
        <v>41</v>
      </c>
      <c r="F15" s="19">
        <f>C15*Holmberg_2017!$C$7</f>
        <v>9.6956521739130427E-2</v>
      </c>
      <c r="G15" s="13" t="s">
        <v>56</v>
      </c>
    </row>
    <row r="16" spans="1:7">
      <c r="A16" s="13">
        <v>1973</v>
      </c>
      <c r="C16" s="19">
        <f>UNEP_2017!G18</f>
        <v>0.89300000000000002</v>
      </c>
      <c r="D16" s="13" t="s">
        <v>41</v>
      </c>
      <c r="F16" s="19">
        <f>C16*Holmberg_2017!$C$7</f>
        <v>9.7065217391304345E-2</v>
      </c>
      <c r="G16" s="13" t="s">
        <v>57</v>
      </c>
    </row>
    <row r="17" spans="1:7">
      <c r="A17" s="13">
        <v>1974</v>
      </c>
      <c r="C17" s="19">
        <f>UNEP_2017!G19</f>
        <v>0.89400000000000002</v>
      </c>
      <c r="D17" s="13" t="s">
        <v>41</v>
      </c>
      <c r="F17" s="19">
        <f>C17*Holmberg_2017!$C$7</f>
        <v>9.7173913043478263E-2</v>
      </c>
      <c r="G17" s="13" t="s">
        <v>58</v>
      </c>
    </row>
    <row r="18" spans="1:7">
      <c r="A18" s="13">
        <v>1975</v>
      </c>
      <c r="C18" s="19">
        <f>UNEP_2017!G20</f>
        <v>0.89500000000000002</v>
      </c>
      <c r="D18" s="13" t="s">
        <v>41</v>
      </c>
      <c r="F18" s="19">
        <f>C18*Holmberg_2017!$C$7</f>
        <v>9.7282608695652167E-2</v>
      </c>
      <c r="G18" s="13" t="s">
        <v>59</v>
      </c>
    </row>
    <row r="19" spans="1:7">
      <c r="A19" s="13">
        <v>1976</v>
      </c>
      <c r="C19" s="19">
        <f>UNEP_2017!G21</f>
        <v>0.89600000000000002</v>
      </c>
      <c r="D19" s="13" t="s">
        <v>41</v>
      </c>
      <c r="F19" s="19">
        <f>C19*Holmberg_2017!$C$7</f>
        <v>9.7391304347826085E-2</v>
      </c>
      <c r="G19" s="13" t="s">
        <v>60</v>
      </c>
    </row>
    <row r="20" spans="1:7">
      <c r="A20" s="13">
        <v>1977</v>
      </c>
      <c r="C20" s="19">
        <f>UNEP_2017!G22</f>
        <v>0.89700000000000002</v>
      </c>
      <c r="D20" s="13" t="s">
        <v>41</v>
      </c>
      <c r="F20" s="19">
        <f>C20*Holmberg_2017!$C$7</f>
        <v>9.7500000000000003E-2</v>
      </c>
      <c r="G20" s="13" t="s">
        <v>61</v>
      </c>
    </row>
    <row r="21" spans="1:7">
      <c r="A21" s="13">
        <v>1978</v>
      </c>
      <c r="C21" s="19">
        <f>UNEP_2017!G23</f>
        <v>0.89800000000000002</v>
      </c>
      <c r="D21" s="13" t="s">
        <v>41</v>
      </c>
      <c r="F21" s="19">
        <f>C21*Holmberg_2017!$C$7</f>
        <v>9.7608695652173907E-2</v>
      </c>
      <c r="G21" s="13" t="s">
        <v>62</v>
      </c>
    </row>
    <row r="22" spans="1:7">
      <c r="A22" s="13">
        <v>1979</v>
      </c>
      <c r="C22" s="19">
        <f>UNEP_2017!G24</f>
        <v>0.89900000000000002</v>
      </c>
      <c r="D22" s="13" t="s">
        <v>41</v>
      </c>
      <c r="F22" s="19">
        <f>C22*Holmberg_2017!$C$7</f>
        <v>9.7717391304347825E-2</v>
      </c>
      <c r="G22" s="13" t="s">
        <v>63</v>
      </c>
    </row>
    <row r="23" spans="1:7">
      <c r="A23" s="13">
        <v>1980</v>
      </c>
      <c r="C23" s="19">
        <f>UNEP_2017!G25</f>
        <v>0.9</v>
      </c>
      <c r="D23" s="13" t="s">
        <v>41</v>
      </c>
      <c r="F23" s="19">
        <f>C23*Holmberg_2017!$C$7</f>
        <v>9.7826086956521743E-2</v>
      </c>
      <c r="G23" s="13" t="s">
        <v>64</v>
      </c>
    </row>
    <row r="24" spans="1:7">
      <c r="A24" s="13">
        <v>1981</v>
      </c>
      <c r="C24" s="19">
        <f>UNEP_2017!G26</f>
        <v>0.9002</v>
      </c>
      <c r="D24" s="13" t="s">
        <v>41</v>
      </c>
      <c r="F24" s="19">
        <f>C24*Holmberg_2017!$C$7</f>
        <v>9.7847826086956524E-2</v>
      </c>
      <c r="G24" s="13" t="s">
        <v>65</v>
      </c>
    </row>
    <row r="25" spans="1:7">
      <c r="A25" s="13">
        <v>1982</v>
      </c>
      <c r="C25" s="19">
        <f>UNEP_2017!G27</f>
        <v>0.90039999999999998</v>
      </c>
      <c r="D25" s="13" t="s">
        <v>41</v>
      </c>
      <c r="F25" s="19">
        <f>C25*Holmberg_2017!$C$7</f>
        <v>9.7869565217391305E-2</v>
      </c>
      <c r="G25" s="13" t="s">
        <v>66</v>
      </c>
    </row>
    <row r="26" spans="1:7">
      <c r="A26" s="13">
        <v>1983</v>
      </c>
      <c r="C26" s="19">
        <f>UNEP_2017!G28</f>
        <v>0.90059999999999996</v>
      </c>
      <c r="D26" s="13" t="s">
        <v>41</v>
      </c>
      <c r="F26" s="19">
        <f>C26*Holmberg_2017!$C$7</f>
        <v>9.7891304347826086E-2</v>
      </c>
      <c r="G26" s="13" t="s">
        <v>67</v>
      </c>
    </row>
    <row r="27" spans="1:7">
      <c r="A27" s="13">
        <v>1984</v>
      </c>
      <c r="C27" s="19">
        <f>UNEP_2017!G29</f>
        <v>0.90079999999999993</v>
      </c>
      <c r="D27" s="13" t="s">
        <v>41</v>
      </c>
      <c r="F27" s="19">
        <f>C27*Holmberg_2017!$C$7</f>
        <v>9.7913043478260853E-2</v>
      </c>
      <c r="G27" s="13" t="s">
        <v>68</v>
      </c>
    </row>
    <row r="28" spans="1:7">
      <c r="A28" s="13">
        <v>1985</v>
      </c>
      <c r="C28" s="19">
        <f>UNEP_2017!G30</f>
        <v>0.90099999999999991</v>
      </c>
      <c r="D28" s="13" t="s">
        <v>41</v>
      </c>
      <c r="F28" s="19">
        <f>C28*Holmberg_2017!$C$7</f>
        <v>9.7934782608695634E-2</v>
      </c>
      <c r="G28" s="13" t="s">
        <v>69</v>
      </c>
    </row>
    <row r="29" spans="1:7">
      <c r="A29" s="13">
        <v>1986</v>
      </c>
      <c r="C29" s="19">
        <f>UNEP_2017!G31</f>
        <v>0.90119999999999989</v>
      </c>
      <c r="D29" s="13" t="s">
        <v>41</v>
      </c>
      <c r="F29" s="19">
        <f>C29*Holmberg_2017!$C$7</f>
        <v>9.7956521739130414E-2</v>
      </c>
      <c r="G29" s="13" t="s">
        <v>70</v>
      </c>
    </row>
    <row r="30" spans="1:7">
      <c r="A30" s="13">
        <v>1987</v>
      </c>
      <c r="C30" s="19">
        <f>UNEP_2017!G32</f>
        <v>0.90139999999999987</v>
      </c>
      <c r="D30" s="13" t="s">
        <v>41</v>
      </c>
      <c r="F30" s="19">
        <f>C30*Holmberg_2017!$C$7</f>
        <v>9.7978260869565195E-2</v>
      </c>
      <c r="G30" s="13" t="s">
        <v>71</v>
      </c>
    </row>
    <row r="31" spans="1:7">
      <c r="A31" s="13">
        <v>1988</v>
      </c>
      <c r="C31" s="19">
        <f>UNEP_2017!G33</f>
        <v>0.90159999999999985</v>
      </c>
      <c r="D31" s="13" t="s">
        <v>41</v>
      </c>
      <c r="F31" s="19">
        <f>C31*Holmberg_2017!$C$7</f>
        <v>9.7999999999999976E-2</v>
      </c>
      <c r="G31" s="13" t="s">
        <v>72</v>
      </c>
    </row>
    <row r="32" spans="1:7">
      <c r="A32" s="13">
        <v>1989</v>
      </c>
      <c r="C32" s="19">
        <f>UNEP_2017!G34</f>
        <v>0.90179999999999982</v>
      </c>
      <c r="D32" s="13" t="s">
        <v>41</v>
      </c>
      <c r="F32" s="19">
        <f>C32*Holmberg_2017!$C$7</f>
        <v>9.8021739130434757E-2</v>
      </c>
      <c r="G32" s="13" t="s">
        <v>73</v>
      </c>
    </row>
    <row r="33" spans="1:7">
      <c r="A33" s="13">
        <v>1990</v>
      </c>
      <c r="C33" s="19">
        <f>UNEP_2017!G35</f>
        <v>0.90200000000000002</v>
      </c>
      <c r="D33" s="13" t="s">
        <v>41</v>
      </c>
      <c r="F33" s="19">
        <f>C33*Holmberg_2017!$C$7</f>
        <v>9.8043478260869565E-2</v>
      </c>
      <c r="G33" s="13" t="s">
        <v>74</v>
      </c>
    </row>
    <row r="34" spans="1:7">
      <c r="A34" s="13">
        <v>1991</v>
      </c>
      <c r="C34" s="19">
        <f>UNEP_2017!G36</f>
        <v>0.90570000000000006</v>
      </c>
      <c r="D34" s="13" t="s">
        <v>41</v>
      </c>
      <c r="F34" s="19">
        <f>C34*Holmberg_2017!$C$7</f>
        <v>9.8445652173913045E-2</v>
      </c>
      <c r="G34" s="13" t="s">
        <v>75</v>
      </c>
    </row>
    <row r="35" spans="1:7">
      <c r="A35" s="13">
        <v>1992</v>
      </c>
      <c r="C35" s="19">
        <f>UNEP_2017!G37</f>
        <v>0.9094000000000001</v>
      </c>
      <c r="D35" s="13" t="s">
        <v>41</v>
      </c>
      <c r="F35" s="19">
        <f>C35*Holmberg_2017!$C$7</f>
        <v>9.8847826086956525E-2</v>
      </c>
      <c r="G35" s="13" t="s">
        <v>76</v>
      </c>
    </row>
    <row r="36" spans="1:7">
      <c r="A36" s="13">
        <v>1993</v>
      </c>
      <c r="C36" s="19">
        <f>UNEP_2017!G38</f>
        <v>0.91310000000000013</v>
      </c>
      <c r="D36" s="13" t="s">
        <v>41</v>
      </c>
      <c r="F36" s="19">
        <f>C36*Holmberg_2017!$C$7</f>
        <v>9.9250000000000005E-2</v>
      </c>
      <c r="G36" s="13" t="s">
        <v>77</v>
      </c>
    </row>
    <row r="37" spans="1:7">
      <c r="A37" s="13">
        <v>1994</v>
      </c>
      <c r="C37" s="19">
        <f>UNEP_2017!G39</f>
        <v>0.91680000000000017</v>
      </c>
      <c r="D37" s="13" t="s">
        <v>41</v>
      </c>
      <c r="F37" s="19">
        <f>C37*Holmberg_2017!$C$7</f>
        <v>9.9652173913043499E-2</v>
      </c>
      <c r="G37" s="13" t="s">
        <v>78</v>
      </c>
    </row>
    <row r="38" spans="1:7">
      <c r="A38" s="13">
        <v>1995</v>
      </c>
      <c r="C38" s="19">
        <f>UNEP_2017!G40</f>
        <v>0.92050000000000021</v>
      </c>
      <c r="D38" s="13" t="s">
        <v>41</v>
      </c>
      <c r="F38" s="19">
        <f>C38*Holmberg_2017!$C$7</f>
        <v>0.10005434782608698</v>
      </c>
      <c r="G38" s="13" t="s">
        <v>79</v>
      </c>
    </row>
    <row r="39" spans="1:7">
      <c r="A39" s="13">
        <v>1996</v>
      </c>
      <c r="C39" s="19">
        <f>UNEP_2017!G41</f>
        <v>0.92420000000000024</v>
      </c>
      <c r="D39" s="13" t="s">
        <v>41</v>
      </c>
      <c r="F39" s="19">
        <f>C39*Holmberg_2017!$C$7</f>
        <v>0.10045652173913046</v>
      </c>
      <c r="G39" s="13" t="s">
        <v>80</v>
      </c>
    </row>
    <row r="40" spans="1:7">
      <c r="A40" s="13">
        <v>1997</v>
      </c>
      <c r="C40" s="19">
        <f>UNEP_2017!G42</f>
        <v>0.92790000000000028</v>
      </c>
      <c r="D40" s="13" t="s">
        <v>41</v>
      </c>
      <c r="F40" s="19">
        <f>C40*Holmberg_2017!$C$7</f>
        <v>0.10085869565217394</v>
      </c>
      <c r="G40" s="13" t="s">
        <v>81</v>
      </c>
    </row>
    <row r="41" spans="1:7">
      <c r="A41" s="13">
        <v>1998</v>
      </c>
      <c r="C41" s="19">
        <f>UNEP_2017!G43</f>
        <v>0.93160000000000032</v>
      </c>
      <c r="D41" s="13" t="s">
        <v>41</v>
      </c>
      <c r="F41" s="19">
        <f>C41*Holmberg_2017!$C$7</f>
        <v>0.10126086956521742</v>
      </c>
      <c r="G41" s="13" t="s">
        <v>82</v>
      </c>
    </row>
    <row r="42" spans="1:7">
      <c r="A42" s="13">
        <v>1999</v>
      </c>
      <c r="C42" s="19">
        <f>UNEP_2017!G44</f>
        <v>0.93530000000000035</v>
      </c>
      <c r="D42" s="13" t="s">
        <v>41</v>
      </c>
      <c r="F42" s="19">
        <f>C42*Holmberg_2017!$C$7</f>
        <v>0.10166304347826091</v>
      </c>
      <c r="G42" s="13" t="s">
        <v>83</v>
      </c>
    </row>
    <row r="43" spans="1:7">
      <c r="A43" s="13">
        <v>2000</v>
      </c>
      <c r="C43" s="19">
        <f>UNEP_2017!G45</f>
        <v>0.93899999999999995</v>
      </c>
      <c r="D43" s="13" t="s">
        <v>41</v>
      </c>
      <c r="F43" s="19">
        <f>C43*Holmberg_2017!$C$7</f>
        <v>0.10206521739130434</v>
      </c>
      <c r="G43" s="13" t="s">
        <v>84</v>
      </c>
    </row>
    <row r="44" spans="1:7">
      <c r="A44" s="13">
        <v>2001</v>
      </c>
      <c r="C44" s="19">
        <f>UNEP_2017!G46</f>
        <v>0.94019999999999992</v>
      </c>
      <c r="D44" s="13" t="s">
        <v>41</v>
      </c>
      <c r="F44" s="19">
        <f>C44*Holmberg_2017!$C$7</f>
        <v>0.10219565217391303</v>
      </c>
      <c r="G44" s="13" t="s">
        <v>85</v>
      </c>
    </row>
    <row r="45" spans="1:7">
      <c r="A45" s="13">
        <v>2002</v>
      </c>
      <c r="C45" s="19">
        <f>UNEP_2017!G47</f>
        <v>0.9413999999999999</v>
      </c>
      <c r="D45" s="13" t="s">
        <v>41</v>
      </c>
      <c r="F45" s="19">
        <f>C45*Holmberg_2017!$C$7</f>
        <v>0.10232608695652172</v>
      </c>
      <c r="G45" s="13" t="s">
        <v>86</v>
      </c>
    </row>
    <row r="46" spans="1:7">
      <c r="A46" s="13">
        <v>2003</v>
      </c>
      <c r="C46" s="19">
        <f>UNEP_2017!G48</f>
        <v>0.94259999999999988</v>
      </c>
      <c r="D46" s="13" t="s">
        <v>41</v>
      </c>
      <c r="F46" s="19">
        <f>C46*Holmberg_2017!$C$7</f>
        <v>0.10245652173913042</v>
      </c>
      <c r="G46" s="13" t="s">
        <v>87</v>
      </c>
    </row>
    <row r="47" spans="1:7">
      <c r="A47" s="13">
        <v>2004</v>
      </c>
      <c r="C47" s="19">
        <f>UNEP_2017!G49</f>
        <v>0.94379999999999986</v>
      </c>
      <c r="D47" s="13" t="s">
        <v>41</v>
      </c>
      <c r="F47" s="19">
        <f>C47*Holmberg_2017!$C$7</f>
        <v>0.10258695652173912</v>
      </c>
      <c r="G47" s="13" t="s">
        <v>88</v>
      </c>
    </row>
    <row r="48" spans="1:7">
      <c r="A48" s="13">
        <v>2005</v>
      </c>
      <c r="C48" s="19">
        <f>UNEP_2017!G50</f>
        <v>0.94499999999999984</v>
      </c>
      <c r="D48" s="13" t="s">
        <v>41</v>
      </c>
      <c r="F48" s="19">
        <f>C48*Holmberg_2017!$C$7</f>
        <v>0.1027173913043478</v>
      </c>
      <c r="G48" s="13" t="s">
        <v>89</v>
      </c>
    </row>
    <row r="49" spans="1:7">
      <c r="A49" s="13">
        <v>2006</v>
      </c>
      <c r="C49" s="19">
        <f>UNEP_2017!G51</f>
        <v>0.94619999999999982</v>
      </c>
      <c r="D49" s="13" t="s">
        <v>41</v>
      </c>
      <c r="F49" s="19">
        <f>C49*Holmberg_2017!$C$7</f>
        <v>0.1028478260869565</v>
      </c>
      <c r="G49" s="13" t="s">
        <v>90</v>
      </c>
    </row>
    <row r="50" spans="1:7">
      <c r="A50" s="13">
        <v>2007</v>
      </c>
      <c r="C50" s="19">
        <f>UNEP_2017!G52</f>
        <v>0.9473999999999998</v>
      </c>
      <c r="D50" s="13" t="s">
        <v>41</v>
      </c>
      <c r="F50" s="19">
        <f>C50*Holmberg_2017!$C$7</f>
        <v>0.10297826086956519</v>
      </c>
      <c r="G50" s="13" t="s">
        <v>91</v>
      </c>
    </row>
    <row r="51" spans="1:7">
      <c r="A51" s="13">
        <v>2008</v>
      </c>
      <c r="C51" s="19">
        <f>UNEP_2017!G53</f>
        <v>0.94859999999999978</v>
      </c>
      <c r="D51" s="13" t="s">
        <v>41</v>
      </c>
      <c r="F51" s="19">
        <f>C51*Holmberg_2017!$C$7</f>
        <v>0.10310869565217388</v>
      </c>
      <c r="G51" s="13" t="s">
        <v>92</v>
      </c>
    </row>
    <row r="52" spans="1:7">
      <c r="A52" s="13">
        <v>2009</v>
      </c>
      <c r="C52" s="19">
        <f>UNEP_2017!G54</f>
        <v>0.94979999999999976</v>
      </c>
      <c r="D52" s="13" t="s">
        <v>41</v>
      </c>
      <c r="F52" s="19">
        <f>C52*Holmberg_2017!$C$7</f>
        <v>0.10323913043478258</v>
      </c>
      <c r="G52" s="13" t="s">
        <v>93</v>
      </c>
    </row>
    <row r="53" spans="1:7">
      <c r="A53" s="13">
        <v>2010</v>
      </c>
      <c r="C53" s="19">
        <f>UNEP_2017!G55</f>
        <v>0.95099999999999996</v>
      </c>
      <c r="D53" s="13" t="s">
        <v>41</v>
      </c>
      <c r="F53" s="19">
        <f>C53*Holmberg_2017!$C$7</f>
        <v>0.1033695652173913</v>
      </c>
      <c r="G53" s="13" t="s">
        <v>94</v>
      </c>
    </row>
    <row r="54" spans="1:7">
      <c r="A54" s="13">
        <v>2011</v>
      </c>
      <c r="C54" s="19">
        <f>UNEP_2017!G56</f>
        <v>0.95333333333333325</v>
      </c>
      <c r="D54" s="13" t="s">
        <v>41</v>
      </c>
      <c r="F54" s="19">
        <f>C54*Holmberg_2017!$C$7</f>
        <v>0.1036231884057971</v>
      </c>
      <c r="G54" s="13" t="s">
        <v>95</v>
      </c>
    </row>
    <row r="55" spans="1:7">
      <c r="A55" s="13">
        <v>2012</v>
      </c>
      <c r="C55" s="19">
        <f>UNEP_2017!G57</f>
        <v>0.95566666666666655</v>
      </c>
      <c r="D55" s="13" t="s">
        <v>41</v>
      </c>
      <c r="F55" s="19">
        <f>C55*Holmberg_2017!$C$7</f>
        <v>0.10387681159420288</v>
      </c>
      <c r="G55" s="13" t="s">
        <v>96</v>
      </c>
    </row>
    <row r="56" spans="1:7">
      <c r="A56" s="13">
        <v>2013</v>
      </c>
      <c r="C56" s="19">
        <f>UNEP_2017!G58</f>
        <v>0.95799999999999996</v>
      </c>
      <c r="D56" s="13" t="s">
        <v>41</v>
      </c>
      <c r="F56" s="19">
        <f>C56*Holmberg_2017!$C$7</f>
        <v>0.10413043478260869</v>
      </c>
      <c r="G56" s="13" t="s">
        <v>97</v>
      </c>
    </row>
    <row r="57" spans="1:7">
      <c r="A57" s="13">
        <v>2014</v>
      </c>
      <c r="C57" s="19">
        <f>UNEP_2017!G59</f>
        <v>0.96033333333333326</v>
      </c>
      <c r="D57" s="13" t="s">
        <v>41</v>
      </c>
      <c r="F57" s="19">
        <f>C57*Holmberg_2017!$C$7</f>
        <v>0.10438405797101448</v>
      </c>
      <c r="G57" s="13" t="s">
        <v>98</v>
      </c>
    </row>
    <row r="58" spans="1:7">
      <c r="A58" s="13">
        <v>2015</v>
      </c>
      <c r="C58" s="19">
        <f>UNEP_2017!G60</f>
        <v>0.96266666666666678</v>
      </c>
      <c r="D58" s="13" t="s">
        <v>41</v>
      </c>
      <c r="F58" s="19">
        <f>C58*Holmberg_2017!$C$7</f>
        <v>0.10463768115942029</v>
      </c>
      <c r="G58" s="13" t="s">
        <v>99</v>
      </c>
    </row>
    <row r="59" spans="1:7">
      <c r="A59" s="13">
        <v>2016</v>
      </c>
      <c r="C59" s="19">
        <f>UNEP_2017!G61</f>
        <v>0.96499999999999986</v>
      </c>
      <c r="D59" s="13" t="s">
        <v>41</v>
      </c>
      <c r="F59" s="19">
        <f>C59*Holmberg_2017!$C$7</f>
        <v>0.10489130434782606</v>
      </c>
      <c r="G59" s="13" t="s">
        <v>100</v>
      </c>
    </row>
    <row r="60" spans="1:7">
      <c r="A60" s="13">
        <v>2017</v>
      </c>
      <c r="C60" s="19">
        <f>UNEP_2017!G62</f>
        <v>0.96733333333333338</v>
      </c>
      <c r="D60" s="13" t="s">
        <v>41</v>
      </c>
      <c r="F60" s="19">
        <f>C60*Holmberg_2017!$C$7</f>
        <v>0.10514492753623189</v>
      </c>
      <c r="G60" s="13" t="s">
        <v>101</v>
      </c>
    </row>
    <row r="61" spans="1:7">
      <c r="A61" s="13">
        <v>2018</v>
      </c>
      <c r="C61" s="19">
        <f>UNEP_2017!G63</f>
        <v>0.9696666666666669</v>
      </c>
      <c r="D61" s="13" t="s">
        <v>41</v>
      </c>
      <c r="F61" s="19">
        <f>C61*Holmberg_2017!$C$7</f>
        <v>0.1053985507246377</v>
      </c>
      <c r="G61" s="13" t="s">
        <v>102</v>
      </c>
    </row>
    <row r="62" spans="1:7">
      <c r="A62" s="13">
        <v>2019</v>
      </c>
      <c r="C62" s="19">
        <f>UNEP_2017!G64</f>
        <v>0.97199999999999998</v>
      </c>
      <c r="D62" s="13" t="s">
        <v>41</v>
      </c>
      <c r="F62" s="19">
        <f>C62*Holmberg_2017!$C$7</f>
        <v>0.10565217391304348</v>
      </c>
      <c r="G62" s="13" t="s">
        <v>103</v>
      </c>
    </row>
    <row r="63" spans="1:7">
      <c r="A63" s="13">
        <v>2020</v>
      </c>
      <c r="C63" s="19">
        <f>UNEP_2017!G65</f>
        <v>0.9743333333333335</v>
      </c>
      <c r="D63" s="13" t="s">
        <v>41</v>
      </c>
      <c r="F63" s="19">
        <f>C63*Holmberg_2017!$C$7</f>
        <v>0.10590579710144929</v>
      </c>
      <c r="G63" s="13" t="s">
        <v>104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C7"/>
  <sheetViews>
    <sheetView workbookViewId="0">
      <selection activeCell="F13" sqref="F13"/>
    </sheetView>
  </sheetViews>
  <sheetFormatPr defaultRowHeight="13.2"/>
  <cols>
    <col min="2" max="2" width="23" customWidth="1"/>
    <col min="3" max="3" width="12.6640625" customWidth="1"/>
  </cols>
  <sheetData>
    <row r="1" spans="1:3">
      <c r="A1" t="s">
        <v>34</v>
      </c>
    </row>
    <row r="2" spans="1:3">
      <c r="A2" s="20" t="s">
        <v>35</v>
      </c>
    </row>
    <row r="4" spans="1:3">
      <c r="A4" s="21" t="s">
        <v>25</v>
      </c>
      <c r="B4" s="21" t="s">
        <v>36</v>
      </c>
      <c r="C4" s="21" t="s">
        <v>32</v>
      </c>
    </row>
    <row r="5" spans="1:3">
      <c r="A5" s="2">
        <v>2015</v>
      </c>
      <c r="B5" s="2" t="s">
        <v>38</v>
      </c>
      <c r="C5" s="4">
        <v>0.46</v>
      </c>
    </row>
    <row r="6" spans="1:3">
      <c r="A6" s="2">
        <v>2015</v>
      </c>
      <c r="B6" s="2" t="s">
        <v>37</v>
      </c>
      <c r="C6" s="4">
        <v>0.05</v>
      </c>
    </row>
    <row r="7" spans="1:3">
      <c r="A7" s="2">
        <v>2015</v>
      </c>
      <c r="B7" s="2" t="s">
        <v>39</v>
      </c>
      <c r="C7" s="4">
        <f>C6/C5</f>
        <v>0.10869565217391304</v>
      </c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65"/>
  <sheetViews>
    <sheetView zoomScale="80" zoomScaleNormal="80" workbookViewId="0">
      <selection activeCell="L54" sqref="L54"/>
    </sheetView>
  </sheetViews>
  <sheetFormatPr defaultColWidth="9.109375" defaultRowHeight="14.4"/>
  <cols>
    <col min="1" max="1" width="9.109375" style="6"/>
    <col min="2" max="2" width="22" style="6" bestFit="1" customWidth="1"/>
    <col min="3" max="5" width="9.109375" style="6"/>
    <col min="6" max="6" width="22" style="6" bestFit="1" customWidth="1"/>
    <col min="7" max="7" width="9.109375" style="6"/>
    <col min="8" max="8" width="13.5546875" style="6" bestFit="1" customWidth="1"/>
    <col min="9" max="16384" width="9.109375" style="6"/>
  </cols>
  <sheetData>
    <row r="1" spans="1:8">
      <c r="A1" s="6" t="s">
        <v>22</v>
      </c>
    </row>
    <row r="2" spans="1:8">
      <c r="A2" s="7" t="s">
        <v>23</v>
      </c>
    </row>
    <row r="3" spans="1:8">
      <c r="A3" s="8" t="s">
        <v>24</v>
      </c>
    </row>
    <row r="4" spans="1:8">
      <c r="A4" s="9" t="s">
        <v>25</v>
      </c>
      <c r="B4" s="9" t="s">
        <v>14</v>
      </c>
      <c r="C4" s="9" t="s">
        <v>26</v>
      </c>
      <c r="E4" s="9" t="s">
        <v>25</v>
      </c>
      <c r="F4" s="9" t="s">
        <v>14</v>
      </c>
      <c r="G4" s="9" t="s">
        <v>26</v>
      </c>
      <c r="H4" s="9" t="s">
        <v>27</v>
      </c>
    </row>
    <row r="5" spans="1:8">
      <c r="A5" s="5">
        <v>1960</v>
      </c>
      <c r="B5" s="5" t="s">
        <v>28</v>
      </c>
      <c r="C5" s="5">
        <v>0.88</v>
      </c>
      <c r="E5" s="5">
        <v>1960</v>
      </c>
      <c r="F5" s="5" t="s">
        <v>28</v>
      </c>
      <c r="G5" s="5">
        <f>C5</f>
        <v>0.88</v>
      </c>
      <c r="H5" s="5" t="s">
        <v>29</v>
      </c>
    </row>
    <row r="6" spans="1:8">
      <c r="A6" s="5">
        <v>1980</v>
      </c>
      <c r="B6" s="5" t="s">
        <v>28</v>
      </c>
      <c r="C6" s="5">
        <v>0.9</v>
      </c>
      <c r="E6" s="5">
        <v>1961</v>
      </c>
      <c r="F6" s="5" t="s">
        <v>28</v>
      </c>
      <c r="G6" s="10">
        <f>G5+(($G$25-$G$5)/($E$25-$E$5))</f>
        <v>0.88100000000000001</v>
      </c>
      <c r="H6" s="10" t="s">
        <v>30</v>
      </c>
    </row>
    <row r="7" spans="1:8">
      <c r="A7" s="5">
        <v>1990</v>
      </c>
      <c r="B7" s="5" t="s">
        <v>28</v>
      </c>
      <c r="C7" s="5">
        <v>0.90200000000000002</v>
      </c>
      <c r="E7" s="5">
        <v>1962</v>
      </c>
      <c r="F7" s="5" t="s">
        <v>28</v>
      </c>
      <c r="G7" s="10">
        <f t="shared" ref="G7:G24" si="0">G6+(($G$25-$G$5)/($E$25-$E$5))</f>
        <v>0.88200000000000001</v>
      </c>
      <c r="H7" s="10" t="s">
        <v>30</v>
      </c>
    </row>
    <row r="8" spans="1:8">
      <c r="A8" s="5">
        <v>2000</v>
      </c>
      <c r="B8" s="5" t="s">
        <v>28</v>
      </c>
      <c r="C8" s="5">
        <v>0.93899999999999995</v>
      </c>
      <c r="E8" s="5">
        <v>1963</v>
      </c>
      <c r="F8" s="5" t="s">
        <v>28</v>
      </c>
      <c r="G8" s="10">
        <f t="shared" si="0"/>
        <v>0.88300000000000001</v>
      </c>
      <c r="H8" s="10" t="s">
        <v>30</v>
      </c>
    </row>
    <row r="9" spans="1:8">
      <c r="A9" s="5">
        <v>2010</v>
      </c>
      <c r="B9" s="5" t="s">
        <v>28</v>
      </c>
      <c r="C9" s="5">
        <v>0.95099999999999996</v>
      </c>
      <c r="E9" s="5">
        <v>1964</v>
      </c>
      <c r="F9" s="5" t="s">
        <v>28</v>
      </c>
      <c r="G9" s="10">
        <f t="shared" si="0"/>
        <v>0.88400000000000001</v>
      </c>
      <c r="H9" s="10" t="s">
        <v>30</v>
      </c>
    </row>
    <row r="10" spans="1:8">
      <c r="A10" s="5">
        <v>2013</v>
      </c>
      <c r="B10" s="5" t="s">
        <v>28</v>
      </c>
      <c r="C10" s="5">
        <v>0.95799999999999996</v>
      </c>
      <c r="E10" s="5">
        <v>1965</v>
      </c>
      <c r="F10" s="5" t="s">
        <v>28</v>
      </c>
      <c r="G10" s="10">
        <f t="shared" si="0"/>
        <v>0.88500000000000001</v>
      </c>
      <c r="H10" s="10" t="s">
        <v>30</v>
      </c>
    </row>
    <row r="11" spans="1:8">
      <c r="E11" s="5">
        <v>1966</v>
      </c>
      <c r="F11" s="5" t="s">
        <v>28</v>
      </c>
      <c r="G11" s="10">
        <f t="shared" si="0"/>
        <v>0.88600000000000001</v>
      </c>
      <c r="H11" s="10" t="s">
        <v>30</v>
      </c>
    </row>
    <row r="12" spans="1:8">
      <c r="E12" s="5">
        <v>1967</v>
      </c>
      <c r="F12" s="5" t="s">
        <v>28</v>
      </c>
      <c r="G12" s="10">
        <f t="shared" si="0"/>
        <v>0.88700000000000001</v>
      </c>
      <c r="H12" s="10" t="s">
        <v>30</v>
      </c>
    </row>
    <row r="13" spans="1:8">
      <c r="E13" s="5">
        <v>1968</v>
      </c>
      <c r="F13" s="5" t="s">
        <v>28</v>
      </c>
      <c r="G13" s="10">
        <f t="shared" si="0"/>
        <v>0.88800000000000001</v>
      </c>
      <c r="H13" s="10" t="s">
        <v>30</v>
      </c>
    </row>
    <row r="14" spans="1:8">
      <c r="E14" s="5">
        <v>1969</v>
      </c>
      <c r="F14" s="5" t="s">
        <v>28</v>
      </c>
      <c r="G14" s="10">
        <f t="shared" si="0"/>
        <v>0.88900000000000001</v>
      </c>
      <c r="H14" s="10" t="s">
        <v>30</v>
      </c>
    </row>
    <row r="15" spans="1:8">
      <c r="E15" s="5">
        <v>1970</v>
      </c>
      <c r="F15" s="5" t="s">
        <v>28</v>
      </c>
      <c r="G15" s="10">
        <f t="shared" si="0"/>
        <v>0.89</v>
      </c>
      <c r="H15" s="10" t="s">
        <v>30</v>
      </c>
    </row>
    <row r="16" spans="1:8">
      <c r="E16" s="5">
        <v>1971</v>
      </c>
      <c r="F16" s="5" t="s">
        <v>28</v>
      </c>
      <c r="G16" s="10">
        <f t="shared" si="0"/>
        <v>0.89100000000000001</v>
      </c>
      <c r="H16" s="10" t="s">
        <v>30</v>
      </c>
    </row>
    <row r="17" spans="5:8">
      <c r="E17" s="5">
        <v>1972</v>
      </c>
      <c r="F17" s="5" t="s">
        <v>28</v>
      </c>
      <c r="G17" s="10">
        <f t="shared" si="0"/>
        <v>0.89200000000000002</v>
      </c>
      <c r="H17" s="10" t="s">
        <v>30</v>
      </c>
    </row>
    <row r="18" spans="5:8">
      <c r="E18" s="5">
        <v>1973</v>
      </c>
      <c r="F18" s="5" t="s">
        <v>28</v>
      </c>
      <c r="G18" s="10">
        <f t="shared" si="0"/>
        <v>0.89300000000000002</v>
      </c>
      <c r="H18" s="10" t="s">
        <v>30</v>
      </c>
    </row>
    <row r="19" spans="5:8">
      <c r="E19" s="5">
        <v>1974</v>
      </c>
      <c r="F19" s="5" t="s">
        <v>28</v>
      </c>
      <c r="G19" s="10">
        <f t="shared" si="0"/>
        <v>0.89400000000000002</v>
      </c>
      <c r="H19" s="10" t="s">
        <v>30</v>
      </c>
    </row>
    <row r="20" spans="5:8">
      <c r="E20" s="5">
        <v>1975</v>
      </c>
      <c r="F20" s="5" t="s">
        <v>28</v>
      </c>
      <c r="G20" s="10">
        <f t="shared" si="0"/>
        <v>0.89500000000000002</v>
      </c>
      <c r="H20" s="10" t="s">
        <v>30</v>
      </c>
    </row>
    <row r="21" spans="5:8">
      <c r="E21" s="5">
        <v>1976</v>
      </c>
      <c r="F21" s="5" t="s">
        <v>28</v>
      </c>
      <c r="G21" s="10">
        <f t="shared" si="0"/>
        <v>0.89600000000000002</v>
      </c>
      <c r="H21" s="10" t="s">
        <v>30</v>
      </c>
    </row>
    <row r="22" spans="5:8">
      <c r="E22" s="5">
        <v>1977</v>
      </c>
      <c r="F22" s="5" t="s">
        <v>28</v>
      </c>
      <c r="G22" s="10">
        <f t="shared" si="0"/>
        <v>0.89700000000000002</v>
      </c>
      <c r="H22" s="10" t="s">
        <v>30</v>
      </c>
    </row>
    <row r="23" spans="5:8">
      <c r="E23" s="5">
        <v>1978</v>
      </c>
      <c r="F23" s="5" t="s">
        <v>28</v>
      </c>
      <c r="G23" s="10">
        <f t="shared" si="0"/>
        <v>0.89800000000000002</v>
      </c>
      <c r="H23" s="10" t="s">
        <v>30</v>
      </c>
    </row>
    <row r="24" spans="5:8">
      <c r="E24" s="5">
        <v>1979</v>
      </c>
      <c r="F24" s="5" t="s">
        <v>28</v>
      </c>
      <c r="G24" s="10">
        <f t="shared" si="0"/>
        <v>0.89900000000000002</v>
      </c>
      <c r="H24" s="10" t="s">
        <v>30</v>
      </c>
    </row>
    <row r="25" spans="5:8">
      <c r="E25" s="5">
        <v>1980</v>
      </c>
      <c r="F25" s="5" t="s">
        <v>28</v>
      </c>
      <c r="G25" s="5">
        <f>C6</f>
        <v>0.9</v>
      </c>
      <c r="H25" s="5" t="s">
        <v>29</v>
      </c>
    </row>
    <row r="26" spans="5:8">
      <c r="E26" s="5">
        <v>1981</v>
      </c>
      <c r="F26" s="5" t="s">
        <v>28</v>
      </c>
      <c r="G26" s="10">
        <f>G25+(($G$35-$G$25)/($E$35-$E$25))</f>
        <v>0.9002</v>
      </c>
      <c r="H26" s="10" t="s">
        <v>30</v>
      </c>
    </row>
    <row r="27" spans="5:8">
      <c r="E27" s="5">
        <v>1982</v>
      </c>
      <c r="F27" s="5" t="s">
        <v>28</v>
      </c>
      <c r="G27" s="10">
        <f t="shared" ref="G27:G34" si="1">G26+(($G$35-$G$25)/($E$35-$E$25))</f>
        <v>0.90039999999999998</v>
      </c>
      <c r="H27" s="10" t="s">
        <v>30</v>
      </c>
    </row>
    <row r="28" spans="5:8">
      <c r="E28" s="5">
        <v>1983</v>
      </c>
      <c r="F28" s="5" t="s">
        <v>28</v>
      </c>
      <c r="G28" s="10">
        <f t="shared" si="1"/>
        <v>0.90059999999999996</v>
      </c>
      <c r="H28" s="10" t="s">
        <v>30</v>
      </c>
    </row>
    <row r="29" spans="5:8">
      <c r="E29" s="5">
        <v>1984</v>
      </c>
      <c r="F29" s="5" t="s">
        <v>28</v>
      </c>
      <c r="G29" s="10">
        <f t="shared" si="1"/>
        <v>0.90079999999999993</v>
      </c>
      <c r="H29" s="10" t="s">
        <v>30</v>
      </c>
    </row>
    <row r="30" spans="5:8">
      <c r="E30" s="5">
        <v>1985</v>
      </c>
      <c r="F30" s="5" t="s">
        <v>28</v>
      </c>
      <c r="G30" s="10">
        <f t="shared" si="1"/>
        <v>0.90099999999999991</v>
      </c>
      <c r="H30" s="10" t="s">
        <v>30</v>
      </c>
    </row>
    <row r="31" spans="5:8">
      <c r="E31" s="5">
        <v>1986</v>
      </c>
      <c r="F31" s="5" t="s">
        <v>28</v>
      </c>
      <c r="G31" s="10">
        <f t="shared" si="1"/>
        <v>0.90119999999999989</v>
      </c>
      <c r="H31" s="10" t="s">
        <v>30</v>
      </c>
    </row>
    <row r="32" spans="5:8">
      <c r="E32" s="5">
        <v>1987</v>
      </c>
      <c r="F32" s="5" t="s">
        <v>28</v>
      </c>
      <c r="G32" s="10">
        <f t="shared" si="1"/>
        <v>0.90139999999999987</v>
      </c>
      <c r="H32" s="10" t="s">
        <v>30</v>
      </c>
    </row>
    <row r="33" spans="5:8">
      <c r="E33" s="5">
        <v>1988</v>
      </c>
      <c r="F33" s="5" t="s">
        <v>28</v>
      </c>
      <c r="G33" s="10">
        <f t="shared" si="1"/>
        <v>0.90159999999999985</v>
      </c>
      <c r="H33" s="10" t="s">
        <v>30</v>
      </c>
    </row>
    <row r="34" spans="5:8">
      <c r="E34" s="5">
        <v>1989</v>
      </c>
      <c r="F34" s="5" t="s">
        <v>28</v>
      </c>
      <c r="G34" s="10">
        <f t="shared" si="1"/>
        <v>0.90179999999999982</v>
      </c>
      <c r="H34" s="10" t="s">
        <v>30</v>
      </c>
    </row>
    <row r="35" spans="5:8">
      <c r="E35" s="5">
        <v>1990</v>
      </c>
      <c r="F35" s="5" t="s">
        <v>28</v>
      </c>
      <c r="G35" s="5">
        <f>C7</f>
        <v>0.90200000000000002</v>
      </c>
      <c r="H35" s="5" t="s">
        <v>29</v>
      </c>
    </row>
    <row r="36" spans="5:8">
      <c r="E36" s="5">
        <v>1991</v>
      </c>
      <c r="F36" s="5" t="s">
        <v>28</v>
      </c>
      <c r="G36" s="10">
        <f>G35+(($G$45-$G$35)/($E$45-$E$35))</f>
        <v>0.90570000000000006</v>
      </c>
      <c r="H36" s="10" t="s">
        <v>30</v>
      </c>
    </row>
    <row r="37" spans="5:8">
      <c r="E37" s="5">
        <v>1992</v>
      </c>
      <c r="F37" s="5" t="s">
        <v>28</v>
      </c>
      <c r="G37" s="10">
        <f t="shared" ref="G37:G44" si="2">G36+(($G$45-$G$35)/($E$45-$E$35))</f>
        <v>0.9094000000000001</v>
      </c>
      <c r="H37" s="10" t="s">
        <v>30</v>
      </c>
    </row>
    <row r="38" spans="5:8">
      <c r="E38" s="5">
        <v>1993</v>
      </c>
      <c r="F38" s="5" t="s">
        <v>28</v>
      </c>
      <c r="G38" s="10">
        <f t="shared" si="2"/>
        <v>0.91310000000000013</v>
      </c>
      <c r="H38" s="10" t="s">
        <v>30</v>
      </c>
    </row>
    <row r="39" spans="5:8">
      <c r="E39" s="5">
        <v>1994</v>
      </c>
      <c r="F39" s="5" t="s">
        <v>28</v>
      </c>
      <c r="G39" s="10">
        <f t="shared" si="2"/>
        <v>0.91680000000000017</v>
      </c>
      <c r="H39" s="10" t="s">
        <v>30</v>
      </c>
    </row>
    <row r="40" spans="5:8">
      <c r="E40" s="5">
        <v>1995</v>
      </c>
      <c r="F40" s="5" t="s">
        <v>28</v>
      </c>
      <c r="G40" s="10">
        <f t="shared" si="2"/>
        <v>0.92050000000000021</v>
      </c>
      <c r="H40" s="10" t="s">
        <v>30</v>
      </c>
    </row>
    <row r="41" spans="5:8">
      <c r="E41" s="5">
        <v>1996</v>
      </c>
      <c r="F41" s="5" t="s">
        <v>28</v>
      </c>
      <c r="G41" s="10">
        <f t="shared" si="2"/>
        <v>0.92420000000000024</v>
      </c>
      <c r="H41" s="10" t="s">
        <v>30</v>
      </c>
    </row>
    <row r="42" spans="5:8">
      <c r="E42" s="5">
        <v>1997</v>
      </c>
      <c r="F42" s="5" t="s">
        <v>28</v>
      </c>
      <c r="G42" s="10">
        <f t="shared" si="2"/>
        <v>0.92790000000000028</v>
      </c>
      <c r="H42" s="10" t="s">
        <v>30</v>
      </c>
    </row>
    <row r="43" spans="5:8">
      <c r="E43" s="5">
        <v>1998</v>
      </c>
      <c r="F43" s="5" t="s">
        <v>28</v>
      </c>
      <c r="G43" s="10">
        <f t="shared" si="2"/>
        <v>0.93160000000000032</v>
      </c>
      <c r="H43" s="10" t="s">
        <v>30</v>
      </c>
    </row>
    <row r="44" spans="5:8">
      <c r="E44" s="5">
        <v>1999</v>
      </c>
      <c r="F44" s="5" t="s">
        <v>28</v>
      </c>
      <c r="G44" s="10">
        <f t="shared" si="2"/>
        <v>0.93530000000000035</v>
      </c>
      <c r="H44" s="10" t="s">
        <v>30</v>
      </c>
    </row>
    <row r="45" spans="5:8">
      <c r="E45" s="5">
        <v>2000</v>
      </c>
      <c r="F45" s="5" t="s">
        <v>28</v>
      </c>
      <c r="G45" s="5">
        <f>C8</f>
        <v>0.93899999999999995</v>
      </c>
      <c r="H45" s="5" t="s">
        <v>29</v>
      </c>
    </row>
    <row r="46" spans="5:8">
      <c r="E46" s="5">
        <v>2001</v>
      </c>
      <c r="F46" s="5" t="s">
        <v>28</v>
      </c>
      <c r="G46" s="10">
        <f>G45+(($G$55-$G$45)/($E$55-$E$45))</f>
        <v>0.94019999999999992</v>
      </c>
      <c r="H46" s="10" t="s">
        <v>30</v>
      </c>
    </row>
    <row r="47" spans="5:8">
      <c r="E47" s="5">
        <v>2002</v>
      </c>
      <c r="F47" s="5" t="s">
        <v>28</v>
      </c>
      <c r="G47" s="10">
        <f t="shared" ref="G47:G54" si="3">G46+(($G$55-$G$45)/($E$55-$E$45))</f>
        <v>0.9413999999999999</v>
      </c>
      <c r="H47" s="10" t="s">
        <v>30</v>
      </c>
    </row>
    <row r="48" spans="5:8">
      <c r="E48" s="5">
        <v>2003</v>
      </c>
      <c r="F48" s="5" t="s">
        <v>28</v>
      </c>
      <c r="G48" s="10">
        <f t="shared" si="3"/>
        <v>0.94259999999999988</v>
      </c>
      <c r="H48" s="10" t="s">
        <v>30</v>
      </c>
    </row>
    <row r="49" spans="5:8">
      <c r="E49" s="5">
        <v>2004</v>
      </c>
      <c r="F49" s="5" t="s">
        <v>28</v>
      </c>
      <c r="G49" s="10">
        <f t="shared" si="3"/>
        <v>0.94379999999999986</v>
      </c>
      <c r="H49" s="10" t="s">
        <v>30</v>
      </c>
    </row>
    <row r="50" spans="5:8">
      <c r="E50" s="5">
        <v>2005</v>
      </c>
      <c r="F50" s="5" t="s">
        <v>28</v>
      </c>
      <c r="G50" s="10">
        <f t="shared" si="3"/>
        <v>0.94499999999999984</v>
      </c>
      <c r="H50" s="10" t="s">
        <v>30</v>
      </c>
    </row>
    <row r="51" spans="5:8">
      <c r="E51" s="5">
        <v>2006</v>
      </c>
      <c r="F51" s="5" t="s">
        <v>28</v>
      </c>
      <c r="G51" s="10">
        <f t="shared" si="3"/>
        <v>0.94619999999999982</v>
      </c>
      <c r="H51" s="10" t="s">
        <v>30</v>
      </c>
    </row>
    <row r="52" spans="5:8">
      <c r="E52" s="5">
        <v>2007</v>
      </c>
      <c r="F52" s="5" t="s">
        <v>28</v>
      </c>
      <c r="G52" s="10">
        <f t="shared" si="3"/>
        <v>0.9473999999999998</v>
      </c>
      <c r="H52" s="10" t="s">
        <v>30</v>
      </c>
    </row>
    <row r="53" spans="5:8">
      <c r="E53" s="5">
        <v>2008</v>
      </c>
      <c r="F53" s="5" t="s">
        <v>28</v>
      </c>
      <c r="G53" s="10">
        <f t="shared" si="3"/>
        <v>0.94859999999999978</v>
      </c>
      <c r="H53" s="10" t="s">
        <v>30</v>
      </c>
    </row>
    <row r="54" spans="5:8">
      <c r="E54" s="5">
        <v>2009</v>
      </c>
      <c r="F54" s="5" t="s">
        <v>28</v>
      </c>
      <c r="G54" s="10">
        <f t="shared" si="3"/>
        <v>0.94979999999999976</v>
      </c>
      <c r="H54" s="10" t="s">
        <v>30</v>
      </c>
    </row>
    <row r="55" spans="5:8">
      <c r="E55" s="5">
        <v>2010</v>
      </c>
      <c r="F55" s="5" t="s">
        <v>28</v>
      </c>
      <c r="G55" s="5">
        <f>C9</f>
        <v>0.95099999999999996</v>
      </c>
      <c r="H55" s="5" t="s">
        <v>29</v>
      </c>
    </row>
    <row r="56" spans="5:8">
      <c r="E56" s="5">
        <v>2011</v>
      </c>
      <c r="F56" s="5" t="s">
        <v>28</v>
      </c>
      <c r="G56" s="11">
        <f>G55+(($G$58-$G$55)/($E$58-$E$55))</f>
        <v>0.95333333333333325</v>
      </c>
      <c r="H56" s="10" t="s">
        <v>30</v>
      </c>
    </row>
    <row r="57" spans="5:8">
      <c r="E57" s="5">
        <v>2012</v>
      </c>
      <c r="F57" s="5" t="s">
        <v>28</v>
      </c>
      <c r="G57" s="11">
        <f>G56+(($G$58-$G$55)/($E$58-$E$55))</f>
        <v>0.95566666666666655</v>
      </c>
      <c r="H57" s="10" t="s">
        <v>30</v>
      </c>
    </row>
    <row r="58" spans="5:8">
      <c r="E58" s="5">
        <v>2013</v>
      </c>
      <c r="F58" s="5" t="s">
        <v>28</v>
      </c>
      <c r="G58" s="5">
        <f>C10</f>
        <v>0.95799999999999996</v>
      </c>
      <c r="H58" s="5" t="s">
        <v>29</v>
      </c>
    </row>
    <row r="59" spans="5:8">
      <c r="E59" s="5">
        <v>2014</v>
      </c>
      <c r="F59" s="5" t="s">
        <v>28</v>
      </c>
      <c r="G59" s="11">
        <f>_xlfn.FORECAST.LINEAR(E59,G55:G58,E55:E58)</f>
        <v>0.96033333333333326</v>
      </c>
      <c r="H59" s="10" t="s">
        <v>31</v>
      </c>
    </row>
    <row r="60" spans="5:8">
      <c r="E60" s="5">
        <v>2015</v>
      </c>
      <c r="F60" s="5" t="s">
        <v>28</v>
      </c>
      <c r="G60" s="11">
        <f t="shared" ref="G60:G65" si="4">_xlfn.FORECAST.LINEAR(E60,G56:G59,E56:E59)</f>
        <v>0.96266666666666678</v>
      </c>
      <c r="H60" s="10" t="s">
        <v>31</v>
      </c>
    </row>
    <row r="61" spans="5:8">
      <c r="E61" s="5">
        <v>2016</v>
      </c>
      <c r="F61" s="5" t="s">
        <v>28</v>
      </c>
      <c r="G61" s="11">
        <f t="shared" si="4"/>
        <v>0.96499999999999986</v>
      </c>
      <c r="H61" s="10" t="s">
        <v>31</v>
      </c>
    </row>
    <row r="62" spans="5:8">
      <c r="E62" s="5">
        <v>2017</v>
      </c>
      <c r="F62" s="5" t="s">
        <v>28</v>
      </c>
      <c r="G62" s="11">
        <f t="shared" si="4"/>
        <v>0.96733333333333338</v>
      </c>
      <c r="H62" s="10" t="s">
        <v>31</v>
      </c>
    </row>
    <row r="63" spans="5:8">
      <c r="E63" s="5">
        <v>2018</v>
      </c>
      <c r="F63" s="5" t="s">
        <v>28</v>
      </c>
      <c r="G63" s="11">
        <f t="shared" si="4"/>
        <v>0.9696666666666669</v>
      </c>
      <c r="H63" s="10" t="s">
        <v>31</v>
      </c>
    </row>
    <row r="64" spans="5:8">
      <c r="E64" s="5">
        <v>2019</v>
      </c>
      <c r="F64" s="5" t="s">
        <v>28</v>
      </c>
      <c r="G64" s="11">
        <f t="shared" si="4"/>
        <v>0.97199999999999998</v>
      </c>
      <c r="H64" s="10" t="s">
        <v>31</v>
      </c>
    </row>
    <row r="65" spans="5:8">
      <c r="E65" s="5">
        <v>2020</v>
      </c>
      <c r="F65" s="5" t="s">
        <v>28</v>
      </c>
      <c r="G65" s="11">
        <f t="shared" si="4"/>
        <v>0.9743333333333335</v>
      </c>
      <c r="H65" s="10" t="s">
        <v>31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REFS</vt:lpstr>
      <vt:lpstr>FIN_ETA</vt:lpstr>
      <vt:lpstr>Calcs</vt:lpstr>
      <vt:lpstr>Holmberg_2017</vt:lpstr>
      <vt:lpstr>UNEP_2017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Brockway</dc:creator>
  <cp:lastModifiedBy>User</cp:lastModifiedBy>
  <dcterms:created xsi:type="dcterms:W3CDTF">2021-07-27T06:47:58Z</dcterms:created>
  <dcterms:modified xsi:type="dcterms:W3CDTF">2022-07-06T17:24:37Z</dcterms:modified>
</cp:coreProperties>
</file>