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Charcoal_stoves\"/>
    </mc:Choice>
  </mc:AlternateContent>
  <xr:revisionPtr revIDLastSave="0" documentId="13_ncr:1_{34C0D844-AFD2-4415-97FD-AA2D37A7B0D8}" xr6:coauthVersionLast="47" xr6:coauthVersionMax="47" xr10:uidLastSave="{00000000-0000-0000-0000-000000000000}"/>
  <bookViews>
    <workbookView xWindow="-28920" yWindow="-1620" windowWidth="29040" windowHeight="16440" tabRatio="808" activeTab="2" xr2:uid="{00000000-000D-0000-FFFF-FFFF00000000}"/>
  </bookViews>
  <sheets>
    <sheet name="REFS" sheetId="14" r:id="rId1"/>
    <sheet name="FIN_ETA" sheetId="3" r:id="rId2"/>
    <sheet name="Calcs" sheetId="7" r:id="rId3"/>
    <sheet name="Edwards_2004" sheetId="12" r:id="rId4"/>
    <sheet name="FAO_2017" sheetId="11" r:id="rId5"/>
    <sheet name="CTCN_2011" sheetId="15" r:id="rId6"/>
    <sheet name="Boafo-Mensah_2013" sheetId="5" r:id="rId7"/>
    <sheet name="Hyman_1986" sheetId="6" r:id="rId8"/>
    <sheet name="Zhang_2013" sheetId="4" r:id="rId9"/>
    <sheet name="Adeyemi_2017" sheetId="8" r:id="rId10"/>
    <sheet name="CleanCookingCatalog_2021" sheetId="10" r:id="rId11"/>
    <sheet name="Coffey_2017" sheetId="9" r:id="rId12"/>
    <sheet name="Afrane_2012" sheetId="1" r:id="rId13"/>
    <sheet name="Barnes_1996" sheetId="13" r:id="rId14"/>
  </sheets>
  <externalReferences>
    <externalReference r:id="rId15"/>
    <externalReference r:id="rId16"/>
    <externalReference r:id="rId17"/>
    <externalReference r:id="rId18"/>
  </externalReferences>
  <definedNames>
    <definedName name="COP_max">'[1]Domestic refrigeration'!$B$12</definedName>
    <definedName name="deltaE_food" localSheetId="5">#REF!</definedName>
    <definedName name="deltaE_food" localSheetId="3">#REF!</definedName>
    <definedName name="deltaE_food">#REF!</definedName>
    <definedName name="Ep_tot_cap_2000" localSheetId="5">#REF!</definedName>
    <definedName name="Ep_tot_cap_2000" localSheetId="3">#REF!</definedName>
    <definedName name="Ep_tot_cap_2000">#REF!</definedName>
    <definedName name="eta_charcoal" localSheetId="5">#REF!</definedName>
    <definedName name="eta_charcoal" localSheetId="3">#REF!</definedName>
    <definedName name="eta_charcoal">Afrane_2012!$B$6</definedName>
    <definedName name="eta_coke_ttl">'[2]Industry -- Coke furnace'!$L$4</definedName>
    <definedName name="eta_firewood" localSheetId="5">#REF!</definedName>
    <definedName name="eta_firewood" localSheetId="3">#REF!</definedName>
    <definedName name="eta_firewood">Afrane_2012!$B$5</definedName>
    <definedName name="eta_ker_light">'[2]Kerosene Use'!$O$30</definedName>
    <definedName name="eta_ker_stove">'[2]Kerosene Use'!$S$19</definedName>
    <definedName name="eta_kerosene" localSheetId="5">'[3]Stove efficiencies'!$B$7</definedName>
    <definedName name="eta_kerosene" localSheetId="3">'[3]Stove efficiencies'!$B$7</definedName>
    <definedName name="eta_kerosene">Afrane_2012!$B$7</definedName>
    <definedName name="eta_LPG" localSheetId="5">#REF!</definedName>
    <definedName name="eta_LPG" localSheetId="3">#REF!</definedName>
    <definedName name="eta_LPG">Afrane_2012!$B$8</definedName>
    <definedName name="N_ml" localSheetId="5">#REF!</definedName>
    <definedName name="N_ml" localSheetId="3">#REF!</definedName>
    <definedName name="N_ml">#REF!</definedName>
    <definedName name="phi_100">'[2]Phi Values'!$C$9</definedName>
    <definedName name="phi_1000">'[2]Phi Values'!$C$12</definedName>
    <definedName name="phi_200">'[2]Phi Values'!$C$10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ker_light">'[2]Kerosene Use'!$O$32</definedName>
    <definedName name="phi_LTH.neg20.C">[1]phi_heat!$C$6</definedName>
    <definedName name="phi_MTH.100.C" localSheetId="5">[3]phi_heat!$C$8</definedName>
    <definedName name="phi_MTH.100.C" localSheetId="3">[3]phi_heat!$C$8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5">#REF!</definedName>
    <definedName name="S_food" localSheetId="3">#REF!</definedName>
    <definedName name="S_food">#REF!</definedName>
    <definedName name="S_food_2000" localSheetId="5">#REF!</definedName>
    <definedName name="S_food_2000" localSheetId="3">#REF!</definedName>
    <definedName name="S_food_2000">#REF!</definedName>
    <definedName name="S_food_S_food_2000" localSheetId="5">#REF!</definedName>
    <definedName name="S_food_S_food_2000" localSheetId="3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5">#REF!</definedName>
    <definedName name="w" localSheetId="3">#REF!</definedName>
    <definedName name="w">#REF!</definedName>
    <definedName name="Year_Food" localSheetId="5">#REF!</definedName>
    <definedName name="Year_Food" localSheetId="3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7" i="12" l="1"/>
  <c r="C53" i="7" l="1"/>
  <c r="C54" i="7"/>
  <c r="C55" i="7"/>
  <c r="C56" i="7"/>
  <c r="C57" i="7"/>
  <c r="C58" i="7"/>
  <c r="C59" i="7"/>
  <c r="C60" i="7"/>
  <c r="C61" i="7"/>
  <c r="C62" i="7"/>
  <c r="C63" i="7"/>
  <c r="C52" i="7"/>
  <c r="C3" i="7"/>
  <c r="C4" i="7" l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H66" i="12"/>
  <c r="F63" i="7" s="1"/>
  <c r="E58" i="12"/>
  <c r="E46" i="12"/>
  <c r="E45" i="12"/>
  <c r="H45" i="12" s="1"/>
  <c r="F42" i="7" s="1"/>
  <c r="E44" i="12"/>
  <c r="E43" i="12"/>
  <c r="H43" i="12" s="1"/>
  <c r="F40" i="7" s="1"/>
  <c r="E42" i="12"/>
  <c r="H42" i="12" s="1"/>
  <c r="F39" i="7" s="1"/>
  <c r="E41" i="12"/>
  <c r="H41" i="12" s="1"/>
  <c r="F38" i="7" s="1"/>
  <c r="E40" i="12"/>
  <c r="E39" i="12"/>
  <c r="E38" i="12"/>
  <c r="E37" i="12"/>
  <c r="H37" i="12" s="1"/>
  <c r="F34" i="7" s="1"/>
  <c r="E36" i="12"/>
  <c r="E35" i="12"/>
  <c r="E34" i="12"/>
  <c r="H34" i="12" s="1"/>
  <c r="F31" i="7" s="1"/>
  <c r="E33" i="12"/>
  <c r="H33" i="12" s="1"/>
  <c r="F30" i="7" s="1"/>
  <c r="H6" i="12"/>
  <c r="F3" i="7" s="1"/>
  <c r="C31" i="7" l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H57" i="12"/>
  <c r="F54" i="7" s="1"/>
  <c r="H58" i="12"/>
  <c r="F55" i="7" s="1"/>
  <c r="E59" i="12"/>
  <c r="H40" i="12"/>
  <c r="F37" i="7" s="1"/>
  <c r="H35" i="12"/>
  <c r="F32" i="7" s="1"/>
  <c r="H38" i="12"/>
  <c r="F35" i="7" s="1"/>
  <c r="H46" i="12"/>
  <c r="F43" i="7" s="1"/>
  <c r="E7" i="12"/>
  <c r="H36" i="12"/>
  <c r="F33" i="7" s="1"/>
  <c r="H44" i="12"/>
  <c r="F41" i="7" s="1"/>
  <c r="E47" i="12"/>
  <c r="H39" i="12"/>
  <c r="F36" i="7" s="1"/>
  <c r="H7" i="12" l="1"/>
  <c r="F4" i="7" s="1"/>
  <c r="E8" i="12"/>
  <c r="E48" i="12"/>
  <c r="H47" i="12"/>
  <c r="F44" i="7" s="1"/>
  <c r="E60" i="12"/>
  <c r="H59" i="12"/>
  <c r="F56" i="7" s="1"/>
  <c r="E61" i="12" l="1"/>
  <c r="H60" i="12"/>
  <c r="F57" i="7" s="1"/>
  <c r="E49" i="12"/>
  <c r="H48" i="12"/>
  <c r="F45" i="7" s="1"/>
  <c r="E9" i="12"/>
  <c r="H8" i="12"/>
  <c r="F5" i="7" s="1"/>
  <c r="E50" i="12" l="1"/>
  <c r="H49" i="12"/>
  <c r="F46" i="7" s="1"/>
  <c r="E10" i="12"/>
  <c r="H9" i="12"/>
  <c r="F6" i="7" s="1"/>
  <c r="E62" i="12"/>
  <c r="H61" i="12"/>
  <c r="F58" i="7" s="1"/>
  <c r="E63" i="12" l="1"/>
  <c r="H62" i="12"/>
  <c r="F59" i="7" s="1"/>
  <c r="H10" i="12"/>
  <c r="F7" i="7" s="1"/>
  <c r="E11" i="12"/>
  <c r="H50" i="12"/>
  <c r="F47" i="7" s="1"/>
  <c r="E51" i="12"/>
  <c r="E12" i="12" l="1"/>
  <c r="H11" i="12"/>
  <c r="F8" i="7" s="1"/>
  <c r="E64" i="12"/>
  <c r="H63" i="12"/>
  <c r="F60" i="7" s="1"/>
  <c r="E52" i="12"/>
  <c r="H51" i="12"/>
  <c r="F48" i="7" s="1"/>
  <c r="E53" i="12" l="1"/>
  <c r="H52" i="12"/>
  <c r="F49" i="7" s="1"/>
  <c r="E65" i="12"/>
  <c r="H64" i="12"/>
  <c r="F61" i="7" s="1"/>
  <c r="E13" i="12"/>
  <c r="H12" i="12"/>
  <c r="F9" i="7" s="1"/>
  <c r="E14" i="12" l="1"/>
  <c r="H13" i="12"/>
  <c r="F10" i="7" s="1"/>
  <c r="H65" i="12"/>
  <c r="F62" i="7" s="1"/>
  <c r="E54" i="12"/>
  <c r="H53" i="12"/>
  <c r="F50" i="7" s="1"/>
  <c r="E55" i="12" l="1"/>
  <c r="H54" i="12"/>
  <c r="F51" i="7" s="1"/>
  <c r="E15" i="12"/>
  <c r="H14" i="12"/>
  <c r="F11" i="7" s="1"/>
  <c r="E16" i="12" l="1"/>
  <c r="H15" i="12"/>
  <c r="F12" i="7" s="1"/>
  <c r="H55" i="12"/>
  <c r="F52" i="7" s="1"/>
  <c r="E56" i="12"/>
  <c r="H56" i="12" l="1"/>
  <c r="F53" i="7" s="1"/>
  <c r="H16" i="12"/>
  <c r="F13" i="7" s="1"/>
  <c r="E17" i="12"/>
  <c r="H17" i="12" l="1"/>
  <c r="F14" i="7" s="1"/>
  <c r="E18" i="12"/>
  <c r="H18" i="12" l="1"/>
  <c r="F15" i="7" s="1"/>
  <c r="E19" i="12"/>
  <c r="E20" i="12" l="1"/>
  <c r="H19" i="12"/>
  <c r="F16" i="7" s="1"/>
  <c r="E21" i="12" l="1"/>
  <c r="H20" i="12"/>
  <c r="F17" i="7" s="1"/>
  <c r="E22" i="12" l="1"/>
  <c r="H21" i="12"/>
  <c r="F18" i="7" s="1"/>
  <c r="E23" i="12" l="1"/>
  <c r="H22" i="12"/>
  <c r="F19" i="7" s="1"/>
  <c r="H23" i="12" l="1"/>
  <c r="F20" i="7" s="1"/>
  <c r="E24" i="12"/>
  <c r="E25" i="12" l="1"/>
  <c r="H24" i="12"/>
  <c r="F21" i="7" s="1"/>
  <c r="E26" i="12" l="1"/>
  <c r="H25" i="12"/>
  <c r="F22" i="7" s="1"/>
  <c r="R60" i="7"/>
  <c r="R53" i="7" s="1"/>
  <c r="H26" i="12" l="1"/>
  <c r="F23" i="7" s="1"/>
  <c r="E27" i="12"/>
  <c r="R56" i="7"/>
  <c r="R58" i="7"/>
  <c r="R59" i="7"/>
  <c r="R3" i="7"/>
  <c r="R4" i="7"/>
  <c r="R52" i="7"/>
  <c r="R61" i="7"/>
  <c r="R63" i="7"/>
  <c r="R55" i="7"/>
  <c r="R54" i="7"/>
  <c r="R62" i="7"/>
  <c r="R57" i="7"/>
  <c r="R5" i="7"/>
  <c r="O28" i="7"/>
  <c r="L50" i="7"/>
  <c r="L3" i="7"/>
  <c r="D10" i="4"/>
  <c r="I61" i="7" s="1"/>
  <c r="I5" i="7" s="1"/>
  <c r="L4" i="7" l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E28" i="12"/>
  <c r="H27" i="12"/>
  <c r="F24" i="7" s="1"/>
  <c r="I57" i="7"/>
  <c r="I59" i="7"/>
  <c r="I56" i="7"/>
  <c r="I58" i="7"/>
  <c r="I53" i="7"/>
  <c r="I3" i="7"/>
  <c r="I60" i="7"/>
  <c r="I52" i="7"/>
  <c r="I4" i="7"/>
  <c r="I55" i="7"/>
  <c r="I63" i="7"/>
  <c r="I62" i="7"/>
  <c r="I54" i="7"/>
  <c r="R6" i="7"/>
  <c r="I6" i="7"/>
  <c r="E29" i="12" l="1"/>
  <c r="H28" i="12"/>
  <c r="F25" i="7" s="1"/>
  <c r="R7" i="7"/>
  <c r="I7" i="7"/>
  <c r="E30" i="12" l="1"/>
  <c r="H29" i="12"/>
  <c r="F26" i="7" s="1"/>
  <c r="I8" i="7"/>
  <c r="R8" i="7"/>
  <c r="E31" i="12" l="1"/>
  <c r="H30" i="12"/>
  <c r="F27" i="7" s="1"/>
  <c r="I9" i="7"/>
  <c r="R9" i="7"/>
  <c r="H31" i="12" l="1"/>
  <c r="F28" i="7" s="1"/>
  <c r="E32" i="12"/>
  <c r="I10" i="7"/>
  <c r="R10" i="7"/>
  <c r="H32" i="12" l="1"/>
  <c r="F29" i="7" s="1"/>
  <c r="I11" i="7"/>
  <c r="R11" i="7"/>
  <c r="I12" i="7" l="1"/>
  <c r="R12" i="7"/>
  <c r="R13" i="7" l="1"/>
  <c r="I13" i="7"/>
  <c r="R14" i="7" l="1"/>
  <c r="I14" i="7"/>
  <c r="R15" i="7" l="1"/>
  <c r="I15" i="7"/>
  <c r="I16" i="7" l="1"/>
  <c r="R16" i="7"/>
  <c r="I17" i="7" l="1"/>
  <c r="R17" i="7"/>
  <c r="I18" i="7" l="1"/>
  <c r="R18" i="7"/>
  <c r="I19" i="7" l="1"/>
  <c r="R19" i="7"/>
  <c r="I20" i="7" l="1"/>
  <c r="R20" i="7"/>
  <c r="R21" i="7" l="1"/>
  <c r="I21" i="7"/>
  <c r="R22" i="7" l="1"/>
  <c r="I22" i="7"/>
  <c r="R23" i="7" l="1"/>
  <c r="I23" i="7"/>
  <c r="R24" i="7" l="1"/>
  <c r="I24" i="7"/>
  <c r="I25" i="7" l="1"/>
  <c r="R25" i="7"/>
  <c r="I26" i="7" l="1"/>
  <c r="R26" i="7"/>
  <c r="R27" i="7" l="1"/>
  <c r="I27" i="7"/>
  <c r="O27" i="7" l="1"/>
  <c r="I28" i="7"/>
  <c r="O4" i="7"/>
  <c r="O54" i="7"/>
  <c r="O62" i="7"/>
  <c r="O55" i="7"/>
  <c r="O63" i="7"/>
  <c r="O56" i="7"/>
  <c r="O57" i="7"/>
  <c r="O58" i="7"/>
  <c r="O59" i="7"/>
  <c r="O52" i="7"/>
  <c r="O60" i="7"/>
  <c r="R28" i="7"/>
  <c r="O3" i="7"/>
  <c r="O53" i="7"/>
  <c r="O61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R29" i="7" l="1"/>
  <c r="O29" i="7"/>
  <c r="I29" i="7"/>
  <c r="O30" i="7" l="1"/>
  <c r="R30" i="7"/>
  <c r="I30" i="7"/>
  <c r="O31" i="7" l="1"/>
  <c r="R31" i="7"/>
  <c r="I31" i="7"/>
  <c r="I32" i="7" l="1"/>
  <c r="O32" i="7"/>
  <c r="R32" i="7"/>
  <c r="I33" i="7" l="1"/>
  <c r="O33" i="7"/>
  <c r="R33" i="7"/>
  <c r="I34" i="7" l="1"/>
  <c r="O34" i="7"/>
  <c r="R34" i="7"/>
  <c r="I35" i="7" l="1"/>
  <c r="O35" i="7"/>
  <c r="R35" i="7"/>
  <c r="I36" i="7" l="1"/>
  <c r="O36" i="7"/>
  <c r="R36" i="7"/>
  <c r="R37" i="7" l="1"/>
  <c r="I37" i="7"/>
  <c r="O37" i="7"/>
  <c r="O38" i="7" l="1"/>
  <c r="R38" i="7"/>
  <c r="I38" i="7"/>
  <c r="O39" i="7" l="1"/>
  <c r="R39" i="7"/>
  <c r="I39" i="7"/>
  <c r="O40" i="7" l="1"/>
  <c r="R40" i="7"/>
  <c r="I40" i="7"/>
  <c r="I41" i="7" l="1"/>
  <c r="O41" i="7"/>
  <c r="R41" i="7"/>
  <c r="I42" i="7" l="1"/>
  <c r="O42" i="7"/>
  <c r="R42" i="7"/>
  <c r="I43" i="7" l="1"/>
  <c r="O43" i="7"/>
  <c r="R43" i="7"/>
  <c r="I44" i="7" l="1"/>
  <c r="O44" i="7"/>
  <c r="R44" i="7"/>
  <c r="R45" i="7" l="1"/>
  <c r="I45" i="7"/>
  <c r="O45" i="7"/>
  <c r="O46" i="7" l="1"/>
  <c r="R46" i="7"/>
  <c r="I46" i="7"/>
  <c r="O47" i="7" l="1"/>
  <c r="R47" i="7"/>
  <c r="I47" i="7"/>
  <c r="O48" i="7" l="1"/>
  <c r="R48" i="7"/>
  <c r="I48" i="7"/>
  <c r="I49" i="7" l="1"/>
  <c r="O49" i="7"/>
  <c r="R49" i="7"/>
  <c r="L55" i="7" l="1"/>
  <c r="I50" i="7"/>
  <c r="L56" i="7"/>
  <c r="L57" i="7"/>
  <c r="O50" i="7"/>
  <c r="L58" i="7"/>
  <c r="L53" i="7"/>
  <c r="L54" i="7"/>
  <c r="R50" i="7"/>
  <c r="L63" i="7"/>
  <c r="L59" i="7"/>
  <c r="L52" i="7"/>
  <c r="L60" i="7"/>
  <c r="L61" i="7"/>
  <c r="L62" i="7"/>
  <c r="L51" i="7" l="1"/>
  <c r="I51" i="7"/>
  <c r="O51" i="7"/>
  <c r="R51" i="7"/>
  <c r="H2" i="3" a="1"/>
  <c r="H5" i="3" l="1" a="1"/>
  <c r="BJ5" i="3" s="1"/>
  <c r="BJ10" i="3" s="1"/>
  <c r="H4" i="3" a="1"/>
  <c r="AZ4" i="3" s="1"/>
  <c r="AZ9" i="3" s="1"/>
  <c r="H3" i="3" a="1"/>
  <c r="AM3" i="3" s="1"/>
  <c r="AM8" i="3" s="1"/>
  <c r="H6" i="3" a="1"/>
  <c r="H6" i="3" s="1"/>
  <c r="H11" i="3" s="1"/>
  <c r="L2" i="3"/>
  <c r="L7" i="3" s="1"/>
  <c r="AD2" i="3"/>
  <c r="AD7" i="3" s="1"/>
  <c r="AA2" i="3"/>
  <c r="AA7" i="3" s="1"/>
  <c r="Z2" i="3"/>
  <c r="Z7" i="3" s="1"/>
  <c r="Y2" i="3"/>
  <c r="Y7" i="3" s="1"/>
  <c r="X2" i="3"/>
  <c r="X7" i="3" s="1"/>
  <c r="W2" i="3"/>
  <c r="W7" i="3" s="1"/>
  <c r="M2" i="3"/>
  <c r="M7" i="3" s="1"/>
  <c r="N2" i="3"/>
  <c r="N7" i="3" s="1"/>
  <c r="K2" i="3"/>
  <c r="K7" i="3" s="1"/>
  <c r="J2" i="3"/>
  <c r="J7" i="3" s="1"/>
  <c r="I2" i="3"/>
  <c r="I7" i="3" s="1"/>
  <c r="H2" i="3"/>
  <c r="H7" i="3" s="1"/>
  <c r="BI2" i="3"/>
  <c r="BI7" i="3" s="1"/>
  <c r="BH2" i="3"/>
  <c r="BH7" i="3" s="1"/>
  <c r="BB2" i="3"/>
  <c r="BB7" i="3" s="1"/>
  <c r="AY2" i="3"/>
  <c r="AY7" i="3" s="1"/>
  <c r="AX2" i="3"/>
  <c r="AX7" i="3" s="1"/>
  <c r="AW2" i="3"/>
  <c r="AW7" i="3" s="1"/>
  <c r="AV2" i="3"/>
  <c r="AV7" i="3" s="1"/>
  <c r="AU2" i="3"/>
  <c r="AU7" i="3" s="1"/>
  <c r="AK2" i="3"/>
  <c r="AK7" i="3" s="1"/>
  <c r="AJ2" i="3"/>
  <c r="AJ7" i="3" s="1"/>
  <c r="AT2" i="3"/>
  <c r="AT7" i="3" s="1"/>
  <c r="AQ2" i="3"/>
  <c r="AQ7" i="3" s="1"/>
  <c r="AP2" i="3"/>
  <c r="AP7" i="3" s="1"/>
  <c r="AO2" i="3"/>
  <c r="AO7" i="3" s="1"/>
  <c r="AN2" i="3"/>
  <c r="AN7" i="3" s="1"/>
  <c r="AM2" i="3"/>
  <c r="AM7" i="3" s="1"/>
  <c r="AC2" i="3"/>
  <c r="AC7" i="3" s="1"/>
  <c r="AB2" i="3"/>
  <c r="AB7" i="3" s="1"/>
  <c r="BJ2" i="3"/>
  <c r="BJ7" i="3" s="1"/>
  <c r="BF2" i="3"/>
  <c r="BF7" i="3" s="1"/>
  <c r="BD2" i="3"/>
  <c r="BD7" i="3" s="1"/>
  <c r="AS2" i="3"/>
  <c r="AS7" i="3" s="1"/>
  <c r="BL2" i="3"/>
  <c r="BL7" i="3" s="1"/>
  <c r="AL2" i="3"/>
  <c r="AL7" i="3" s="1"/>
  <c r="AH2" i="3"/>
  <c r="AH7" i="3" s="1"/>
  <c r="AF2" i="3"/>
  <c r="AF7" i="3" s="1"/>
  <c r="U2" i="3"/>
  <c r="U7" i="3" s="1"/>
  <c r="V2" i="3"/>
  <c r="V7" i="3" s="1"/>
  <c r="R2" i="3"/>
  <c r="R7" i="3" s="1"/>
  <c r="P2" i="3"/>
  <c r="P7" i="3" s="1"/>
  <c r="BP2" i="3"/>
  <c r="BP7" i="3" s="1"/>
  <c r="BO2" i="3"/>
  <c r="BO7" i="3" s="1"/>
  <c r="BM2" i="3"/>
  <c r="BM7" i="3" s="1"/>
  <c r="BK2" i="3"/>
  <c r="BK7" i="3" s="1"/>
  <c r="AZ2" i="3"/>
  <c r="AZ7" i="3" s="1"/>
  <c r="BE2" i="3"/>
  <c r="BE7" i="3" s="1"/>
  <c r="AR2" i="3"/>
  <c r="AR7" i="3" s="1"/>
  <c r="BA2" i="3"/>
  <c r="BA7" i="3" s="1"/>
  <c r="BG2" i="3"/>
  <c r="BG7" i="3" s="1"/>
  <c r="BC2" i="3"/>
  <c r="BC7" i="3" s="1"/>
  <c r="AI2" i="3"/>
  <c r="AI7" i="3" s="1"/>
  <c r="AG2" i="3"/>
  <c r="AG7" i="3" s="1"/>
  <c r="AE2" i="3"/>
  <c r="AE7" i="3" s="1"/>
  <c r="T2" i="3"/>
  <c r="T7" i="3" s="1"/>
  <c r="S2" i="3"/>
  <c r="S7" i="3" s="1"/>
  <c r="Q2" i="3"/>
  <c r="Q7" i="3" s="1"/>
  <c r="O2" i="3"/>
  <c r="O7" i="3" s="1"/>
  <c r="BN2" i="3"/>
  <c r="BN7" i="3" s="1"/>
  <c r="N5" i="3"/>
  <c r="N10" i="3" s="1"/>
  <c r="AZ5" i="3"/>
  <c r="AZ10" i="3" s="1"/>
  <c r="AX5" i="3"/>
  <c r="AX10" i="3" s="1"/>
  <c r="AE5" i="3"/>
  <c r="AE10" i="3" s="1"/>
  <c r="J5" i="3" l="1"/>
  <c r="J10" i="3" s="1"/>
  <c r="P5" i="3"/>
  <c r="P10" i="3" s="1"/>
  <c r="AG5" i="3"/>
  <c r="AG10" i="3" s="1"/>
  <c r="BO5" i="3"/>
  <c r="BO10" i="3" s="1"/>
  <c r="AI5" i="3"/>
  <c r="AI10" i="3" s="1"/>
  <c r="T5" i="3"/>
  <c r="T10" i="3" s="1"/>
  <c r="AO5" i="3"/>
  <c r="AO10" i="3" s="1"/>
  <c r="V5" i="3"/>
  <c r="V10" i="3" s="1"/>
  <c r="AP5" i="3"/>
  <c r="AP10" i="3" s="1"/>
  <c r="O5" i="3"/>
  <c r="O10" i="3" s="1"/>
  <c r="BK5" i="3"/>
  <c r="BK10" i="3" s="1"/>
  <c r="BB5" i="3"/>
  <c r="BB10" i="3" s="1"/>
  <c r="BN5" i="3"/>
  <c r="BN10" i="3" s="1"/>
  <c r="AJ5" i="3"/>
  <c r="AJ10" i="3" s="1"/>
  <c r="AU5" i="3"/>
  <c r="AU10" i="3" s="1"/>
  <c r="BM5" i="3"/>
  <c r="BM10" i="3" s="1"/>
  <c r="AK5" i="3"/>
  <c r="AK10" i="3" s="1"/>
  <c r="BA5" i="3"/>
  <c r="BA10" i="3" s="1"/>
  <c r="AR5" i="3"/>
  <c r="AR10" i="3" s="1"/>
  <c r="AW5" i="3"/>
  <c r="AW10" i="3" s="1"/>
  <c r="AA5" i="3"/>
  <c r="AA10" i="3" s="1"/>
  <c r="K5" i="3"/>
  <c r="K10" i="3" s="1"/>
  <c r="BG5" i="3"/>
  <c r="BG10" i="3" s="1"/>
  <c r="U5" i="3"/>
  <c r="U10" i="3" s="1"/>
  <c r="AB5" i="3"/>
  <c r="AB10" i="3" s="1"/>
  <c r="H5" i="3"/>
  <c r="H10" i="3" s="1"/>
  <c r="W5" i="3"/>
  <c r="W10" i="3" s="1"/>
  <c r="AV5" i="3"/>
  <c r="AV10" i="3" s="1"/>
  <c r="M5" i="3"/>
  <c r="M10" i="3" s="1"/>
  <c r="Z5" i="3"/>
  <c r="Z10" i="3" s="1"/>
  <c r="AL5" i="3"/>
  <c r="AL10" i="3" s="1"/>
  <c r="AM5" i="3"/>
  <c r="AM10" i="3" s="1"/>
  <c r="BI5" i="3"/>
  <c r="BI10" i="3" s="1"/>
  <c r="BE5" i="3"/>
  <c r="BE10" i="3" s="1"/>
  <c r="AY5" i="3"/>
  <c r="AY10" i="3" s="1"/>
  <c r="AD5" i="3"/>
  <c r="AD10" i="3" s="1"/>
  <c r="BP5" i="3"/>
  <c r="BP10" i="3" s="1"/>
  <c r="AF5" i="3"/>
  <c r="AF10" i="3" s="1"/>
  <c r="AN5" i="3"/>
  <c r="AN10" i="3" s="1"/>
  <c r="Y5" i="3"/>
  <c r="Y10" i="3" s="1"/>
  <c r="L5" i="3"/>
  <c r="L10" i="3" s="1"/>
  <c r="AC5" i="3"/>
  <c r="AC10" i="3" s="1"/>
  <c r="BH5" i="3"/>
  <c r="BH10" i="3" s="1"/>
  <c r="X5" i="3"/>
  <c r="X10" i="3" s="1"/>
  <c r="S5" i="3"/>
  <c r="S10" i="3" s="1"/>
  <c r="AQ5" i="3"/>
  <c r="AQ10" i="3" s="1"/>
  <c r="AT5" i="3"/>
  <c r="AT10" i="3" s="1"/>
  <c r="R5" i="3"/>
  <c r="R10" i="3" s="1"/>
  <c r="AS5" i="3"/>
  <c r="AS10" i="3" s="1"/>
  <c r="BL5" i="3"/>
  <c r="BL10" i="3" s="1"/>
  <c r="BF5" i="3"/>
  <c r="BF10" i="3" s="1"/>
  <c r="I5" i="3"/>
  <c r="I10" i="3" s="1"/>
  <c r="AH5" i="3"/>
  <c r="AH10" i="3" s="1"/>
  <c r="AM4" i="3"/>
  <c r="AM9" i="3" s="1"/>
  <c r="BD5" i="3"/>
  <c r="BD10" i="3" s="1"/>
  <c r="BC5" i="3"/>
  <c r="BC10" i="3" s="1"/>
  <c r="Q5" i="3"/>
  <c r="Q10" i="3" s="1"/>
  <c r="BG4" i="3"/>
  <c r="BG9" i="3" s="1"/>
  <c r="R4" i="3"/>
  <c r="R9" i="3" s="1"/>
  <c r="K4" i="3"/>
  <c r="K9" i="3" s="1"/>
  <c r="H4" i="3"/>
  <c r="H9" i="3" s="1"/>
  <c r="AY4" i="3"/>
  <c r="AY9" i="3" s="1"/>
  <c r="U3" i="3"/>
  <c r="U8" i="3" s="1"/>
  <c r="M4" i="3"/>
  <c r="M9" i="3" s="1"/>
  <c r="X4" i="3"/>
  <c r="X9" i="3" s="1"/>
  <c r="W4" i="3"/>
  <c r="W9" i="3" s="1"/>
  <c r="N4" i="3"/>
  <c r="N9" i="3" s="1"/>
  <c r="AE4" i="3"/>
  <c r="AE9" i="3" s="1"/>
  <c r="Q4" i="3"/>
  <c r="Q9" i="3" s="1"/>
  <c r="P4" i="3"/>
  <c r="P9" i="3" s="1"/>
  <c r="AG4" i="3"/>
  <c r="AG9" i="3" s="1"/>
  <c r="T3" i="3"/>
  <c r="T8" i="3" s="1"/>
  <c r="O4" i="3"/>
  <c r="O9" i="3" s="1"/>
  <c r="BC4" i="3"/>
  <c r="BC9" i="3" s="1"/>
  <c r="AD4" i="3"/>
  <c r="AD9" i="3" s="1"/>
  <c r="AT4" i="3"/>
  <c r="AT9" i="3" s="1"/>
  <c r="AR4" i="3"/>
  <c r="AR9" i="3" s="1"/>
  <c r="BO4" i="3"/>
  <c r="BO9" i="3" s="1"/>
  <c r="Y4" i="3"/>
  <c r="Y9" i="3" s="1"/>
  <c r="AN4" i="3"/>
  <c r="AN9" i="3" s="1"/>
  <c r="AF4" i="3"/>
  <c r="AF9" i="3" s="1"/>
  <c r="BP4" i="3"/>
  <c r="BP9" i="3" s="1"/>
  <c r="BI4" i="3"/>
  <c r="BI9" i="3" s="1"/>
  <c r="L3" i="3"/>
  <c r="L8" i="3" s="1"/>
  <c r="AQ4" i="3"/>
  <c r="AQ9" i="3" s="1"/>
  <c r="Z4" i="3"/>
  <c r="Z9" i="3" s="1"/>
  <c r="I4" i="3"/>
  <c r="I9" i="3" s="1"/>
  <c r="AK4" i="3"/>
  <c r="AK9" i="3" s="1"/>
  <c r="BG3" i="3"/>
  <c r="BG8" i="3" s="1"/>
  <c r="AL3" i="3"/>
  <c r="AL8" i="3" s="1"/>
  <c r="AV3" i="3"/>
  <c r="AV8" i="3" s="1"/>
  <c r="S3" i="3"/>
  <c r="S8" i="3" s="1"/>
  <c r="BM4" i="3"/>
  <c r="BM9" i="3" s="1"/>
  <c r="BH4" i="3"/>
  <c r="BH9" i="3" s="1"/>
  <c r="J3" i="3"/>
  <c r="J8" i="3" s="1"/>
  <c r="AO3" i="3"/>
  <c r="AO8" i="3" s="1"/>
  <c r="U4" i="3"/>
  <c r="U9" i="3" s="1"/>
  <c r="AV4" i="3"/>
  <c r="AV9" i="3" s="1"/>
  <c r="AP4" i="3"/>
  <c r="AP9" i="3" s="1"/>
  <c r="AX4" i="3"/>
  <c r="AX9" i="3" s="1"/>
  <c r="AO4" i="3"/>
  <c r="AO9" i="3" s="1"/>
  <c r="L4" i="3"/>
  <c r="L9" i="3" s="1"/>
  <c r="BA3" i="3"/>
  <c r="BA8" i="3" s="1"/>
  <c r="O3" i="3"/>
  <c r="O8" i="3" s="1"/>
  <c r="BJ4" i="3"/>
  <c r="BJ9" i="3" s="1"/>
  <c r="BF4" i="3"/>
  <c r="BF9" i="3" s="1"/>
  <c r="AA4" i="3"/>
  <c r="AA9" i="3" s="1"/>
  <c r="AI4" i="3"/>
  <c r="AI9" i="3" s="1"/>
  <c r="J4" i="3"/>
  <c r="J9" i="3" s="1"/>
  <c r="V4" i="3"/>
  <c r="V9" i="3" s="1"/>
  <c r="R3" i="3"/>
  <c r="R8" i="3" s="1"/>
  <c r="S4" i="3"/>
  <c r="S9" i="3" s="1"/>
  <c r="T4" i="3"/>
  <c r="T9" i="3" s="1"/>
  <c r="BB4" i="3"/>
  <c r="BB9" i="3" s="1"/>
  <c r="AB4" i="3"/>
  <c r="AB9" i="3" s="1"/>
  <c r="AL4" i="3"/>
  <c r="AL9" i="3" s="1"/>
  <c r="AU4" i="3"/>
  <c r="AU9" i="3" s="1"/>
  <c r="AS4" i="3"/>
  <c r="AS9" i="3" s="1"/>
  <c r="V3" i="3"/>
  <c r="V8" i="3" s="1"/>
  <c r="BC3" i="3"/>
  <c r="BC8" i="3" s="1"/>
  <c r="Q3" i="3"/>
  <c r="Q8" i="3" s="1"/>
  <c r="K3" i="3"/>
  <c r="K8" i="3" s="1"/>
  <c r="AK3" i="3"/>
  <c r="AK8" i="3" s="1"/>
  <c r="AP3" i="3"/>
  <c r="AP8" i="3" s="1"/>
  <c r="AS3" i="3"/>
  <c r="AS8" i="3" s="1"/>
  <c r="BF3" i="3"/>
  <c r="BF8" i="3" s="1"/>
  <c r="AH3" i="3"/>
  <c r="AH8" i="3" s="1"/>
  <c r="Z3" i="3"/>
  <c r="Z8" i="3" s="1"/>
  <c r="AD3" i="3"/>
  <c r="AD8" i="3" s="1"/>
  <c r="AI3" i="3"/>
  <c r="AI8" i="3" s="1"/>
  <c r="BA4" i="3"/>
  <c r="BA9" i="3" s="1"/>
  <c r="AJ4" i="3"/>
  <c r="AJ9" i="3" s="1"/>
  <c r="AC4" i="3"/>
  <c r="AC9" i="3" s="1"/>
  <c r="AH4" i="3"/>
  <c r="AH9" i="3" s="1"/>
  <c r="AA3" i="3"/>
  <c r="AA8" i="3" s="1"/>
  <c r="BK3" i="3"/>
  <c r="BK8" i="3" s="1"/>
  <c r="AW3" i="3"/>
  <c r="AW8" i="3" s="1"/>
  <c r="BM3" i="3"/>
  <c r="BM8" i="3" s="1"/>
  <c r="AR3" i="3"/>
  <c r="AR8" i="3" s="1"/>
  <c r="AY3" i="3"/>
  <c r="AY8" i="3" s="1"/>
  <c r="BO3" i="3"/>
  <c r="BO8" i="3" s="1"/>
  <c r="BP3" i="3"/>
  <c r="BP8" i="3" s="1"/>
  <c r="P3" i="3"/>
  <c r="P8" i="3" s="1"/>
  <c r="W3" i="3"/>
  <c r="W8" i="3" s="1"/>
  <c r="H3" i="3"/>
  <c r="H8" i="3" s="1"/>
  <c r="BE4" i="3"/>
  <c r="BE9" i="3" s="1"/>
  <c r="BN4" i="3"/>
  <c r="BN9" i="3" s="1"/>
  <c r="BK4" i="3"/>
  <c r="BK9" i="3" s="1"/>
  <c r="BL4" i="3"/>
  <c r="BL9" i="3" s="1"/>
  <c r="AW4" i="3"/>
  <c r="AW9" i="3" s="1"/>
  <c r="AF3" i="3"/>
  <c r="AF8" i="3" s="1"/>
  <c r="I3" i="3"/>
  <c r="I8" i="3" s="1"/>
  <c r="AX3" i="3"/>
  <c r="AX8" i="3" s="1"/>
  <c r="AE3" i="3"/>
  <c r="AE8" i="3" s="1"/>
  <c r="N3" i="3"/>
  <c r="N8" i="3" s="1"/>
  <c r="BD3" i="3"/>
  <c r="BD8" i="3" s="1"/>
  <c r="BN3" i="3"/>
  <c r="BN8" i="3" s="1"/>
  <c r="BE3" i="3"/>
  <c r="BE8" i="3" s="1"/>
  <c r="BI3" i="3"/>
  <c r="BI8" i="3" s="1"/>
  <c r="BB3" i="3"/>
  <c r="BB8" i="3" s="1"/>
  <c r="AN3" i="3"/>
  <c r="AN8" i="3" s="1"/>
  <c r="AD6" i="3"/>
  <c r="AD11" i="3" s="1"/>
  <c r="AX6" i="3"/>
  <c r="AX11" i="3" s="1"/>
  <c r="BC6" i="3"/>
  <c r="BC11" i="3" s="1"/>
  <c r="AL6" i="3"/>
  <c r="AL11" i="3" s="1"/>
  <c r="AE6" i="3"/>
  <c r="AE11" i="3" s="1"/>
  <c r="M6" i="3"/>
  <c r="M11" i="3" s="1"/>
  <c r="AK6" i="3"/>
  <c r="AK11" i="3" s="1"/>
  <c r="J6" i="3"/>
  <c r="J11" i="3" s="1"/>
  <c r="BO6" i="3"/>
  <c r="BO11" i="3" s="1"/>
  <c r="P6" i="3"/>
  <c r="P11" i="3" s="1"/>
  <c r="X6" i="3"/>
  <c r="X11" i="3" s="1"/>
  <c r="BD6" i="3"/>
  <c r="BD11" i="3" s="1"/>
  <c r="AB6" i="3"/>
  <c r="AB11" i="3" s="1"/>
  <c r="Y6" i="3"/>
  <c r="Y11" i="3" s="1"/>
  <c r="W6" i="3"/>
  <c r="W11" i="3" s="1"/>
  <c r="AF6" i="3"/>
  <c r="AF11" i="3" s="1"/>
  <c r="BK6" i="3"/>
  <c r="BK11" i="3" s="1"/>
  <c r="O6" i="3"/>
  <c r="O11" i="3" s="1"/>
  <c r="R6" i="3"/>
  <c r="R11" i="3" s="1"/>
  <c r="Z6" i="3"/>
  <c r="Z11" i="3" s="1"/>
  <c r="AH6" i="3"/>
  <c r="AH11" i="3" s="1"/>
  <c r="BN6" i="3"/>
  <c r="BN11" i="3" s="1"/>
  <c r="Q6" i="3"/>
  <c r="Q11" i="3" s="1"/>
  <c r="AZ6" i="3"/>
  <c r="AZ11" i="3" s="1"/>
  <c r="AN6" i="3"/>
  <c r="AN11" i="3" s="1"/>
  <c r="BL6" i="3"/>
  <c r="BL11" i="3" s="1"/>
  <c r="AV6" i="3"/>
  <c r="AV11" i="3" s="1"/>
  <c r="U6" i="3"/>
  <c r="U11" i="3" s="1"/>
  <c r="BP6" i="3"/>
  <c r="BP11" i="3" s="1"/>
  <c r="N6" i="3"/>
  <c r="N11" i="3" s="1"/>
  <c r="BB6" i="3"/>
  <c r="BB11" i="3" s="1"/>
  <c r="I6" i="3"/>
  <c r="I11" i="3" s="1"/>
  <c r="T6" i="3"/>
  <c r="T11" i="3" s="1"/>
  <c r="AA6" i="3"/>
  <c r="AA11" i="3" s="1"/>
  <c r="BI6" i="3"/>
  <c r="BI11" i="3" s="1"/>
  <c r="AT6" i="3"/>
  <c r="AT11" i="3" s="1"/>
  <c r="AU6" i="3"/>
  <c r="AU11" i="3" s="1"/>
  <c r="AG6" i="3"/>
  <c r="AG11" i="3" s="1"/>
  <c r="AO6" i="3"/>
  <c r="AO11" i="3" s="1"/>
  <c r="AW6" i="3"/>
  <c r="AW11" i="3" s="1"/>
  <c r="BF6" i="3"/>
  <c r="BF11" i="3" s="1"/>
  <c r="BM6" i="3"/>
  <c r="BM11" i="3" s="1"/>
  <c r="S6" i="3"/>
  <c r="S11" i="3" s="1"/>
  <c r="BD4" i="3"/>
  <c r="BD9" i="3" s="1"/>
  <c r="BJ3" i="3"/>
  <c r="BJ8" i="3" s="1"/>
  <c r="AB3" i="3"/>
  <c r="AB8" i="3" s="1"/>
  <c r="AJ3" i="3"/>
  <c r="AJ8" i="3" s="1"/>
  <c r="AC3" i="3"/>
  <c r="AC8" i="3" s="1"/>
  <c r="X3" i="3"/>
  <c r="X8" i="3" s="1"/>
  <c r="AZ3" i="3"/>
  <c r="AZ8" i="3" s="1"/>
  <c r="M3" i="3"/>
  <c r="M8" i="3" s="1"/>
  <c r="AP6" i="3"/>
  <c r="AP11" i="3" s="1"/>
  <c r="AC6" i="3"/>
  <c r="AC11" i="3" s="1"/>
  <c r="V6" i="3"/>
  <c r="V11" i="3" s="1"/>
  <c r="BJ6" i="3"/>
  <c r="BJ11" i="3" s="1"/>
  <c r="AM6" i="3"/>
  <c r="AM11" i="3" s="1"/>
  <c r="K6" i="3"/>
  <c r="K11" i="3" s="1"/>
  <c r="AJ6" i="3"/>
  <c r="AJ11" i="3" s="1"/>
  <c r="BA6" i="3"/>
  <c r="BA11" i="3" s="1"/>
  <c r="AR6" i="3"/>
  <c r="AR11" i="3" s="1"/>
  <c r="BH6" i="3"/>
  <c r="BH11" i="3" s="1"/>
  <c r="AQ3" i="3"/>
  <c r="AQ8" i="3" s="1"/>
  <c r="BH3" i="3"/>
  <c r="BH8" i="3" s="1"/>
  <c r="AG3" i="3"/>
  <c r="AG8" i="3" s="1"/>
  <c r="AU3" i="3"/>
  <c r="AU8" i="3" s="1"/>
  <c r="BL3" i="3"/>
  <c r="BL8" i="3" s="1"/>
  <c r="Y3" i="3"/>
  <c r="Y8" i="3" s="1"/>
  <c r="AT3" i="3"/>
  <c r="AT8" i="3" s="1"/>
  <c r="BG6" i="3"/>
  <c r="BG11" i="3" s="1"/>
  <c r="BE6" i="3"/>
  <c r="BE11" i="3" s="1"/>
  <c r="AI6" i="3"/>
  <c r="AI11" i="3" s="1"/>
  <c r="AQ6" i="3"/>
  <c r="AQ11" i="3" s="1"/>
  <c r="AY6" i="3"/>
  <c r="AY11" i="3" s="1"/>
  <c r="L6" i="3"/>
  <c r="L11" i="3" s="1"/>
  <c r="AS6" i="3"/>
  <c r="AS11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C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Trend data taken from www.graphreader.com</t>
        </r>
      </text>
    </comment>
    <comment ref="D5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Trend data taken from www.graphreader.com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A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Assume stoves in 1960 were all traditional</t>
        </r>
      </text>
    </comment>
    <comment ref="A6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Date of first manufacture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D5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Middle of range in Table 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E4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Sample mean</t>
        </r>
      </text>
    </comment>
    <comment ref="A5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Traditional stoves assumed to be 1960</t>
        </r>
      </text>
    </comment>
    <comment ref="E6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Data for Guyapa - Chrcoal was not available as in Boafo-Mensah (2013)</t>
        </r>
      </text>
    </comment>
    <comment ref="A9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Traditional stoves assumed to be 1960</t>
        </r>
      </text>
    </comment>
  </commentList>
</comments>
</file>

<file path=xl/sharedStrings.xml><?xml version="1.0" encoding="utf-8"?>
<sst xmlns="http://schemas.openxmlformats.org/spreadsheetml/2006/main" count="799" uniqueCount="165">
  <si>
    <t>Fuel</t>
  </si>
  <si>
    <t>Efficiency [-]</t>
  </si>
  <si>
    <t>Firewood</t>
  </si>
  <si>
    <t>Charcoal</t>
  </si>
  <si>
    <t>Kerosene</t>
  </si>
  <si>
    <t>LPG</t>
  </si>
  <si>
    <t>Electricity</t>
  </si>
  <si>
    <t>Biogas</t>
  </si>
  <si>
    <t>Country</t>
  </si>
  <si>
    <t>Machine</t>
  </si>
  <si>
    <t>Eu.product</t>
  </si>
  <si>
    <t>GHA</t>
  </si>
  <si>
    <t>Charcoal stoves</t>
  </si>
  <si>
    <t>Quantity</t>
  </si>
  <si>
    <t>Energy.type</t>
  </si>
  <si>
    <t>Last.stage</t>
  </si>
  <si>
    <t>Method</t>
  </si>
  <si>
    <t>E</t>
  </si>
  <si>
    <t>Final</t>
  </si>
  <si>
    <t>PCM</t>
  </si>
  <si>
    <t>MTH.100.C</t>
  </si>
  <si>
    <t>eta.fu</t>
  </si>
  <si>
    <t>http://www.ijabe.org/index.php/ijabe/article/view/3637/pdf</t>
  </si>
  <si>
    <t>Stove</t>
  </si>
  <si>
    <t>Baseline stove</t>
  </si>
  <si>
    <t>Xunda</t>
  </si>
  <si>
    <t>Zoom jet</t>
  </si>
  <si>
    <t>Zoom Jet Eco</t>
  </si>
  <si>
    <t>Envirofit</t>
  </si>
  <si>
    <t>Mean</t>
  </si>
  <si>
    <t>CHN</t>
  </si>
  <si>
    <t>Year</t>
  </si>
  <si>
    <t>Zhang et al (2018) - Assessment of pollutant emissions and energy efficiency of four charcoal stoves</t>
  </si>
  <si>
    <t>Boafo-Mensah (2013) - Thermal efficiency of charcoal fired cookstoves in Ghana</t>
  </si>
  <si>
    <t>Thermal Efficiency [-]</t>
  </si>
  <si>
    <t>http://csirspace.csirgh.com/handle/123456789/751</t>
  </si>
  <si>
    <t>Traditional Stove</t>
  </si>
  <si>
    <t>Ahinbenso</t>
  </si>
  <si>
    <t>Gyapa</t>
  </si>
  <si>
    <t>https://doi.org/10.1016/j.apenergy.2012.03.041</t>
  </si>
  <si>
    <t>Afrane &amp; Ntiamoah (2012) - Analysis of the life-cycle costs and environmental impacts of cooking fuels used in Ghana</t>
  </si>
  <si>
    <t>https://www.sciencedirect.com/science/article/pii/0301421586901254</t>
  </si>
  <si>
    <t>Hyman (1986) - The economics of improved charcoal stoves in Kenya</t>
  </si>
  <si>
    <t>End-Use Efficiency [-]</t>
  </si>
  <si>
    <t>KEN</t>
  </si>
  <si>
    <t>Wood</t>
  </si>
  <si>
    <t>Cooking Stove Fuel</t>
  </si>
  <si>
    <t>Table 1</t>
  </si>
  <si>
    <t>Source/Method</t>
  </si>
  <si>
    <t>Zhang et al (2018)</t>
  </si>
  <si>
    <t>Additional info/sources</t>
  </si>
  <si>
    <t>http://www.gyapa.com/gyapa-fuel-efficient-cookstove.html</t>
  </si>
  <si>
    <t>Boafo-Mensah (2013)</t>
  </si>
  <si>
    <t>Hyman (1986)</t>
  </si>
  <si>
    <t>http://engineering.fuoye.edu.ng/journal/index.php/engineer/article/view/62/pdf</t>
  </si>
  <si>
    <t>Adeyemi et al (2017) - Thermal Performance of Improved Charcoal Stove as a Clean Development Mechanism Project – A Case Sudy of Bauchi</t>
  </si>
  <si>
    <t>https://pubs.acs.org/doi/full/10.1021/acs.est.7b02436</t>
  </si>
  <si>
    <t>Coffey et al (2017) - New Emission Factors and Efficiencies from in-Field Measurements of Traditional and Improved Cookstoves and Their Potential Implications</t>
  </si>
  <si>
    <t>Overall Thermal Efficiency [-]</t>
  </si>
  <si>
    <t>Stove Type</t>
  </si>
  <si>
    <t>Stove Fuel</t>
  </si>
  <si>
    <t>Threestone</t>
  </si>
  <si>
    <t>Phillips</t>
  </si>
  <si>
    <t>Coalpot</t>
  </si>
  <si>
    <t>NGN</t>
  </si>
  <si>
    <t>Improved charcoal stove</t>
  </si>
  <si>
    <t>Adeyemi (2017)</t>
  </si>
  <si>
    <t>year</t>
  </si>
  <si>
    <t>Eta.fu.lm</t>
  </si>
  <si>
    <t>Clean Cooking Catalog (2021) - Test Results</t>
  </si>
  <si>
    <t>Clean Cooking Catalog (2021)</t>
  </si>
  <si>
    <t>Linear interpolation</t>
  </si>
  <si>
    <t>Indexed to world</t>
  </si>
  <si>
    <t>http://catalog.cleancookstoves.org</t>
  </si>
  <si>
    <t>FAO (2017) - The charcoal transition</t>
  </si>
  <si>
    <t>http://www.fao.org/3/i6935e/i6935e.pdf</t>
  </si>
  <si>
    <t>Stove type</t>
  </si>
  <si>
    <t>Traditional</t>
  </si>
  <si>
    <t>Improved</t>
  </si>
  <si>
    <t>Gasifier</t>
  </si>
  <si>
    <t>Residues</t>
  </si>
  <si>
    <t>Dung</t>
  </si>
  <si>
    <t>-</t>
  </si>
  <si>
    <t>ASA</t>
  </si>
  <si>
    <t>FAO (2017)</t>
  </si>
  <si>
    <t>Edwards et al (2004) - Implications of changes in household stoves and fuel use in China</t>
  </si>
  <si>
    <t>https://doi.org/10.1016/S0301-4215(02)00309-9</t>
  </si>
  <si>
    <t>Number of Rural Households [-]</t>
  </si>
  <si>
    <t>Number of Improved Stoves [-]</t>
  </si>
  <si>
    <t>Proportion of Rural Households with an Improved Stove [-]</t>
  </si>
  <si>
    <t>Proportion of Rural Households without an Improved Stove [-]</t>
  </si>
  <si>
    <t>Assumed 0%</t>
  </si>
  <si>
    <t>Edwards et al (2004)</t>
  </si>
  <si>
    <t>CTCN (2011)</t>
  </si>
  <si>
    <t>Assumed 98%</t>
  </si>
  <si>
    <t>Barnes &amp; Floor (1996) - Rural Energy in Developing Countries A Challenge for Economic Development</t>
  </si>
  <si>
    <t>https://www.annualreviews.org/doi/full/10.1146/annurev.energy.21.1.497</t>
  </si>
  <si>
    <t>@article{dam2017charcoal,</t>
  </si>
  <si>
    <t xml:space="preserve">  title={The charcoal transition: greening the charcoal value chain to mitigate climate change and improve local livelihoods.},</t>
  </si>
  <si>
    <t xml:space="preserve">  author={Dam, J van and others},</t>
  </si>
  <si>
    <t xml:space="preserve">  journal={The charcoal transition: greening the charcoal value chain to mitigate climate change and improve local livelihoods.},</t>
  </si>
  <si>
    <t xml:space="preserve">  year={2017},</t>
  </si>
  <si>
    <t xml:space="preserve">  publisher={Food and Agriculture Organization of the United Nations (FAO)}</t>
  </si>
  <si>
    <t>}</t>
  </si>
  <si>
    <t xml:space="preserve">@misc{cca2021, </t>
  </si>
  <si>
    <t xml:space="preserve">  url={http://catalog.cleancookstoves.org/}, </t>
  </si>
  <si>
    <t xml:space="preserve">  journal={The Clean Cooking Catalog Product and Performance Data for the Clean Cooking Sector}, </t>
  </si>
  <si>
    <t xml:space="preserve">  publisher={Clean Cooking Alliance}, </t>
  </si>
  <si>
    <t xml:space="preserve">  year={2021}</t>
  </si>
  <si>
    <t>@article{zhang2018assessment,</t>
  </si>
  <si>
    <t xml:space="preserve">  title={Assessment of pollutant emissions and energy efficiency of four commercialized charcoal stoves with modified Chinese cooking stove protocol},</t>
  </si>
  <si>
    <t xml:space="preserve">  author={Zhang, Yixiang and Hao, Jiong and Zhou, Yuguang and Zhang, Zongxi and Chen, Li and Dong, Renjie},</t>
  </si>
  <si>
    <t xml:space="preserve">  journal={International Journal of Agricultural and Biological Engineering},</t>
  </si>
  <si>
    <t xml:space="preserve">  volume={11},</t>
  </si>
  <si>
    <t xml:space="preserve">  number={2},</t>
  </si>
  <si>
    <t xml:space="preserve">  pages={202--207},</t>
  </si>
  <si>
    <t xml:space="preserve">  year={2018},</t>
  </si>
  <si>
    <t xml:space="preserve">  DOI={10.25165/j.ijabe.20181102.3637}</t>
  </si>
  <si>
    <t>@article{boafo2013thermal,</t>
  </si>
  <si>
    <t xml:space="preserve">  title={Thermal efficiency of charcoal fired cookstoves in Ghana},</t>
  </si>
  <si>
    <t xml:space="preserve">  author={Boafo-Mensah, Gloria and Amponsah-Benefo, K and Animpong, Maame Adwoa Bentumah and Oduro, William Owusu and Kotey, Ebenezer Neequaye and Akufo-Kumi, Kisiedu and Laryea, Gabriel Nii},</t>
  </si>
  <si>
    <t xml:space="preserve">  year={2013},</t>
  </si>
  <si>
    <t xml:space="preserve">  url={http://hdl.handle.net/123456789/751}</t>
  </si>
  <si>
    <t>@article{hyman1986economics,</t>
  </si>
  <si>
    <t xml:space="preserve">  title={The economics of improved charcoal stoves in Kenya},</t>
  </si>
  <si>
    <t xml:space="preserve">  author={Hyman, Eric L},</t>
  </si>
  <si>
    <t xml:space="preserve">  journal={Energy Policy},</t>
  </si>
  <si>
    <t xml:space="preserve">  volume={14},</t>
  </si>
  <si>
    <t xml:space="preserve">  pages={149--158},</t>
  </si>
  <si>
    <t xml:space="preserve">  year={1986},</t>
  </si>
  <si>
    <t xml:space="preserve">  publisher={Elsevier},</t>
  </si>
  <si>
    <t xml:space="preserve">  DOI={https://doi.org/10.1016/0301-4215(86)90125-4}</t>
  </si>
  <si>
    <t>@article{adeyemi2017thermal,</t>
  </si>
  <si>
    <t xml:space="preserve">  title={Thermal performance of improved charcoal stove as a clean development mechanism project--A case study of Bauchi},</t>
  </si>
  <si>
    <t xml:space="preserve">  author={Adeyemi, Kafayat and Lawal, Nasiru and Asere, Abraham},</t>
  </si>
  <si>
    <t xml:space="preserve">  journal={FUOYE Journal of Engineering and Technology},</t>
  </si>
  <si>
    <t xml:space="preserve">  volume={2},</t>
  </si>
  <si>
    <t xml:space="preserve">  number={1},</t>
  </si>
  <si>
    <t xml:space="preserve">  DOI={http://dx.doi.org/10.46792/fuoyejet.v2i1.62}</t>
  </si>
  <si>
    <t>(FAO (2017) Traditional Stove * Edwards (2004) adoption perc.) + (Adeyemi et al (2017) Improved Stove* Edwards (2004) adoption perc.)</t>
  </si>
  <si>
    <t>WRLD</t>
  </si>
  <si>
    <t>CHNM</t>
  </si>
  <si>
    <t>LTH.20.C</t>
  </si>
  <si>
    <t>@article{edwards2004,</t>
  </si>
  <si>
    <t xml:space="preserve">  title = {Implications of changes in household stoves and fuel use in China},</t>
  </si>
  <si>
    <t xml:space="preserve">  journal = {Energy Policy},</t>
  </si>
  <si>
    <t xml:space="preserve">  volume = {32},</t>
  </si>
  <si>
    <t xml:space="preserve">  number = {3},</t>
  </si>
  <si>
    <t xml:space="preserve">  pages = {395-411},</t>
  </si>
  <si>
    <t xml:space="preserve">  year = {2004},</t>
  </si>
  <si>
    <t xml:space="preserve">  issn = {0301-4215},</t>
  </si>
  <si>
    <t xml:space="preserve">  doi = {https://doi.org/10.1016/S0301-4215(02)00309-9},</t>
  </si>
  <si>
    <t xml:space="preserve">  author = {Edwards, Rufus D. and Smith, Kirk R. and Zhang, Junfeng and Ma, Yuqing},</t>
  </si>
  <si>
    <t>WRLD - Method A, interpolation</t>
  </si>
  <si>
    <t>WRLD - Method B, adoption rates</t>
  </si>
  <si>
    <t>CTCN (2011) - Improved Cook Stoves</t>
  </si>
  <si>
    <t>https://www.ctc-n.org/technologies/improved-cook-stoves</t>
  </si>
  <si>
    <t>IND</t>
  </si>
  <si>
    <t xml:space="preserve">@misc{ctcn2011, </t>
  </si>
  <si>
    <t xml:space="preserve">  url={https://www.ctc-n.org/technologies/improved-cook-stoves}, </t>
  </si>
  <si>
    <t xml:space="preserve">  journal={Improved Cook Stoves}, </t>
  </si>
  <si>
    <t xml:space="preserve">  publisher={Climate Technology Centre &amp; Network (CTCN)}, </t>
  </si>
  <si>
    <t xml:space="preserve">  author={CTCN}, </t>
  </si>
  <si>
    <t xml:space="preserve">  year={2011}, </t>
  </si>
  <si>
    <t xml:space="preserve">  month={Mar}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</si>
</sst>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rgb="FF000000"/>
      <name val="Arial Unicode MS"/>
      <family val="2"/>
    </font>
    <font>
      <b/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9"/>
      <name val="Calibri"/>
      <family val="2"/>
      <scheme val="minor"/>
    </font>
    <font>
      <sz val="11"/>
      <color theme="9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4" fillId="0" borderId="0"/>
    <xf numFmtId="0" fontId="5" fillId="0" borderId="0"/>
    <xf numFmtId="0" fontId="7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</cellStyleXfs>
  <cellXfs count="43">
    <xf numFmtId="0" fontId="0" fillId="0" borderId="0" xfId="0"/>
    <xf numFmtId="0" fontId="4" fillId="0" borderId="0" xfId="1"/>
    <xf numFmtId="0" fontId="4" fillId="0" borderId="0" xfId="1" applyAlignment="1">
      <alignment wrapText="1"/>
    </xf>
    <xf numFmtId="0" fontId="6" fillId="0" borderId="1" xfId="2" applyFont="1" applyBorder="1" applyAlignment="1">
      <alignment horizontal="center"/>
    </xf>
    <xf numFmtId="0" fontId="4" fillId="0" borderId="0" xfId="1" applyAlignment="1">
      <alignment horizontal="center"/>
    </xf>
    <xf numFmtId="10" fontId="4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7" fillId="0" borderId="0" xfId="3"/>
    <xf numFmtId="0" fontId="8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10" fontId="0" fillId="0" borderId="0" xfId="0" applyNumberFormat="1" applyAlignment="1">
      <alignment horizontal="center"/>
    </xf>
    <xf numFmtId="10" fontId="9" fillId="0" borderId="0" xfId="0" applyNumberFormat="1" applyFont="1" applyAlignment="1">
      <alignment horizontal="center"/>
    </xf>
    <xf numFmtId="0" fontId="9" fillId="2" borderId="0" xfId="0" applyFont="1" applyFill="1"/>
    <xf numFmtId="0" fontId="9" fillId="0" borderId="1" xfId="0" applyFont="1" applyBorder="1" applyAlignment="1">
      <alignment horizontal="center"/>
    </xf>
    <xf numFmtId="0" fontId="0" fillId="3" borderId="0" xfId="0" applyFill="1" applyAlignment="1">
      <alignment horizontal="center"/>
    </xf>
    <xf numFmtId="0" fontId="9" fillId="3" borderId="0" xfId="0" applyFont="1" applyFill="1" applyAlignment="1">
      <alignment horizontal="left"/>
    </xf>
    <xf numFmtId="0" fontId="9" fillId="4" borderId="0" xfId="0" applyFont="1" applyFill="1" applyAlignment="1">
      <alignment horizontal="left"/>
    </xf>
    <xf numFmtId="0" fontId="0" fillId="4" borderId="0" xfId="0" applyFill="1" applyAlignment="1">
      <alignment horizontal="center"/>
    </xf>
    <xf numFmtId="0" fontId="9" fillId="5" borderId="0" xfId="0" applyFont="1" applyFill="1" applyAlignment="1">
      <alignment horizontal="left"/>
    </xf>
    <xf numFmtId="0" fontId="0" fillId="5" borderId="0" xfId="0" applyFill="1" applyAlignment="1">
      <alignment horizontal="center"/>
    </xf>
    <xf numFmtId="0" fontId="9" fillId="6" borderId="0" xfId="0" applyFont="1" applyFill="1" applyAlignment="1">
      <alignment horizontal="left"/>
    </xf>
    <xf numFmtId="0" fontId="0" fillId="6" borderId="0" xfId="0" applyFill="1" applyAlignment="1">
      <alignment horizontal="center"/>
    </xf>
    <xf numFmtId="0" fontId="12" fillId="0" borderId="0" xfId="0" applyFont="1" applyAlignment="1">
      <alignment horizontal="center"/>
    </xf>
    <xf numFmtId="10" fontId="12" fillId="0" borderId="0" xfId="0" applyNumberFormat="1" applyFont="1" applyAlignment="1">
      <alignment horizontal="center"/>
    </xf>
    <xf numFmtId="0" fontId="3" fillId="0" borderId="0" xfId="4"/>
    <xf numFmtId="0" fontId="9" fillId="7" borderId="0" xfId="0" applyFont="1" applyFill="1" applyAlignment="1">
      <alignment horizontal="left"/>
    </xf>
    <xf numFmtId="0" fontId="0" fillId="7" borderId="0" xfId="0" applyFill="1" applyAlignment="1">
      <alignment horizontal="center"/>
    </xf>
    <xf numFmtId="0" fontId="13" fillId="0" borderId="0" xfId="5"/>
    <xf numFmtId="0" fontId="14" fillId="0" borderId="0" xfId="1" applyFont="1" applyAlignment="1">
      <alignment horizontal="center" wrapText="1"/>
    </xf>
    <xf numFmtId="10" fontId="15" fillId="0" borderId="0" xfId="1" applyNumberFormat="1" applyFont="1" applyAlignment="1">
      <alignment horizontal="center"/>
    </xf>
    <xf numFmtId="0" fontId="15" fillId="0" borderId="0" xfId="1" applyFont="1" applyAlignment="1">
      <alignment horizontal="center"/>
    </xf>
    <xf numFmtId="0" fontId="0" fillId="8" borderId="0" xfId="0" applyFill="1"/>
    <xf numFmtId="0" fontId="12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2" fillId="0" borderId="0" xfId="1" applyFont="1" applyAlignment="1">
      <alignment horizontal="center"/>
    </xf>
    <xf numFmtId="0" fontId="16" fillId="8" borderId="0" xfId="0" applyFont="1" applyFill="1"/>
    <xf numFmtId="0" fontId="9" fillId="9" borderId="0" xfId="0" applyFont="1" applyFill="1" applyAlignment="1">
      <alignment horizontal="left"/>
    </xf>
    <xf numFmtId="0" fontId="0" fillId="9" borderId="0" xfId="0" applyFill="1" applyAlignment="1">
      <alignment horizontal="center"/>
    </xf>
    <xf numFmtId="0" fontId="1" fillId="0" borderId="0" xfId="6"/>
    <xf numFmtId="0" fontId="14" fillId="0" borderId="0" xfId="6" applyFont="1" applyAlignment="1">
      <alignment horizontal="center" wrapText="1"/>
    </xf>
    <xf numFmtId="0" fontId="1" fillId="0" borderId="0" xfId="6" applyAlignment="1">
      <alignment horizontal="center"/>
    </xf>
    <xf numFmtId="10" fontId="1" fillId="0" borderId="0" xfId="6" applyNumberFormat="1" applyAlignment="1">
      <alignment horizontal="center"/>
    </xf>
    <xf numFmtId="0" fontId="17" fillId="8" borderId="0" xfId="0" applyFont="1" applyFill="1"/>
  </cellXfs>
  <cellStyles count="7">
    <cellStyle name="Hyperlink" xfId="3" builtinId="8"/>
    <cellStyle name="Hyperlink 2" xfId="5" xr:uid="{00000000-0005-0000-0000-000001000000}"/>
    <cellStyle name="Normal" xfId="0" builtinId="0"/>
    <cellStyle name="Normal 2" xfId="1" xr:uid="{00000000-0005-0000-0000-000003000000}"/>
    <cellStyle name="Normal 2 2 3" xfId="2" xr:uid="{00000000-0005-0000-0000-000004000000}"/>
    <cellStyle name="Normal 3" xfId="4" xr:uid="{00000000-0005-0000-0000-000005000000}"/>
    <cellStyle name="Normal 4" xfId="6" xr:uid="{B00850BB-5A07-4AA2-8DE6-D35619AA3E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tmp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mp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320781</xdr:colOff>
      <xdr:row>4</xdr:row>
      <xdr:rowOff>35718</xdr:rowOff>
    </xdr:from>
    <xdr:to>
      <xdr:col>21</xdr:col>
      <xdr:colOff>380997</xdr:colOff>
      <xdr:row>26</xdr:row>
      <xdr:rowOff>12127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22306" y="797718"/>
          <a:ext cx="7375416" cy="43579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411956</xdr:colOff>
      <xdr:row>2</xdr:row>
      <xdr:rowOff>183355</xdr:rowOff>
    </xdr:from>
    <xdr:to>
      <xdr:col>16</xdr:col>
      <xdr:colOff>230062</xdr:colOff>
      <xdr:row>26</xdr:row>
      <xdr:rowOff>49422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6019" y="588168"/>
          <a:ext cx="7414293" cy="4723817"/>
        </a:xfrm>
        <a:prstGeom prst="rect">
          <a:avLst/>
        </a:prstGeom>
      </xdr:spPr>
    </xdr:pic>
    <xdr:clientData/>
  </xdr:twoCellAnchor>
  <xdr:twoCellAnchor editAs="oneCell">
    <xdr:from>
      <xdr:col>1</xdr:col>
      <xdr:colOff>1012031</xdr:colOff>
      <xdr:row>27</xdr:row>
      <xdr:rowOff>71437</xdr:rowOff>
    </xdr:from>
    <xdr:to>
      <xdr:col>8</xdr:col>
      <xdr:colOff>150906</xdr:colOff>
      <xdr:row>43</xdr:row>
      <xdr:rowOff>43310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594" y="5536406"/>
          <a:ext cx="6354062" cy="32103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1</xdr:rowOff>
    </xdr:from>
    <xdr:to>
      <xdr:col>19</xdr:col>
      <xdr:colOff>523874</xdr:colOff>
      <xdr:row>14</xdr:row>
      <xdr:rowOff>1867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490039-9B3B-4C78-9F28-EBA2C2C16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81001"/>
          <a:ext cx="6010274" cy="2478366"/>
        </a:xfrm>
        <a:prstGeom prst="rect">
          <a:avLst/>
        </a:prstGeom>
      </xdr:spPr>
    </xdr:pic>
    <xdr:clientData/>
  </xdr:twoCellAnchor>
  <xdr:twoCellAnchor editAs="oneCell">
    <xdr:from>
      <xdr:col>19</xdr:col>
      <xdr:colOff>547688</xdr:colOff>
      <xdr:row>1</xdr:row>
      <xdr:rowOff>178594</xdr:rowOff>
    </xdr:from>
    <xdr:to>
      <xdr:col>29</xdr:col>
      <xdr:colOff>269710</xdr:colOff>
      <xdr:row>26</xdr:row>
      <xdr:rowOff>37196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ED54D-089A-4449-A4D5-ADC9F28BE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5988" y="369094"/>
          <a:ext cx="5818022" cy="4811602"/>
        </a:xfrm>
        <a:prstGeom prst="rect">
          <a:avLst/>
        </a:prstGeom>
      </xdr:spPr>
    </xdr:pic>
    <xdr:clientData/>
  </xdr:twoCellAnchor>
  <xdr:twoCellAnchor editAs="oneCell">
    <xdr:from>
      <xdr:col>11</xdr:col>
      <xdr:colOff>357188</xdr:colOff>
      <xdr:row>27</xdr:row>
      <xdr:rowOff>130969</xdr:rowOff>
    </xdr:from>
    <xdr:to>
      <xdr:col>26</xdr:col>
      <xdr:colOff>353669</xdr:colOff>
      <xdr:row>47</xdr:row>
      <xdr:rowOff>140017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A7BBB7-47F6-437C-91D4-6E35B2850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8688" y="5464969"/>
          <a:ext cx="9140481" cy="38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488156</xdr:colOff>
      <xdr:row>2</xdr:row>
      <xdr:rowOff>1</xdr:rowOff>
    </xdr:from>
    <xdr:to>
      <xdr:col>16</xdr:col>
      <xdr:colOff>677946</xdr:colOff>
      <xdr:row>9</xdr:row>
      <xdr:rowOff>95064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7719" y="404814"/>
          <a:ext cx="5714290" cy="1511906"/>
        </a:xfrm>
        <a:prstGeom prst="rect">
          <a:avLst/>
        </a:prstGeom>
      </xdr:spPr>
    </xdr:pic>
    <xdr:clientData/>
  </xdr:twoCellAnchor>
  <xdr:twoCellAnchor editAs="oneCell">
    <xdr:from>
      <xdr:col>8</xdr:col>
      <xdr:colOff>654843</xdr:colOff>
      <xdr:row>10</xdr:row>
      <xdr:rowOff>123157</xdr:rowOff>
    </xdr:from>
    <xdr:to>
      <xdr:col>17</xdr:col>
      <xdr:colOff>86642</xdr:colOff>
      <xdr:row>25</xdr:row>
      <xdr:rowOff>45724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4406" y="2147220"/>
          <a:ext cx="5646861" cy="29586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381000</xdr:colOff>
      <xdr:row>2</xdr:row>
      <xdr:rowOff>119063</xdr:rowOff>
    </xdr:from>
    <xdr:to>
      <xdr:col>17</xdr:col>
      <xdr:colOff>561095</xdr:colOff>
      <xdr:row>14</xdr:row>
      <xdr:rowOff>166382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4938" y="523876"/>
          <a:ext cx="7085720" cy="24761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4</xdr:row>
      <xdr:rowOff>35719</xdr:rowOff>
    </xdr:from>
    <xdr:to>
      <xdr:col>16</xdr:col>
      <xdr:colOff>223121</xdr:colOff>
      <xdr:row>22</xdr:row>
      <xdr:rowOff>20977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8312" y="845344"/>
          <a:ext cx="5723809" cy="36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142875</xdr:colOff>
      <xdr:row>2</xdr:row>
      <xdr:rowOff>178593</xdr:rowOff>
    </xdr:from>
    <xdr:to>
      <xdr:col>20</xdr:col>
      <xdr:colOff>460439</xdr:colOff>
      <xdr:row>27</xdr:row>
      <xdr:rowOff>166687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7938" y="583406"/>
          <a:ext cx="7913752" cy="5048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35718</xdr:colOff>
      <xdr:row>2</xdr:row>
      <xdr:rowOff>171906</xdr:rowOff>
    </xdr:from>
    <xdr:to>
      <xdr:col>26</xdr:col>
      <xdr:colOff>136491</xdr:colOff>
      <xdr:row>32</xdr:row>
      <xdr:rowOff>25136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3781" y="576719"/>
          <a:ext cx="9078085" cy="592541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12</xdr:col>
      <xdr:colOff>399482</xdr:colOff>
      <xdr:row>15</xdr:row>
      <xdr:rowOff>56839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607219"/>
          <a:ext cx="4542857" cy="24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328613</xdr:colOff>
      <xdr:row>2</xdr:row>
      <xdr:rowOff>176212</xdr:rowOff>
    </xdr:from>
    <xdr:to>
      <xdr:col>5</xdr:col>
      <xdr:colOff>331788</xdr:colOff>
      <xdr:row>12</xdr:row>
      <xdr:rowOff>176212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5488" y="581025"/>
          <a:ext cx="2503488" cy="20240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511969</xdr:colOff>
      <xdr:row>4</xdr:row>
      <xdr:rowOff>0</xdr:rowOff>
    </xdr:from>
    <xdr:to>
      <xdr:col>16</xdr:col>
      <xdr:colOff>144526</xdr:colOff>
      <xdr:row>26</xdr:row>
      <xdr:rowOff>99443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5907" y="809625"/>
          <a:ext cx="5847619" cy="45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HND/Details/HN_TFC_Efficienci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'18%20Summer\GHUsefulWorkEfficienciesMatrix_10-y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ropbox/Fellowship%201960-2015%20PFU%20database/Data/Machines%20-%20Data/Wood_stoves/Wood_sto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_TFC_Efficiencies"/>
      <sheetName val="Ind. -- Elect. (fixed)"/>
      <sheetName val="PB-MH Efficiencies"/>
      <sheetName val="Phi Values"/>
      <sheetName val="Kerosene Use"/>
      <sheetName val="Industry -- Coke furnace"/>
      <sheetName val="Road--Automobile Efficiency"/>
      <sheetName val="Services--Electricity"/>
      <sheetName val="Lighting"/>
      <sheetName val="Industrial--Electricity"/>
      <sheetName val="Refrigerator Efficiency"/>
      <sheetName val="Industrial--Solid Biomass"/>
      <sheetName val="Residential--Electricity"/>
      <sheetName val="Residential--Census Data"/>
      <sheetName val="Residential--Fuel Oil"/>
      <sheetName val="Industrial -- Fuel oil"/>
      <sheetName val="Residential--Stove Efficiency"/>
    </sheetNames>
    <sheetDataSet>
      <sheetData sheetId="0"/>
      <sheetData sheetId="1"/>
      <sheetData sheetId="2"/>
      <sheetData sheetId="3">
        <row r="6">
          <cell r="C6">
            <v>0.13300399011970354</v>
          </cell>
        </row>
        <row r="9">
          <cell r="C9">
            <v>0.20099155835454907</v>
          </cell>
        </row>
        <row r="10">
          <cell r="C10">
            <v>0.36986156609954557</v>
          </cell>
        </row>
        <row r="12">
          <cell r="C12">
            <v>0.76581706790244675</v>
          </cell>
        </row>
      </sheetData>
      <sheetData sheetId="4">
        <row r="19">
          <cell r="S19">
            <v>0.37790000000000001</v>
          </cell>
        </row>
        <row r="30">
          <cell r="O30">
            <v>0.246</v>
          </cell>
        </row>
        <row r="32">
          <cell r="O32">
            <v>3.6017569546120056E-3</v>
          </cell>
        </row>
      </sheetData>
      <sheetData sheetId="5">
        <row r="4">
          <cell r="L4">
            <v>0.47127999999999998</v>
          </cell>
        </row>
      </sheetData>
      <sheetData sheetId="6"/>
      <sheetData sheetId="7"/>
      <sheetData sheetId="8"/>
      <sheetData sheetId="9"/>
      <sheetData sheetId="10">
        <row r="38">
          <cell r="B38">
            <v>2.9704224460067142E-2</v>
          </cell>
        </row>
      </sheetData>
      <sheetData sheetId="11"/>
      <sheetData sheetId="12"/>
      <sheetData sheetId="13">
        <row r="7">
          <cell r="F7">
            <v>0.23057214414717275</v>
          </cell>
        </row>
      </sheetData>
      <sheetData sheetId="14"/>
      <sheetData sheetId="15"/>
      <sheetData sheetId="16">
        <row r="64">
          <cell r="B64">
            <v>0.58742499999999997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H_TFC_Efficiencies"/>
      <sheetName val="PB Efficiencies"/>
      <sheetName val="phi_heat"/>
      <sheetName val="Stove efficiencies"/>
      <sheetName val="Domestic electricity allocation"/>
      <sheetName val="Fan efficiencies"/>
      <sheetName val="Electric lighting efficiencies"/>
      <sheetName val="TV lighting efficiencies"/>
      <sheetName val="Domestic refrigeration"/>
      <sheetName val="Non-spec. ind. elec. alloc."/>
      <sheetName val="FixedGHIndustryElectricity"/>
      <sheetName val="PSB"/>
      <sheetName val="FixedGHPSB"/>
      <sheetName val="Xf Eu Xu calcs"/>
      <sheetName val="GHPrimary"/>
      <sheetName val="TFCSummary"/>
      <sheetName val="GH_EIOU_Efficiencies"/>
    </sheetNames>
    <sheetDataSet>
      <sheetData sheetId="0" refreshError="1"/>
      <sheetData sheetId="1" refreshError="1"/>
      <sheetData sheetId="2" refreshError="1">
        <row r="8">
          <cell r="C8">
            <v>0.20099155835454907</v>
          </cell>
        </row>
      </sheetData>
      <sheetData sheetId="3" refreshError="1">
        <row r="7">
          <cell r="B7">
            <v>0.35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S"/>
      <sheetName val="FIN_ETA"/>
      <sheetName val="PB COMMENTS"/>
      <sheetName val="Calcs"/>
      <sheetName val="Edwards_2004"/>
      <sheetName val="Li_2016"/>
      <sheetName val="CTCN_2011"/>
      <sheetName val="Skreiberg_2018"/>
      <sheetName val="Coffey_2017"/>
      <sheetName val="Butcher_1977"/>
      <sheetName val="EPA_2021"/>
      <sheetName val="VerBeek_2020"/>
      <sheetName val="Ayres_2005"/>
      <sheetName val="Afrane_20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doi.org/10.1016/S0301-4215(02)00309-9" TargetMode="Externa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fao.org/3/i6935e/i6935e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ctc-n.org/technologies/improved-cook-stoves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://www.gyapa.com/gyapa-fuel-efficient-cookstove.html" TargetMode="External"/><Relationship Id="rId1" Type="http://schemas.openxmlformats.org/officeDocument/2006/relationships/hyperlink" Target="http://csirspace.csirgh.com/handle/123456789/751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hyperlink" Target="https://www.sciencedirect.com/science/article/pii/0301421586901254" TargetMode="External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ijabe.org/index.php/ijabe/article/view/3637/pdf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ngineering.fuoye.edu.ng/journal/index.php/engineer/article/view/62/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catalog.cleancookstoves.org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hyperlink" Target="https://pubs.acs.org/doi/full/10.1021/acs.est.7b02436" TargetMode="External"/><Relationship Id="rId4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i.org/10.1016/j.apenergy.2012.03.041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annualreviews.org/doi/full/10.1146/annurev.energy.21.1.4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5"/>
  <sheetViews>
    <sheetView topLeftCell="A40" workbookViewId="0">
      <selection activeCell="A68" sqref="A68:A75"/>
    </sheetView>
  </sheetViews>
  <sheetFormatPr defaultColWidth="9" defaultRowHeight="15.75"/>
  <cols>
    <col min="1" max="16384" width="9" style="31"/>
  </cols>
  <sheetData>
    <row r="1" spans="1:1">
      <c r="A1" s="35" t="s">
        <v>97</v>
      </c>
    </row>
    <row r="2" spans="1:1">
      <c r="A2" s="35" t="s">
        <v>98</v>
      </c>
    </row>
    <row r="3" spans="1:1">
      <c r="A3" s="35" t="s">
        <v>99</v>
      </c>
    </row>
    <row r="4" spans="1:1">
      <c r="A4" s="35" t="s">
        <v>100</v>
      </c>
    </row>
    <row r="5" spans="1:1">
      <c r="A5" s="35" t="s">
        <v>101</v>
      </c>
    </row>
    <row r="6" spans="1:1">
      <c r="A6" s="35" t="s">
        <v>102</v>
      </c>
    </row>
    <row r="7" spans="1:1">
      <c r="A7" s="35" t="s">
        <v>103</v>
      </c>
    </row>
    <row r="8" spans="1:1">
      <c r="A8" s="35"/>
    </row>
    <row r="9" spans="1:1">
      <c r="A9" s="35" t="s">
        <v>104</v>
      </c>
    </row>
    <row r="10" spans="1:1">
      <c r="A10" s="35" t="s">
        <v>105</v>
      </c>
    </row>
    <row r="11" spans="1:1">
      <c r="A11" s="35" t="s">
        <v>106</v>
      </c>
    </row>
    <row r="12" spans="1:1">
      <c r="A12" s="35" t="s">
        <v>107</v>
      </c>
    </row>
    <row r="13" spans="1:1">
      <c r="A13" s="35" t="s">
        <v>108</v>
      </c>
    </row>
    <row r="14" spans="1:1">
      <c r="A14" s="35" t="s">
        <v>103</v>
      </c>
    </row>
    <row r="15" spans="1:1">
      <c r="A15" s="35"/>
    </row>
    <row r="16" spans="1:1">
      <c r="A16" s="35" t="s">
        <v>109</v>
      </c>
    </row>
    <row r="17" spans="1:1">
      <c r="A17" s="35" t="s">
        <v>110</v>
      </c>
    </row>
    <row r="18" spans="1:1">
      <c r="A18" s="35" t="s">
        <v>111</v>
      </c>
    </row>
    <row r="19" spans="1:1">
      <c r="A19" s="35" t="s">
        <v>112</v>
      </c>
    </row>
    <row r="20" spans="1:1">
      <c r="A20" s="35" t="s">
        <v>113</v>
      </c>
    </row>
    <row r="21" spans="1:1">
      <c r="A21" s="35" t="s">
        <v>114</v>
      </c>
    </row>
    <row r="22" spans="1:1">
      <c r="A22" s="35" t="s">
        <v>115</v>
      </c>
    </row>
    <row r="23" spans="1:1">
      <c r="A23" s="35" t="s">
        <v>116</v>
      </c>
    </row>
    <row r="24" spans="1:1">
      <c r="A24" s="35" t="s">
        <v>117</v>
      </c>
    </row>
    <row r="25" spans="1:1">
      <c r="A25" s="35" t="s">
        <v>103</v>
      </c>
    </row>
    <row r="26" spans="1:1">
      <c r="A26" s="35"/>
    </row>
    <row r="27" spans="1:1">
      <c r="A27" s="35" t="s">
        <v>118</v>
      </c>
    </row>
    <row r="28" spans="1:1">
      <c r="A28" s="35" t="s">
        <v>119</v>
      </c>
    </row>
    <row r="29" spans="1:1">
      <c r="A29" s="35" t="s">
        <v>120</v>
      </c>
    </row>
    <row r="30" spans="1:1">
      <c r="A30" s="35" t="s">
        <v>121</v>
      </c>
    </row>
    <row r="31" spans="1:1">
      <c r="A31" s="35" t="s">
        <v>122</v>
      </c>
    </row>
    <row r="32" spans="1:1">
      <c r="A32" s="35" t="s">
        <v>103</v>
      </c>
    </row>
    <row r="33" spans="1:1">
      <c r="A33" s="35"/>
    </row>
    <row r="34" spans="1:1">
      <c r="A34" s="35" t="s">
        <v>123</v>
      </c>
    </row>
    <row r="35" spans="1:1">
      <c r="A35" s="35" t="s">
        <v>124</v>
      </c>
    </row>
    <row r="36" spans="1:1">
      <c r="A36" s="35" t="s">
        <v>125</v>
      </c>
    </row>
    <row r="37" spans="1:1">
      <c r="A37" s="35" t="s">
        <v>126</v>
      </c>
    </row>
    <row r="38" spans="1:1">
      <c r="A38" s="35" t="s">
        <v>127</v>
      </c>
    </row>
    <row r="39" spans="1:1">
      <c r="A39" s="35" t="s">
        <v>114</v>
      </c>
    </row>
    <row r="40" spans="1:1">
      <c r="A40" s="35" t="s">
        <v>128</v>
      </c>
    </row>
    <row r="41" spans="1:1">
      <c r="A41" s="35" t="s">
        <v>129</v>
      </c>
    </row>
    <row r="42" spans="1:1">
      <c r="A42" s="35" t="s">
        <v>130</v>
      </c>
    </row>
    <row r="43" spans="1:1">
      <c r="A43" s="35" t="s">
        <v>131</v>
      </c>
    </row>
    <row r="44" spans="1:1">
      <c r="A44" s="35" t="s">
        <v>103</v>
      </c>
    </row>
    <row r="45" spans="1:1">
      <c r="A45" s="35"/>
    </row>
    <row r="46" spans="1:1">
      <c r="A46" s="35" t="s">
        <v>132</v>
      </c>
    </row>
    <row r="47" spans="1:1">
      <c r="A47" s="35" t="s">
        <v>133</v>
      </c>
    </row>
    <row r="48" spans="1:1">
      <c r="A48" s="35" t="s">
        <v>134</v>
      </c>
    </row>
    <row r="49" spans="1:1">
      <c r="A49" s="35" t="s">
        <v>135</v>
      </c>
    </row>
    <row r="50" spans="1:1">
      <c r="A50" s="35" t="s">
        <v>136</v>
      </c>
    </row>
    <row r="51" spans="1:1">
      <c r="A51" s="35" t="s">
        <v>137</v>
      </c>
    </row>
    <row r="52" spans="1:1">
      <c r="A52" s="35" t="s">
        <v>101</v>
      </c>
    </row>
    <row r="53" spans="1:1">
      <c r="A53" s="35" t="s">
        <v>138</v>
      </c>
    </row>
    <row r="54" spans="1:1">
      <c r="A54" s="35" t="s">
        <v>103</v>
      </c>
    </row>
    <row r="55" spans="1:1">
      <c r="A55" s="35"/>
    </row>
    <row r="56" spans="1:1">
      <c r="A56" s="35" t="s">
        <v>143</v>
      </c>
    </row>
    <row r="57" spans="1:1">
      <c r="A57" s="35" t="s">
        <v>144</v>
      </c>
    </row>
    <row r="58" spans="1:1">
      <c r="A58" s="35" t="s">
        <v>145</v>
      </c>
    </row>
    <row r="59" spans="1:1">
      <c r="A59" s="35" t="s">
        <v>146</v>
      </c>
    </row>
    <row r="60" spans="1:1">
      <c r="A60" s="35" t="s">
        <v>147</v>
      </c>
    </row>
    <row r="61" spans="1:1">
      <c r="A61" s="35" t="s">
        <v>148</v>
      </c>
    </row>
    <row r="62" spans="1:1">
      <c r="A62" s="35" t="s">
        <v>149</v>
      </c>
    </row>
    <row r="63" spans="1:1">
      <c r="A63" s="35" t="s">
        <v>150</v>
      </c>
    </row>
    <row r="64" spans="1:1">
      <c r="A64" s="35" t="s">
        <v>151</v>
      </c>
    </row>
    <row r="65" spans="1:1">
      <c r="A65" s="35" t="s">
        <v>152</v>
      </c>
    </row>
    <row r="66" spans="1:1">
      <c r="A66" s="35" t="s">
        <v>103</v>
      </c>
    </row>
    <row r="68" spans="1:1">
      <c r="A68" s="42" t="s">
        <v>158</v>
      </c>
    </row>
    <row r="69" spans="1:1">
      <c r="A69" s="42" t="s">
        <v>159</v>
      </c>
    </row>
    <row r="70" spans="1:1">
      <c r="A70" s="42" t="s">
        <v>160</v>
      </c>
    </row>
    <row r="71" spans="1:1">
      <c r="A71" s="42" t="s">
        <v>161</v>
      </c>
    </row>
    <row r="72" spans="1:1">
      <c r="A72" s="42" t="s">
        <v>162</v>
      </c>
    </row>
    <row r="73" spans="1:1">
      <c r="A73" s="42" t="s">
        <v>163</v>
      </c>
    </row>
    <row r="74" spans="1:1">
      <c r="A74" s="42" t="s">
        <v>164</v>
      </c>
    </row>
    <row r="75" spans="1:1">
      <c r="A75" s="42" t="s">
        <v>103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P17"/>
  <sheetViews>
    <sheetView topLeftCell="AS1" zoomScale="80" zoomScaleNormal="80" workbookViewId="0">
      <selection activeCell="BP17" sqref="BP17"/>
    </sheetView>
  </sheetViews>
  <sheetFormatPr defaultColWidth="9" defaultRowHeight="15.75"/>
  <cols>
    <col min="1" max="1" width="9" style="4"/>
    <col min="2" max="2" width="10.125" style="6" bestFit="1" customWidth="1"/>
    <col min="3" max="3" width="8.875" style="6" bestFit="1" customWidth="1"/>
    <col min="4" max="4" width="7" style="6" bestFit="1" customWidth="1"/>
    <col min="5" max="5" width="14.5" style="4" bestFit="1" customWidth="1"/>
    <col min="6" max="6" width="9.5" style="4" bestFit="1" customWidth="1"/>
    <col min="7" max="7" width="10" style="4" customWidth="1"/>
    <col min="8" max="16384" width="9" style="4"/>
  </cols>
  <sheetData>
    <row r="1" spans="1:68" s="3" customFormat="1" ht="15">
      <c r="A1" s="3" t="s">
        <v>8</v>
      </c>
      <c r="B1" s="3" t="s">
        <v>14</v>
      </c>
      <c r="C1" s="3" t="s">
        <v>15</v>
      </c>
      <c r="D1" s="3" t="s">
        <v>16</v>
      </c>
      <c r="E1" s="3" t="s">
        <v>9</v>
      </c>
      <c r="F1" s="3" t="s">
        <v>10</v>
      </c>
      <c r="G1" s="3" t="s">
        <v>13</v>
      </c>
      <c r="H1" s="3">
        <v>1960</v>
      </c>
      <c r="I1" s="3">
        <v>1961</v>
      </c>
      <c r="J1" s="3">
        <v>1962</v>
      </c>
      <c r="K1" s="3">
        <v>1963</v>
      </c>
      <c r="L1" s="3">
        <v>1964</v>
      </c>
      <c r="M1" s="3">
        <v>1965</v>
      </c>
      <c r="N1" s="3">
        <v>1966</v>
      </c>
      <c r="O1" s="3">
        <v>1967</v>
      </c>
      <c r="P1" s="3">
        <v>1968</v>
      </c>
      <c r="Q1" s="3">
        <v>1969</v>
      </c>
      <c r="R1" s="3">
        <v>1970</v>
      </c>
      <c r="S1" s="3">
        <v>1971</v>
      </c>
      <c r="T1" s="3">
        <v>1972</v>
      </c>
      <c r="U1" s="3">
        <v>1973</v>
      </c>
      <c r="V1" s="3">
        <v>1974</v>
      </c>
      <c r="W1" s="3">
        <v>1975</v>
      </c>
      <c r="X1" s="3">
        <v>1976</v>
      </c>
      <c r="Y1" s="3">
        <v>1977</v>
      </c>
      <c r="Z1" s="3">
        <v>1978</v>
      </c>
      <c r="AA1" s="3">
        <v>1979</v>
      </c>
      <c r="AB1" s="3">
        <v>1980</v>
      </c>
      <c r="AC1" s="3">
        <v>1981</v>
      </c>
      <c r="AD1" s="3">
        <v>1982</v>
      </c>
      <c r="AE1" s="3">
        <v>1983</v>
      </c>
      <c r="AF1" s="3">
        <v>1984</v>
      </c>
      <c r="AG1" s="3">
        <v>1985</v>
      </c>
      <c r="AH1" s="3">
        <v>1986</v>
      </c>
      <c r="AI1" s="3">
        <v>1987</v>
      </c>
      <c r="AJ1" s="3">
        <v>1988</v>
      </c>
      <c r="AK1" s="3">
        <v>1989</v>
      </c>
      <c r="AL1" s="3">
        <v>1990</v>
      </c>
      <c r="AM1" s="3">
        <v>1991</v>
      </c>
      <c r="AN1" s="3">
        <v>1992</v>
      </c>
      <c r="AO1" s="3">
        <v>1993</v>
      </c>
      <c r="AP1" s="3">
        <v>1994</v>
      </c>
      <c r="AQ1" s="3">
        <v>1995</v>
      </c>
      <c r="AR1" s="3">
        <v>1996</v>
      </c>
      <c r="AS1" s="3">
        <v>1997</v>
      </c>
      <c r="AT1" s="3">
        <v>1998</v>
      </c>
      <c r="AU1" s="3">
        <v>1999</v>
      </c>
      <c r="AV1" s="3">
        <v>2000</v>
      </c>
      <c r="AW1" s="3">
        <v>2001</v>
      </c>
      <c r="AX1" s="3">
        <v>2002</v>
      </c>
      <c r="AY1" s="3">
        <v>2003</v>
      </c>
      <c r="AZ1" s="3">
        <v>2004</v>
      </c>
      <c r="BA1" s="3">
        <v>2005</v>
      </c>
      <c r="BB1" s="3">
        <v>2006</v>
      </c>
      <c r="BC1" s="3">
        <v>2007</v>
      </c>
      <c r="BD1" s="3">
        <v>2008</v>
      </c>
      <c r="BE1" s="3">
        <v>2009</v>
      </c>
      <c r="BF1" s="3">
        <v>2010</v>
      </c>
      <c r="BG1" s="3">
        <v>2011</v>
      </c>
      <c r="BH1" s="3">
        <v>2012</v>
      </c>
      <c r="BI1" s="3">
        <v>2013</v>
      </c>
      <c r="BJ1" s="3">
        <v>2014</v>
      </c>
      <c r="BK1" s="3">
        <v>2015</v>
      </c>
      <c r="BL1" s="3">
        <v>2016</v>
      </c>
      <c r="BM1" s="3">
        <v>2017</v>
      </c>
      <c r="BN1" s="3">
        <v>2018</v>
      </c>
      <c r="BO1" s="3">
        <v>2019</v>
      </c>
      <c r="BP1" s="3">
        <v>2020</v>
      </c>
    </row>
    <row r="2" spans="1:68">
      <c r="A2" s="4" t="s">
        <v>140</v>
      </c>
      <c r="B2" s="6" t="s">
        <v>17</v>
      </c>
      <c r="C2" s="6" t="s">
        <v>18</v>
      </c>
      <c r="D2" s="6" t="s">
        <v>19</v>
      </c>
      <c r="E2" s="4" t="s">
        <v>12</v>
      </c>
      <c r="F2" s="4" t="s">
        <v>20</v>
      </c>
      <c r="G2" s="4" t="s">
        <v>21</v>
      </c>
      <c r="H2" s="5">
        <f t="array" ref="H2:BP2">TRANSPOSE(Calcs!F3:F63)</f>
        <v>0.19</v>
      </c>
      <c r="I2" s="5">
        <v>0.19302139800667251</v>
      </c>
      <c r="J2" s="5">
        <v>0.19604279601334504</v>
      </c>
      <c r="K2" s="5">
        <v>0.19906419402001752</v>
      </c>
      <c r="L2" s="5">
        <v>0.20208559202669005</v>
      </c>
      <c r="M2" s="5">
        <v>0.20510699003336255</v>
      </c>
      <c r="N2" s="5">
        <v>0.20812838804003508</v>
      </c>
      <c r="O2" s="5">
        <v>0.21114978604670756</v>
      </c>
      <c r="P2" s="5">
        <v>0.21417118405338006</v>
      </c>
      <c r="Q2" s="5">
        <v>0.2171925820600526</v>
      </c>
      <c r="R2" s="5">
        <v>0.2202139800667251</v>
      </c>
      <c r="S2" s="5">
        <v>0.22323537807339761</v>
      </c>
      <c r="T2" s="5">
        <v>0.22625677608007011</v>
      </c>
      <c r="U2" s="5">
        <v>0.22927817408674261</v>
      </c>
      <c r="V2" s="5">
        <v>0.23229957209341515</v>
      </c>
      <c r="W2" s="5">
        <v>0.23532097010008762</v>
      </c>
      <c r="X2" s="5">
        <v>0.23834236810676013</v>
      </c>
      <c r="Y2" s="5">
        <v>0.24136376611343266</v>
      </c>
      <c r="Z2" s="5">
        <v>0.24438516412010519</v>
      </c>
      <c r="AA2" s="5">
        <v>0.2474065621267777</v>
      </c>
      <c r="AB2" s="5">
        <v>0.25042796013345014</v>
      </c>
      <c r="AC2" s="5">
        <v>0.2534493581401227</v>
      </c>
      <c r="AD2" s="5">
        <v>0.25647075614679521</v>
      </c>
      <c r="AE2" s="5">
        <v>0.25949215415346771</v>
      </c>
      <c r="AF2" s="5">
        <v>0.26251355216014022</v>
      </c>
      <c r="AG2" s="5">
        <v>0.26553495016681272</v>
      </c>
      <c r="AH2" s="5">
        <v>0.26855634817348523</v>
      </c>
      <c r="AI2" s="5">
        <v>0.27157774618015773</v>
      </c>
      <c r="AJ2" s="5">
        <v>0.27427847683017093</v>
      </c>
      <c r="AK2" s="5">
        <v>0.27678020428654038</v>
      </c>
      <c r="AL2" s="5">
        <v>0.27915949175513949</v>
      </c>
      <c r="AM2" s="5">
        <v>0.28142511324647934</v>
      </c>
      <c r="AN2" s="5">
        <v>0.28358502400335289</v>
      </c>
      <c r="AO2" s="5">
        <v>0.2884479690949131</v>
      </c>
      <c r="AP2" s="5">
        <v>0.29346036132330827</v>
      </c>
      <c r="AQ2" s="5">
        <v>0.30225050591102548</v>
      </c>
      <c r="AR2" s="5">
        <v>0.3108478717662741</v>
      </c>
      <c r="AS2" s="5">
        <v>0.31483334508318589</v>
      </c>
      <c r="AT2" s="5">
        <v>0.31875099331971185</v>
      </c>
      <c r="AU2" s="5">
        <v>0.32951696805987074</v>
      </c>
      <c r="AV2" s="5">
        <v>0.33844392317876471</v>
      </c>
      <c r="AW2" s="5">
        <v>0.33911265743524066</v>
      </c>
      <c r="AX2" s="5">
        <v>0.33978139169171656</v>
      </c>
      <c r="AY2" s="5">
        <v>0.34045012594819252</v>
      </c>
      <c r="AZ2" s="5">
        <v>0.34111886020466842</v>
      </c>
      <c r="BA2" s="5">
        <v>0.34178759446114443</v>
      </c>
      <c r="BB2" s="5">
        <v>0.34245632871762033</v>
      </c>
      <c r="BC2" s="5">
        <v>0.34312506297409628</v>
      </c>
      <c r="BD2" s="5">
        <v>0.34379379723057218</v>
      </c>
      <c r="BE2" s="5">
        <v>0.34446253148704814</v>
      </c>
      <c r="BF2" s="5">
        <v>0.34513126574352404</v>
      </c>
      <c r="BG2" s="5">
        <v>0.3458</v>
      </c>
      <c r="BH2" s="5">
        <v>0.34634666666666664</v>
      </c>
      <c r="BI2" s="5">
        <v>0.34689333333333333</v>
      </c>
      <c r="BJ2" s="5">
        <v>0.34743999999999997</v>
      </c>
      <c r="BK2" s="5">
        <v>0.34798666666666661</v>
      </c>
      <c r="BL2" s="5">
        <v>0.34853333333333325</v>
      </c>
      <c r="BM2" s="5">
        <v>0.34907999999999995</v>
      </c>
      <c r="BN2" s="5">
        <v>0.34962666666666659</v>
      </c>
      <c r="BO2" s="5">
        <v>0.35017333333333328</v>
      </c>
      <c r="BP2" s="5">
        <v>0.35071999999999998</v>
      </c>
    </row>
    <row r="3" spans="1:68">
      <c r="A3" s="4" t="s">
        <v>141</v>
      </c>
      <c r="B3" s="6" t="s">
        <v>17</v>
      </c>
      <c r="C3" s="6" t="s">
        <v>18</v>
      </c>
      <c r="D3" s="6" t="s">
        <v>19</v>
      </c>
      <c r="E3" s="4" t="s">
        <v>12</v>
      </c>
      <c r="F3" s="4" t="s">
        <v>20</v>
      </c>
      <c r="G3" s="4" t="s">
        <v>21</v>
      </c>
      <c r="H3" s="5">
        <f t="array" ref="H3:BP3">TRANSPOSE(Calcs!I3:I63)</f>
        <v>0.23441255434368091</v>
      </c>
      <c r="I3" s="5">
        <v>0.23814020499859148</v>
      </c>
      <c r="J3" s="5">
        <v>0.24186785565350208</v>
      </c>
      <c r="K3" s="5">
        <v>0.24559550630841262</v>
      </c>
      <c r="L3" s="5">
        <v>0.24932315696332322</v>
      </c>
      <c r="M3" s="5">
        <v>0.25305080761823379</v>
      </c>
      <c r="N3" s="5">
        <v>0.25677845827314438</v>
      </c>
      <c r="O3" s="5">
        <v>0.26050610892805492</v>
      </c>
      <c r="P3" s="5">
        <v>0.26423375958296547</v>
      </c>
      <c r="Q3" s="5">
        <v>0.26796141023787606</v>
      </c>
      <c r="R3" s="5">
        <v>0.27168906089278666</v>
      </c>
      <c r="S3" s="5">
        <v>0.2754167115476972</v>
      </c>
      <c r="T3" s="5">
        <v>0.2791443622026078</v>
      </c>
      <c r="U3" s="5">
        <v>0.28287201285751834</v>
      </c>
      <c r="V3" s="5">
        <v>0.28659966351242894</v>
      </c>
      <c r="W3" s="5">
        <v>0.29032731416733948</v>
      </c>
      <c r="X3" s="5">
        <v>0.29405496482225002</v>
      </c>
      <c r="Y3" s="5">
        <v>0.29778261547716062</v>
      </c>
      <c r="Z3" s="5">
        <v>0.30151026613207121</v>
      </c>
      <c r="AA3" s="5">
        <v>0.30523791678698181</v>
      </c>
      <c r="AB3" s="5">
        <v>0.3089655674418923</v>
      </c>
      <c r="AC3" s="5">
        <v>0.31269321809680295</v>
      </c>
      <c r="AD3" s="5">
        <v>0.31642086875171349</v>
      </c>
      <c r="AE3" s="5">
        <v>0.32014851940662409</v>
      </c>
      <c r="AF3" s="5">
        <v>0.32387617006153463</v>
      </c>
      <c r="AG3" s="5">
        <v>0.32760382071644523</v>
      </c>
      <c r="AH3" s="5">
        <v>0.33133147137135577</v>
      </c>
      <c r="AI3" s="5">
        <v>0.33505912202626636</v>
      </c>
      <c r="AJ3" s="5">
        <v>0.33839114923818142</v>
      </c>
      <c r="AK3" s="5">
        <v>0.34147765620301973</v>
      </c>
      <c r="AL3" s="5">
        <v>0.3444131027979262</v>
      </c>
      <c r="AM3" s="5">
        <v>0.34720831396087837</v>
      </c>
      <c r="AN3" s="5">
        <v>0.34987310447494746</v>
      </c>
      <c r="AO3" s="5">
        <v>0.35587276437255638</v>
      </c>
      <c r="AP3" s="5">
        <v>0.36205680471798019</v>
      </c>
      <c r="AQ3" s="5">
        <v>0.37290164811722792</v>
      </c>
      <c r="AR3" s="5">
        <v>0.38350865070015411</v>
      </c>
      <c r="AS3" s="5">
        <v>0.38842572954481663</v>
      </c>
      <c r="AT3" s="5">
        <v>0.39325912917715383</v>
      </c>
      <c r="AU3" s="5">
        <v>0.4065416535921022</v>
      </c>
      <c r="AV3" s="5">
        <v>0.41755528702331973</v>
      </c>
      <c r="AW3" s="5">
        <v>0.41838033810351788</v>
      </c>
      <c r="AX3" s="5">
        <v>0.41920538918371597</v>
      </c>
      <c r="AY3" s="5">
        <v>0.42003044026391417</v>
      </c>
      <c r="AZ3" s="5">
        <v>0.42085549134411226</v>
      </c>
      <c r="BA3" s="5">
        <v>0.42168054242431047</v>
      </c>
      <c r="BB3" s="5">
        <v>0.42250559350450856</v>
      </c>
      <c r="BC3" s="5">
        <v>0.42333064458470671</v>
      </c>
      <c r="BD3" s="5">
        <v>0.42415569566490485</v>
      </c>
      <c r="BE3" s="5">
        <v>0.424980746745103</v>
      </c>
      <c r="BF3" s="5">
        <v>0.42580579782530109</v>
      </c>
      <c r="BG3" s="5">
        <v>0.42663084890549924</v>
      </c>
      <c r="BH3" s="5">
        <v>0.42730529906185649</v>
      </c>
      <c r="BI3" s="5">
        <v>0.42797974921821375</v>
      </c>
      <c r="BJ3" s="5">
        <v>0.428654199374571</v>
      </c>
      <c r="BK3" s="5">
        <v>0.4293286495309282</v>
      </c>
      <c r="BL3" s="5">
        <v>0.43000309968728545</v>
      </c>
      <c r="BM3" s="5">
        <v>0.4306775498436427</v>
      </c>
      <c r="BN3" s="5">
        <v>0.43135199999999996</v>
      </c>
      <c r="BO3" s="5">
        <v>0.43202645015635727</v>
      </c>
      <c r="BP3" s="5">
        <v>0.43270090031271452</v>
      </c>
    </row>
    <row r="4" spans="1:68">
      <c r="A4" s="4" t="s">
        <v>11</v>
      </c>
      <c r="B4" s="6" t="s">
        <v>17</v>
      </c>
      <c r="C4" s="6" t="s">
        <v>18</v>
      </c>
      <c r="D4" s="6" t="s">
        <v>19</v>
      </c>
      <c r="E4" s="4" t="s">
        <v>12</v>
      </c>
      <c r="F4" s="4" t="s">
        <v>20</v>
      </c>
      <c r="G4" s="4" t="s">
        <v>21</v>
      </c>
      <c r="H4" s="5">
        <f t="array" ref="H4:BP4">TRANSPOSE(Calcs!L3:L63)</f>
        <v>0.23300000000000001</v>
      </c>
      <c r="I4" s="5">
        <v>0.23555319148936171</v>
      </c>
      <c r="J4" s="5">
        <v>0.23810638297872341</v>
      </c>
      <c r="K4" s="5">
        <v>0.24065957446808511</v>
      </c>
      <c r="L4" s="5">
        <v>0.24321276595744681</v>
      </c>
      <c r="M4" s="5">
        <v>0.24576595744680851</v>
      </c>
      <c r="N4" s="5">
        <v>0.24831914893617021</v>
      </c>
      <c r="O4" s="5">
        <v>0.25087234042553191</v>
      </c>
      <c r="P4" s="5">
        <v>0.25342553191489364</v>
      </c>
      <c r="Q4" s="5">
        <v>0.25597872340425537</v>
      </c>
      <c r="R4" s="5">
        <v>0.2585319148936171</v>
      </c>
      <c r="S4" s="5">
        <v>0.26108510638297883</v>
      </c>
      <c r="T4" s="5">
        <v>0.26363829787234055</v>
      </c>
      <c r="U4" s="5">
        <v>0.26619148936170228</v>
      </c>
      <c r="V4" s="5">
        <v>0.26874468085106401</v>
      </c>
      <c r="W4" s="5">
        <v>0.27129787234042574</v>
      </c>
      <c r="X4" s="5">
        <v>0.27385106382978747</v>
      </c>
      <c r="Y4" s="5">
        <v>0.27640425531914919</v>
      </c>
      <c r="Z4" s="5">
        <v>0.27895744680851092</v>
      </c>
      <c r="AA4" s="5">
        <v>0.28151063829787265</v>
      </c>
      <c r="AB4" s="5">
        <v>0.28406382978723438</v>
      </c>
      <c r="AC4" s="5">
        <v>0.28661702127659611</v>
      </c>
      <c r="AD4" s="5">
        <v>0.28917021276595783</v>
      </c>
      <c r="AE4" s="5">
        <v>0.29172340425531956</v>
      </c>
      <c r="AF4" s="5">
        <v>0.29427659574468129</v>
      </c>
      <c r="AG4" s="5">
        <v>0.29682978723404302</v>
      </c>
      <c r="AH4" s="5">
        <v>0.29938297872340475</v>
      </c>
      <c r="AI4" s="5">
        <v>0.30193617021276647</v>
      </c>
      <c r="AJ4" s="5">
        <v>0.3044893617021282</v>
      </c>
      <c r="AK4" s="5">
        <v>0.30704255319148993</v>
      </c>
      <c r="AL4" s="5">
        <v>0.30959574468085166</v>
      </c>
      <c r="AM4" s="5">
        <v>0.31214893617021339</v>
      </c>
      <c r="AN4" s="5">
        <v>0.31470212765957511</v>
      </c>
      <c r="AO4" s="5">
        <v>0.31725531914893684</v>
      </c>
      <c r="AP4" s="5">
        <v>0.31980851063829857</v>
      </c>
      <c r="AQ4" s="5">
        <v>0.3223617021276603</v>
      </c>
      <c r="AR4" s="5">
        <v>0.32491489361702203</v>
      </c>
      <c r="AS4" s="5">
        <v>0.32746808510638376</v>
      </c>
      <c r="AT4" s="5">
        <v>0.33002127659574548</v>
      </c>
      <c r="AU4" s="5">
        <v>0.33257446808510721</v>
      </c>
      <c r="AV4" s="5">
        <v>0.33512765957446894</v>
      </c>
      <c r="AW4" s="5">
        <v>0.33768085106383067</v>
      </c>
      <c r="AX4" s="5">
        <v>0.3402340425531924</v>
      </c>
      <c r="AY4" s="5">
        <v>0.34278723404255412</v>
      </c>
      <c r="AZ4" s="5">
        <v>0.34534042553191585</v>
      </c>
      <c r="BA4" s="5">
        <v>0.34789361702127758</v>
      </c>
      <c r="BB4" s="5">
        <v>0.35044680851063931</v>
      </c>
      <c r="BC4" s="5">
        <v>0.35299999999999998</v>
      </c>
      <c r="BD4" s="5">
        <v>0.35368798003413066</v>
      </c>
      <c r="BE4" s="5">
        <v>0.35437596006826133</v>
      </c>
      <c r="BF4" s="5">
        <v>0.35506394010239195</v>
      </c>
      <c r="BG4" s="5">
        <v>0.35575192013652263</v>
      </c>
      <c r="BH4" s="5">
        <v>0.3563143195475732</v>
      </c>
      <c r="BI4" s="5">
        <v>0.35687671895862383</v>
      </c>
      <c r="BJ4" s="5">
        <v>0.3574391183696744</v>
      </c>
      <c r="BK4" s="5">
        <v>0.35800151778072503</v>
      </c>
      <c r="BL4" s="5">
        <v>0.35856391719177561</v>
      </c>
      <c r="BM4" s="5">
        <v>0.35912631660282623</v>
      </c>
      <c r="BN4" s="5">
        <v>0.35968871601387681</v>
      </c>
      <c r="BO4" s="5">
        <v>0.36025111542492744</v>
      </c>
      <c r="BP4" s="5">
        <v>0.36081351483597807</v>
      </c>
    </row>
    <row r="5" spans="1:68">
      <c r="A5" s="4" t="s">
        <v>44</v>
      </c>
      <c r="B5" s="6" t="s">
        <v>17</v>
      </c>
      <c r="C5" s="6" t="s">
        <v>18</v>
      </c>
      <c r="D5" s="6" t="s">
        <v>19</v>
      </c>
      <c r="E5" s="4" t="s">
        <v>12</v>
      </c>
      <c r="F5" s="4" t="s">
        <v>20</v>
      </c>
      <c r="G5" s="4" t="s">
        <v>21</v>
      </c>
      <c r="H5" s="5">
        <f t="array" ref="H5:BP5">TRANSPOSE(Calcs!O3:O63)</f>
        <v>0.19677259045250289</v>
      </c>
      <c r="I5" s="5">
        <v>0.19990168683440276</v>
      </c>
      <c r="J5" s="5">
        <v>0.20303078321630266</v>
      </c>
      <c r="K5" s="5">
        <v>0.20615987959820253</v>
      </c>
      <c r="L5" s="5">
        <v>0.20928897598010243</v>
      </c>
      <c r="M5" s="5">
        <v>0.2124180723620023</v>
      </c>
      <c r="N5" s="5">
        <v>0.21554716874390223</v>
      </c>
      <c r="O5" s="5">
        <v>0.21867626512580207</v>
      </c>
      <c r="P5" s="5">
        <v>0.22180536150770194</v>
      </c>
      <c r="Q5" s="5">
        <v>0.22493445788960187</v>
      </c>
      <c r="R5" s="5">
        <v>0.22806355427150174</v>
      </c>
      <c r="S5" s="5">
        <v>0.23119265065340161</v>
      </c>
      <c r="T5" s="5">
        <v>0.23432174703530151</v>
      </c>
      <c r="U5" s="5">
        <v>0.23745084341720138</v>
      </c>
      <c r="V5" s="5">
        <v>0.24057993979910131</v>
      </c>
      <c r="W5" s="5">
        <v>0.24370903618100115</v>
      </c>
      <c r="X5" s="5">
        <v>0.24683813256290102</v>
      </c>
      <c r="Y5" s="5">
        <v>0.24996722894480095</v>
      </c>
      <c r="Z5" s="5">
        <v>0.25309632532670084</v>
      </c>
      <c r="AA5" s="5">
        <v>0.25622542170860074</v>
      </c>
      <c r="AB5" s="5">
        <v>0.25935451809050053</v>
      </c>
      <c r="AC5" s="5">
        <v>0.26248361447240048</v>
      </c>
      <c r="AD5" s="5">
        <v>0.26561271085430038</v>
      </c>
      <c r="AE5" s="5">
        <v>0.26874180723620023</v>
      </c>
      <c r="AF5" s="5">
        <v>0.27187090361810012</v>
      </c>
      <c r="AG5" s="5">
        <v>0.27500000000000002</v>
      </c>
      <c r="AH5" s="5">
        <v>0.27812909638189987</v>
      </c>
      <c r="AI5" s="5">
        <v>0.28125819276379976</v>
      </c>
      <c r="AJ5" s="5">
        <v>0.28405519153283959</v>
      </c>
      <c r="AK5" s="5">
        <v>0.28664609359702892</v>
      </c>
      <c r="AL5" s="5">
        <v>0.28911019127401533</v>
      </c>
      <c r="AM5" s="5">
        <v>0.29145657132578273</v>
      </c>
      <c r="AN5" s="5">
        <v>0.29369347256144712</v>
      </c>
      <c r="AO5" s="5">
        <v>0.29872975836615551</v>
      </c>
      <c r="AP5" s="5">
        <v>0.30392081838270973</v>
      </c>
      <c r="AQ5" s="5">
        <v>0.31302428954574746</v>
      </c>
      <c r="AR5" s="5">
        <v>0.32192811033735363</v>
      </c>
      <c r="AS5" s="5">
        <v>0.32605564669918552</v>
      </c>
      <c r="AT5" s="5">
        <v>0.33011294034120076</v>
      </c>
      <c r="AU5" s="5">
        <v>0.34126267054313375</v>
      </c>
      <c r="AV5" s="5">
        <v>0.35050782887786008</v>
      </c>
      <c r="AW5" s="5">
        <v>0.35120040030928695</v>
      </c>
      <c r="AX5" s="5">
        <v>0.35189297174071371</v>
      </c>
      <c r="AY5" s="5">
        <v>0.35258554317214058</v>
      </c>
      <c r="AZ5" s="5">
        <v>0.35327811460356739</v>
      </c>
      <c r="BA5" s="5">
        <v>0.35397068603499426</v>
      </c>
      <c r="BB5" s="5">
        <v>0.35466325746642108</v>
      </c>
      <c r="BC5" s="5">
        <v>0.35535582889784795</v>
      </c>
      <c r="BD5" s="5">
        <v>0.35604840032927476</v>
      </c>
      <c r="BE5" s="5">
        <v>0.35674097176070158</v>
      </c>
      <c r="BF5" s="5">
        <v>0.35743354319212839</v>
      </c>
      <c r="BG5" s="5">
        <v>0.35812611462355526</v>
      </c>
      <c r="BH5" s="5">
        <v>0.35869226733994486</v>
      </c>
      <c r="BI5" s="5">
        <v>0.35925842005633457</v>
      </c>
      <c r="BJ5" s="5">
        <v>0.35982457277272417</v>
      </c>
      <c r="BK5" s="5">
        <v>0.36039072548911383</v>
      </c>
      <c r="BL5" s="5">
        <v>0.36095687820550343</v>
      </c>
      <c r="BM5" s="5">
        <v>0.36152303092189314</v>
      </c>
      <c r="BN5" s="5">
        <v>0.36208918363828274</v>
      </c>
      <c r="BO5" s="5">
        <v>0.36265533635467245</v>
      </c>
      <c r="BP5" s="5">
        <v>0.36322148907106211</v>
      </c>
    </row>
    <row r="6" spans="1:68">
      <c r="A6" s="4" t="s">
        <v>64</v>
      </c>
      <c r="B6" s="6" t="s">
        <v>17</v>
      </c>
      <c r="C6" s="6" t="s">
        <v>18</v>
      </c>
      <c r="D6" s="6" t="s">
        <v>19</v>
      </c>
      <c r="E6" s="4" t="s">
        <v>12</v>
      </c>
      <c r="F6" s="4" t="s">
        <v>20</v>
      </c>
      <c r="G6" s="4" t="s">
        <v>21</v>
      </c>
      <c r="H6" s="5">
        <f t="array" ref="H6:BP6">TRANSPOSE(Calcs!R3:R63)</f>
        <v>0.19267789618425579</v>
      </c>
      <c r="I6" s="5">
        <v>0.1957418783498398</v>
      </c>
      <c r="J6" s="5">
        <v>0.19880586051542384</v>
      </c>
      <c r="K6" s="5">
        <v>0.20186984268100783</v>
      </c>
      <c r="L6" s="5">
        <v>0.20493382484659187</v>
      </c>
      <c r="M6" s="5">
        <v>0.20799780701217588</v>
      </c>
      <c r="N6" s="5">
        <v>0.21106178917775992</v>
      </c>
      <c r="O6" s="5">
        <v>0.2141257713433439</v>
      </c>
      <c r="P6" s="5">
        <v>0.21718975350892791</v>
      </c>
      <c r="Q6" s="5">
        <v>0.22025373567451195</v>
      </c>
      <c r="R6" s="5">
        <v>0.22331771784009596</v>
      </c>
      <c r="S6" s="5">
        <v>0.22638170000567998</v>
      </c>
      <c r="T6" s="5">
        <v>0.22944568217126399</v>
      </c>
      <c r="U6" s="5">
        <v>0.232509664336848</v>
      </c>
      <c r="V6" s="5">
        <v>0.23557364650243204</v>
      </c>
      <c r="W6" s="5">
        <v>0.23863762866801602</v>
      </c>
      <c r="X6" s="5">
        <v>0.24170161083360003</v>
      </c>
      <c r="Y6" s="5">
        <v>0.24476559299918407</v>
      </c>
      <c r="Z6" s="5">
        <v>0.24782957516476811</v>
      </c>
      <c r="AA6" s="5">
        <v>0.25089355733035212</v>
      </c>
      <c r="AB6" s="5">
        <v>0.25395753949593608</v>
      </c>
      <c r="AC6" s="5">
        <v>0.25702152166152015</v>
      </c>
      <c r="AD6" s="5">
        <v>0.26008550382710416</v>
      </c>
      <c r="AE6" s="5">
        <v>0.26314948599268817</v>
      </c>
      <c r="AF6" s="5">
        <v>0.26621346815827218</v>
      </c>
      <c r="AG6" s="5">
        <v>0.26927745032385619</v>
      </c>
      <c r="AH6" s="5">
        <v>0.2723414324894402</v>
      </c>
      <c r="AI6" s="5">
        <v>0.27540541465502422</v>
      </c>
      <c r="AJ6" s="5">
        <v>0.27814420991715516</v>
      </c>
      <c r="AK6" s="5">
        <v>0.28068119719673229</v>
      </c>
      <c r="AL6" s="5">
        <v>0.28309401879603358</v>
      </c>
      <c r="AM6" s="5">
        <v>0.28539157238814511</v>
      </c>
      <c r="AN6" s="5">
        <v>0.28758192533856691</v>
      </c>
      <c r="AO6" s="5">
        <v>0.29251340970436362</v>
      </c>
      <c r="AP6" s="5">
        <v>0.29759644754340309</v>
      </c>
      <c r="AQ6" s="5">
        <v>0.30651048210296505</v>
      </c>
      <c r="AR6" s="5">
        <v>0.31522902086988958</v>
      </c>
      <c r="AS6" s="5">
        <v>0.31927066620673722</v>
      </c>
      <c r="AT6" s="5">
        <v>0.32324353052359922</v>
      </c>
      <c r="AU6" s="5">
        <v>0.33416124296205529</v>
      </c>
      <c r="AV6" s="5">
        <v>0.34321401628647508</v>
      </c>
      <c r="AW6" s="5">
        <v>0.34389217581091786</v>
      </c>
      <c r="AX6" s="5">
        <v>0.34457033533536058</v>
      </c>
      <c r="AY6" s="5">
        <v>0.34524849485980341</v>
      </c>
      <c r="AZ6" s="5">
        <v>0.34592665438424613</v>
      </c>
      <c r="BA6" s="5">
        <v>0.34660481390868897</v>
      </c>
      <c r="BB6" s="5">
        <v>0.34728297343313169</v>
      </c>
      <c r="BC6" s="5">
        <v>0.34796113295757447</v>
      </c>
      <c r="BD6" s="5">
        <v>0.34863929248201719</v>
      </c>
      <c r="BE6" s="5">
        <v>0.34931745200646003</v>
      </c>
      <c r="BF6" s="5">
        <v>0.34999561153090275</v>
      </c>
      <c r="BG6" s="5">
        <v>0.35067377105534553</v>
      </c>
      <c r="BH6" s="5">
        <v>0.35122814254612128</v>
      </c>
      <c r="BI6" s="5">
        <v>0.35178251403689703</v>
      </c>
      <c r="BJ6" s="5">
        <v>0.35233688552767278</v>
      </c>
      <c r="BK6" s="5">
        <v>0.35289125701844848</v>
      </c>
      <c r="BL6" s="5">
        <v>0.35344562850922423</v>
      </c>
      <c r="BM6" s="5">
        <v>0.35399999999999998</v>
      </c>
      <c r="BN6" s="5">
        <v>0.35455437149077573</v>
      </c>
      <c r="BO6" s="5">
        <v>0.35510874298155148</v>
      </c>
      <c r="BP6" s="5">
        <v>0.35566311447232729</v>
      </c>
    </row>
    <row r="7" spans="1:68">
      <c r="A7" s="4" t="s">
        <v>140</v>
      </c>
      <c r="B7" s="6" t="s">
        <v>17</v>
      </c>
      <c r="C7" s="6" t="s">
        <v>18</v>
      </c>
      <c r="D7" s="6" t="s">
        <v>19</v>
      </c>
      <c r="E7" s="4" t="s">
        <v>12</v>
      </c>
      <c r="F7" s="34" t="s">
        <v>142</v>
      </c>
      <c r="G7" s="4" t="s">
        <v>21</v>
      </c>
      <c r="H7" s="5">
        <f>H2</f>
        <v>0.19</v>
      </c>
      <c r="I7" s="5">
        <f t="shared" ref="I7:BP11" si="0">I2</f>
        <v>0.19302139800667251</v>
      </c>
      <c r="J7" s="5">
        <f t="shared" si="0"/>
        <v>0.19604279601334504</v>
      </c>
      <c r="K7" s="5">
        <f t="shared" si="0"/>
        <v>0.19906419402001752</v>
      </c>
      <c r="L7" s="5">
        <f t="shared" si="0"/>
        <v>0.20208559202669005</v>
      </c>
      <c r="M7" s="5">
        <f t="shared" si="0"/>
        <v>0.20510699003336255</v>
      </c>
      <c r="N7" s="5">
        <f t="shared" si="0"/>
        <v>0.20812838804003508</v>
      </c>
      <c r="O7" s="5">
        <f t="shared" si="0"/>
        <v>0.21114978604670756</v>
      </c>
      <c r="P7" s="5">
        <f t="shared" si="0"/>
        <v>0.21417118405338006</v>
      </c>
      <c r="Q7" s="5">
        <f t="shared" si="0"/>
        <v>0.2171925820600526</v>
      </c>
      <c r="R7" s="5">
        <f t="shared" si="0"/>
        <v>0.2202139800667251</v>
      </c>
      <c r="S7" s="5">
        <f t="shared" si="0"/>
        <v>0.22323537807339761</v>
      </c>
      <c r="T7" s="5">
        <f t="shared" si="0"/>
        <v>0.22625677608007011</v>
      </c>
      <c r="U7" s="5">
        <f t="shared" si="0"/>
        <v>0.22927817408674261</v>
      </c>
      <c r="V7" s="5">
        <f t="shared" si="0"/>
        <v>0.23229957209341515</v>
      </c>
      <c r="W7" s="5">
        <f t="shared" si="0"/>
        <v>0.23532097010008762</v>
      </c>
      <c r="X7" s="5">
        <f t="shared" si="0"/>
        <v>0.23834236810676013</v>
      </c>
      <c r="Y7" s="5">
        <f t="shared" si="0"/>
        <v>0.24136376611343266</v>
      </c>
      <c r="Z7" s="5">
        <f t="shared" si="0"/>
        <v>0.24438516412010519</v>
      </c>
      <c r="AA7" s="5">
        <f t="shared" si="0"/>
        <v>0.2474065621267777</v>
      </c>
      <c r="AB7" s="5">
        <f t="shared" si="0"/>
        <v>0.25042796013345014</v>
      </c>
      <c r="AC7" s="5">
        <f t="shared" si="0"/>
        <v>0.2534493581401227</v>
      </c>
      <c r="AD7" s="5">
        <f t="shared" si="0"/>
        <v>0.25647075614679521</v>
      </c>
      <c r="AE7" s="5">
        <f t="shared" si="0"/>
        <v>0.25949215415346771</v>
      </c>
      <c r="AF7" s="5">
        <f t="shared" si="0"/>
        <v>0.26251355216014022</v>
      </c>
      <c r="AG7" s="5">
        <f t="shared" si="0"/>
        <v>0.26553495016681272</v>
      </c>
      <c r="AH7" s="5">
        <f t="shared" si="0"/>
        <v>0.26855634817348523</v>
      </c>
      <c r="AI7" s="5">
        <f t="shared" si="0"/>
        <v>0.27157774618015773</v>
      </c>
      <c r="AJ7" s="5">
        <f t="shared" si="0"/>
        <v>0.27427847683017093</v>
      </c>
      <c r="AK7" s="5">
        <f t="shared" si="0"/>
        <v>0.27678020428654038</v>
      </c>
      <c r="AL7" s="5">
        <f t="shared" si="0"/>
        <v>0.27915949175513949</v>
      </c>
      <c r="AM7" s="5">
        <f t="shared" si="0"/>
        <v>0.28142511324647934</v>
      </c>
      <c r="AN7" s="5">
        <f t="shared" si="0"/>
        <v>0.28358502400335289</v>
      </c>
      <c r="AO7" s="5">
        <f t="shared" si="0"/>
        <v>0.2884479690949131</v>
      </c>
      <c r="AP7" s="5">
        <f t="shared" si="0"/>
        <v>0.29346036132330827</v>
      </c>
      <c r="AQ7" s="5">
        <f t="shared" si="0"/>
        <v>0.30225050591102548</v>
      </c>
      <c r="AR7" s="5">
        <f t="shared" si="0"/>
        <v>0.3108478717662741</v>
      </c>
      <c r="AS7" s="5">
        <f t="shared" si="0"/>
        <v>0.31483334508318589</v>
      </c>
      <c r="AT7" s="5">
        <f t="shared" si="0"/>
        <v>0.31875099331971185</v>
      </c>
      <c r="AU7" s="5">
        <f t="shared" si="0"/>
        <v>0.32951696805987074</v>
      </c>
      <c r="AV7" s="5">
        <f t="shared" si="0"/>
        <v>0.33844392317876471</v>
      </c>
      <c r="AW7" s="5">
        <f t="shared" si="0"/>
        <v>0.33911265743524066</v>
      </c>
      <c r="AX7" s="5">
        <f t="shared" si="0"/>
        <v>0.33978139169171656</v>
      </c>
      <c r="AY7" s="5">
        <f t="shared" si="0"/>
        <v>0.34045012594819252</v>
      </c>
      <c r="AZ7" s="5">
        <f t="shared" si="0"/>
        <v>0.34111886020466842</v>
      </c>
      <c r="BA7" s="5">
        <f t="shared" si="0"/>
        <v>0.34178759446114443</v>
      </c>
      <c r="BB7" s="5">
        <f t="shared" si="0"/>
        <v>0.34245632871762033</v>
      </c>
      <c r="BC7" s="5">
        <f t="shared" si="0"/>
        <v>0.34312506297409628</v>
      </c>
      <c r="BD7" s="5">
        <f t="shared" si="0"/>
        <v>0.34379379723057218</v>
      </c>
      <c r="BE7" s="5">
        <f t="shared" si="0"/>
        <v>0.34446253148704814</v>
      </c>
      <c r="BF7" s="5">
        <f t="shared" si="0"/>
        <v>0.34513126574352404</v>
      </c>
      <c r="BG7" s="5">
        <f t="shared" si="0"/>
        <v>0.3458</v>
      </c>
      <c r="BH7" s="5">
        <f t="shared" si="0"/>
        <v>0.34634666666666664</v>
      </c>
      <c r="BI7" s="5">
        <f t="shared" si="0"/>
        <v>0.34689333333333333</v>
      </c>
      <c r="BJ7" s="5">
        <f t="shared" si="0"/>
        <v>0.34743999999999997</v>
      </c>
      <c r="BK7" s="5">
        <f t="shared" si="0"/>
        <v>0.34798666666666661</v>
      </c>
      <c r="BL7" s="5">
        <f t="shared" si="0"/>
        <v>0.34853333333333325</v>
      </c>
      <c r="BM7" s="5">
        <f t="shared" si="0"/>
        <v>0.34907999999999995</v>
      </c>
      <c r="BN7" s="5">
        <f t="shared" si="0"/>
        <v>0.34962666666666659</v>
      </c>
      <c r="BO7" s="5">
        <f t="shared" si="0"/>
        <v>0.35017333333333328</v>
      </c>
      <c r="BP7" s="5">
        <f t="shared" si="0"/>
        <v>0.35071999999999998</v>
      </c>
    </row>
    <row r="8" spans="1:68">
      <c r="A8" s="4" t="s">
        <v>141</v>
      </c>
      <c r="B8" s="6" t="s">
        <v>17</v>
      </c>
      <c r="C8" s="6" t="s">
        <v>18</v>
      </c>
      <c r="D8" s="6" t="s">
        <v>19</v>
      </c>
      <c r="E8" s="4" t="s">
        <v>12</v>
      </c>
      <c r="F8" s="34" t="s">
        <v>142</v>
      </c>
      <c r="G8" s="4" t="s">
        <v>21</v>
      </c>
      <c r="H8" s="5">
        <f t="shared" ref="H8:W11" si="1">H3</f>
        <v>0.23441255434368091</v>
      </c>
      <c r="I8" s="5">
        <f t="shared" si="1"/>
        <v>0.23814020499859148</v>
      </c>
      <c r="J8" s="5">
        <f t="shared" si="1"/>
        <v>0.24186785565350208</v>
      </c>
      <c r="K8" s="5">
        <f t="shared" si="1"/>
        <v>0.24559550630841262</v>
      </c>
      <c r="L8" s="5">
        <f t="shared" si="1"/>
        <v>0.24932315696332322</v>
      </c>
      <c r="M8" s="5">
        <f t="shared" si="1"/>
        <v>0.25305080761823379</v>
      </c>
      <c r="N8" s="5">
        <f t="shared" si="1"/>
        <v>0.25677845827314438</v>
      </c>
      <c r="O8" s="5">
        <f t="shared" si="1"/>
        <v>0.26050610892805492</v>
      </c>
      <c r="P8" s="5">
        <f t="shared" si="1"/>
        <v>0.26423375958296547</v>
      </c>
      <c r="Q8" s="5">
        <f t="shared" si="1"/>
        <v>0.26796141023787606</v>
      </c>
      <c r="R8" s="5">
        <f t="shared" si="1"/>
        <v>0.27168906089278666</v>
      </c>
      <c r="S8" s="5">
        <f t="shared" si="1"/>
        <v>0.2754167115476972</v>
      </c>
      <c r="T8" s="5">
        <f t="shared" si="1"/>
        <v>0.2791443622026078</v>
      </c>
      <c r="U8" s="5">
        <f t="shared" si="1"/>
        <v>0.28287201285751834</v>
      </c>
      <c r="V8" s="5">
        <f t="shared" si="1"/>
        <v>0.28659966351242894</v>
      </c>
      <c r="W8" s="5">
        <f t="shared" si="1"/>
        <v>0.29032731416733948</v>
      </c>
      <c r="X8" s="5">
        <f t="shared" si="0"/>
        <v>0.29405496482225002</v>
      </c>
      <c r="Y8" s="5">
        <f t="shared" si="0"/>
        <v>0.29778261547716062</v>
      </c>
      <c r="Z8" s="5">
        <f t="shared" si="0"/>
        <v>0.30151026613207121</v>
      </c>
      <c r="AA8" s="5">
        <f t="shared" si="0"/>
        <v>0.30523791678698181</v>
      </c>
      <c r="AB8" s="5">
        <f t="shared" si="0"/>
        <v>0.3089655674418923</v>
      </c>
      <c r="AC8" s="5">
        <f t="shared" si="0"/>
        <v>0.31269321809680295</v>
      </c>
      <c r="AD8" s="5">
        <f t="shared" si="0"/>
        <v>0.31642086875171349</v>
      </c>
      <c r="AE8" s="5">
        <f t="shared" si="0"/>
        <v>0.32014851940662409</v>
      </c>
      <c r="AF8" s="5">
        <f t="shared" si="0"/>
        <v>0.32387617006153463</v>
      </c>
      <c r="AG8" s="5">
        <f t="shared" si="0"/>
        <v>0.32760382071644523</v>
      </c>
      <c r="AH8" s="5">
        <f t="shared" si="0"/>
        <v>0.33133147137135577</v>
      </c>
      <c r="AI8" s="5">
        <f t="shared" si="0"/>
        <v>0.33505912202626636</v>
      </c>
      <c r="AJ8" s="5">
        <f t="shared" si="0"/>
        <v>0.33839114923818142</v>
      </c>
      <c r="AK8" s="5">
        <f t="shared" si="0"/>
        <v>0.34147765620301973</v>
      </c>
      <c r="AL8" s="5">
        <f t="shared" si="0"/>
        <v>0.3444131027979262</v>
      </c>
      <c r="AM8" s="5">
        <f t="shared" si="0"/>
        <v>0.34720831396087837</v>
      </c>
      <c r="AN8" s="5">
        <f t="shared" si="0"/>
        <v>0.34987310447494746</v>
      </c>
      <c r="AO8" s="5">
        <f t="shared" si="0"/>
        <v>0.35587276437255638</v>
      </c>
      <c r="AP8" s="5">
        <f t="shared" si="0"/>
        <v>0.36205680471798019</v>
      </c>
      <c r="AQ8" s="5">
        <f t="shared" si="0"/>
        <v>0.37290164811722792</v>
      </c>
      <c r="AR8" s="5">
        <f t="shared" si="0"/>
        <v>0.38350865070015411</v>
      </c>
      <c r="AS8" s="5">
        <f t="shared" si="0"/>
        <v>0.38842572954481663</v>
      </c>
      <c r="AT8" s="5">
        <f t="shared" si="0"/>
        <v>0.39325912917715383</v>
      </c>
      <c r="AU8" s="5">
        <f t="shared" si="0"/>
        <v>0.4065416535921022</v>
      </c>
      <c r="AV8" s="5">
        <f t="shared" si="0"/>
        <v>0.41755528702331973</v>
      </c>
      <c r="AW8" s="5">
        <f t="shared" si="0"/>
        <v>0.41838033810351788</v>
      </c>
      <c r="AX8" s="5">
        <f t="shared" si="0"/>
        <v>0.41920538918371597</v>
      </c>
      <c r="AY8" s="5">
        <f t="shared" si="0"/>
        <v>0.42003044026391417</v>
      </c>
      <c r="AZ8" s="5">
        <f t="shared" si="0"/>
        <v>0.42085549134411226</v>
      </c>
      <c r="BA8" s="5">
        <f t="shared" si="0"/>
        <v>0.42168054242431047</v>
      </c>
      <c r="BB8" s="5">
        <f t="shared" si="0"/>
        <v>0.42250559350450856</v>
      </c>
      <c r="BC8" s="5">
        <f t="shared" si="0"/>
        <v>0.42333064458470671</v>
      </c>
      <c r="BD8" s="5">
        <f t="shared" si="0"/>
        <v>0.42415569566490485</v>
      </c>
      <c r="BE8" s="5">
        <f t="shared" si="0"/>
        <v>0.424980746745103</v>
      </c>
      <c r="BF8" s="5">
        <f t="shared" si="0"/>
        <v>0.42580579782530109</v>
      </c>
      <c r="BG8" s="5">
        <f t="shared" si="0"/>
        <v>0.42663084890549924</v>
      </c>
      <c r="BH8" s="5">
        <f t="shared" si="0"/>
        <v>0.42730529906185649</v>
      </c>
      <c r="BI8" s="5">
        <f t="shared" si="0"/>
        <v>0.42797974921821375</v>
      </c>
      <c r="BJ8" s="5">
        <f t="shared" si="0"/>
        <v>0.428654199374571</v>
      </c>
      <c r="BK8" s="5">
        <f t="shared" si="0"/>
        <v>0.4293286495309282</v>
      </c>
      <c r="BL8" s="5">
        <f t="shared" si="0"/>
        <v>0.43000309968728545</v>
      </c>
      <c r="BM8" s="5">
        <f t="shared" si="0"/>
        <v>0.4306775498436427</v>
      </c>
      <c r="BN8" s="5">
        <f t="shared" si="0"/>
        <v>0.43135199999999996</v>
      </c>
      <c r="BO8" s="5">
        <f t="shared" si="0"/>
        <v>0.43202645015635727</v>
      </c>
      <c r="BP8" s="5">
        <f t="shared" si="0"/>
        <v>0.43270090031271452</v>
      </c>
    </row>
    <row r="9" spans="1:68">
      <c r="A9" s="4" t="s">
        <v>11</v>
      </c>
      <c r="B9" s="6" t="s">
        <v>17</v>
      </c>
      <c r="C9" s="6" t="s">
        <v>18</v>
      </c>
      <c r="D9" s="6" t="s">
        <v>19</v>
      </c>
      <c r="E9" s="4" t="s">
        <v>12</v>
      </c>
      <c r="F9" s="34" t="s">
        <v>142</v>
      </c>
      <c r="G9" s="4" t="s">
        <v>21</v>
      </c>
      <c r="H9" s="5">
        <f t="shared" si="1"/>
        <v>0.23300000000000001</v>
      </c>
      <c r="I9" s="5">
        <f t="shared" si="0"/>
        <v>0.23555319148936171</v>
      </c>
      <c r="J9" s="5">
        <f t="shared" si="0"/>
        <v>0.23810638297872341</v>
      </c>
      <c r="K9" s="5">
        <f t="shared" si="0"/>
        <v>0.24065957446808511</v>
      </c>
      <c r="L9" s="5">
        <f t="shared" si="0"/>
        <v>0.24321276595744681</v>
      </c>
      <c r="M9" s="5">
        <f t="shared" si="0"/>
        <v>0.24576595744680851</v>
      </c>
      <c r="N9" s="5">
        <f t="shared" si="0"/>
        <v>0.24831914893617021</v>
      </c>
      <c r="O9" s="5">
        <f t="shared" si="0"/>
        <v>0.25087234042553191</v>
      </c>
      <c r="P9" s="5">
        <f t="shared" si="0"/>
        <v>0.25342553191489364</v>
      </c>
      <c r="Q9" s="5">
        <f t="shared" si="0"/>
        <v>0.25597872340425537</v>
      </c>
      <c r="R9" s="5">
        <f t="shared" si="0"/>
        <v>0.2585319148936171</v>
      </c>
      <c r="S9" s="5">
        <f t="shared" si="0"/>
        <v>0.26108510638297883</v>
      </c>
      <c r="T9" s="5">
        <f t="shared" si="0"/>
        <v>0.26363829787234055</v>
      </c>
      <c r="U9" s="5">
        <f t="shared" si="0"/>
        <v>0.26619148936170228</v>
      </c>
      <c r="V9" s="5">
        <f t="shared" si="0"/>
        <v>0.26874468085106401</v>
      </c>
      <c r="W9" s="5">
        <f t="shared" si="0"/>
        <v>0.27129787234042574</v>
      </c>
      <c r="X9" s="5">
        <f t="shared" si="0"/>
        <v>0.27385106382978747</v>
      </c>
      <c r="Y9" s="5">
        <f t="shared" si="0"/>
        <v>0.27640425531914919</v>
      </c>
      <c r="Z9" s="5">
        <f t="shared" si="0"/>
        <v>0.27895744680851092</v>
      </c>
      <c r="AA9" s="5">
        <f t="shared" si="0"/>
        <v>0.28151063829787265</v>
      </c>
      <c r="AB9" s="5">
        <f t="shared" si="0"/>
        <v>0.28406382978723438</v>
      </c>
      <c r="AC9" s="5">
        <f t="shared" si="0"/>
        <v>0.28661702127659611</v>
      </c>
      <c r="AD9" s="5">
        <f t="shared" si="0"/>
        <v>0.28917021276595783</v>
      </c>
      <c r="AE9" s="5">
        <f t="shared" si="0"/>
        <v>0.29172340425531956</v>
      </c>
      <c r="AF9" s="5">
        <f t="shared" si="0"/>
        <v>0.29427659574468129</v>
      </c>
      <c r="AG9" s="5">
        <f t="shared" si="0"/>
        <v>0.29682978723404302</v>
      </c>
      <c r="AH9" s="5">
        <f t="shared" si="0"/>
        <v>0.29938297872340475</v>
      </c>
      <c r="AI9" s="5">
        <f t="shared" si="0"/>
        <v>0.30193617021276647</v>
      </c>
      <c r="AJ9" s="5">
        <f t="shared" si="0"/>
        <v>0.3044893617021282</v>
      </c>
      <c r="AK9" s="5">
        <f t="shared" si="0"/>
        <v>0.30704255319148993</v>
      </c>
      <c r="AL9" s="5">
        <f t="shared" si="0"/>
        <v>0.30959574468085166</v>
      </c>
      <c r="AM9" s="5">
        <f t="shared" si="0"/>
        <v>0.31214893617021339</v>
      </c>
      <c r="AN9" s="5">
        <f t="shared" si="0"/>
        <v>0.31470212765957511</v>
      </c>
      <c r="AO9" s="5">
        <f t="shared" si="0"/>
        <v>0.31725531914893684</v>
      </c>
      <c r="AP9" s="5">
        <f t="shared" si="0"/>
        <v>0.31980851063829857</v>
      </c>
      <c r="AQ9" s="5">
        <f t="shared" si="0"/>
        <v>0.3223617021276603</v>
      </c>
      <c r="AR9" s="5">
        <f t="shared" si="0"/>
        <v>0.32491489361702203</v>
      </c>
      <c r="AS9" s="5">
        <f t="shared" si="0"/>
        <v>0.32746808510638376</v>
      </c>
      <c r="AT9" s="5">
        <f t="shared" si="0"/>
        <v>0.33002127659574548</v>
      </c>
      <c r="AU9" s="5">
        <f t="shared" si="0"/>
        <v>0.33257446808510721</v>
      </c>
      <c r="AV9" s="5">
        <f t="shared" si="0"/>
        <v>0.33512765957446894</v>
      </c>
      <c r="AW9" s="5">
        <f t="shared" si="0"/>
        <v>0.33768085106383067</v>
      </c>
      <c r="AX9" s="5">
        <f t="shared" si="0"/>
        <v>0.3402340425531924</v>
      </c>
      <c r="AY9" s="5">
        <f t="shared" si="0"/>
        <v>0.34278723404255412</v>
      </c>
      <c r="AZ9" s="5">
        <f t="shared" si="0"/>
        <v>0.34534042553191585</v>
      </c>
      <c r="BA9" s="5">
        <f t="shared" si="0"/>
        <v>0.34789361702127758</v>
      </c>
      <c r="BB9" s="5">
        <f t="shared" si="0"/>
        <v>0.35044680851063931</v>
      </c>
      <c r="BC9" s="5">
        <f t="shared" si="0"/>
        <v>0.35299999999999998</v>
      </c>
      <c r="BD9" s="5">
        <f t="shared" si="0"/>
        <v>0.35368798003413066</v>
      </c>
      <c r="BE9" s="5">
        <f t="shared" si="0"/>
        <v>0.35437596006826133</v>
      </c>
      <c r="BF9" s="5">
        <f t="shared" si="0"/>
        <v>0.35506394010239195</v>
      </c>
      <c r="BG9" s="5">
        <f t="shared" si="0"/>
        <v>0.35575192013652263</v>
      </c>
      <c r="BH9" s="5">
        <f t="shared" si="0"/>
        <v>0.3563143195475732</v>
      </c>
      <c r="BI9" s="5">
        <f t="shared" si="0"/>
        <v>0.35687671895862383</v>
      </c>
      <c r="BJ9" s="5">
        <f t="shared" si="0"/>
        <v>0.3574391183696744</v>
      </c>
      <c r="BK9" s="5">
        <f t="shared" si="0"/>
        <v>0.35800151778072503</v>
      </c>
      <c r="BL9" s="5">
        <f t="shared" si="0"/>
        <v>0.35856391719177561</v>
      </c>
      <c r="BM9" s="5">
        <f t="shared" si="0"/>
        <v>0.35912631660282623</v>
      </c>
      <c r="BN9" s="5">
        <f t="shared" si="0"/>
        <v>0.35968871601387681</v>
      </c>
      <c r="BO9" s="5">
        <f t="shared" si="0"/>
        <v>0.36025111542492744</v>
      </c>
      <c r="BP9" s="5">
        <f t="shared" si="0"/>
        <v>0.36081351483597807</v>
      </c>
    </row>
    <row r="10" spans="1:68">
      <c r="A10" s="4" t="s">
        <v>44</v>
      </c>
      <c r="B10" s="6" t="s">
        <v>17</v>
      </c>
      <c r="C10" s="6" t="s">
        <v>18</v>
      </c>
      <c r="D10" s="6" t="s">
        <v>19</v>
      </c>
      <c r="E10" s="4" t="s">
        <v>12</v>
      </c>
      <c r="F10" s="34" t="s">
        <v>142</v>
      </c>
      <c r="G10" s="4" t="s">
        <v>21</v>
      </c>
      <c r="H10" s="5">
        <f t="shared" si="1"/>
        <v>0.19677259045250289</v>
      </c>
      <c r="I10" s="5">
        <f t="shared" si="0"/>
        <v>0.19990168683440276</v>
      </c>
      <c r="J10" s="5">
        <f t="shared" si="0"/>
        <v>0.20303078321630266</v>
      </c>
      <c r="K10" s="5">
        <f t="shared" si="0"/>
        <v>0.20615987959820253</v>
      </c>
      <c r="L10" s="5">
        <f t="shared" si="0"/>
        <v>0.20928897598010243</v>
      </c>
      <c r="M10" s="5">
        <f t="shared" si="0"/>
        <v>0.2124180723620023</v>
      </c>
      <c r="N10" s="5">
        <f t="shared" si="0"/>
        <v>0.21554716874390223</v>
      </c>
      <c r="O10" s="5">
        <f t="shared" si="0"/>
        <v>0.21867626512580207</v>
      </c>
      <c r="P10" s="5">
        <f t="shared" si="0"/>
        <v>0.22180536150770194</v>
      </c>
      <c r="Q10" s="5">
        <f t="shared" si="0"/>
        <v>0.22493445788960187</v>
      </c>
      <c r="R10" s="5">
        <f t="shared" si="0"/>
        <v>0.22806355427150174</v>
      </c>
      <c r="S10" s="5">
        <f t="shared" si="0"/>
        <v>0.23119265065340161</v>
      </c>
      <c r="T10" s="5">
        <f t="shared" si="0"/>
        <v>0.23432174703530151</v>
      </c>
      <c r="U10" s="5">
        <f t="shared" si="0"/>
        <v>0.23745084341720138</v>
      </c>
      <c r="V10" s="5">
        <f t="shared" si="0"/>
        <v>0.24057993979910131</v>
      </c>
      <c r="W10" s="5">
        <f t="shared" si="0"/>
        <v>0.24370903618100115</v>
      </c>
      <c r="X10" s="5">
        <f t="shared" si="0"/>
        <v>0.24683813256290102</v>
      </c>
      <c r="Y10" s="5">
        <f t="shared" si="0"/>
        <v>0.24996722894480095</v>
      </c>
      <c r="Z10" s="5">
        <f t="shared" si="0"/>
        <v>0.25309632532670084</v>
      </c>
      <c r="AA10" s="5">
        <f t="shared" si="0"/>
        <v>0.25622542170860074</v>
      </c>
      <c r="AB10" s="5">
        <f t="shared" si="0"/>
        <v>0.25935451809050053</v>
      </c>
      <c r="AC10" s="5">
        <f t="shared" si="0"/>
        <v>0.26248361447240048</v>
      </c>
      <c r="AD10" s="5">
        <f t="shared" si="0"/>
        <v>0.26561271085430038</v>
      </c>
      <c r="AE10" s="5">
        <f t="shared" si="0"/>
        <v>0.26874180723620023</v>
      </c>
      <c r="AF10" s="5">
        <f t="shared" si="0"/>
        <v>0.27187090361810012</v>
      </c>
      <c r="AG10" s="5">
        <f t="shared" si="0"/>
        <v>0.27500000000000002</v>
      </c>
      <c r="AH10" s="5">
        <f t="shared" si="0"/>
        <v>0.27812909638189987</v>
      </c>
      <c r="AI10" s="5">
        <f t="shared" si="0"/>
        <v>0.28125819276379976</v>
      </c>
      <c r="AJ10" s="5">
        <f t="shared" si="0"/>
        <v>0.28405519153283959</v>
      </c>
      <c r="AK10" s="5">
        <f t="shared" si="0"/>
        <v>0.28664609359702892</v>
      </c>
      <c r="AL10" s="5">
        <f t="shared" si="0"/>
        <v>0.28911019127401533</v>
      </c>
      <c r="AM10" s="5">
        <f t="shared" si="0"/>
        <v>0.29145657132578273</v>
      </c>
      <c r="AN10" s="5">
        <f t="shared" si="0"/>
        <v>0.29369347256144712</v>
      </c>
      <c r="AO10" s="5">
        <f t="shared" si="0"/>
        <v>0.29872975836615551</v>
      </c>
      <c r="AP10" s="5">
        <f t="shared" si="0"/>
        <v>0.30392081838270973</v>
      </c>
      <c r="AQ10" s="5">
        <f t="shared" si="0"/>
        <v>0.31302428954574746</v>
      </c>
      <c r="AR10" s="5">
        <f t="shared" si="0"/>
        <v>0.32192811033735363</v>
      </c>
      <c r="AS10" s="5">
        <f t="shared" si="0"/>
        <v>0.32605564669918552</v>
      </c>
      <c r="AT10" s="5">
        <f t="shared" si="0"/>
        <v>0.33011294034120076</v>
      </c>
      <c r="AU10" s="5">
        <f t="shared" si="0"/>
        <v>0.34126267054313375</v>
      </c>
      <c r="AV10" s="5">
        <f t="shared" si="0"/>
        <v>0.35050782887786008</v>
      </c>
      <c r="AW10" s="5">
        <f t="shared" si="0"/>
        <v>0.35120040030928695</v>
      </c>
      <c r="AX10" s="5">
        <f t="shared" si="0"/>
        <v>0.35189297174071371</v>
      </c>
      <c r="AY10" s="5">
        <f t="shared" si="0"/>
        <v>0.35258554317214058</v>
      </c>
      <c r="AZ10" s="5">
        <f t="shared" si="0"/>
        <v>0.35327811460356739</v>
      </c>
      <c r="BA10" s="5">
        <f t="shared" si="0"/>
        <v>0.35397068603499426</v>
      </c>
      <c r="BB10" s="5">
        <f t="shared" si="0"/>
        <v>0.35466325746642108</v>
      </c>
      <c r="BC10" s="5">
        <f t="shared" si="0"/>
        <v>0.35535582889784795</v>
      </c>
      <c r="BD10" s="5">
        <f t="shared" si="0"/>
        <v>0.35604840032927476</v>
      </c>
      <c r="BE10" s="5">
        <f t="shared" si="0"/>
        <v>0.35674097176070158</v>
      </c>
      <c r="BF10" s="5">
        <f t="shared" si="0"/>
        <v>0.35743354319212839</v>
      </c>
      <c r="BG10" s="5">
        <f t="shared" si="0"/>
        <v>0.35812611462355526</v>
      </c>
      <c r="BH10" s="5">
        <f t="shared" si="0"/>
        <v>0.35869226733994486</v>
      </c>
      <c r="BI10" s="5">
        <f t="shared" si="0"/>
        <v>0.35925842005633457</v>
      </c>
      <c r="BJ10" s="5">
        <f t="shared" si="0"/>
        <v>0.35982457277272417</v>
      </c>
      <c r="BK10" s="5">
        <f t="shared" si="0"/>
        <v>0.36039072548911383</v>
      </c>
      <c r="BL10" s="5">
        <f t="shared" si="0"/>
        <v>0.36095687820550343</v>
      </c>
      <c r="BM10" s="5">
        <f t="shared" si="0"/>
        <v>0.36152303092189314</v>
      </c>
      <c r="BN10" s="5">
        <f t="shared" si="0"/>
        <v>0.36208918363828274</v>
      </c>
      <c r="BO10" s="5">
        <f t="shared" si="0"/>
        <v>0.36265533635467245</v>
      </c>
      <c r="BP10" s="5">
        <f t="shared" si="0"/>
        <v>0.36322148907106211</v>
      </c>
    </row>
    <row r="11" spans="1:68">
      <c r="A11" s="4" t="s">
        <v>64</v>
      </c>
      <c r="B11" s="6" t="s">
        <v>17</v>
      </c>
      <c r="C11" s="6" t="s">
        <v>18</v>
      </c>
      <c r="D11" s="6" t="s">
        <v>19</v>
      </c>
      <c r="E11" s="4" t="s">
        <v>12</v>
      </c>
      <c r="F11" s="34" t="s">
        <v>142</v>
      </c>
      <c r="G11" s="4" t="s">
        <v>21</v>
      </c>
      <c r="H11" s="5">
        <f t="shared" si="1"/>
        <v>0.19267789618425579</v>
      </c>
      <c r="I11" s="5">
        <f t="shared" si="0"/>
        <v>0.1957418783498398</v>
      </c>
      <c r="J11" s="5">
        <f t="shared" si="0"/>
        <v>0.19880586051542384</v>
      </c>
      <c r="K11" s="5">
        <f t="shared" si="0"/>
        <v>0.20186984268100783</v>
      </c>
      <c r="L11" s="5">
        <f t="shared" si="0"/>
        <v>0.20493382484659187</v>
      </c>
      <c r="M11" s="5">
        <f t="shared" si="0"/>
        <v>0.20799780701217588</v>
      </c>
      <c r="N11" s="5">
        <f t="shared" si="0"/>
        <v>0.21106178917775992</v>
      </c>
      <c r="O11" s="5">
        <f t="shared" si="0"/>
        <v>0.2141257713433439</v>
      </c>
      <c r="P11" s="5">
        <f t="shared" si="0"/>
        <v>0.21718975350892791</v>
      </c>
      <c r="Q11" s="5">
        <f t="shared" si="0"/>
        <v>0.22025373567451195</v>
      </c>
      <c r="R11" s="5">
        <f t="shared" si="0"/>
        <v>0.22331771784009596</v>
      </c>
      <c r="S11" s="5">
        <f t="shared" si="0"/>
        <v>0.22638170000567998</v>
      </c>
      <c r="T11" s="5">
        <f t="shared" si="0"/>
        <v>0.22944568217126399</v>
      </c>
      <c r="U11" s="5">
        <f t="shared" si="0"/>
        <v>0.232509664336848</v>
      </c>
      <c r="V11" s="5">
        <f t="shared" si="0"/>
        <v>0.23557364650243204</v>
      </c>
      <c r="W11" s="5">
        <f t="shared" si="0"/>
        <v>0.23863762866801602</v>
      </c>
      <c r="X11" s="5">
        <f t="shared" si="0"/>
        <v>0.24170161083360003</v>
      </c>
      <c r="Y11" s="5">
        <f t="shared" si="0"/>
        <v>0.24476559299918407</v>
      </c>
      <c r="Z11" s="5">
        <f t="shared" si="0"/>
        <v>0.24782957516476811</v>
      </c>
      <c r="AA11" s="5">
        <f t="shared" si="0"/>
        <v>0.25089355733035212</v>
      </c>
      <c r="AB11" s="5">
        <f t="shared" si="0"/>
        <v>0.25395753949593608</v>
      </c>
      <c r="AC11" s="5">
        <f t="shared" si="0"/>
        <v>0.25702152166152015</v>
      </c>
      <c r="AD11" s="5">
        <f t="shared" si="0"/>
        <v>0.26008550382710416</v>
      </c>
      <c r="AE11" s="5">
        <f t="shared" si="0"/>
        <v>0.26314948599268817</v>
      </c>
      <c r="AF11" s="5">
        <f t="shared" si="0"/>
        <v>0.26621346815827218</v>
      </c>
      <c r="AG11" s="5">
        <f t="shared" si="0"/>
        <v>0.26927745032385619</v>
      </c>
      <c r="AH11" s="5">
        <f t="shared" si="0"/>
        <v>0.2723414324894402</v>
      </c>
      <c r="AI11" s="5">
        <f t="shared" si="0"/>
        <v>0.27540541465502422</v>
      </c>
      <c r="AJ11" s="5">
        <f t="shared" si="0"/>
        <v>0.27814420991715516</v>
      </c>
      <c r="AK11" s="5">
        <f t="shared" si="0"/>
        <v>0.28068119719673229</v>
      </c>
      <c r="AL11" s="5">
        <f t="shared" si="0"/>
        <v>0.28309401879603358</v>
      </c>
      <c r="AM11" s="5">
        <f t="shared" ref="AM11:BP11" si="2">AM6</f>
        <v>0.28539157238814511</v>
      </c>
      <c r="AN11" s="5">
        <f t="shared" si="2"/>
        <v>0.28758192533856691</v>
      </c>
      <c r="AO11" s="5">
        <f t="shared" si="2"/>
        <v>0.29251340970436362</v>
      </c>
      <c r="AP11" s="5">
        <f t="shared" si="2"/>
        <v>0.29759644754340309</v>
      </c>
      <c r="AQ11" s="5">
        <f t="shared" si="2"/>
        <v>0.30651048210296505</v>
      </c>
      <c r="AR11" s="5">
        <f t="shared" si="2"/>
        <v>0.31522902086988958</v>
      </c>
      <c r="AS11" s="5">
        <f t="shared" si="2"/>
        <v>0.31927066620673722</v>
      </c>
      <c r="AT11" s="5">
        <f t="shared" si="2"/>
        <v>0.32324353052359922</v>
      </c>
      <c r="AU11" s="5">
        <f t="shared" si="2"/>
        <v>0.33416124296205529</v>
      </c>
      <c r="AV11" s="5">
        <f t="shared" si="2"/>
        <v>0.34321401628647508</v>
      </c>
      <c r="AW11" s="5">
        <f t="shared" si="2"/>
        <v>0.34389217581091786</v>
      </c>
      <c r="AX11" s="5">
        <f t="shared" si="2"/>
        <v>0.34457033533536058</v>
      </c>
      <c r="AY11" s="5">
        <f t="shared" si="2"/>
        <v>0.34524849485980341</v>
      </c>
      <c r="AZ11" s="5">
        <f t="shared" si="2"/>
        <v>0.34592665438424613</v>
      </c>
      <c r="BA11" s="5">
        <f t="shared" si="2"/>
        <v>0.34660481390868897</v>
      </c>
      <c r="BB11" s="5">
        <f t="shared" si="2"/>
        <v>0.34728297343313169</v>
      </c>
      <c r="BC11" s="5">
        <f t="shared" si="2"/>
        <v>0.34796113295757447</v>
      </c>
      <c r="BD11" s="5">
        <f t="shared" si="2"/>
        <v>0.34863929248201719</v>
      </c>
      <c r="BE11" s="5">
        <f t="shared" si="2"/>
        <v>0.34931745200646003</v>
      </c>
      <c r="BF11" s="5">
        <f t="shared" si="2"/>
        <v>0.34999561153090275</v>
      </c>
      <c r="BG11" s="5">
        <f t="shared" si="2"/>
        <v>0.35067377105534553</v>
      </c>
      <c r="BH11" s="5">
        <f t="shared" si="2"/>
        <v>0.35122814254612128</v>
      </c>
      <c r="BI11" s="5">
        <f t="shared" si="2"/>
        <v>0.35178251403689703</v>
      </c>
      <c r="BJ11" s="5">
        <f t="shared" si="2"/>
        <v>0.35233688552767278</v>
      </c>
      <c r="BK11" s="5">
        <f t="shared" si="2"/>
        <v>0.35289125701844848</v>
      </c>
      <c r="BL11" s="5">
        <f t="shared" si="2"/>
        <v>0.35344562850922423</v>
      </c>
      <c r="BM11" s="5">
        <f t="shared" si="2"/>
        <v>0.35399999999999998</v>
      </c>
      <c r="BN11" s="5">
        <f t="shared" si="2"/>
        <v>0.35455437149077573</v>
      </c>
      <c r="BO11" s="5">
        <f t="shared" si="2"/>
        <v>0.35510874298155148</v>
      </c>
      <c r="BP11" s="5">
        <f t="shared" si="2"/>
        <v>0.35566311447232729</v>
      </c>
    </row>
    <row r="12" spans="1:68">
      <c r="B12" s="33"/>
      <c r="C12" s="32"/>
    </row>
    <row r="13" spans="1:68">
      <c r="D13" s="32"/>
    </row>
    <row r="14" spans="1:68">
      <c r="D14" s="32"/>
    </row>
    <row r="15" spans="1:68">
      <c r="D15" s="32"/>
    </row>
    <row r="16" spans="1:68">
      <c r="D16" s="32"/>
    </row>
    <row r="17" spans="3:3">
      <c r="C17" s="3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S63"/>
  <sheetViews>
    <sheetView tabSelected="1" topLeftCell="A13" zoomScale="70" zoomScaleNormal="70" workbookViewId="0">
      <selection activeCell="F19" sqref="F19"/>
    </sheetView>
  </sheetViews>
  <sheetFormatPr defaultColWidth="9" defaultRowHeight="15.75"/>
  <cols>
    <col min="1" max="2" width="9" style="6"/>
    <col min="3" max="3" width="11.375" style="6" bestFit="1" customWidth="1"/>
    <col min="4" max="4" width="26" style="6" bestFit="1" customWidth="1"/>
    <col min="5" max="5" width="9" style="6"/>
    <col min="6" max="6" width="20.375" style="6" bestFit="1" customWidth="1"/>
    <col min="7" max="7" width="117.125" style="6" bestFit="1" customWidth="1"/>
    <col min="8" max="8" width="9" style="6"/>
    <col min="9" max="9" width="11.375" style="6" bestFit="1" customWidth="1"/>
    <col min="10" max="10" width="16.625" style="6" bestFit="1" customWidth="1"/>
    <col min="11" max="11" width="9" style="6"/>
    <col min="12" max="12" width="11.375" style="6" bestFit="1" customWidth="1"/>
    <col min="13" max="13" width="19.375" style="6" bestFit="1" customWidth="1"/>
    <col min="14" max="14" width="9" style="6"/>
    <col min="15" max="15" width="11.375" style="6" bestFit="1" customWidth="1"/>
    <col min="16" max="16" width="16.625" style="6" bestFit="1" customWidth="1"/>
    <col min="17" max="17" width="9" style="6"/>
    <col min="18" max="18" width="11.375" style="6" bestFit="1" customWidth="1"/>
    <col min="19" max="19" width="16.625" style="6" bestFit="1" customWidth="1"/>
    <col min="20" max="20" width="9" style="6"/>
    <col min="21" max="26" width="9" style="6" customWidth="1"/>
    <col min="27" max="16384" width="9" style="6"/>
  </cols>
  <sheetData>
    <row r="1" spans="1:19">
      <c r="C1" s="25" t="s">
        <v>153</v>
      </c>
      <c r="D1" s="26"/>
      <c r="F1" s="36" t="s">
        <v>154</v>
      </c>
      <c r="G1" s="37"/>
      <c r="I1" s="15" t="s">
        <v>30</v>
      </c>
      <c r="J1" s="14"/>
      <c r="L1" s="16" t="s">
        <v>11</v>
      </c>
      <c r="M1" s="17"/>
      <c r="O1" s="18" t="s">
        <v>44</v>
      </c>
      <c r="P1" s="19"/>
      <c r="R1" s="20" t="s">
        <v>64</v>
      </c>
      <c r="S1" s="21"/>
    </row>
    <row r="2" spans="1:19" s="13" customFormat="1">
      <c r="A2" s="13" t="s">
        <v>31</v>
      </c>
      <c r="C2" s="13" t="s">
        <v>1</v>
      </c>
      <c r="D2" s="13" t="s">
        <v>48</v>
      </c>
      <c r="F2" s="13" t="s">
        <v>1</v>
      </c>
      <c r="G2" s="13" t="s">
        <v>48</v>
      </c>
      <c r="I2" s="13" t="s">
        <v>1</v>
      </c>
      <c r="J2" s="13" t="s">
        <v>48</v>
      </c>
      <c r="L2" s="13" t="s">
        <v>1</v>
      </c>
      <c r="M2" s="13" t="s">
        <v>48</v>
      </c>
      <c r="O2" s="13" t="s">
        <v>1</v>
      </c>
      <c r="P2" s="13" t="s">
        <v>48</v>
      </c>
      <c r="R2" s="13" t="s">
        <v>1</v>
      </c>
      <c r="S2" s="13" t="s">
        <v>48</v>
      </c>
    </row>
    <row r="3" spans="1:19">
      <c r="A3" s="6">
        <v>1960</v>
      </c>
      <c r="C3" s="10">
        <f>FAO_2017!E5</f>
        <v>0.19</v>
      </c>
      <c r="D3" s="6" t="s">
        <v>84</v>
      </c>
      <c r="F3" s="10">
        <f>(FAO_2017!$E$5*Edwards_2004!H6)+(Adeyemi_2017!$D$5*Edwards_2004!E6)</f>
        <v>0.19</v>
      </c>
      <c r="G3" s="6" t="s">
        <v>139</v>
      </c>
      <c r="I3" s="23">
        <f t="shared" ref="I3" si="0">F3*($I$61/$F$61)</f>
        <v>0.23441255434368091</v>
      </c>
      <c r="J3" s="22" t="s">
        <v>72</v>
      </c>
      <c r="L3" s="10">
        <f>'Boafo-Mensah_2013'!D4</f>
        <v>0.23300000000000001</v>
      </c>
      <c r="M3" s="6" t="s">
        <v>52</v>
      </c>
      <c r="O3" s="23">
        <f>F3*($O$28/$F$28)</f>
        <v>0.19677259045250289</v>
      </c>
      <c r="P3" s="22" t="s">
        <v>72</v>
      </c>
      <c r="R3" s="23">
        <f t="shared" ref="R3:R58" si="1">F3*($R$60/$F$60)</f>
        <v>0.19267789618425579</v>
      </c>
      <c r="S3" s="22" t="s">
        <v>72</v>
      </c>
    </row>
    <row r="4" spans="1:19">
      <c r="A4" s="6">
        <v>1961</v>
      </c>
      <c r="C4" s="23">
        <f>C3+((C$52-C$3)/($A$52-$A$3))</f>
        <v>0.19160490646938777</v>
      </c>
      <c r="D4" s="22" t="s">
        <v>71</v>
      </c>
      <c r="F4" s="10">
        <f>(FAO_2017!$E$5*Edwards_2004!H7)+(Adeyemi_2017!$D$5*Edwards_2004!E7)</f>
        <v>0.19302139800667251</v>
      </c>
      <c r="G4" s="6" t="s">
        <v>139</v>
      </c>
      <c r="I4" s="23">
        <f t="shared" ref="I4:I35" si="2">F4*($I$61/$F$61)</f>
        <v>0.23814020499859148</v>
      </c>
      <c r="J4" s="22" t="s">
        <v>72</v>
      </c>
      <c r="L4" s="23">
        <f>L3+((L$50-L$3)/($A$50-$A$3))</f>
        <v>0.23555319148936171</v>
      </c>
      <c r="M4" s="22" t="s">
        <v>71</v>
      </c>
      <c r="O4" s="23">
        <f t="shared" ref="O4:O26" si="3">F4*($O$28/$F$28)</f>
        <v>0.19990168683440276</v>
      </c>
      <c r="P4" s="22" t="s">
        <v>72</v>
      </c>
      <c r="R4" s="23">
        <f t="shared" si="1"/>
        <v>0.1957418783498398</v>
      </c>
      <c r="S4" s="22" t="s">
        <v>72</v>
      </c>
    </row>
    <row r="5" spans="1:19">
      <c r="A5" s="6">
        <v>1962</v>
      </c>
      <c r="C5" s="23">
        <f t="shared" ref="C5:C51" si="4">C4+((C$52-C$3)/($A$52-$A$3))</f>
        <v>0.19320981293877554</v>
      </c>
      <c r="D5" s="22" t="s">
        <v>71</v>
      </c>
      <c r="F5" s="10">
        <f>(FAO_2017!$E$5*Edwards_2004!H8)+(Adeyemi_2017!$D$5*Edwards_2004!E8)</f>
        <v>0.19604279601334504</v>
      </c>
      <c r="G5" s="6" t="s">
        <v>139</v>
      </c>
      <c r="I5" s="23">
        <f t="shared" si="2"/>
        <v>0.24186785565350208</v>
      </c>
      <c r="J5" s="22" t="s">
        <v>72</v>
      </c>
      <c r="L5" s="23">
        <f t="shared" ref="L5:L49" si="5">L4+((L$50-L$3)/($A$50-$A$3))</f>
        <v>0.23810638297872341</v>
      </c>
      <c r="M5" s="22" t="s">
        <v>71</v>
      </c>
      <c r="O5" s="23">
        <f t="shared" si="3"/>
        <v>0.20303078321630266</v>
      </c>
      <c r="P5" s="22" t="s">
        <v>72</v>
      </c>
      <c r="R5" s="23">
        <f t="shared" si="1"/>
        <v>0.19880586051542384</v>
      </c>
      <c r="S5" s="22" t="s">
        <v>72</v>
      </c>
    </row>
    <row r="6" spans="1:19">
      <c r="A6" s="6">
        <v>1963</v>
      </c>
      <c r="C6" s="23">
        <f t="shared" si="4"/>
        <v>0.19481471940816331</v>
      </c>
      <c r="D6" s="22" t="s">
        <v>71</v>
      </c>
      <c r="F6" s="10">
        <f>(FAO_2017!$E$5*Edwards_2004!H9)+(Adeyemi_2017!$D$5*Edwards_2004!E9)</f>
        <v>0.19906419402001752</v>
      </c>
      <c r="G6" s="6" t="s">
        <v>139</v>
      </c>
      <c r="I6" s="23">
        <f t="shared" si="2"/>
        <v>0.24559550630841262</v>
      </c>
      <c r="J6" s="22" t="s">
        <v>72</v>
      </c>
      <c r="L6" s="23">
        <f t="shared" si="5"/>
        <v>0.24065957446808511</v>
      </c>
      <c r="M6" s="22" t="s">
        <v>71</v>
      </c>
      <c r="O6" s="23">
        <f t="shared" si="3"/>
        <v>0.20615987959820253</v>
      </c>
      <c r="P6" s="22" t="s">
        <v>72</v>
      </c>
      <c r="R6" s="23">
        <f t="shared" si="1"/>
        <v>0.20186984268100783</v>
      </c>
      <c r="S6" s="22" t="s">
        <v>72</v>
      </c>
    </row>
    <row r="7" spans="1:19">
      <c r="A7" s="6">
        <v>1964</v>
      </c>
      <c r="C7" s="23">
        <f t="shared" si="4"/>
        <v>0.19641962587755107</v>
      </c>
      <c r="D7" s="22" t="s">
        <v>71</v>
      </c>
      <c r="F7" s="10">
        <f>(FAO_2017!$E$5*Edwards_2004!H10)+(Adeyemi_2017!$D$5*Edwards_2004!E10)</f>
        <v>0.20208559202669005</v>
      </c>
      <c r="G7" s="6" t="s">
        <v>139</v>
      </c>
      <c r="I7" s="23">
        <f t="shared" si="2"/>
        <v>0.24932315696332322</v>
      </c>
      <c r="J7" s="22" t="s">
        <v>72</v>
      </c>
      <c r="L7" s="23">
        <f t="shared" si="5"/>
        <v>0.24321276595744681</v>
      </c>
      <c r="M7" s="22" t="s">
        <v>71</v>
      </c>
      <c r="O7" s="23">
        <f t="shared" si="3"/>
        <v>0.20928897598010243</v>
      </c>
      <c r="P7" s="22" t="s">
        <v>72</v>
      </c>
      <c r="R7" s="23">
        <f t="shared" si="1"/>
        <v>0.20493382484659187</v>
      </c>
      <c r="S7" s="22" t="s">
        <v>72</v>
      </c>
    </row>
    <row r="8" spans="1:19">
      <c r="A8" s="6">
        <v>1965</v>
      </c>
      <c r="C8" s="23">
        <f t="shared" si="4"/>
        <v>0.19802453234693884</v>
      </c>
      <c r="D8" s="22" t="s">
        <v>71</v>
      </c>
      <c r="F8" s="10">
        <f>(FAO_2017!$E$5*Edwards_2004!H11)+(Adeyemi_2017!$D$5*Edwards_2004!E11)</f>
        <v>0.20510699003336255</v>
      </c>
      <c r="G8" s="6" t="s">
        <v>139</v>
      </c>
      <c r="I8" s="23">
        <f t="shared" si="2"/>
        <v>0.25305080761823379</v>
      </c>
      <c r="J8" s="22" t="s">
        <v>72</v>
      </c>
      <c r="L8" s="23">
        <f t="shared" si="5"/>
        <v>0.24576595744680851</v>
      </c>
      <c r="M8" s="22" t="s">
        <v>71</v>
      </c>
      <c r="O8" s="23">
        <f t="shared" si="3"/>
        <v>0.2124180723620023</v>
      </c>
      <c r="P8" s="22" t="s">
        <v>72</v>
      </c>
      <c r="R8" s="23">
        <f t="shared" si="1"/>
        <v>0.20799780701217588</v>
      </c>
      <c r="S8" s="22" t="s">
        <v>72</v>
      </c>
    </row>
    <row r="9" spans="1:19">
      <c r="A9" s="6">
        <v>1966</v>
      </c>
      <c r="C9" s="23">
        <f t="shared" si="4"/>
        <v>0.19962943881632661</v>
      </c>
      <c r="D9" s="22" t="s">
        <v>71</v>
      </c>
      <c r="F9" s="10">
        <f>(FAO_2017!$E$5*Edwards_2004!H12)+(Adeyemi_2017!$D$5*Edwards_2004!E12)</f>
        <v>0.20812838804003508</v>
      </c>
      <c r="G9" s="6" t="s">
        <v>139</v>
      </c>
      <c r="I9" s="23">
        <f t="shared" si="2"/>
        <v>0.25677845827314438</v>
      </c>
      <c r="J9" s="22" t="s">
        <v>72</v>
      </c>
      <c r="L9" s="23">
        <f t="shared" si="5"/>
        <v>0.24831914893617021</v>
      </c>
      <c r="M9" s="22" t="s">
        <v>71</v>
      </c>
      <c r="O9" s="23">
        <f t="shared" si="3"/>
        <v>0.21554716874390223</v>
      </c>
      <c r="P9" s="22" t="s">
        <v>72</v>
      </c>
      <c r="R9" s="23">
        <f t="shared" si="1"/>
        <v>0.21106178917775992</v>
      </c>
      <c r="S9" s="22" t="s">
        <v>72</v>
      </c>
    </row>
    <row r="10" spans="1:19">
      <c r="A10" s="6">
        <v>1967</v>
      </c>
      <c r="C10" s="23">
        <f t="shared" si="4"/>
        <v>0.20123434528571438</v>
      </c>
      <c r="D10" s="22" t="s">
        <v>71</v>
      </c>
      <c r="F10" s="10">
        <f>(FAO_2017!$E$5*Edwards_2004!H13)+(Adeyemi_2017!$D$5*Edwards_2004!E13)</f>
        <v>0.21114978604670756</v>
      </c>
      <c r="G10" s="6" t="s">
        <v>139</v>
      </c>
      <c r="I10" s="23">
        <f t="shared" si="2"/>
        <v>0.26050610892805492</v>
      </c>
      <c r="J10" s="22" t="s">
        <v>72</v>
      </c>
      <c r="L10" s="23">
        <f t="shared" si="5"/>
        <v>0.25087234042553191</v>
      </c>
      <c r="M10" s="22" t="s">
        <v>71</v>
      </c>
      <c r="O10" s="23">
        <f t="shared" si="3"/>
        <v>0.21867626512580207</v>
      </c>
      <c r="P10" s="22" t="s">
        <v>72</v>
      </c>
      <c r="R10" s="23">
        <f t="shared" si="1"/>
        <v>0.2141257713433439</v>
      </c>
      <c r="S10" s="22" t="s">
        <v>72</v>
      </c>
    </row>
    <row r="11" spans="1:19">
      <c r="A11" s="6">
        <v>1968</v>
      </c>
      <c r="C11" s="23">
        <f t="shared" si="4"/>
        <v>0.20283925175510215</v>
      </c>
      <c r="D11" s="22" t="s">
        <v>71</v>
      </c>
      <c r="F11" s="10">
        <f>(FAO_2017!$E$5*Edwards_2004!H14)+(Adeyemi_2017!$D$5*Edwards_2004!E14)</f>
        <v>0.21417118405338006</v>
      </c>
      <c r="G11" s="6" t="s">
        <v>139</v>
      </c>
      <c r="I11" s="23">
        <f t="shared" si="2"/>
        <v>0.26423375958296547</v>
      </c>
      <c r="J11" s="22" t="s">
        <v>72</v>
      </c>
      <c r="L11" s="23">
        <f t="shared" si="5"/>
        <v>0.25342553191489364</v>
      </c>
      <c r="M11" s="22" t="s">
        <v>71</v>
      </c>
      <c r="O11" s="23">
        <f t="shared" si="3"/>
        <v>0.22180536150770194</v>
      </c>
      <c r="P11" s="22" t="s">
        <v>72</v>
      </c>
      <c r="R11" s="23">
        <f t="shared" si="1"/>
        <v>0.21718975350892791</v>
      </c>
      <c r="S11" s="22" t="s">
        <v>72</v>
      </c>
    </row>
    <row r="12" spans="1:19">
      <c r="A12" s="6">
        <v>1969</v>
      </c>
      <c r="C12" s="23">
        <f t="shared" si="4"/>
        <v>0.20444415822448991</v>
      </c>
      <c r="D12" s="22" t="s">
        <v>71</v>
      </c>
      <c r="F12" s="10">
        <f>(FAO_2017!$E$5*Edwards_2004!H15)+(Adeyemi_2017!$D$5*Edwards_2004!E15)</f>
        <v>0.2171925820600526</v>
      </c>
      <c r="G12" s="6" t="s">
        <v>139</v>
      </c>
      <c r="I12" s="23">
        <f t="shared" si="2"/>
        <v>0.26796141023787606</v>
      </c>
      <c r="J12" s="22" t="s">
        <v>72</v>
      </c>
      <c r="L12" s="23">
        <f t="shared" si="5"/>
        <v>0.25597872340425537</v>
      </c>
      <c r="M12" s="22" t="s">
        <v>71</v>
      </c>
      <c r="O12" s="23">
        <f t="shared" si="3"/>
        <v>0.22493445788960187</v>
      </c>
      <c r="P12" s="22" t="s">
        <v>72</v>
      </c>
      <c r="R12" s="23">
        <f t="shared" si="1"/>
        <v>0.22025373567451195</v>
      </c>
      <c r="S12" s="22" t="s">
        <v>72</v>
      </c>
    </row>
    <row r="13" spans="1:19">
      <c r="A13" s="6">
        <v>1970</v>
      </c>
      <c r="C13" s="23">
        <f t="shared" si="4"/>
        <v>0.20604906469387768</v>
      </c>
      <c r="D13" s="22" t="s">
        <v>71</v>
      </c>
      <c r="F13" s="10">
        <f>(FAO_2017!$E$5*Edwards_2004!H16)+(Adeyemi_2017!$D$5*Edwards_2004!E16)</f>
        <v>0.2202139800667251</v>
      </c>
      <c r="G13" s="6" t="s">
        <v>139</v>
      </c>
      <c r="I13" s="23">
        <f t="shared" si="2"/>
        <v>0.27168906089278666</v>
      </c>
      <c r="J13" s="22" t="s">
        <v>72</v>
      </c>
      <c r="L13" s="23">
        <f t="shared" si="5"/>
        <v>0.2585319148936171</v>
      </c>
      <c r="M13" s="22" t="s">
        <v>71</v>
      </c>
      <c r="O13" s="23">
        <f t="shared" si="3"/>
        <v>0.22806355427150174</v>
      </c>
      <c r="P13" s="22" t="s">
        <v>72</v>
      </c>
      <c r="R13" s="23">
        <f t="shared" si="1"/>
        <v>0.22331771784009596</v>
      </c>
      <c r="S13" s="22" t="s">
        <v>72</v>
      </c>
    </row>
    <row r="14" spans="1:19">
      <c r="A14" s="6">
        <v>1971</v>
      </c>
      <c r="C14" s="23">
        <f t="shared" si="4"/>
        <v>0.20765397116326545</v>
      </c>
      <c r="D14" s="22" t="s">
        <v>71</v>
      </c>
      <c r="F14" s="10">
        <f>(FAO_2017!$E$5*Edwards_2004!H17)+(Adeyemi_2017!$D$5*Edwards_2004!E17)</f>
        <v>0.22323537807339761</v>
      </c>
      <c r="G14" s="6" t="s">
        <v>139</v>
      </c>
      <c r="I14" s="23">
        <f t="shared" si="2"/>
        <v>0.2754167115476972</v>
      </c>
      <c r="J14" s="22" t="s">
        <v>72</v>
      </c>
      <c r="L14" s="23">
        <f t="shared" si="5"/>
        <v>0.26108510638297883</v>
      </c>
      <c r="M14" s="22" t="s">
        <v>71</v>
      </c>
      <c r="O14" s="23">
        <f t="shared" si="3"/>
        <v>0.23119265065340161</v>
      </c>
      <c r="P14" s="22" t="s">
        <v>72</v>
      </c>
      <c r="R14" s="23">
        <f t="shared" si="1"/>
        <v>0.22638170000567998</v>
      </c>
      <c r="S14" s="22" t="s">
        <v>72</v>
      </c>
    </row>
    <row r="15" spans="1:19">
      <c r="A15" s="6">
        <v>1972</v>
      </c>
      <c r="C15" s="23">
        <f t="shared" si="4"/>
        <v>0.20925887763265322</v>
      </c>
      <c r="D15" s="22" t="s">
        <v>71</v>
      </c>
      <c r="F15" s="10">
        <f>(FAO_2017!$E$5*Edwards_2004!H18)+(Adeyemi_2017!$D$5*Edwards_2004!E18)</f>
        <v>0.22625677608007011</v>
      </c>
      <c r="G15" s="6" t="s">
        <v>139</v>
      </c>
      <c r="I15" s="23">
        <f t="shared" si="2"/>
        <v>0.2791443622026078</v>
      </c>
      <c r="J15" s="22" t="s">
        <v>72</v>
      </c>
      <c r="L15" s="23">
        <f t="shared" si="5"/>
        <v>0.26363829787234055</v>
      </c>
      <c r="M15" s="22" t="s">
        <v>71</v>
      </c>
      <c r="O15" s="23">
        <f t="shared" si="3"/>
        <v>0.23432174703530151</v>
      </c>
      <c r="P15" s="22" t="s">
        <v>72</v>
      </c>
      <c r="R15" s="23">
        <f t="shared" si="1"/>
        <v>0.22944568217126399</v>
      </c>
      <c r="S15" s="22" t="s">
        <v>72</v>
      </c>
    </row>
    <row r="16" spans="1:19">
      <c r="A16" s="6">
        <v>1973</v>
      </c>
      <c r="C16" s="23">
        <f t="shared" si="4"/>
        <v>0.21086378410204099</v>
      </c>
      <c r="D16" s="22" t="s">
        <v>71</v>
      </c>
      <c r="F16" s="10">
        <f>(FAO_2017!$E$5*Edwards_2004!H19)+(Adeyemi_2017!$D$5*Edwards_2004!E19)</f>
        <v>0.22927817408674261</v>
      </c>
      <c r="G16" s="6" t="s">
        <v>139</v>
      </c>
      <c r="I16" s="23">
        <f t="shared" si="2"/>
        <v>0.28287201285751834</v>
      </c>
      <c r="J16" s="22" t="s">
        <v>72</v>
      </c>
      <c r="L16" s="23">
        <f t="shared" si="5"/>
        <v>0.26619148936170228</v>
      </c>
      <c r="M16" s="22" t="s">
        <v>71</v>
      </c>
      <c r="O16" s="23">
        <f t="shared" si="3"/>
        <v>0.23745084341720138</v>
      </c>
      <c r="P16" s="22" t="s">
        <v>72</v>
      </c>
      <c r="R16" s="23">
        <f t="shared" si="1"/>
        <v>0.232509664336848</v>
      </c>
      <c r="S16" s="22" t="s">
        <v>72</v>
      </c>
    </row>
    <row r="17" spans="1:19">
      <c r="A17" s="6">
        <v>1974</v>
      </c>
      <c r="C17" s="23">
        <f t="shared" si="4"/>
        <v>0.21246869057142875</v>
      </c>
      <c r="D17" s="22" t="s">
        <v>71</v>
      </c>
      <c r="F17" s="10">
        <f>(FAO_2017!$E$5*Edwards_2004!H20)+(Adeyemi_2017!$D$5*Edwards_2004!E20)</f>
        <v>0.23229957209341515</v>
      </c>
      <c r="G17" s="6" t="s">
        <v>139</v>
      </c>
      <c r="I17" s="23">
        <f t="shared" si="2"/>
        <v>0.28659966351242894</v>
      </c>
      <c r="J17" s="22" t="s">
        <v>72</v>
      </c>
      <c r="L17" s="23">
        <f t="shared" si="5"/>
        <v>0.26874468085106401</v>
      </c>
      <c r="M17" s="22" t="s">
        <v>71</v>
      </c>
      <c r="O17" s="23">
        <f t="shared" si="3"/>
        <v>0.24057993979910131</v>
      </c>
      <c r="P17" s="22" t="s">
        <v>72</v>
      </c>
      <c r="R17" s="23">
        <f t="shared" si="1"/>
        <v>0.23557364650243204</v>
      </c>
      <c r="S17" s="22" t="s">
        <v>72</v>
      </c>
    </row>
    <row r="18" spans="1:19">
      <c r="A18" s="6">
        <v>1975</v>
      </c>
      <c r="C18" s="23">
        <f t="shared" si="4"/>
        <v>0.21407359704081652</v>
      </c>
      <c r="D18" s="22" t="s">
        <v>71</v>
      </c>
      <c r="F18" s="10">
        <f>(FAO_2017!$E$5*Edwards_2004!H21)+(Adeyemi_2017!$D$5*Edwards_2004!E21)</f>
        <v>0.23532097010008762</v>
      </c>
      <c r="G18" s="6" t="s">
        <v>139</v>
      </c>
      <c r="I18" s="23">
        <f t="shared" si="2"/>
        <v>0.29032731416733948</v>
      </c>
      <c r="J18" s="22" t="s">
        <v>72</v>
      </c>
      <c r="L18" s="23">
        <f t="shared" si="5"/>
        <v>0.27129787234042574</v>
      </c>
      <c r="M18" s="22" t="s">
        <v>71</v>
      </c>
      <c r="O18" s="23">
        <f t="shared" si="3"/>
        <v>0.24370903618100115</v>
      </c>
      <c r="P18" s="22" t="s">
        <v>72</v>
      </c>
      <c r="R18" s="23">
        <f t="shared" si="1"/>
        <v>0.23863762866801602</v>
      </c>
      <c r="S18" s="22" t="s">
        <v>72</v>
      </c>
    </row>
    <row r="19" spans="1:19">
      <c r="A19" s="6">
        <v>1976</v>
      </c>
      <c r="C19" s="23">
        <f t="shared" si="4"/>
        <v>0.21567850351020429</v>
      </c>
      <c r="D19" s="22" t="s">
        <v>71</v>
      </c>
      <c r="F19" s="10">
        <f>(FAO_2017!$E$5*Edwards_2004!H22)+(Adeyemi_2017!$D$5*Edwards_2004!E22)</f>
        <v>0.23834236810676013</v>
      </c>
      <c r="G19" s="6" t="s">
        <v>139</v>
      </c>
      <c r="I19" s="23">
        <f t="shared" si="2"/>
        <v>0.29405496482225002</v>
      </c>
      <c r="J19" s="22" t="s">
        <v>72</v>
      </c>
      <c r="L19" s="23">
        <f t="shared" si="5"/>
        <v>0.27385106382978747</v>
      </c>
      <c r="M19" s="22" t="s">
        <v>71</v>
      </c>
      <c r="O19" s="23">
        <f t="shared" si="3"/>
        <v>0.24683813256290102</v>
      </c>
      <c r="P19" s="22" t="s">
        <v>72</v>
      </c>
      <c r="R19" s="23">
        <f t="shared" si="1"/>
        <v>0.24170161083360003</v>
      </c>
      <c r="S19" s="22" t="s">
        <v>72</v>
      </c>
    </row>
    <row r="20" spans="1:19">
      <c r="A20" s="6">
        <v>1977</v>
      </c>
      <c r="C20" s="23">
        <f t="shared" si="4"/>
        <v>0.21728340997959206</v>
      </c>
      <c r="D20" s="22" t="s">
        <v>71</v>
      </c>
      <c r="F20" s="10">
        <f>(FAO_2017!$E$5*Edwards_2004!H23)+(Adeyemi_2017!$D$5*Edwards_2004!E23)</f>
        <v>0.24136376611343266</v>
      </c>
      <c r="G20" s="6" t="s">
        <v>139</v>
      </c>
      <c r="I20" s="23">
        <f t="shared" si="2"/>
        <v>0.29778261547716062</v>
      </c>
      <c r="J20" s="22" t="s">
        <v>72</v>
      </c>
      <c r="L20" s="23">
        <f t="shared" si="5"/>
        <v>0.27640425531914919</v>
      </c>
      <c r="M20" s="22" t="s">
        <v>71</v>
      </c>
      <c r="O20" s="23">
        <f t="shared" si="3"/>
        <v>0.24996722894480095</v>
      </c>
      <c r="P20" s="22" t="s">
        <v>72</v>
      </c>
      <c r="R20" s="23">
        <f t="shared" si="1"/>
        <v>0.24476559299918407</v>
      </c>
      <c r="S20" s="22" t="s">
        <v>72</v>
      </c>
    </row>
    <row r="21" spans="1:19">
      <c r="A21" s="6">
        <v>1978</v>
      </c>
      <c r="C21" s="23">
        <f t="shared" si="4"/>
        <v>0.21888831644897982</v>
      </c>
      <c r="D21" s="22" t="s">
        <v>71</v>
      </c>
      <c r="F21" s="10">
        <f>(FAO_2017!$E$5*Edwards_2004!H24)+(Adeyemi_2017!$D$5*Edwards_2004!E24)</f>
        <v>0.24438516412010519</v>
      </c>
      <c r="G21" s="6" t="s">
        <v>139</v>
      </c>
      <c r="I21" s="23">
        <f t="shared" si="2"/>
        <v>0.30151026613207121</v>
      </c>
      <c r="J21" s="22" t="s">
        <v>72</v>
      </c>
      <c r="L21" s="23">
        <f t="shared" si="5"/>
        <v>0.27895744680851092</v>
      </c>
      <c r="M21" s="22" t="s">
        <v>71</v>
      </c>
      <c r="O21" s="23">
        <f t="shared" si="3"/>
        <v>0.25309632532670084</v>
      </c>
      <c r="P21" s="22" t="s">
        <v>72</v>
      </c>
      <c r="R21" s="23">
        <f t="shared" si="1"/>
        <v>0.24782957516476811</v>
      </c>
      <c r="S21" s="22" t="s">
        <v>72</v>
      </c>
    </row>
    <row r="22" spans="1:19">
      <c r="A22" s="6">
        <v>1979</v>
      </c>
      <c r="C22" s="23">
        <f t="shared" si="4"/>
        <v>0.22049322291836759</v>
      </c>
      <c r="D22" s="22" t="s">
        <v>71</v>
      </c>
      <c r="F22" s="10">
        <f>(FAO_2017!$E$5*Edwards_2004!H25)+(Adeyemi_2017!$D$5*Edwards_2004!E25)</f>
        <v>0.2474065621267777</v>
      </c>
      <c r="G22" s="6" t="s">
        <v>139</v>
      </c>
      <c r="I22" s="23">
        <f t="shared" si="2"/>
        <v>0.30523791678698181</v>
      </c>
      <c r="J22" s="22" t="s">
        <v>72</v>
      </c>
      <c r="L22" s="23">
        <f t="shared" si="5"/>
        <v>0.28151063829787265</v>
      </c>
      <c r="M22" s="22" t="s">
        <v>71</v>
      </c>
      <c r="O22" s="23">
        <f t="shared" si="3"/>
        <v>0.25622542170860074</v>
      </c>
      <c r="P22" s="22" t="s">
        <v>72</v>
      </c>
      <c r="R22" s="23">
        <f t="shared" si="1"/>
        <v>0.25089355733035212</v>
      </c>
      <c r="S22" s="22" t="s">
        <v>72</v>
      </c>
    </row>
    <row r="23" spans="1:19">
      <c r="A23" s="6">
        <v>1980</v>
      </c>
      <c r="C23" s="23">
        <f t="shared" si="4"/>
        <v>0.22209812938775536</v>
      </c>
      <c r="D23" s="22" t="s">
        <v>71</v>
      </c>
      <c r="F23" s="10">
        <f>(FAO_2017!$E$5*Edwards_2004!H26)+(Adeyemi_2017!$D$5*Edwards_2004!E26)</f>
        <v>0.25042796013345014</v>
      </c>
      <c r="G23" s="6" t="s">
        <v>139</v>
      </c>
      <c r="I23" s="23">
        <f t="shared" si="2"/>
        <v>0.3089655674418923</v>
      </c>
      <c r="J23" s="22" t="s">
        <v>72</v>
      </c>
      <c r="L23" s="23">
        <f t="shared" si="5"/>
        <v>0.28406382978723438</v>
      </c>
      <c r="M23" s="22" t="s">
        <v>71</v>
      </c>
      <c r="O23" s="23">
        <f t="shared" si="3"/>
        <v>0.25935451809050053</v>
      </c>
      <c r="P23" s="22" t="s">
        <v>72</v>
      </c>
      <c r="R23" s="23">
        <f t="shared" si="1"/>
        <v>0.25395753949593608</v>
      </c>
      <c r="S23" s="22" t="s">
        <v>72</v>
      </c>
    </row>
    <row r="24" spans="1:19">
      <c r="A24" s="6">
        <v>1981</v>
      </c>
      <c r="C24" s="23">
        <f t="shared" si="4"/>
        <v>0.22370303585714313</v>
      </c>
      <c r="D24" s="22" t="s">
        <v>71</v>
      </c>
      <c r="F24" s="10">
        <f>(FAO_2017!$E$5*Edwards_2004!H27)+(Adeyemi_2017!$D$5*Edwards_2004!E27)</f>
        <v>0.2534493581401227</v>
      </c>
      <c r="G24" s="6" t="s">
        <v>139</v>
      </c>
      <c r="I24" s="23">
        <f t="shared" si="2"/>
        <v>0.31269321809680295</v>
      </c>
      <c r="J24" s="22" t="s">
        <v>72</v>
      </c>
      <c r="L24" s="23">
        <f t="shared" si="5"/>
        <v>0.28661702127659611</v>
      </c>
      <c r="M24" s="22" t="s">
        <v>71</v>
      </c>
      <c r="O24" s="23">
        <f t="shared" si="3"/>
        <v>0.26248361447240048</v>
      </c>
      <c r="P24" s="22" t="s">
        <v>72</v>
      </c>
      <c r="R24" s="23">
        <f t="shared" si="1"/>
        <v>0.25702152166152015</v>
      </c>
      <c r="S24" s="22" t="s">
        <v>72</v>
      </c>
    </row>
    <row r="25" spans="1:19">
      <c r="A25" s="6">
        <v>1982</v>
      </c>
      <c r="C25" s="23">
        <f t="shared" si="4"/>
        <v>0.2253079423265309</v>
      </c>
      <c r="D25" s="22" t="s">
        <v>71</v>
      </c>
      <c r="F25" s="10">
        <f>(FAO_2017!$E$5*Edwards_2004!H28)+(Adeyemi_2017!$D$5*Edwards_2004!E28)</f>
        <v>0.25647075614679521</v>
      </c>
      <c r="G25" s="6" t="s">
        <v>139</v>
      </c>
      <c r="I25" s="23">
        <f t="shared" si="2"/>
        <v>0.31642086875171349</v>
      </c>
      <c r="J25" s="22" t="s">
        <v>72</v>
      </c>
      <c r="L25" s="23">
        <f t="shared" si="5"/>
        <v>0.28917021276595783</v>
      </c>
      <c r="M25" s="22" t="s">
        <v>71</v>
      </c>
      <c r="O25" s="23">
        <f t="shared" si="3"/>
        <v>0.26561271085430038</v>
      </c>
      <c r="P25" s="22" t="s">
        <v>72</v>
      </c>
      <c r="R25" s="23">
        <f t="shared" si="1"/>
        <v>0.26008550382710416</v>
      </c>
      <c r="S25" s="22" t="s">
        <v>72</v>
      </c>
    </row>
    <row r="26" spans="1:19">
      <c r="A26" s="6">
        <v>1983</v>
      </c>
      <c r="C26" s="23">
        <f t="shared" si="4"/>
        <v>0.22691284879591866</v>
      </c>
      <c r="D26" s="22" t="s">
        <v>71</v>
      </c>
      <c r="F26" s="10">
        <f>(FAO_2017!$E$5*Edwards_2004!H29)+(Adeyemi_2017!$D$5*Edwards_2004!E29)</f>
        <v>0.25949215415346771</v>
      </c>
      <c r="G26" s="6" t="s">
        <v>139</v>
      </c>
      <c r="I26" s="23">
        <f t="shared" si="2"/>
        <v>0.32014851940662409</v>
      </c>
      <c r="J26" s="22" t="s">
        <v>72</v>
      </c>
      <c r="L26" s="23">
        <f t="shared" si="5"/>
        <v>0.29172340425531956</v>
      </c>
      <c r="M26" s="22" t="s">
        <v>71</v>
      </c>
      <c r="O26" s="23">
        <f t="shared" si="3"/>
        <v>0.26874180723620023</v>
      </c>
      <c r="P26" s="22" t="s">
        <v>72</v>
      </c>
      <c r="R26" s="23">
        <f t="shared" si="1"/>
        <v>0.26314948599268817</v>
      </c>
      <c r="S26" s="22" t="s">
        <v>72</v>
      </c>
    </row>
    <row r="27" spans="1:19">
      <c r="A27" s="6">
        <v>1984</v>
      </c>
      <c r="C27" s="23">
        <f t="shared" si="4"/>
        <v>0.22851775526530643</v>
      </c>
      <c r="D27" s="22" t="s">
        <v>71</v>
      </c>
      <c r="F27" s="10">
        <f>(FAO_2017!$E$5*Edwards_2004!H30)+(Adeyemi_2017!$D$5*Edwards_2004!E30)</f>
        <v>0.26251355216014022</v>
      </c>
      <c r="G27" s="6" t="s">
        <v>139</v>
      </c>
      <c r="I27" s="23">
        <f t="shared" si="2"/>
        <v>0.32387617006153463</v>
      </c>
      <c r="J27" s="22" t="s">
        <v>72</v>
      </c>
      <c r="L27" s="23">
        <f t="shared" si="5"/>
        <v>0.29427659574468129</v>
      </c>
      <c r="M27" s="22" t="s">
        <v>71</v>
      </c>
      <c r="O27" s="23">
        <f>F27*($O$28/$F$28)</f>
        <v>0.27187090361810012</v>
      </c>
      <c r="P27" s="22" t="s">
        <v>72</v>
      </c>
      <c r="R27" s="23">
        <f t="shared" si="1"/>
        <v>0.26621346815827218</v>
      </c>
      <c r="S27" s="22" t="s">
        <v>72</v>
      </c>
    </row>
    <row r="28" spans="1:19">
      <c r="A28" s="6">
        <v>1985</v>
      </c>
      <c r="C28" s="23">
        <f t="shared" si="4"/>
        <v>0.2301226617346942</v>
      </c>
      <c r="D28" s="22" t="s">
        <v>71</v>
      </c>
      <c r="F28" s="10">
        <f>(FAO_2017!$E$5*Edwards_2004!H31)+(Adeyemi_2017!$D$5*Edwards_2004!E31)</f>
        <v>0.26553495016681272</v>
      </c>
      <c r="G28" s="6" t="s">
        <v>139</v>
      </c>
      <c r="I28" s="23">
        <f t="shared" si="2"/>
        <v>0.32760382071644523</v>
      </c>
      <c r="J28" s="22" t="s">
        <v>72</v>
      </c>
      <c r="L28" s="23">
        <f t="shared" si="5"/>
        <v>0.29682978723404302</v>
      </c>
      <c r="M28" s="22" t="s">
        <v>71</v>
      </c>
      <c r="O28" s="10">
        <f>Hyman_1986!D7</f>
        <v>0.27500000000000002</v>
      </c>
      <c r="P28" s="6" t="s">
        <v>53</v>
      </c>
      <c r="R28" s="23">
        <f t="shared" si="1"/>
        <v>0.26927745032385619</v>
      </c>
      <c r="S28" s="22" t="s">
        <v>72</v>
      </c>
    </row>
    <row r="29" spans="1:19">
      <c r="A29" s="6">
        <v>1986</v>
      </c>
      <c r="C29" s="23">
        <f t="shared" si="4"/>
        <v>0.23172756820408197</v>
      </c>
      <c r="D29" s="22" t="s">
        <v>71</v>
      </c>
      <c r="F29" s="10">
        <f>(FAO_2017!$E$5*Edwards_2004!H32)+(Adeyemi_2017!$D$5*Edwards_2004!E32)</f>
        <v>0.26855634817348523</v>
      </c>
      <c r="G29" s="6" t="s">
        <v>139</v>
      </c>
      <c r="I29" s="23">
        <f t="shared" si="2"/>
        <v>0.33133147137135577</v>
      </c>
      <c r="J29" s="22" t="s">
        <v>72</v>
      </c>
      <c r="L29" s="23">
        <f t="shared" si="5"/>
        <v>0.29938297872340475</v>
      </c>
      <c r="M29" s="22" t="s">
        <v>71</v>
      </c>
      <c r="O29" s="23">
        <f>F29*($O$28/$F$28)</f>
        <v>0.27812909638189987</v>
      </c>
      <c r="P29" s="22" t="s">
        <v>72</v>
      </c>
      <c r="R29" s="23">
        <f t="shared" si="1"/>
        <v>0.2723414324894402</v>
      </c>
      <c r="S29" s="22" t="s">
        <v>72</v>
      </c>
    </row>
    <row r="30" spans="1:19">
      <c r="A30" s="6">
        <v>1987</v>
      </c>
      <c r="C30" s="23">
        <f t="shared" si="4"/>
        <v>0.23333247467346974</v>
      </c>
      <c r="D30" s="22" t="s">
        <v>71</v>
      </c>
      <c r="F30" s="10">
        <f>(FAO_2017!$E$5*Edwards_2004!H33)+(Adeyemi_2017!$D$5*Edwards_2004!E33)</f>
        <v>0.27157774618015773</v>
      </c>
      <c r="G30" s="6" t="s">
        <v>139</v>
      </c>
      <c r="I30" s="23">
        <f t="shared" si="2"/>
        <v>0.33505912202626636</v>
      </c>
      <c r="J30" s="22" t="s">
        <v>72</v>
      </c>
      <c r="L30" s="23">
        <f t="shared" si="5"/>
        <v>0.30193617021276647</v>
      </c>
      <c r="M30" s="22" t="s">
        <v>71</v>
      </c>
      <c r="O30" s="23">
        <f t="shared" ref="O30:O63" si="6">F30*($O$28/$F$28)</f>
        <v>0.28125819276379976</v>
      </c>
      <c r="P30" s="22" t="s">
        <v>72</v>
      </c>
      <c r="R30" s="23">
        <f t="shared" si="1"/>
        <v>0.27540541465502422</v>
      </c>
      <c r="S30" s="22" t="s">
        <v>72</v>
      </c>
    </row>
    <row r="31" spans="1:19">
      <c r="A31" s="6">
        <v>1988</v>
      </c>
      <c r="C31" s="23">
        <f>C30+((C$52-C$3)/($A$52-$A$3))</f>
        <v>0.2349373811428575</v>
      </c>
      <c r="D31" s="22" t="s">
        <v>71</v>
      </c>
      <c r="F31" s="10">
        <f>(FAO_2017!$E$5*Edwards_2004!H34)+(Adeyemi_2017!$D$5*Edwards_2004!E34)</f>
        <v>0.27427847683017093</v>
      </c>
      <c r="G31" s="6" t="s">
        <v>139</v>
      </c>
      <c r="I31" s="23">
        <f t="shared" si="2"/>
        <v>0.33839114923818142</v>
      </c>
      <c r="J31" s="22" t="s">
        <v>72</v>
      </c>
      <c r="L31" s="23">
        <f t="shared" si="5"/>
        <v>0.3044893617021282</v>
      </c>
      <c r="M31" s="22" t="s">
        <v>71</v>
      </c>
      <c r="O31" s="23">
        <f t="shared" si="6"/>
        <v>0.28405519153283959</v>
      </c>
      <c r="P31" s="22" t="s">
        <v>72</v>
      </c>
      <c r="R31" s="23">
        <f t="shared" si="1"/>
        <v>0.27814420991715516</v>
      </c>
      <c r="S31" s="22" t="s">
        <v>72</v>
      </c>
    </row>
    <row r="32" spans="1:19">
      <c r="A32" s="6">
        <v>1989</v>
      </c>
      <c r="C32" s="23">
        <f t="shared" si="4"/>
        <v>0.23654228761224527</v>
      </c>
      <c r="D32" s="22" t="s">
        <v>71</v>
      </c>
      <c r="F32" s="10">
        <f>(FAO_2017!$E$5*Edwards_2004!H35)+(Adeyemi_2017!$D$5*Edwards_2004!E35)</f>
        <v>0.27678020428654038</v>
      </c>
      <c r="G32" s="6" t="s">
        <v>139</v>
      </c>
      <c r="I32" s="23">
        <f t="shared" si="2"/>
        <v>0.34147765620301973</v>
      </c>
      <c r="J32" s="22" t="s">
        <v>72</v>
      </c>
      <c r="L32" s="23">
        <f t="shared" si="5"/>
        <v>0.30704255319148993</v>
      </c>
      <c r="M32" s="22" t="s">
        <v>71</v>
      </c>
      <c r="O32" s="23">
        <f t="shared" si="6"/>
        <v>0.28664609359702892</v>
      </c>
      <c r="P32" s="22" t="s">
        <v>72</v>
      </c>
      <c r="R32" s="23">
        <f t="shared" si="1"/>
        <v>0.28068119719673229</v>
      </c>
      <c r="S32" s="22" t="s">
        <v>72</v>
      </c>
    </row>
    <row r="33" spans="1:19">
      <c r="A33" s="6">
        <v>1990</v>
      </c>
      <c r="C33" s="23">
        <f t="shared" si="4"/>
        <v>0.23814719408163304</v>
      </c>
      <c r="D33" s="22" t="s">
        <v>71</v>
      </c>
      <c r="F33" s="10">
        <f>(FAO_2017!$E$5*Edwards_2004!H36)+(Adeyemi_2017!$D$5*Edwards_2004!E36)</f>
        <v>0.27915949175513949</v>
      </c>
      <c r="G33" s="6" t="s">
        <v>139</v>
      </c>
      <c r="I33" s="23">
        <f t="shared" si="2"/>
        <v>0.3444131027979262</v>
      </c>
      <c r="J33" s="22" t="s">
        <v>72</v>
      </c>
      <c r="L33" s="23">
        <f t="shared" si="5"/>
        <v>0.30959574468085166</v>
      </c>
      <c r="M33" s="22" t="s">
        <v>71</v>
      </c>
      <c r="O33" s="23">
        <f t="shared" si="6"/>
        <v>0.28911019127401533</v>
      </c>
      <c r="P33" s="22" t="s">
        <v>72</v>
      </c>
      <c r="R33" s="23">
        <f t="shared" si="1"/>
        <v>0.28309401879603358</v>
      </c>
      <c r="S33" s="22" t="s">
        <v>72</v>
      </c>
    </row>
    <row r="34" spans="1:19">
      <c r="A34" s="6">
        <v>1991</v>
      </c>
      <c r="C34" s="23">
        <f t="shared" si="4"/>
        <v>0.23975210055102081</v>
      </c>
      <c r="D34" s="22" t="s">
        <v>71</v>
      </c>
      <c r="F34" s="10">
        <f>(FAO_2017!$E$5*Edwards_2004!H37)+(Adeyemi_2017!$D$5*Edwards_2004!E37)</f>
        <v>0.28142511324647934</v>
      </c>
      <c r="G34" s="6" t="s">
        <v>139</v>
      </c>
      <c r="I34" s="23">
        <f t="shared" si="2"/>
        <v>0.34720831396087837</v>
      </c>
      <c r="J34" s="22" t="s">
        <v>72</v>
      </c>
      <c r="L34" s="23">
        <f t="shared" si="5"/>
        <v>0.31214893617021339</v>
      </c>
      <c r="M34" s="22" t="s">
        <v>71</v>
      </c>
      <c r="O34" s="23">
        <f t="shared" si="6"/>
        <v>0.29145657132578273</v>
      </c>
      <c r="P34" s="22" t="s">
        <v>72</v>
      </c>
      <c r="R34" s="23">
        <f t="shared" si="1"/>
        <v>0.28539157238814511</v>
      </c>
      <c r="S34" s="22" t="s">
        <v>72</v>
      </c>
    </row>
    <row r="35" spans="1:19">
      <c r="A35" s="6">
        <v>1992</v>
      </c>
      <c r="C35" s="23">
        <f t="shared" si="4"/>
        <v>0.24135700702040858</v>
      </c>
      <c r="D35" s="22" t="s">
        <v>71</v>
      </c>
      <c r="F35" s="10">
        <f>(FAO_2017!$E$5*Edwards_2004!H38)+(Adeyemi_2017!$D$5*Edwards_2004!E38)</f>
        <v>0.28358502400335289</v>
      </c>
      <c r="G35" s="6" t="s">
        <v>139</v>
      </c>
      <c r="I35" s="23">
        <f t="shared" si="2"/>
        <v>0.34987310447494746</v>
      </c>
      <c r="J35" s="22" t="s">
        <v>72</v>
      </c>
      <c r="L35" s="23">
        <f t="shared" si="5"/>
        <v>0.31470212765957511</v>
      </c>
      <c r="M35" s="22" t="s">
        <v>71</v>
      </c>
      <c r="O35" s="23">
        <f t="shared" si="6"/>
        <v>0.29369347256144712</v>
      </c>
      <c r="P35" s="22" t="s">
        <v>72</v>
      </c>
      <c r="R35" s="23">
        <f t="shared" si="1"/>
        <v>0.28758192533856691</v>
      </c>
      <c r="S35" s="22" t="s">
        <v>72</v>
      </c>
    </row>
    <row r="36" spans="1:19">
      <c r="A36" s="6">
        <v>1993</v>
      </c>
      <c r="C36" s="23">
        <f t="shared" si="4"/>
        <v>0.24296191348979634</v>
      </c>
      <c r="D36" s="22" t="s">
        <v>71</v>
      </c>
      <c r="F36" s="10">
        <f>(FAO_2017!$E$5*Edwards_2004!H39)+(Adeyemi_2017!$D$5*Edwards_2004!E39)</f>
        <v>0.2884479690949131</v>
      </c>
      <c r="G36" s="6" t="s">
        <v>139</v>
      </c>
      <c r="I36" s="23">
        <f t="shared" ref="I36:I60" si="7">F36*($I$61/$F$61)</f>
        <v>0.35587276437255638</v>
      </c>
      <c r="J36" s="22" t="s">
        <v>72</v>
      </c>
      <c r="L36" s="23">
        <f t="shared" si="5"/>
        <v>0.31725531914893684</v>
      </c>
      <c r="M36" s="22" t="s">
        <v>71</v>
      </c>
      <c r="O36" s="23">
        <f t="shared" si="6"/>
        <v>0.29872975836615551</v>
      </c>
      <c r="P36" s="22" t="s">
        <v>72</v>
      </c>
      <c r="R36" s="23">
        <f t="shared" si="1"/>
        <v>0.29251340970436362</v>
      </c>
      <c r="S36" s="22" t="s">
        <v>72</v>
      </c>
    </row>
    <row r="37" spans="1:19">
      <c r="A37" s="6">
        <v>1994</v>
      </c>
      <c r="C37" s="23">
        <f t="shared" si="4"/>
        <v>0.24456681995918411</v>
      </c>
      <c r="D37" s="22" t="s">
        <v>71</v>
      </c>
      <c r="F37" s="10">
        <f>(FAO_2017!$E$5*Edwards_2004!H40)+(Adeyemi_2017!$D$5*Edwards_2004!E40)</f>
        <v>0.29346036132330827</v>
      </c>
      <c r="G37" s="6" t="s">
        <v>139</v>
      </c>
      <c r="I37" s="23">
        <f t="shared" si="7"/>
        <v>0.36205680471798019</v>
      </c>
      <c r="J37" s="22" t="s">
        <v>72</v>
      </c>
      <c r="L37" s="23">
        <f t="shared" si="5"/>
        <v>0.31980851063829857</v>
      </c>
      <c r="M37" s="22" t="s">
        <v>71</v>
      </c>
      <c r="O37" s="23">
        <f t="shared" si="6"/>
        <v>0.30392081838270973</v>
      </c>
      <c r="P37" s="22" t="s">
        <v>72</v>
      </c>
      <c r="R37" s="23">
        <f t="shared" si="1"/>
        <v>0.29759644754340309</v>
      </c>
      <c r="S37" s="22" t="s">
        <v>72</v>
      </c>
    </row>
    <row r="38" spans="1:19">
      <c r="A38" s="6">
        <v>1995</v>
      </c>
      <c r="C38" s="23">
        <f t="shared" si="4"/>
        <v>0.24617172642857188</v>
      </c>
      <c r="D38" s="22" t="s">
        <v>71</v>
      </c>
      <c r="F38" s="10">
        <f>(FAO_2017!$E$5*Edwards_2004!H41)+(Adeyemi_2017!$D$5*Edwards_2004!E41)</f>
        <v>0.30225050591102548</v>
      </c>
      <c r="G38" s="6" t="s">
        <v>139</v>
      </c>
      <c r="I38" s="23">
        <f t="shared" si="7"/>
        <v>0.37290164811722792</v>
      </c>
      <c r="J38" s="22" t="s">
        <v>72</v>
      </c>
      <c r="L38" s="23">
        <f t="shared" si="5"/>
        <v>0.3223617021276603</v>
      </c>
      <c r="M38" s="22" t="s">
        <v>71</v>
      </c>
      <c r="O38" s="23">
        <f t="shared" si="6"/>
        <v>0.31302428954574746</v>
      </c>
      <c r="P38" s="22" t="s">
        <v>72</v>
      </c>
      <c r="R38" s="23">
        <f t="shared" si="1"/>
        <v>0.30651048210296505</v>
      </c>
      <c r="S38" s="22" t="s">
        <v>72</v>
      </c>
    </row>
    <row r="39" spans="1:19">
      <c r="A39" s="6">
        <v>1996</v>
      </c>
      <c r="C39" s="23">
        <f t="shared" si="4"/>
        <v>0.24777663289795965</v>
      </c>
      <c r="D39" s="22" t="s">
        <v>71</v>
      </c>
      <c r="F39" s="10">
        <f>(FAO_2017!$E$5*Edwards_2004!H42)+(Adeyemi_2017!$D$5*Edwards_2004!E42)</f>
        <v>0.3108478717662741</v>
      </c>
      <c r="G39" s="6" t="s">
        <v>139</v>
      </c>
      <c r="I39" s="23">
        <f t="shared" si="7"/>
        <v>0.38350865070015411</v>
      </c>
      <c r="J39" s="22" t="s">
        <v>72</v>
      </c>
      <c r="L39" s="23">
        <f t="shared" si="5"/>
        <v>0.32491489361702203</v>
      </c>
      <c r="M39" s="22" t="s">
        <v>71</v>
      </c>
      <c r="O39" s="23">
        <f t="shared" si="6"/>
        <v>0.32192811033735363</v>
      </c>
      <c r="P39" s="22" t="s">
        <v>72</v>
      </c>
      <c r="R39" s="23">
        <f t="shared" si="1"/>
        <v>0.31522902086988958</v>
      </c>
      <c r="S39" s="22" t="s">
        <v>72</v>
      </c>
    </row>
    <row r="40" spans="1:19">
      <c r="A40" s="6">
        <v>1997</v>
      </c>
      <c r="C40" s="23">
        <f t="shared" si="4"/>
        <v>0.24938153936734742</v>
      </c>
      <c r="D40" s="22" t="s">
        <v>71</v>
      </c>
      <c r="F40" s="10">
        <f>(FAO_2017!$E$5*Edwards_2004!H43)+(Adeyemi_2017!$D$5*Edwards_2004!E43)</f>
        <v>0.31483334508318589</v>
      </c>
      <c r="G40" s="6" t="s">
        <v>139</v>
      </c>
      <c r="I40" s="23">
        <f t="shared" si="7"/>
        <v>0.38842572954481663</v>
      </c>
      <c r="J40" s="22" t="s">
        <v>72</v>
      </c>
      <c r="L40" s="23">
        <f t="shared" si="5"/>
        <v>0.32746808510638376</v>
      </c>
      <c r="M40" s="22" t="s">
        <v>71</v>
      </c>
      <c r="O40" s="23">
        <f t="shared" si="6"/>
        <v>0.32605564669918552</v>
      </c>
      <c r="P40" s="22" t="s">
        <v>72</v>
      </c>
      <c r="R40" s="23">
        <f t="shared" si="1"/>
        <v>0.31927066620673722</v>
      </c>
      <c r="S40" s="22" t="s">
        <v>72</v>
      </c>
    </row>
    <row r="41" spans="1:19">
      <c r="A41" s="6">
        <v>1998</v>
      </c>
      <c r="C41" s="23">
        <f t="shared" si="4"/>
        <v>0.25098644583673518</v>
      </c>
      <c r="D41" s="22" t="s">
        <v>71</v>
      </c>
      <c r="F41" s="10">
        <f>(FAO_2017!$E$5*Edwards_2004!H44)+(Adeyemi_2017!$D$5*Edwards_2004!E44)</f>
        <v>0.31875099331971185</v>
      </c>
      <c r="G41" s="6" t="s">
        <v>139</v>
      </c>
      <c r="I41" s="23">
        <f t="shared" si="7"/>
        <v>0.39325912917715383</v>
      </c>
      <c r="J41" s="22" t="s">
        <v>72</v>
      </c>
      <c r="L41" s="23">
        <f t="shared" si="5"/>
        <v>0.33002127659574548</v>
      </c>
      <c r="M41" s="22" t="s">
        <v>71</v>
      </c>
      <c r="O41" s="23">
        <f t="shared" si="6"/>
        <v>0.33011294034120076</v>
      </c>
      <c r="P41" s="22" t="s">
        <v>72</v>
      </c>
      <c r="R41" s="23">
        <f t="shared" si="1"/>
        <v>0.32324353052359922</v>
      </c>
      <c r="S41" s="22" t="s">
        <v>72</v>
      </c>
    </row>
    <row r="42" spans="1:19">
      <c r="A42" s="6">
        <v>1999</v>
      </c>
      <c r="C42" s="23">
        <f t="shared" si="4"/>
        <v>0.25259135230612295</v>
      </c>
      <c r="D42" s="22" t="s">
        <v>71</v>
      </c>
      <c r="F42" s="10">
        <f>(FAO_2017!$E$5*Edwards_2004!H45)+(Adeyemi_2017!$D$5*Edwards_2004!E45)</f>
        <v>0.32951696805987074</v>
      </c>
      <c r="G42" s="6" t="s">
        <v>139</v>
      </c>
      <c r="I42" s="23">
        <f t="shared" si="7"/>
        <v>0.4065416535921022</v>
      </c>
      <c r="J42" s="22" t="s">
        <v>72</v>
      </c>
      <c r="L42" s="23">
        <f t="shared" si="5"/>
        <v>0.33257446808510721</v>
      </c>
      <c r="M42" s="22" t="s">
        <v>71</v>
      </c>
      <c r="O42" s="23">
        <f t="shared" si="6"/>
        <v>0.34126267054313375</v>
      </c>
      <c r="P42" s="22" t="s">
        <v>72</v>
      </c>
      <c r="R42" s="23">
        <f t="shared" si="1"/>
        <v>0.33416124296205529</v>
      </c>
      <c r="S42" s="22" t="s">
        <v>72</v>
      </c>
    </row>
    <row r="43" spans="1:19">
      <c r="A43" s="6">
        <v>2000</v>
      </c>
      <c r="C43" s="23">
        <f t="shared" si="4"/>
        <v>0.25419625877551072</v>
      </c>
      <c r="D43" s="22" t="s">
        <v>71</v>
      </c>
      <c r="F43" s="10">
        <f>(FAO_2017!$E$5*Edwards_2004!H46)+(Adeyemi_2017!$D$5*Edwards_2004!E46)</f>
        <v>0.33844392317876471</v>
      </c>
      <c r="G43" s="6" t="s">
        <v>139</v>
      </c>
      <c r="I43" s="23">
        <f t="shared" si="7"/>
        <v>0.41755528702331973</v>
      </c>
      <c r="J43" s="22" t="s">
        <v>72</v>
      </c>
      <c r="L43" s="23">
        <f t="shared" si="5"/>
        <v>0.33512765957446894</v>
      </c>
      <c r="M43" s="22" t="s">
        <v>71</v>
      </c>
      <c r="O43" s="23">
        <f t="shared" si="6"/>
        <v>0.35050782887786008</v>
      </c>
      <c r="P43" s="22" t="s">
        <v>72</v>
      </c>
      <c r="R43" s="23">
        <f t="shared" si="1"/>
        <v>0.34321401628647508</v>
      </c>
      <c r="S43" s="22" t="s">
        <v>72</v>
      </c>
    </row>
    <row r="44" spans="1:19">
      <c r="A44" s="6">
        <v>2001</v>
      </c>
      <c r="C44" s="23">
        <f t="shared" si="4"/>
        <v>0.25580116524489849</v>
      </c>
      <c r="D44" s="22" t="s">
        <v>71</v>
      </c>
      <c r="F44" s="10">
        <f>(FAO_2017!$E$5*Edwards_2004!H47)+(Adeyemi_2017!$D$5*Edwards_2004!E47)</f>
        <v>0.33911265743524066</v>
      </c>
      <c r="G44" s="6" t="s">
        <v>139</v>
      </c>
      <c r="I44" s="23">
        <f t="shared" si="7"/>
        <v>0.41838033810351788</v>
      </c>
      <c r="J44" s="22" t="s">
        <v>72</v>
      </c>
      <c r="L44" s="23">
        <f t="shared" si="5"/>
        <v>0.33768085106383067</v>
      </c>
      <c r="M44" s="22" t="s">
        <v>71</v>
      </c>
      <c r="O44" s="23">
        <f t="shared" si="6"/>
        <v>0.35120040030928695</v>
      </c>
      <c r="P44" s="22" t="s">
        <v>72</v>
      </c>
      <c r="R44" s="23">
        <f t="shared" si="1"/>
        <v>0.34389217581091786</v>
      </c>
      <c r="S44" s="22" t="s">
        <v>72</v>
      </c>
    </row>
    <row r="45" spans="1:19">
      <c r="A45" s="6">
        <v>2002</v>
      </c>
      <c r="C45" s="23">
        <f t="shared" si="4"/>
        <v>0.25740607171428626</v>
      </c>
      <c r="D45" s="22" t="s">
        <v>71</v>
      </c>
      <c r="F45" s="10">
        <f>(FAO_2017!$E$5*Edwards_2004!H48)+(Adeyemi_2017!$D$5*Edwards_2004!E48)</f>
        <v>0.33978139169171656</v>
      </c>
      <c r="G45" s="6" t="s">
        <v>139</v>
      </c>
      <c r="I45" s="23">
        <f t="shared" si="7"/>
        <v>0.41920538918371597</v>
      </c>
      <c r="J45" s="22" t="s">
        <v>72</v>
      </c>
      <c r="L45" s="23">
        <f t="shared" si="5"/>
        <v>0.3402340425531924</v>
      </c>
      <c r="M45" s="22" t="s">
        <v>71</v>
      </c>
      <c r="O45" s="23">
        <f t="shared" si="6"/>
        <v>0.35189297174071371</v>
      </c>
      <c r="P45" s="22" t="s">
        <v>72</v>
      </c>
      <c r="R45" s="23">
        <f t="shared" si="1"/>
        <v>0.34457033533536058</v>
      </c>
      <c r="S45" s="22" t="s">
        <v>72</v>
      </c>
    </row>
    <row r="46" spans="1:19">
      <c r="A46" s="6">
        <v>2003</v>
      </c>
      <c r="C46" s="23">
        <f t="shared" si="4"/>
        <v>0.25901097818367402</v>
      </c>
      <c r="D46" s="22" t="s">
        <v>71</v>
      </c>
      <c r="F46" s="10">
        <f>(FAO_2017!$E$5*Edwards_2004!H49)+(Adeyemi_2017!$D$5*Edwards_2004!E49)</f>
        <v>0.34045012594819252</v>
      </c>
      <c r="G46" s="6" t="s">
        <v>139</v>
      </c>
      <c r="I46" s="23">
        <f t="shared" si="7"/>
        <v>0.42003044026391417</v>
      </c>
      <c r="J46" s="22" t="s">
        <v>72</v>
      </c>
      <c r="L46" s="23">
        <f t="shared" si="5"/>
        <v>0.34278723404255412</v>
      </c>
      <c r="M46" s="22" t="s">
        <v>71</v>
      </c>
      <c r="O46" s="23">
        <f t="shared" si="6"/>
        <v>0.35258554317214058</v>
      </c>
      <c r="P46" s="22" t="s">
        <v>72</v>
      </c>
      <c r="R46" s="23">
        <f t="shared" si="1"/>
        <v>0.34524849485980341</v>
      </c>
      <c r="S46" s="22" t="s">
        <v>72</v>
      </c>
    </row>
    <row r="47" spans="1:19">
      <c r="A47" s="6">
        <v>2004</v>
      </c>
      <c r="C47" s="23">
        <f t="shared" si="4"/>
        <v>0.26061588465306179</v>
      </c>
      <c r="D47" s="22" t="s">
        <v>71</v>
      </c>
      <c r="F47" s="10">
        <f>(FAO_2017!$E$5*Edwards_2004!H50)+(Adeyemi_2017!$D$5*Edwards_2004!E50)</f>
        <v>0.34111886020466842</v>
      </c>
      <c r="G47" s="6" t="s">
        <v>139</v>
      </c>
      <c r="I47" s="23">
        <f t="shared" si="7"/>
        <v>0.42085549134411226</v>
      </c>
      <c r="J47" s="22" t="s">
        <v>72</v>
      </c>
      <c r="L47" s="23">
        <f t="shared" si="5"/>
        <v>0.34534042553191585</v>
      </c>
      <c r="M47" s="22" t="s">
        <v>71</v>
      </c>
      <c r="O47" s="23">
        <f t="shared" si="6"/>
        <v>0.35327811460356739</v>
      </c>
      <c r="P47" s="22" t="s">
        <v>72</v>
      </c>
      <c r="R47" s="23">
        <f t="shared" si="1"/>
        <v>0.34592665438424613</v>
      </c>
      <c r="S47" s="22" t="s">
        <v>72</v>
      </c>
    </row>
    <row r="48" spans="1:19">
      <c r="A48" s="6">
        <v>2005</v>
      </c>
      <c r="C48" s="23">
        <f t="shared" si="4"/>
        <v>0.26222079112244956</v>
      </c>
      <c r="D48" s="22" t="s">
        <v>71</v>
      </c>
      <c r="F48" s="10">
        <f>(FAO_2017!$E$5*Edwards_2004!H51)+(Adeyemi_2017!$D$5*Edwards_2004!E51)</f>
        <v>0.34178759446114443</v>
      </c>
      <c r="G48" s="6" t="s">
        <v>139</v>
      </c>
      <c r="I48" s="23">
        <f t="shared" si="7"/>
        <v>0.42168054242431047</v>
      </c>
      <c r="J48" s="22" t="s">
        <v>72</v>
      </c>
      <c r="L48" s="23">
        <f t="shared" si="5"/>
        <v>0.34789361702127758</v>
      </c>
      <c r="M48" s="22" t="s">
        <v>71</v>
      </c>
      <c r="O48" s="23">
        <f t="shared" si="6"/>
        <v>0.35397068603499426</v>
      </c>
      <c r="P48" s="22" t="s">
        <v>72</v>
      </c>
      <c r="R48" s="23">
        <f t="shared" si="1"/>
        <v>0.34660481390868897</v>
      </c>
      <c r="S48" s="22" t="s">
        <v>72</v>
      </c>
    </row>
    <row r="49" spans="1:19">
      <c r="A49" s="6">
        <v>2006</v>
      </c>
      <c r="C49" s="23">
        <f t="shared" si="4"/>
        <v>0.26382569759183733</v>
      </c>
      <c r="D49" s="22" t="s">
        <v>71</v>
      </c>
      <c r="F49" s="10">
        <f>(FAO_2017!$E$5*Edwards_2004!H52)+(Adeyemi_2017!$D$5*Edwards_2004!E52)</f>
        <v>0.34245632871762033</v>
      </c>
      <c r="G49" s="6" t="s">
        <v>139</v>
      </c>
      <c r="I49" s="23">
        <f t="shared" si="7"/>
        <v>0.42250559350450856</v>
      </c>
      <c r="J49" s="22" t="s">
        <v>72</v>
      </c>
      <c r="L49" s="23">
        <f t="shared" si="5"/>
        <v>0.35044680851063931</v>
      </c>
      <c r="M49" s="22" t="s">
        <v>71</v>
      </c>
      <c r="O49" s="23">
        <f t="shared" si="6"/>
        <v>0.35466325746642108</v>
      </c>
      <c r="P49" s="22" t="s">
        <v>72</v>
      </c>
      <c r="R49" s="23">
        <f t="shared" si="1"/>
        <v>0.34728297343313169</v>
      </c>
      <c r="S49" s="22" t="s">
        <v>72</v>
      </c>
    </row>
    <row r="50" spans="1:19">
      <c r="A50" s="6">
        <v>2007</v>
      </c>
      <c r="C50" s="23">
        <f t="shared" si="4"/>
        <v>0.26543060406122509</v>
      </c>
      <c r="D50" s="22" t="s">
        <v>71</v>
      </c>
      <c r="F50" s="10">
        <f>(FAO_2017!$E$5*Edwards_2004!H53)+(Adeyemi_2017!$D$5*Edwards_2004!E53)</f>
        <v>0.34312506297409628</v>
      </c>
      <c r="G50" s="6" t="s">
        <v>139</v>
      </c>
      <c r="I50" s="23">
        <f t="shared" si="7"/>
        <v>0.42333064458470671</v>
      </c>
      <c r="J50" s="22" t="s">
        <v>72</v>
      </c>
      <c r="L50" s="10">
        <f>'Boafo-Mensah_2013'!D6</f>
        <v>0.35299999999999998</v>
      </c>
      <c r="M50" s="6" t="s">
        <v>52</v>
      </c>
      <c r="O50" s="23">
        <f t="shared" si="6"/>
        <v>0.35535582889784795</v>
      </c>
      <c r="P50" s="22" t="s">
        <v>72</v>
      </c>
      <c r="R50" s="23">
        <f t="shared" si="1"/>
        <v>0.34796113295757447</v>
      </c>
      <c r="S50" s="22" t="s">
        <v>72</v>
      </c>
    </row>
    <row r="51" spans="1:19">
      <c r="A51" s="6">
        <v>2008</v>
      </c>
      <c r="C51" s="23">
        <f t="shared" si="4"/>
        <v>0.26703551053061286</v>
      </c>
      <c r="D51" s="22" t="s">
        <v>71</v>
      </c>
      <c r="F51" s="10">
        <f>(FAO_2017!$E$5*Edwards_2004!H54)+(Adeyemi_2017!$D$5*Edwards_2004!E54)</f>
        <v>0.34379379723057218</v>
      </c>
      <c r="G51" s="6" t="s">
        <v>139</v>
      </c>
      <c r="I51" s="23">
        <f t="shared" si="7"/>
        <v>0.42415569566490485</v>
      </c>
      <c r="J51" s="22" t="s">
        <v>72</v>
      </c>
      <c r="L51" s="23">
        <f>F51*($L$50/$F$50)</f>
        <v>0.35368798003413066</v>
      </c>
      <c r="M51" s="22" t="s">
        <v>72</v>
      </c>
      <c r="O51" s="23">
        <f t="shared" si="6"/>
        <v>0.35604840032927476</v>
      </c>
      <c r="P51" s="22" t="s">
        <v>72</v>
      </c>
      <c r="R51" s="23">
        <f t="shared" si="1"/>
        <v>0.34863929248201719</v>
      </c>
      <c r="S51" s="22" t="s">
        <v>72</v>
      </c>
    </row>
    <row r="52" spans="1:19">
      <c r="A52" s="6">
        <v>2009</v>
      </c>
      <c r="C52" s="10">
        <f>CleanCookingCatalog_2021!C4/100</f>
        <v>0.26864041700000002</v>
      </c>
      <c r="D52" s="6" t="s">
        <v>70</v>
      </c>
      <c r="F52" s="10">
        <f>(FAO_2017!$E$5*Edwards_2004!H55)+(Adeyemi_2017!$D$5*Edwards_2004!E55)</f>
        <v>0.34446253148704814</v>
      </c>
      <c r="G52" s="6" t="s">
        <v>139</v>
      </c>
      <c r="I52" s="23">
        <f t="shared" si="7"/>
        <v>0.424980746745103</v>
      </c>
      <c r="J52" s="22" t="s">
        <v>72</v>
      </c>
      <c r="L52" s="23">
        <f t="shared" ref="L52:L62" si="8">F52*($L$50/$F$50)</f>
        <v>0.35437596006826133</v>
      </c>
      <c r="M52" s="22" t="s">
        <v>72</v>
      </c>
      <c r="O52" s="23">
        <f t="shared" si="6"/>
        <v>0.35674097176070158</v>
      </c>
      <c r="P52" s="22" t="s">
        <v>72</v>
      </c>
      <c r="R52" s="23">
        <f t="shared" si="1"/>
        <v>0.34931745200646003</v>
      </c>
      <c r="S52" s="22" t="s">
        <v>72</v>
      </c>
    </row>
    <row r="53" spans="1:19">
      <c r="A53" s="6">
        <v>2010</v>
      </c>
      <c r="C53" s="10">
        <f>CleanCookingCatalog_2021!C5/100</f>
        <v>0.28323172520000001</v>
      </c>
      <c r="D53" s="6" t="s">
        <v>70</v>
      </c>
      <c r="F53" s="10">
        <f>(FAO_2017!$E$5*Edwards_2004!H56)+(Adeyemi_2017!$D$5*Edwards_2004!E56)</f>
        <v>0.34513126574352404</v>
      </c>
      <c r="G53" s="6" t="s">
        <v>139</v>
      </c>
      <c r="I53" s="23">
        <f t="shared" si="7"/>
        <v>0.42580579782530109</v>
      </c>
      <c r="J53" s="22" t="s">
        <v>72</v>
      </c>
      <c r="L53" s="23">
        <f t="shared" si="8"/>
        <v>0.35506394010239195</v>
      </c>
      <c r="M53" s="22" t="s">
        <v>72</v>
      </c>
      <c r="O53" s="23">
        <f t="shared" si="6"/>
        <v>0.35743354319212839</v>
      </c>
      <c r="P53" s="22" t="s">
        <v>72</v>
      </c>
      <c r="R53" s="23">
        <f t="shared" si="1"/>
        <v>0.34999561153090275</v>
      </c>
      <c r="S53" s="22" t="s">
        <v>72</v>
      </c>
    </row>
    <row r="54" spans="1:19">
      <c r="A54" s="6">
        <v>2011</v>
      </c>
      <c r="C54" s="10">
        <f>CleanCookingCatalog_2021!C6/100</f>
        <v>0.29782303330000004</v>
      </c>
      <c r="D54" s="6" t="s">
        <v>70</v>
      </c>
      <c r="F54" s="10">
        <f>(FAO_2017!$E$5*Edwards_2004!H57)+(Adeyemi_2017!$D$5*Edwards_2004!E57)</f>
        <v>0.3458</v>
      </c>
      <c r="G54" s="6" t="s">
        <v>139</v>
      </c>
      <c r="I54" s="23">
        <f t="shared" si="7"/>
        <v>0.42663084890549924</v>
      </c>
      <c r="J54" s="22" t="s">
        <v>72</v>
      </c>
      <c r="L54" s="23">
        <f t="shared" si="8"/>
        <v>0.35575192013652263</v>
      </c>
      <c r="M54" s="22" t="s">
        <v>72</v>
      </c>
      <c r="O54" s="23">
        <f t="shared" si="6"/>
        <v>0.35812611462355526</v>
      </c>
      <c r="P54" s="22" t="s">
        <v>72</v>
      </c>
      <c r="R54" s="23">
        <f t="shared" si="1"/>
        <v>0.35067377105534553</v>
      </c>
      <c r="S54" s="22" t="s">
        <v>72</v>
      </c>
    </row>
    <row r="55" spans="1:19">
      <c r="A55" s="6">
        <v>2012</v>
      </c>
      <c r="C55" s="10">
        <f>CleanCookingCatalog_2021!C7/100</f>
        <v>0.31241434140000002</v>
      </c>
      <c r="D55" s="6" t="s">
        <v>70</v>
      </c>
      <c r="F55" s="10">
        <f>(FAO_2017!$E$5*Edwards_2004!H58)+(Adeyemi_2017!$D$5*Edwards_2004!E58)</f>
        <v>0.34634666666666664</v>
      </c>
      <c r="G55" s="6" t="s">
        <v>139</v>
      </c>
      <c r="I55" s="23">
        <f t="shared" si="7"/>
        <v>0.42730529906185649</v>
      </c>
      <c r="J55" s="22" t="s">
        <v>72</v>
      </c>
      <c r="L55" s="23">
        <f t="shared" si="8"/>
        <v>0.3563143195475732</v>
      </c>
      <c r="M55" s="22" t="s">
        <v>72</v>
      </c>
      <c r="O55" s="23">
        <f t="shared" si="6"/>
        <v>0.35869226733994486</v>
      </c>
      <c r="P55" s="22" t="s">
        <v>72</v>
      </c>
      <c r="R55" s="23">
        <f t="shared" si="1"/>
        <v>0.35122814254612128</v>
      </c>
      <c r="S55" s="22" t="s">
        <v>72</v>
      </c>
    </row>
    <row r="56" spans="1:19">
      <c r="A56" s="6">
        <v>2013</v>
      </c>
      <c r="C56" s="10">
        <f>CleanCookingCatalog_2021!C8/100</f>
        <v>0.3270056495</v>
      </c>
      <c r="D56" s="6" t="s">
        <v>70</v>
      </c>
      <c r="F56" s="10">
        <f>(FAO_2017!$E$5*Edwards_2004!H59)+(Adeyemi_2017!$D$5*Edwards_2004!E59)</f>
        <v>0.34689333333333333</v>
      </c>
      <c r="G56" s="6" t="s">
        <v>139</v>
      </c>
      <c r="I56" s="23">
        <f t="shared" si="7"/>
        <v>0.42797974921821375</v>
      </c>
      <c r="J56" s="22" t="s">
        <v>72</v>
      </c>
      <c r="L56" s="23">
        <f t="shared" si="8"/>
        <v>0.35687671895862383</v>
      </c>
      <c r="M56" s="22" t="s">
        <v>72</v>
      </c>
      <c r="O56" s="23">
        <f t="shared" si="6"/>
        <v>0.35925842005633457</v>
      </c>
      <c r="P56" s="22" t="s">
        <v>72</v>
      </c>
      <c r="R56" s="23">
        <f t="shared" si="1"/>
        <v>0.35178251403689703</v>
      </c>
      <c r="S56" s="22" t="s">
        <v>72</v>
      </c>
    </row>
    <row r="57" spans="1:19">
      <c r="A57" s="6">
        <v>2014</v>
      </c>
      <c r="C57" s="10">
        <f>CleanCookingCatalog_2021!C9/100</f>
        <v>0.34159695769999998</v>
      </c>
      <c r="D57" s="6" t="s">
        <v>70</v>
      </c>
      <c r="F57" s="10">
        <f>(FAO_2017!$E$5*Edwards_2004!H60)+(Adeyemi_2017!$D$5*Edwards_2004!E60)</f>
        <v>0.34743999999999997</v>
      </c>
      <c r="G57" s="6" t="s">
        <v>139</v>
      </c>
      <c r="I57" s="23">
        <f t="shared" si="7"/>
        <v>0.428654199374571</v>
      </c>
      <c r="J57" s="22" t="s">
        <v>72</v>
      </c>
      <c r="L57" s="23">
        <f t="shared" si="8"/>
        <v>0.3574391183696744</v>
      </c>
      <c r="M57" s="22" t="s">
        <v>72</v>
      </c>
      <c r="O57" s="23">
        <f t="shared" si="6"/>
        <v>0.35982457277272417</v>
      </c>
      <c r="P57" s="22" t="s">
        <v>72</v>
      </c>
      <c r="R57" s="23">
        <f t="shared" si="1"/>
        <v>0.35233688552767278</v>
      </c>
      <c r="S57" s="22" t="s">
        <v>72</v>
      </c>
    </row>
    <row r="58" spans="1:19">
      <c r="A58" s="6">
        <v>2015</v>
      </c>
      <c r="C58" s="10">
        <f>CleanCookingCatalog_2021!C10/100</f>
        <v>0.35618826579999996</v>
      </c>
      <c r="D58" s="6" t="s">
        <v>70</v>
      </c>
      <c r="F58" s="10">
        <f>(FAO_2017!$E$5*Edwards_2004!H61)+(Adeyemi_2017!$D$5*Edwards_2004!E61)</f>
        <v>0.34798666666666661</v>
      </c>
      <c r="G58" s="6" t="s">
        <v>139</v>
      </c>
      <c r="I58" s="23">
        <f t="shared" si="7"/>
        <v>0.4293286495309282</v>
      </c>
      <c r="J58" s="22" t="s">
        <v>72</v>
      </c>
      <c r="L58" s="23">
        <f t="shared" si="8"/>
        <v>0.35800151778072503</v>
      </c>
      <c r="M58" s="22" t="s">
        <v>72</v>
      </c>
      <c r="O58" s="23">
        <f t="shared" si="6"/>
        <v>0.36039072548911383</v>
      </c>
      <c r="P58" s="22" t="s">
        <v>72</v>
      </c>
      <c r="R58" s="23">
        <f t="shared" si="1"/>
        <v>0.35289125701844848</v>
      </c>
      <c r="S58" s="22" t="s">
        <v>72</v>
      </c>
    </row>
    <row r="59" spans="1:19">
      <c r="A59" s="6">
        <v>2016</v>
      </c>
      <c r="C59" s="10">
        <f>CleanCookingCatalog_2021!C11/100</f>
        <v>0.37077957389999999</v>
      </c>
      <c r="D59" s="6" t="s">
        <v>70</v>
      </c>
      <c r="F59" s="10">
        <f>(FAO_2017!$E$5*Edwards_2004!H62)+(Adeyemi_2017!$D$5*Edwards_2004!E62)</f>
        <v>0.34853333333333325</v>
      </c>
      <c r="G59" s="6" t="s">
        <v>139</v>
      </c>
      <c r="I59" s="23">
        <f t="shared" si="7"/>
        <v>0.43000309968728545</v>
      </c>
      <c r="J59" s="22" t="s">
        <v>72</v>
      </c>
      <c r="L59" s="23">
        <f t="shared" si="8"/>
        <v>0.35856391719177561</v>
      </c>
      <c r="M59" s="22" t="s">
        <v>72</v>
      </c>
      <c r="O59" s="23">
        <f t="shared" si="6"/>
        <v>0.36095687820550343</v>
      </c>
      <c r="P59" s="22" t="s">
        <v>72</v>
      </c>
      <c r="R59" s="23">
        <f>F59*($R$60/$F$60)</f>
        <v>0.35344562850922423</v>
      </c>
      <c r="S59" s="22" t="s">
        <v>72</v>
      </c>
    </row>
    <row r="60" spans="1:19">
      <c r="A60" s="6">
        <v>2017</v>
      </c>
      <c r="C60" s="10">
        <f>CleanCookingCatalog_2021!C12/100</f>
        <v>0.38537088199999997</v>
      </c>
      <c r="D60" s="6" t="s">
        <v>70</v>
      </c>
      <c r="F60" s="10">
        <f>(FAO_2017!$E$5*Edwards_2004!H63)+(Adeyemi_2017!$D$5*Edwards_2004!E63)</f>
        <v>0.34907999999999995</v>
      </c>
      <c r="G60" s="6" t="s">
        <v>139</v>
      </c>
      <c r="I60" s="23">
        <f t="shared" si="7"/>
        <v>0.4306775498436427</v>
      </c>
      <c r="J60" s="22" t="s">
        <v>72</v>
      </c>
      <c r="L60" s="23">
        <f t="shared" si="8"/>
        <v>0.35912631660282623</v>
      </c>
      <c r="M60" s="22" t="s">
        <v>72</v>
      </c>
      <c r="O60" s="23">
        <f t="shared" si="6"/>
        <v>0.36152303092189314</v>
      </c>
      <c r="P60" s="22" t="s">
        <v>72</v>
      </c>
      <c r="R60" s="10">
        <f>Adeyemi_2017!D5</f>
        <v>0.35399999999999998</v>
      </c>
      <c r="S60" s="6" t="s">
        <v>66</v>
      </c>
    </row>
    <row r="61" spans="1:19">
      <c r="A61" s="6">
        <v>2018</v>
      </c>
      <c r="C61" s="10">
        <f>CleanCookingCatalog_2021!C13/100</f>
        <v>0.39996219019999996</v>
      </c>
      <c r="D61" s="6" t="s">
        <v>70</v>
      </c>
      <c r="F61" s="10">
        <f>(FAO_2017!$E$5*Edwards_2004!H64)+(Adeyemi_2017!$D$5*Edwards_2004!E64)</f>
        <v>0.34962666666666659</v>
      </c>
      <c r="G61" s="6" t="s">
        <v>139</v>
      </c>
      <c r="I61" s="10">
        <f>Zhang_2013!D10</f>
        <v>0.43135199999999996</v>
      </c>
      <c r="J61" s="6" t="s">
        <v>49</v>
      </c>
      <c r="L61" s="23">
        <f t="shared" si="8"/>
        <v>0.35968871601387681</v>
      </c>
      <c r="M61" s="22" t="s">
        <v>72</v>
      </c>
      <c r="O61" s="23">
        <f t="shared" si="6"/>
        <v>0.36208918363828274</v>
      </c>
      <c r="P61" s="22" t="s">
        <v>72</v>
      </c>
      <c r="R61" s="23">
        <f>F61*($R$60/$F$60)</f>
        <v>0.35455437149077573</v>
      </c>
      <c r="S61" s="22" t="s">
        <v>72</v>
      </c>
    </row>
    <row r="62" spans="1:19">
      <c r="A62" s="6">
        <v>2019</v>
      </c>
      <c r="C62" s="10">
        <f>CleanCookingCatalog_2021!C14/100</f>
        <v>0.41455349830000005</v>
      </c>
      <c r="D62" s="6" t="s">
        <v>70</v>
      </c>
      <c r="F62" s="10">
        <f>(FAO_2017!$E$5*Edwards_2004!H65)+(Adeyemi_2017!$D$5*Edwards_2004!E65)</f>
        <v>0.35017333333333328</v>
      </c>
      <c r="G62" s="6" t="s">
        <v>139</v>
      </c>
      <c r="I62" s="23">
        <f>F62*($I$61/$F$61)</f>
        <v>0.43202645015635727</v>
      </c>
      <c r="J62" s="22" t="s">
        <v>72</v>
      </c>
      <c r="L62" s="23">
        <f t="shared" si="8"/>
        <v>0.36025111542492744</v>
      </c>
      <c r="M62" s="22" t="s">
        <v>72</v>
      </c>
      <c r="O62" s="23">
        <f t="shared" si="6"/>
        <v>0.36265533635467245</v>
      </c>
      <c r="P62" s="22" t="s">
        <v>72</v>
      </c>
      <c r="R62" s="23">
        <f>F62*($R$60/$F$60)</f>
        <v>0.35510874298155148</v>
      </c>
      <c r="S62" s="22" t="s">
        <v>72</v>
      </c>
    </row>
    <row r="63" spans="1:19">
      <c r="A63" s="6">
        <v>2020</v>
      </c>
      <c r="C63" s="10">
        <f>CleanCookingCatalog_2021!C15/100</f>
        <v>0.42914480640000002</v>
      </c>
      <c r="D63" s="6" t="s">
        <v>70</v>
      </c>
      <c r="F63" s="10">
        <f>(FAO_2017!$E$5*Edwards_2004!H66)+(Adeyemi_2017!$D$5*Edwards_2004!E66)</f>
        <v>0.35071999999999998</v>
      </c>
      <c r="G63" s="6" t="s">
        <v>139</v>
      </c>
      <c r="I63" s="23">
        <f>F63*($I$61/$F$61)</f>
        <v>0.43270090031271452</v>
      </c>
      <c r="J63" s="22" t="s">
        <v>72</v>
      </c>
      <c r="L63" s="23">
        <f>F63*($L$50/$F$50)</f>
        <v>0.36081351483597807</v>
      </c>
      <c r="M63" s="22" t="s">
        <v>72</v>
      </c>
      <c r="O63" s="23">
        <f t="shared" si="6"/>
        <v>0.36322148907106211</v>
      </c>
      <c r="P63" s="22" t="s">
        <v>72</v>
      </c>
      <c r="R63" s="23">
        <f>F63*($R$60/$F$60)</f>
        <v>0.35566311447232729</v>
      </c>
      <c r="S63" s="22" t="s">
        <v>72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H66"/>
  <sheetViews>
    <sheetView topLeftCell="A22" zoomScale="80" zoomScaleNormal="80" workbookViewId="0">
      <selection activeCell="C51" sqref="C51"/>
    </sheetView>
  </sheetViews>
  <sheetFormatPr defaultColWidth="9" defaultRowHeight="15"/>
  <cols>
    <col min="1" max="1" width="10.125" style="1" customWidth="1"/>
    <col min="2" max="2" width="9.625" style="1" customWidth="1"/>
    <col min="3" max="3" width="17.875" style="1" customWidth="1"/>
    <col min="4" max="4" width="17.125" style="1" customWidth="1"/>
    <col min="5" max="5" width="25.875" style="1" customWidth="1"/>
    <col min="6" max="6" width="19.625" style="4" customWidth="1"/>
    <col min="7" max="7" width="9" style="1"/>
    <col min="8" max="8" width="27.375" style="1" customWidth="1"/>
    <col min="9" max="16384" width="9" style="1"/>
  </cols>
  <sheetData>
    <row r="1" spans="1:8">
      <c r="A1" s="1" t="s">
        <v>85</v>
      </c>
    </row>
    <row r="2" spans="1:8">
      <c r="A2" s="27" t="s">
        <v>86</v>
      </c>
    </row>
    <row r="5" spans="1:8" s="2" customFormat="1" ht="30">
      <c r="A5" s="28" t="s">
        <v>8</v>
      </c>
      <c r="B5" s="28" t="s">
        <v>31</v>
      </c>
      <c r="C5" s="28" t="s">
        <v>87</v>
      </c>
      <c r="D5" s="28" t="s">
        <v>88</v>
      </c>
      <c r="E5" s="28" t="s">
        <v>89</v>
      </c>
      <c r="F5" s="28" t="s">
        <v>48</v>
      </c>
      <c r="H5" s="28" t="s">
        <v>90</v>
      </c>
    </row>
    <row r="6" spans="1:8">
      <c r="A6" s="4" t="s">
        <v>30</v>
      </c>
      <c r="B6" s="4">
        <v>1960</v>
      </c>
      <c r="C6" s="4"/>
      <c r="D6" s="4"/>
      <c r="E6" s="29">
        <v>0</v>
      </c>
      <c r="F6" s="30" t="s">
        <v>91</v>
      </c>
      <c r="H6" s="5">
        <f>1-E6</f>
        <v>1</v>
      </c>
    </row>
    <row r="7" spans="1:8">
      <c r="A7" s="4" t="s">
        <v>30</v>
      </c>
      <c r="B7" s="4">
        <v>1961</v>
      </c>
      <c r="C7" s="4"/>
      <c r="D7" s="4"/>
      <c r="E7" s="29">
        <f>E6+((E$33-E$6)/(B$33-B$6))</f>
        <v>1.8423158577271396E-2</v>
      </c>
      <c r="F7" s="30" t="s">
        <v>71</v>
      </c>
      <c r="H7" s="5">
        <f t="shared" ref="H7:H66" si="0">1-E7</f>
        <v>0.98157684142272861</v>
      </c>
    </row>
    <row r="8" spans="1:8">
      <c r="A8" s="4" t="s">
        <v>30</v>
      </c>
      <c r="B8" s="4">
        <v>1962</v>
      </c>
      <c r="E8" s="29">
        <f t="shared" ref="E8:E32" si="1">E7+((E$33-E$6)/(B$33-B$6))</f>
        <v>3.6846317154542792E-2</v>
      </c>
      <c r="F8" s="30" t="s">
        <v>71</v>
      </c>
      <c r="H8" s="5">
        <f t="shared" si="0"/>
        <v>0.96315368284545722</v>
      </c>
    </row>
    <row r="9" spans="1:8">
      <c r="A9" s="4" t="s">
        <v>30</v>
      </c>
      <c r="B9" s="4">
        <v>1963</v>
      </c>
      <c r="E9" s="29">
        <f t="shared" si="1"/>
        <v>5.5269475731814191E-2</v>
      </c>
      <c r="F9" s="30" t="s">
        <v>71</v>
      </c>
      <c r="H9" s="5">
        <f t="shared" si="0"/>
        <v>0.94473052426818582</v>
      </c>
    </row>
    <row r="10" spans="1:8">
      <c r="A10" s="4" t="s">
        <v>30</v>
      </c>
      <c r="B10" s="4">
        <v>1964</v>
      </c>
      <c r="E10" s="29">
        <f t="shared" si="1"/>
        <v>7.3692634309085583E-2</v>
      </c>
      <c r="F10" s="30" t="s">
        <v>71</v>
      </c>
      <c r="H10" s="5">
        <f t="shared" si="0"/>
        <v>0.92630736569091443</v>
      </c>
    </row>
    <row r="11" spans="1:8">
      <c r="A11" s="4" t="s">
        <v>30</v>
      </c>
      <c r="B11" s="4">
        <v>1965</v>
      </c>
      <c r="E11" s="29">
        <f t="shared" si="1"/>
        <v>9.2115792886356976E-2</v>
      </c>
      <c r="F11" s="30" t="s">
        <v>71</v>
      </c>
      <c r="H11" s="5">
        <f t="shared" si="0"/>
        <v>0.90788420711364304</v>
      </c>
    </row>
    <row r="12" spans="1:8">
      <c r="A12" s="4" t="s">
        <v>30</v>
      </c>
      <c r="B12" s="4">
        <v>1966</v>
      </c>
      <c r="E12" s="29">
        <f t="shared" si="1"/>
        <v>0.11053895146362837</v>
      </c>
      <c r="F12" s="30" t="s">
        <v>71</v>
      </c>
      <c r="H12" s="5">
        <f t="shared" si="0"/>
        <v>0.88946104853637165</v>
      </c>
    </row>
    <row r="13" spans="1:8">
      <c r="A13" s="4" t="s">
        <v>30</v>
      </c>
      <c r="B13" s="4">
        <v>1967</v>
      </c>
      <c r="E13" s="29">
        <f t="shared" si="1"/>
        <v>0.12896211004089977</v>
      </c>
      <c r="F13" s="30" t="s">
        <v>71</v>
      </c>
      <c r="H13" s="5">
        <f t="shared" si="0"/>
        <v>0.87103788995910025</v>
      </c>
    </row>
    <row r="14" spans="1:8">
      <c r="A14" s="4" t="s">
        <v>30</v>
      </c>
      <c r="B14" s="4">
        <v>1968</v>
      </c>
      <c r="E14" s="29">
        <f t="shared" si="1"/>
        <v>0.14738526861817117</v>
      </c>
      <c r="F14" s="30" t="s">
        <v>71</v>
      </c>
      <c r="H14" s="5">
        <f t="shared" si="0"/>
        <v>0.85261473138182886</v>
      </c>
    </row>
    <row r="15" spans="1:8">
      <c r="A15" s="4" t="s">
        <v>30</v>
      </c>
      <c r="B15" s="4">
        <v>1969</v>
      </c>
      <c r="E15" s="29">
        <f t="shared" si="1"/>
        <v>0.16580842719544256</v>
      </c>
      <c r="F15" s="30" t="s">
        <v>71</v>
      </c>
      <c r="H15" s="5">
        <f t="shared" si="0"/>
        <v>0.83419157280455747</v>
      </c>
    </row>
    <row r="16" spans="1:8">
      <c r="A16" s="4" t="s">
        <v>30</v>
      </c>
      <c r="B16" s="4">
        <v>1970</v>
      </c>
      <c r="C16" s="4"/>
      <c r="D16" s="4"/>
      <c r="E16" s="29">
        <f t="shared" si="1"/>
        <v>0.18423158577271395</v>
      </c>
      <c r="F16" s="30" t="s">
        <v>71</v>
      </c>
      <c r="H16" s="5">
        <f t="shared" si="0"/>
        <v>0.81576841422728608</v>
      </c>
    </row>
    <row r="17" spans="1:8">
      <c r="A17" s="4" t="s">
        <v>30</v>
      </c>
      <c r="B17" s="4">
        <v>1971</v>
      </c>
      <c r="C17" s="4"/>
      <c r="D17" s="4"/>
      <c r="E17" s="29">
        <f t="shared" si="1"/>
        <v>0.20265474434998534</v>
      </c>
      <c r="F17" s="30" t="s">
        <v>71</v>
      </c>
      <c r="H17" s="5">
        <f t="shared" si="0"/>
        <v>0.79734525565001468</v>
      </c>
    </row>
    <row r="18" spans="1:8">
      <c r="A18" s="4" t="s">
        <v>30</v>
      </c>
      <c r="B18" s="4">
        <v>1972</v>
      </c>
      <c r="E18" s="29">
        <f t="shared" si="1"/>
        <v>0.22107790292725674</v>
      </c>
      <c r="F18" s="30" t="s">
        <v>71</v>
      </c>
      <c r="H18" s="5">
        <f t="shared" si="0"/>
        <v>0.77892209707274329</v>
      </c>
    </row>
    <row r="19" spans="1:8">
      <c r="A19" s="4" t="s">
        <v>30</v>
      </c>
      <c r="B19" s="4">
        <v>1973</v>
      </c>
      <c r="E19" s="29">
        <f t="shared" si="1"/>
        <v>0.23950106150452813</v>
      </c>
      <c r="F19" s="30" t="s">
        <v>71</v>
      </c>
      <c r="H19" s="5">
        <f t="shared" si="0"/>
        <v>0.7604989384954719</v>
      </c>
    </row>
    <row r="20" spans="1:8">
      <c r="A20" s="4" t="s">
        <v>30</v>
      </c>
      <c r="B20" s="4">
        <v>1974</v>
      </c>
      <c r="E20" s="29">
        <f t="shared" si="1"/>
        <v>0.25792422008179955</v>
      </c>
      <c r="F20" s="30" t="s">
        <v>71</v>
      </c>
      <c r="H20" s="5">
        <f t="shared" si="0"/>
        <v>0.74207577991820051</v>
      </c>
    </row>
    <row r="21" spans="1:8">
      <c r="A21" s="4" t="s">
        <v>30</v>
      </c>
      <c r="B21" s="4">
        <v>1975</v>
      </c>
      <c r="E21" s="29">
        <f t="shared" si="1"/>
        <v>0.27634737865907094</v>
      </c>
      <c r="F21" s="30" t="s">
        <v>71</v>
      </c>
      <c r="H21" s="5">
        <f t="shared" si="0"/>
        <v>0.72365262134092911</v>
      </c>
    </row>
    <row r="22" spans="1:8">
      <c r="A22" s="4" t="s">
        <v>30</v>
      </c>
      <c r="B22" s="4">
        <v>1976</v>
      </c>
      <c r="E22" s="29">
        <f t="shared" si="1"/>
        <v>0.29477053723634233</v>
      </c>
      <c r="F22" s="30" t="s">
        <v>71</v>
      </c>
      <c r="H22" s="5">
        <f t="shared" si="0"/>
        <v>0.70522946276365772</v>
      </c>
    </row>
    <row r="23" spans="1:8">
      <c r="A23" s="4" t="s">
        <v>30</v>
      </c>
      <c r="B23" s="4">
        <v>1977</v>
      </c>
      <c r="E23" s="29">
        <f t="shared" si="1"/>
        <v>0.31319369581361373</v>
      </c>
      <c r="F23" s="30" t="s">
        <v>71</v>
      </c>
      <c r="H23" s="5">
        <f t="shared" si="0"/>
        <v>0.68680630418638633</v>
      </c>
    </row>
    <row r="24" spans="1:8">
      <c r="A24" s="4" t="s">
        <v>30</v>
      </c>
      <c r="B24" s="4">
        <v>1978</v>
      </c>
      <c r="E24" s="29">
        <f t="shared" si="1"/>
        <v>0.33161685439088512</v>
      </c>
      <c r="F24" s="30" t="s">
        <v>71</v>
      </c>
      <c r="H24" s="5">
        <f t="shared" si="0"/>
        <v>0.66838314560911494</v>
      </c>
    </row>
    <row r="25" spans="1:8">
      <c r="A25" s="4" t="s">
        <v>30</v>
      </c>
      <c r="B25" s="4">
        <v>1979</v>
      </c>
      <c r="E25" s="29">
        <f t="shared" si="1"/>
        <v>0.35004001296815651</v>
      </c>
      <c r="F25" s="30" t="s">
        <v>71</v>
      </c>
      <c r="H25" s="5">
        <f t="shared" si="0"/>
        <v>0.64995998703184354</v>
      </c>
    </row>
    <row r="26" spans="1:8">
      <c r="A26" s="4" t="s">
        <v>30</v>
      </c>
      <c r="B26" s="4">
        <v>1980</v>
      </c>
      <c r="C26" s="4">
        <v>176352880.65799999</v>
      </c>
      <c r="D26" s="4"/>
      <c r="E26" s="29">
        <f t="shared" si="1"/>
        <v>0.3684631715454279</v>
      </c>
      <c r="F26" s="30" t="s">
        <v>71</v>
      </c>
      <c r="H26" s="5">
        <f t="shared" si="0"/>
        <v>0.63153682845457215</v>
      </c>
    </row>
    <row r="27" spans="1:8">
      <c r="A27" s="4" t="s">
        <v>30</v>
      </c>
      <c r="B27" s="4">
        <v>1981</v>
      </c>
      <c r="C27" s="4">
        <v>179827160.49399999</v>
      </c>
      <c r="D27" s="4"/>
      <c r="E27" s="29">
        <f t="shared" si="1"/>
        <v>0.3868863301226993</v>
      </c>
      <c r="F27" s="30" t="s">
        <v>71</v>
      </c>
      <c r="H27" s="5">
        <f t="shared" si="0"/>
        <v>0.61311366987730076</v>
      </c>
    </row>
    <row r="28" spans="1:8">
      <c r="A28" s="4" t="s">
        <v>30</v>
      </c>
      <c r="B28" s="4">
        <v>1982</v>
      </c>
      <c r="C28" s="4">
        <v>183301440.329</v>
      </c>
      <c r="D28" s="4"/>
      <c r="E28" s="29">
        <f t="shared" si="1"/>
        <v>0.40530948869997069</v>
      </c>
      <c r="F28" s="30" t="s">
        <v>71</v>
      </c>
      <c r="H28" s="5">
        <f t="shared" si="0"/>
        <v>0.59469051130002937</v>
      </c>
    </row>
    <row r="29" spans="1:8">
      <c r="A29" s="4" t="s">
        <v>30</v>
      </c>
      <c r="B29" s="4">
        <v>1983</v>
      </c>
      <c r="C29" s="4">
        <v>186775720.16499999</v>
      </c>
      <c r="D29" s="4"/>
      <c r="E29" s="29">
        <f t="shared" si="1"/>
        <v>0.42373264727724208</v>
      </c>
      <c r="F29" s="30" t="s">
        <v>71</v>
      </c>
      <c r="H29" s="5">
        <f t="shared" si="0"/>
        <v>0.57626735272275798</v>
      </c>
    </row>
    <row r="30" spans="1:8">
      <c r="A30" s="4" t="s">
        <v>30</v>
      </c>
      <c r="B30" s="4">
        <v>1984</v>
      </c>
      <c r="C30" s="4">
        <v>190250000</v>
      </c>
      <c r="D30" s="4"/>
      <c r="E30" s="29">
        <f t="shared" si="1"/>
        <v>0.44215580585451347</v>
      </c>
      <c r="F30" s="30" t="s">
        <v>71</v>
      </c>
      <c r="H30" s="5">
        <f t="shared" si="0"/>
        <v>0.55784419414548658</v>
      </c>
    </row>
    <row r="31" spans="1:8">
      <c r="A31" s="4" t="s">
        <v>30</v>
      </c>
      <c r="B31" s="4">
        <v>1985</v>
      </c>
      <c r="C31" s="4">
        <v>193724279.83500001</v>
      </c>
      <c r="D31" s="4"/>
      <c r="E31" s="29">
        <f t="shared" si="1"/>
        <v>0.46057896443178487</v>
      </c>
      <c r="F31" s="30" t="s">
        <v>71</v>
      </c>
      <c r="H31" s="5">
        <f t="shared" si="0"/>
        <v>0.53942103556821519</v>
      </c>
    </row>
    <row r="32" spans="1:8">
      <c r="A32" s="4" t="s">
        <v>30</v>
      </c>
      <c r="B32" s="4">
        <v>1986</v>
      </c>
      <c r="C32" s="4">
        <v>197198559.671</v>
      </c>
      <c r="D32" s="4"/>
      <c r="E32" s="29">
        <f t="shared" si="1"/>
        <v>0.47900212300905626</v>
      </c>
      <c r="F32" s="30" t="s">
        <v>71</v>
      </c>
      <c r="H32" s="5">
        <f t="shared" si="0"/>
        <v>0.5209978769909438</v>
      </c>
    </row>
    <row r="33" spans="1:8">
      <c r="A33" s="4" t="s">
        <v>30</v>
      </c>
      <c r="B33" s="4">
        <v>1987</v>
      </c>
      <c r="C33" s="4">
        <v>200672839.50600001</v>
      </c>
      <c r="D33" s="4">
        <v>99819743.697999999</v>
      </c>
      <c r="E33" s="5">
        <f>D33/C33</f>
        <v>0.49742528158632771</v>
      </c>
      <c r="F33" s="4" t="s">
        <v>92</v>
      </c>
      <c r="H33" s="5">
        <f t="shared" si="0"/>
        <v>0.50257471841367229</v>
      </c>
    </row>
    <row r="34" spans="1:8">
      <c r="A34" s="4" t="s">
        <v>30</v>
      </c>
      <c r="B34" s="4">
        <v>1988</v>
      </c>
      <c r="C34" s="4">
        <v>205935994.24700001</v>
      </c>
      <c r="D34" s="4">
        <v>105829097.07099999</v>
      </c>
      <c r="E34" s="5">
        <f t="shared" ref="E34:E46" si="2">D34/C34</f>
        <v>0.51389315140348113</v>
      </c>
      <c r="F34" s="4" t="s">
        <v>92</v>
      </c>
      <c r="H34" s="5">
        <f t="shared" si="0"/>
        <v>0.48610684859651887</v>
      </c>
    </row>
    <row r="35" spans="1:8">
      <c r="A35" s="4" t="s">
        <v>30</v>
      </c>
      <c r="B35" s="4">
        <v>1989</v>
      </c>
      <c r="C35" s="4">
        <v>211234807.623</v>
      </c>
      <c r="D35" s="4">
        <v>111774388.76800001</v>
      </c>
      <c r="E35" s="5">
        <f t="shared" si="2"/>
        <v>0.52914758711305121</v>
      </c>
      <c r="F35" s="4" t="s">
        <v>92</v>
      </c>
      <c r="H35" s="5">
        <f t="shared" si="0"/>
        <v>0.47085241288694879</v>
      </c>
    </row>
    <row r="36" spans="1:8">
      <c r="A36" s="4" t="s">
        <v>30</v>
      </c>
      <c r="B36" s="4">
        <v>1990</v>
      </c>
      <c r="C36" s="4">
        <v>216533621</v>
      </c>
      <c r="D36" s="4">
        <v>117719680.465</v>
      </c>
      <c r="E36" s="5">
        <f t="shared" si="2"/>
        <v>0.54365543753133838</v>
      </c>
      <c r="F36" s="4" t="s">
        <v>92</v>
      </c>
      <c r="H36" s="5">
        <f t="shared" si="0"/>
        <v>0.45634456246866162</v>
      </c>
    </row>
    <row r="37" spans="1:8">
      <c r="A37" s="4" t="s">
        <v>30</v>
      </c>
      <c r="B37" s="4">
        <v>1991</v>
      </c>
      <c r="C37" s="4">
        <v>221832434.37599999</v>
      </c>
      <c r="D37" s="4">
        <v>123664972.162</v>
      </c>
      <c r="E37" s="5">
        <f t="shared" si="2"/>
        <v>0.55747020272243508</v>
      </c>
      <c r="F37" s="4" t="s">
        <v>92</v>
      </c>
      <c r="H37" s="5">
        <f t="shared" si="0"/>
        <v>0.44252979727756492</v>
      </c>
    </row>
    <row r="38" spans="1:8">
      <c r="A38" s="4" t="s">
        <v>30</v>
      </c>
      <c r="B38" s="4">
        <v>1992</v>
      </c>
      <c r="C38" s="4">
        <v>227131247.75299999</v>
      </c>
      <c r="D38" s="4">
        <v>129610263.859</v>
      </c>
      <c r="E38" s="5">
        <f t="shared" si="2"/>
        <v>0.57064039026434699</v>
      </c>
      <c r="F38" s="4" t="s">
        <v>92</v>
      </c>
      <c r="H38" s="5">
        <f t="shared" si="0"/>
        <v>0.42935960973565301</v>
      </c>
    </row>
    <row r="39" spans="1:8">
      <c r="A39" s="4" t="s">
        <v>30</v>
      </c>
      <c r="B39" s="4">
        <v>1993</v>
      </c>
      <c r="C39" s="4">
        <v>229159891.59900001</v>
      </c>
      <c r="D39" s="4">
        <v>137562962.963</v>
      </c>
      <c r="E39" s="5">
        <f t="shared" si="2"/>
        <v>0.60029249448117772</v>
      </c>
      <c r="F39" s="4" t="s">
        <v>92</v>
      </c>
      <c r="H39" s="5">
        <f t="shared" si="0"/>
        <v>0.39970750551882228</v>
      </c>
    </row>
    <row r="40" spans="1:8">
      <c r="A40" s="4" t="s">
        <v>30</v>
      </c>
      <c r="B40" s="4">
        <v>1994</v>
      </c>
      <c r="C40" s="4">
        <v>231008732.31</v>
      </c>
      <c r="D40" s="4">
        <v>145733212.88800001</v>
      </c>
      <c r="E40" s="5">
        <f t="shared" si="2"/>
        <v>0.63085586172748953</v>
      </c>
      <c r="F40" s="4" t="s">
        <v>92</v>
      </c>
      <c r="H40" s="5">
        <f t="shared" si="0"/>
        <v>0.36914413827251047</v>
      </c>
    </row>
    <row r="41" spans="1:8">
      <c r="A41" s="4" t="s">
        <v>30</v>
      </c>
      <c r="B41" s="4">
        <v>1995</v>
      </c>
      <c r="C41" s="4">
        <v>231827160.49399999</v>
      </c>
      <c r="D41" s="4">
        <v>158675097.86199999</v>
      </c>
      <c r="E41" s="5">
        <f t="shared" si="2"/>
        <v>0.68445430433552124</v>
      </c>
      <c r="F41" s="4" t="s">
        <v>92</v>
      </c>
      <c r="H41" s="5">
        <f t="shared" si="0"/>
        <v>0.31554569566447876</v>
      </c>
    </row>
    <row r="42" spans="1:8">
      <c r="A42" s="4" t="s">
        <v>30</v>
      </c>
      <c r="B42" s="4">
        <v>1996</v>
      </c>
      <c r="C42" s="4">
        <v>232585185.185</v>
      </c>
      <c r="D42" s="4">
        <v>171386735.57300001</v>
      </c>
      <c r="E42" s="5">
        <f t="shared" si="2"/>
        <v>0.73687726686752519</v>
      </c>
      <c r="F42" s="4" t="s">
        <v>92</v>
      </c>
      <c r="H42" s="5">
        <f t="shared" si="0"/>
        <v>0.26312273313247481</v>
      </c>
    </row>
    <row r="43" spans="1:8">
      <c r="A43" s="4" t="s">
        <v>30</v>
      </c>
      <c r="B43" s="4">
        <v>1997</v>
      </c>
      <c r="C43" s="4">
        <v>234423366.456</v>
      </c>
      <c r="D43" s="4">
        <v>178438128.051</v>
      </c>
      <c r="E43" s="5">
        <f t="shared" si="2"/>
        <v>0.76117893343406051</v>
      </c>
      <c r="F43" s="4" t="s">
        <v>92</v>
      </c>
      <c r="H43" s="5">
        <f t="shared" si="0"/>
        <v>0.23882106656593949</v>
      </c>
    </row>
    <row r="44" spans="1:8">
      <c r="A44" s="4" t="s">
        <v>30</v>
      </c>
      <c r="B44" s="4">
        <v>1998</v>
      </c>
      <c r="C44" s="4">
        <v>236272207.167</v>
      </c>
      <c r="D44" s="4">
        <v>185489520.528</v>
      </c>
      <c r="E44" s="5">
        <f t="shared" si="2"/>
        <v>0.78506703243726761</v>
      </c>
      <c r="F44" s="4" t="s">
        <v>92</v>
      </c>
      <c r="H44" s="5">
        <f t="shared" si="0"/>
        <v>0.21493296756273239</v>
      </c>
    </row>
    <row r="45" spans="1:8">
      <c r="A45" s="4" t="s">
        <v>30</v>
      </c>
      <c r="B45" s="4">
        <v>1999</v>
      </c>
      <c r="C45" s="4">
        <v>238433862.43399999</v>
      </c>
      <c r="D45" s="4">
        <v>202838838.83899999</v>
      </c>
      <c r="E45" s="5">
        <f t="shared" si="2"/>
        <v>0.85071321987726078</v>
      </c>
      <c r="F45" s="4" t="s">
        <v>92</v>
      </c>
      <c r="H45" s="5">
        <f t="shared" si="0"/>
        <v>0.14928678012273922</v>
      </c>
    </row>
    <row r="46" spans="1:8">
      <c r="A46" s="4" t="s">
        <v>30</v>
      </c>
      <c r="B46" s="4">
        <v>2000</v>
      </c>
      <c r="C46" s="4">
        <v>240599647.266</v>
      </c>
      <c r="D46" s="4">
        <v>217777777.778</v>
      </c>
      <c r="E46" s="5">
        <f t="shared" si="2"/>
        <v>0.90514587304124849</v>
      </c>
      <c r="F46" s="4" t="s">
        <v>92</v>
      </c>
      <c r="H46" s="5">
        <f t="shared" si="0"/>
        <v>9.4854126958751506E-2</v>
      </c>
    </row>
    <row r="47" spans="1:8">
      <c r="A47" s="4" t="s">
        <v>30</v>
      </c>
      <c r="B47" s="4">
        <v>2001</v>
      </c>
      <c r="C47" s="4"/>
      <c r="D47" s="4"/>
      <c r="E47" s="29">
        <f>E46+(($E$57-$E$46)/($B$57-$B$46))</f>
        <v>0.90922352094658954</v>
      </c>
      <c r="F47" s="30" t="s">
        <v>71</v>
      </c>
      <c r="H47" s="5">
        <f t="shared" si="0"/>
        <v>9.0776479053410464E-2</v>
      </c>
    </row>
    <row r="48" spans="1:8">
      <c r="A48" s="4" t="s">
        <v>30</v>
      </c>
      <c r="B48" s="4">
        <v>2002</v>
      </c>
      <c r="C48" s="4"/>
      <c r="D48" s="4"/>
      <c r="E48" s="29">
        <f t="shared" ref="E48:E56" si="3">E47+(($E$57-$E$46)/($B$57-$B$46))</f>
        <v>0.91330116885193058</v>
      </c>
      <c r="F48" s="30" t="s">
        <v>71</v>
      </c>
      <c r="H48" s="5">
        <f t="shared" si="0"/>
        <v>8.6698831148069422E-2</v>
      </c>
    </row>
    <row r="49" spans="1:8">
      <c r="A49" s="4" t="s">
        <v>30</v>
      </c>
      <c r="B49" s="4">
        <v>2003</v>
      </c>
      <c r="C49" s="4"/>
      <c r="D49" s="4"/>
      <c r="E49" s="29">
        <f t="shared" si="3"/>
        <v>0.91737881675727162</v>
      </c>
      <c r="F49" s="30" t="s">
        <v>71</v>
      </c>
      <c r="H49" s="5">
        <f t="shared" si="0"/>
        <v>8.262118324272838E-2</v>
      </c>
    </row>
    <row r="50" spans="1:8">
      <c r="A50" s="4" t="s">
        <v>30</v>
      </c>
      <c r="B50" s="4">
        <v>2004</v>
      </c>
      <c r="C50" s="4"/>
      <c r="D50" s="4"/>
      <c r="E50" s="29">
        <f t="shared" si="3"/>
        <v>0.92145646466261266</v>
      </c>
      <c r="F50" s="30" t="s">
        <v>71</v>
      </c>
      <c r="H50" s="5">
        <f t="shared" si="0"/>
        <v>7.8543535337387338E-2</v>
      </c>
    </row>
    <row r="51" spans="1:8">
      <c r="A51" s="4" t="s">
        <v>30</v>
      </c>
      <c r="B51" s="4">
        <v>2005</v>
      </c>
      <c r="C51" s="4"/>
      <c r="D51" s="4"/>
      <c r="E51" s="29">
        <f t="shared" si="3"/>
        <v>0.9255341125679537</v>
      </c>
      <c r="F51" s="30" t="s">
        <v>71</v>
      </c>
      <c r="H51" s="5">
        <f t="shared" si="0"/>
        <v>7.4465887432046296E-2</v>
      </c>
    </row>
    <row r="52" spans="1:8">
      <c r="A52" s="4" t="s">
        <v>30</v>
      </c>
      <c r="B52" s="4">
        <v>2006</v>
      </c>
      <c r="E52" s="29">
        <f t="shared" si="3"/>
        <v>0.92961176047329475</v>
      </c>
      <c r="F52" s="30" t="s">
        <v>71</v>
      </c>
      <c r="H52" s="5">
        <f t="shared" si="0"/>
        <v>7.0388239526705254E-2</v>
      </c>
    </row>
    <row r="53" spans="1:8">
      <c r="A53" s="4" t="s">
        <v>30</v>
      </c>
      <c r="B53" s="4">
        <v>2007</v>
      </c>
      <c r="E53" s="29">
        <f t="shared" si="3"/>
        <v>0.93368940837863579</v>
      </c>
      <c r="F53" s="30" t="s">
        <v>71</v>
      </c>
      <c r="H53" s="5">
        <f t="shared" si="0"/>
        <v>6.6310591621364212E-2</v>
      </c>
    </row>
    <row r="54" spans="1:8">
      <c r="A54" s="4" t="s">
        <v>30</v>
      </c>
      <c r="B54" s="4">
        <v>2008</v>
      </c>
      <c r="E54" s="29">
        <f t="shared" si="3"/>
        <v>0.93776705628397683</v>
      </c>
      <c r="F54" s="30" t="s">
        <v>71</v>
      </c>
      <c r="H54" s="5">
        <f t="shared" si="0"/>
        <v>6.223294371602317E-2</v>
      </c>
    </row>
    <row r="55" spans="1:8">
      <c r="A55" s="4" t="s">
        <v>30</v>
      </c>
      <c r="B55" s="4">
        <v>2009</v>
      </c>
      <c r="E55" s="29">
        <f t="shared" si="3"/>
        <v>0.94184470418931787</v>
      </c>
      <c r="F55" s="30" t="s">
        <v>71</v>
      </c>
      <c r="H55" s="5">
        <f t="shared" si="0"/>
        <v>5.8155295810682128E-2</v>
      </c>
    </row>
    <row r="56" spans="1:8">
      <c r="A56" s="4" t="s">
        <v>30</v>
      </c>
      <c r="B56" s="4">
        <v>2010</v>
      </c>
      <c r="E56" s="29">
        <f t="shared" si="3"/>
        <v>0.94592235209465891</v>
      </c>
      <c r="F56" s="30" t="s">
        <v>71</v>
      </c>
      <c r="H56" s="5">
        <f t="shared" si="0"/>
        <v>5.4077647905341086E-2</v>
      </c>
    </row>
    <row r="57" spans="1:8">
      <c r="A57" s="4" t="s">
        <v>30</v>
      </c>
      <c r="B57" s="4">
        <v>2011</v>
      </c>
      <c r="E57" s="5">
        <f>CTCN_2011!C7</f>
        <v>0.95</v>
      </c>
      <c r="F57" s="4" t="s">
        <v>93</v>
      </c>
      <c r="H57" s="5">
        <f t="shared" si="0"/>
        <v>5.0000000000000044E-2</v>
      </c>
    </row>
    <row r="58" spans="1:8">
      <c r="A58" s="4" t="s">
        <v>30</v>
      </c>
      <c r="B58" s="4">
        <v>2012</v>
      </c>
      <c r="E58" s="29">
        <f>E57+(($E$66-$E$57)/($B$66-$B$57))</f>
        <v>0.95333333333333325</v>
      </c>
      <c r="F58" s="30" t="s">
        <v>71</v>
      </c>
      <c r="H58" s="5">
        <f t="shared" si="0"/>
        <v>4.6666666666666745E-2</v>
      </c>
    </row>
    <row r="59" spans="1:8">
      <c r="A59" s="4" t="s">
        <v>30</v>
      </c>
      <c r="B59" s="4">
        <v>2013</v>
      </c>
      <c r="E59" s="29">
        <f t="shared" ref="E59:E65" si="4">E58+(($E$66-$E$57)/($B$66-$B$57))</f>
        <v>0.95666666666666655</v>
      </c>
      <c r="F59" s="30" t="s">
        <v>71</v>
      </c>
      <c r="H59" s="5">
        <f t="shared" si="0"/>
        <v>4.3333333333333446E-2</v>
      </c>
    </row>
    <row r="60" spans="1:8">
      <c r="A60" s="4" t="s">
        <v>30</v>
      </c>
      <c r="B60" s="4">
        <v>2014</v>
      </c>
      <c r="E60" s="29">
        <f t="shared" si="4"/>
        <v>0.95999999999999985</v>
      </c>
      <c r="F60" s="30" t="s">
        <v>71</v>
      </c>
      <c r="H60" s="5">
        <f t="shared" si="0"/>
        <v>4.0000000000000147E-2</v>
      </c>
    </row>
    <row r="61" spans="1:8">
      <c r="A61" s="4" t="s">
        <v>30</v>
      </c>
      <c r="B61" s="4">
        <v>2015</v>
      </c>
      <c r="E61" s="29">
        <f t="shared" si="4"/>
        <v>0.96333333333333315</v>
      </c>
      <c r="F61" s="30" t="s">
        <v>71</v>
      </c>
      <c r="H61" s="5">
        <f t="shared" si="0"/>
        <v>3.6666666666666847E-2</v>
      </c>
    </row>
    <row r="62" spans="1:8">
      <c r="A62" s="4" t="s">
        <v>30</v>
      </c>
      <c r="B62" s="4">
        <v>2016</v>
      </c>
      <c r="E62" s="29">
        <f t="shared" si="4"/>
        <v>0.96666666666666645</v>
      </c>
      <c r="F62" s="30" t="s">
        <v>71</v>
      </c>
      <c r="H62" s="5">
        <f t="shared" si="0"/>
        <v>3.3333333333333548E-2</v>
      </c>
    </row>
    <row r="63" spans="1:8">
      <c r="A63" s="4" t="s">
        <v>30</v>
      </c>
      <c r="B63" s="4">
        <v>2017</v>
      </c>
      <c r="E63" s="29">
        <f t="shared" si="4"/>
        <v>0.96999999999999975</v>
      </c>
      <c r="F63" s="30" t="s">
        <v>71</v>
      </c>
      <c r="H63" s="5">
        <f t="shared" si="0"/>
        <v>3.0000000000000249E-2</v>
      </c>
    </row>
    <row r="64" spans="1:8">
      <c r="A64" s="4" t="s">
        <v>30</v>
      </c>
      <c r="B64" s="4">
        <v>2018</v>
      </c>
      <c r="E64" s="29">
        <f t="shared" si="4"/>
        <v>0.97333333333333305</v>
      </c>
      <c r="F64" s="30" t="s">
        <v>71</v>
      </c>
      <c r="H64" s="5">
        <f t="shared" si="0"/>
        <v>2.6666666666666949E-2</v>
      </c>
    </row>
    <row r="65" spans="1:8">
      <c r="A65" s="4" t="s">
        <v>30</v>
      </c>
      <c r="B65" s="4">
        <v>2019</v>
      </c>
      <c r="E65" s="29">
        <f t="shared" si="4"/>
        <v>0.97666666666666635</v>
      </c>
      <c r="F65" s="30" t="s">
        <v>71</v>
      </c>
      <c r="H65" s="5">
        <f t="shared" si="0"/>
        <v>2.333333333333365E-2</v>
      </c>
    </row>
    <row r="66" spans="1:8">
      <c r="A66" s="4" t="s">
        <v>30</v>
      </c>
      <c r="B66" s="4">
        <v>2020</v>
      </c>
      <c r="E66" s="29">
        <v>0.98</v>
      </c>
      <c r="F66" s="30" t="s">
        <v>94</v>
      </c>
      <c r="H66" s="5">
        <f t="shared" si="0"/>
        <v>2.0000000000000018E-2</v>
      </c>
    </row>
  </sheetData>
  <hyperlinks>
    <hyperlink ref="A2" r:id="rId1" xr:uid="{00000000-0004-0000-0400-000000000000}"/>
  </hyperlinks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E21"/>
  <sheetViews>
    <sheetView zoomScale="80" zoomScaleNormal="80" workbookViewId="0">
      <selection activeCell="E5" sqref="E5"/>
    </sheetView>
  </sheetViews>
  <sheetFormatPr defaultColWidth="8.875" defaultRowHeight="15.75"/>
  <cols>
    <col min="2" max="5" width="16.875" customWidth="1"/>
  </cols>
  <sheetData>
    <row r="1" spans="1:5">
      <c r="A1" t="s">
        <v>74</v>
      </c>
    </row>
    <row r="2" spans="1:5">
      <c r="A2" s="7" t="s">
        <v>75</v>
      </c>
    </row>
    <row r="4" spans="1:5">
      <c r="A4" s="9" t="s">
        <v>31</v>
      </c>
      <c r="B4" s="9" t="s">
        <v>8</v>
      </c>
      <c r="C4" s="9" t="s">
        <v>76</v>
      </c>
      <c r="D4" s="9" t="s">
        <v>0</v>
      </c>
      <c r="E4" s="9" t="s">
        <v>1</v>
      </c>
    </row>
    <row r="5" spans="1:5">
      <c r="A5" s="6"/>
      <c r="B5" s="6" t="s">
        <v>83</v>
      </c>
      <c r="C5" s="6" t="s">
        <v>77</v>
      </c>
      <c r="D5" s="6" t="s">
        <v>3</v>
      </c>
      <c r="E5" s="6">
        <v>0.19</v>
      </c>
    </row>
    <row r="6" spans="1:5">
      <c r="A6" s="6"/>
      <c r="B6" s="6" t="s">
        <v>83</v>
      </c>
      <c r="C6" s="6" t="s">
        <v>77</v>
      </c>
      <c r="D6" s="6" t="s">
        <v>45</v>
      </c>
      <c r="E6" s="6">
        <v>0.11</v>
      </c>
    </row>
    <row r="7" spans="1:5">
      <c r="A7" s="6"/>
      <c r="B7" s="6" t="s">
        <v>83</v>
      </c>
      <c r="C7" s="6" t="s">
        <v>77</v>
      </c>
      <c r="D7" s="6" t="s">
        <v>80</v>
      </c>
      <c r="E7" s="6">
        <v>0.10199999999999999</v>
      </c>
    </row>
    <row r="8" spans="1:5">
      <c r="A8" s="6"/>
      <c r="B8" s="6" t="s">
        <v>83</v>
      </c>
      <c r="C8" s="6" t="s">
        <v>77</v>
      </c>
      <c r="D8" s="6" t="s">
        <v>81</v>
      </c>
      <c r="E8" s="6">
        <v>0.106</v>
      </c>
    </row>
    <row r="9" spans="1:5">
      <c r="A9" s="6"/>
      <c r="B9" s="6" t="s">
        <v>83</v>
      </c>
      <c r="C9" s="6" t="s">
        <v>78</v>
      </c>
      <c r="D9" s="6" t="s">
        <v>45</v>
      </c>
      <c r="E9" s="6">
        <v>0.24</v>
      </c>
    </row>
    <row r="10" spans="1:5">
      <c r="A10" s="6"/>
      <c r="B10" s="6" t="s">
        <v>83</v>
      </c>
      <c r="C10" s="6" t="s">
        <v>78</v>
      </c>
      <c r="D10" s="6" t="s">
        <v>80</v>
      </c>
      <c r="E10" s="6">
        <v>0.21</v>
      </c>
    </row>
    <row r="11" spans="1:5">
      <c r="A11" s="6"/>
      <c r="B11" s="6" t="s">
        <v>83</v>
      </c>
      <c r="C11" s="6" t="s">
        <v>78</v>
      </c>
      <c r="D11" s="6" t="s">
        <v>81</v>
      </c>
      <c r="E11" s="6">
        <v>0.19</v>
      </c>
    </row>
    <row r="12" spans="1:5">
      <c r="A12" s="6"/>
      <c r="B12" s="6" t="s">
        <v>83</v>
      </c>
      <c r="C12" s="6" t="s">
        <v>7</v>
      </c>
      <c r="D12" s="6" t="s">
        <v>82</v>
      </c>
      <c r="E12" s="6">
        <v>0.55000000000000004</v>
      </c>
    </row>
    <row r="13" spans="1:5">
      <c r="A13" s="6"/>
      <c r="B13" s="6" t="s">
        <v>83</v>
      </c>
      <c r="C13" s="6" t="s">
        <v>79</v>
      </c>
      <c r="D13" s="6" t="s">
        <v>82</v>
      </c>
      <c r="E13" s="6">
        <v>0.27</v>
      </c>
    </row>
    <row r="14" spans="1:5">
      <c r="A14" s="6"/>
      <c r="B14" s="6"/>
      <c r="C14" s="6"/>
      <c r="D14" s="6"/>
      <c r="E14" s="6"/>
    </row>
    <row r="15" spans="1:5">
      <c r="A15" s="6"/>
      <c r="B15" s="6"/>
      <c r="C15" s="6"/>
      <c r="D15" s="6"/>
      <c r="E15" s="6"/>
    </row>
    <row r="16" spans="1:5">
      <c r="A16" s="6"/>
      <c r="B16" s="6"/>
      <c r="C16" s="6"/>
      <c r="D16" s="6"/>
      <c r="E16" s="6"/>
    </row>
    <row r="17" spans="1:5">
      <c r="A17" s="6"/>
      <c r="B17" s="6"/>
      <c r="C17" s="6"/>
      <c r="D17" s="6"/>
      <c r="E17" s="6"/>
    </row>
    <row r="18" spans="1:5">
      <c r="A18" s="6"/>
      <c r="B18" s="6"/>
      <c r="C18" s="6"/>
      <c r="D18" s="6"/>
      <c r="E18" s="6"/>
    </row>
    <row r="19" spans="1:5">
      <c r="A19" s="6"/>
      <c r="B19" s="6"/>
      <c r="C19" s="6"/>
      <c r="D19" s="6"/>
      <c r="E19" s="6"/>
    </row>
    <row r="20" spans="1:5">
      <c r="A20" s="6"/>
      <c r="B20" s="6"/>
      <c r="C20" s="6"/>
      <c r="D20" s="6"/>
      <c r="E20" s="6"/>
    </row>
    <row r="21" spans="1:5">
      <c r="A21" s="6"/>
      <c r="B21" s="6"/>
      <c r="C21" s="6"/>
      <c r="D21" s="6"/>
      <c r="E21" s="6"/>
    </row>
  </sheetData>
  <hyperlinks>
    <hyperlink ref="A2" r:id="rId1" xr:uid="{00000000-0004-0000-05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F94F9-536A-4474-8367-93990445792A}">
  <sheetPr>
    <tabColor rgb="FF92D050"/>
  </sheetPr>
  <dimension ref="A1:C17"/>
  <sheetViews>
    <sheetView zoomScale="80" zoomScaleNormal="80" workbookViewId="0">
      <selection activeCell="E28" sqref="E28"/>
    </sheetView>
  </sheetViews>
  <sheetFormatPr defaultRowHeight="15"/>
  <cols>
    <col min="1" max="2" width="9" style="38"/>
    <col min="3" max="3" width="27.5" style="38" customWidth="1"/>
    <col min="4" max="16384" width="9" style="38"/>
  </cols>
  <sheetData>
    <row r="1" spans="1:3">
      <c r="A1" s="38" t="s">
        <v>155</v>
      </c>
    </row>
    <row r="2" spans="1:3">
      <c r="A2" s="27" t="s">
        <v>156</v>
      </c>
    </row>
    <row r="6" spans="1:3" ht="30">
      <c r="A6" s="39" t="s">
        <v>31</v>
      </c>
      <c r="B6" s="39" t="s">
        <v>8</v>
      </c>
      <c r="C6" s="39" t="s">
        <v>89</v>
      </c>
    </row>
    <row r="7" spans="1:3">
      <c r="A7" s="40">
        <v>2011</v>
      </c>
      <c r="B7" s="40" t="s">
        <v>30</v>
      </c>
      <c r="C7" s="41">
        <v>0.95</v>
      </c>
    </row>
    <row r="8" spans="1:3">
      <c r="A8" s="40">
        <v>2011</v>
      </c>
      <c r="B8" s="40" t="s">
        <v>44</v>
      </c>
      <c r="C8" s="41"/>
    </row>
    <row r="9" spans="1:3">
      <c r="A9" s="40">
        <v>2011</v>
      </c>
      <c r="B9" s="40" t="s">
        <v>157</v>
      </c>
      <c r="C9" s="41">
        <v>0.25</v>
      </c>
    </row>
    <row r="10" spans="1:3">
      <c r="A10" s="40"/>
      <c r="B10" s="40"/>
      <c r="C10" s="40"/>
    </row>
    <row r="11" spans="1:3">
      <c r="A11" s="40"/>
      <c r="B11" s="40"/>
      <c r="C11" s="40"/>
    </row>
    <row r="12" spans="1:3">
      <c r="A12" s="40"/>
      <c r="B12" s="40"/>
      <c r="C12" s="40"/>
    </row>
    <row r="13" spans="1:3">
      <c r="A13" s="40"/>
      <c r="B13" s="40"/>
      <c r="C13" s="40"/>
    </row>
    <row r="14" spans="1:3">
      <c r="A14" s="40"/>
      <c r="B14" s="40"/>
      <c r="C14" s="40"/>
    </row>
    <row r="15" spans="1:3">
      <c r="A15" s="40"/>
      <c r="B15" s="40"/>
      <c r="C15" s="40"/>
    </row>
    <row r="16" spans="1:3">
      <c r="A16" s="40"/>
      <c r="B16" s="40"/>
      <c r="C16" s="40"/>
    </row>
    <row r="17" spans="1:3">
      <c r="A17" s="40"/>
      <c r="B17" s="40"/>
      <c r="C17" s="40"/>
    </row>
  </sheetData>
  <hyperlinks>
    <hyperlink ref="A2" r:id="rId1" xr:uid="{311C2367-9C13-47DA-BB16-614F70F58ACE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>
    <tabColor rgb="FF92D050"/>
  </sheetPr>
  <dimension ref="A1:E7"/>
  <sheetViews>
    <sheetView zoomScale="80" zoomScaleNormal="80" workbookViewId="0">
      <selection activeCell="E6" sqref="E6"/>
    </sheetView>
  </sheetViews>
  <sheetFormatPr defaultColWidth="8.875" defaultRowHeight="15.75"/>
  <cols>
    <col min="2" max="2" width="10.375" customWidth="1"/>
    <col min="3" max="3" width="15.875" bestFit="1" customWidth="1"/>
    <col min="4" max="4" width="20" customWidth="1"/>
    <col min="5" max="5" width="21.375" bestFit="1" customWidth="1"/>
    <col min="6" max="6" width="9" customWidth="1"/>
  </cols>
  <sheetData>
    <row r="1" spans="1:5">
      <c r="A1" t="s">
        <v>33</v>
      </c>
    </row>
    <row r="2" spans="1:5">
      <c r="A2" s="7" t="s">
        <v>35</v>
      </c>
    </row>
    <row r="3" spans="1:5">
      <c r="A3" s="9" t="s">
        <v>31</v>
      </c>
      <c r="B3" s="9" t="s">
        <v>8</v>
      </c>
      <c r="C3" s="9" t="s">
        <v>23</v>
      </c>
      <c r="D3" s="9" t="s">
        <v>34</v>
      </c>
      <c r="E3" s="9" t="s">
        <v>50</v>
      </c>
    </row>
    <row r="4" spans="1:5">
      <c r="A4" s="6">
        <v>1960</v>
      </c>
      <c r="B4" s="6" t="s">
        <v>11</v>
      </c>
      <c r="C4" s="6" t="s">
        <v>36</v>
      </c>
      <c r="D4" s="10">
        <v>0.23300000000000001</v>
      </c>
    </row>
    <row r="5" spans="1:5">
      <c r="B5" s="6" t="s">
        <v>11</v>
      </c>
      <c r="C5" s="6" t="s">
        <v>37</v>
      </c>
      <c r="D5" s="10">
        <v>0.23300000000000001</v>
      </c>
    </row>
    <row r="6" spans="1:5">
      <c r="A6" s="6">
        <v>2007</v>
      </c>
      <c r="B6" s="6" t="s">
        <v>11</v>
      </c>
      <c r="C6" s="6" t="s">
        <v>38</v>
      </c>
      <c r="D6" s="10">
        <v>0.35299999999999998</v>
      </c>
      <c r="E6" s="7" t="s">
        <v>51</v>
      </c>
    </row>
    <row r="7" spans="1:5">
      <c r="B7" s="6"/>
      <c r="C7" s="6"/>
    </row>
  </sheetData>
  <hyperlinks>
    <hyperlink ref="A2" r:id="rId1" xr:uid="{00000000-0004-0000-0600-000000000000}"/>
    <hyperlink ref="E6" r:id="rId2" xr:uid="{00000000-0004-0000-0600-000001000000}"/>
  </hyperlinks>
  <pageMargins left="0.7" right="0.7" top="0.75" bottom="0.75" header="0.3" footer="0.3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tabColor rgb="FF92D050"/>
  </sheetPr>
  <dimension ref="A1:D18"/>
  <sheetViews>
    <sheetView zoomScale="80" zoomScaleNormal="80" workbookViewId="0"/>
  </sheetViews>
  <sheetFormatPr defaultColWidth="8.875" defaultRowHeight="15.75"/>
  <cols>
    <col min="2" max="2" width="10" customWidth="1"/>
    <col min="3" max="3" width="17.5" bestFit="1" customWidth="1"/>
    <col min="4" max="4" width="19.375" bestFit="1" customWidth="1"/>
  </cols>
  <sheetData>
    <row r="1" spans="1:4">
      <c r="A1" t="s">
        <v>42</v>
      </c>
    </row>
    <row r="2" spans="1:4">
      <c r="A2" s="7" t="s">
        <v>41</v>
      </c>
    </row>
    <row r="4" spans="1:4">
      <c r="A4" s="12" t="s">
        <v>47</v>
      </c>
    </row>
    <row r="5" spans="1:4">
      <c r="A5" s="9" t="s">
        <v>31</v>
      </c>
      <c r="B5" s="9" t="s">
        <v>8</v>
      </c>
      <c r="C5" s="9" t="s">
        <v>46</v>
      </c>
      <c r="D5" s="9" t="s">
        <v>43</v>
      </c>
    </row>
    <row r="6" spans="1:4">
      <c r="A6" s="6">
        <v>1985</v>
      </c>
      <c r="B6" s="6" t="s">
        <v>44</v>
      </c>
      <c r="C6" s="6" t="s">
        <v>45</v>
      </c>
      <c r="D6" s="10">
        <v>0.2</v>
      </c>
    </row>
    <row r="7" spans="1:4">
      <c r="A7" s="6">
        <v>1985</v>
      </c>
      <c r="B7" s="6" t="s">
        <v>44</v>
      </c>
      <c r="C7" s="6" t="s">
        <v>3</v>
      </c>
      <c r="D7" s="10">
        <v>0.27500000000000002</v>
      </c>
    </row>
    <row r="8" spans="1:4">
      <c r="A8" s="6">
        <v>1985</v>
      </c>
      <c r="B8" s="6" t="s">
        <v>44</v>
      </c>
      <c r="C8" s="6" t="s">
        <v>4</v>
      </c>
      <c r="D8" s="10">
        <v>0.47499999999999998</v>
      </c>
    </row>
    <row r="9" spans="1:4">
      <c r="A9" s="6">
        <v>1985</v>
      </c>
      <c r="B9" s="6" t="s">
        <v>44</v>
      </c>
      <c r="C9" s="6" t="s">
        <v>5</v>
      </c>
      <c r="D9" s="10">
        <v>0.57499999999999996</v>
      </c>
    </row>
    <row r="10" spans="1:4">
      <c r="A10" s="6">
        <v>1985</v>
      </c>
      <c r="B10" s="6" t="s">
        <v>44</v>
      </c>
      <c r="C10" s="6" t="s">
        <v>6</v>
      </c>
      <c r="D10" s="10">
        <v>0.72499999999999998</v>
      </c>
    </row>
    <row r="11" spans="1:4">
      <c r="A11" s="6"/>
      <c r="B11" s="6"/>
      <c r="C11" s="6"/>
      <c r="D11" s="6"/>
    </row>
    <row r="12" spans="1:4">
      <c r="A12" s="6"/>
      <c r="B12" s="6"/>
      <c r="C12" s="6"/>
      <c r="D12" s="6"/>
    </row>
    <row r="13" spans="1:4">
      <c r="A13" s="6"/>
      <c r="B13" s="6"/>
      <c r="C13" s="6"/>
      <c r="D13" s="6"/>
    </row>
    <row r="14" spans="1:4">
      <c r="A14" s="6"/>
      <c r="B14" s="6"/>
      <c r="C14" s="6"/>
      <c r="D14" s="6"/>
    </row>
    <row r="15" spans="1:4">
      <c r="A15" s="6"/>
      <c r="B15" s="6"/>
      <c r="C15" s="6"/>
      <c r="D15" s="6"/>
    </row>
    <row r="16" spans="1:4">
      <c r="A16" s="6"/>
      <c r="B16" s="6"/>
      <c r="C16" s="6"/>
      <c r="D16" s="6"/>
    </row>
    <row r="17" spans="1:4">
      <c r="A17" s="6"/>
      <c r="B17" s="6"/>
      <c r="C17" s="6"/>
      <c r="D17" s="6"/>
    </row>
    <row r="18" spans="1:4">
      <c r="A18" s="6"/>
      <c r="B18" s="6"/>
      <c r="C18" s="6"/>
      <c r="D18" s="6"/>
    </row>
  </sheetData>
  <hyperlinks>
    <hyperlink ref="A2" r:id="rId1" xr:uid="{00000000-0004-0000-0700-000000000000}"/>
  </hyperlinks>
  <pageMargins left="0.7" right="0.7" top="0.75" bottom="0.75" header="0.3" footer="0.3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>
    <tabColor rgb="FF92D050"/>
  </sheetPr>
  <dimension ref="A1:D17"/>
  <sheetViews>
    <sheetView zoomScale="80" zoomScaleNormal="80" workbookViewId="0"/>
  </sheetViews>
  <sheetFormatPr defaultColWidth="8.875" defaultRowHeight="15.75"/>
  <cols>
    <col min="1" max="1" width="12" customWidth="1"/>
    <col min="2" max="2" width="19.625" customWidth="1"/>
    <col min="3" max="3" width="18.375" customWidth="1"/>
    <col min="4" max="4" width="20" customWidth="1"/>
  </cols>
  <sheetData>
    <row r="1" spans="1:4">
      <c r="A1" t="s">
        <v>32</v>
      </c>
    </row>
    <row r="2" spans="1:4">
      <c r="A2" s="7" t="s">
        <v>22</v>
      </c>
    </row>
    <row r="4" spans="1:4">
      <c r="A4" s="9" t="s">
        <v>31</v>
      </c>
      <c r="B4" s="9" t="s">
        <v>8</v>
      </c>
      <c r="C4" s="9" t="s">
        <v>23</v>
      </c>
      <c r="D4" s="9" t="s">
        <v>34</v>
      </c>
    </row>
    <row r="5" spans="1:4">
      <c r="A5" s="6">
        <v>2018</v>
      </c>
      <c r="B5" s="6" t="s">
        <v>30</v>
      </c>
      <c r="C5" s="6" t="s">
        <v>24</v>
      </c>
      <c r="D5" s="10">
        <v>0.40309</v>
      </c>
    </row>
    <row r="6" spans="1:4">
      <c r="A6" s="6">
        <v>2018</v>
      </c>
      <c r="B6" s="6" t="s">
        <v>30</v>
      </c>
      <c r="C6" s="6" t="s">
        <v>25</v>
      </c>
      <c r="D6" s="10">
        <v>0.38456000000000001</v>
      </c>
    </row>
    <row r="7" spans="1:4">
      <c r="A7" s="6">
        <v>2018</v>
      </c>
      <c r="B7" s="6" t="s">
        <v>30</v>
      </c>
      <c r="C7" s="6" t="s">
        <v>26</v>
      </c>
      <c r="D7" s="10">
        <v>0.47259000000000001</v>
      </c>
    </row>
    <row r="8" spans="1:4">
      <c r="A8" s="6">
        <v>2018</v>
      </c>
      <c r="B8" s="6" t="s">
        <v>30</v>
      </c>
      <c r="C8" s="6" t="s">
        <v>27</v>
      </c>
      <c r="D8" s="10">
        <v>0.46332000000000001</v>
      </c>
    </row>
    <row r="9" spans="1:4">
      <c r="A9" s="6">
        <v>2018</v>
      </c>
      <c r="B9" s="6" t="s">
        <v>30</v>
      </c>
      <c r="C9" s="6" t="s">
        <v>28</v>
      </c>
      <c r="D9" s="10">
        <v>0.43319999999999997</v>
      </c>
    </row>
    <row r="10" spans="1:4">
      <c r="A10" s="6">
        <v>2018</v>
      </c>
      <c r="B10" s="6" t="s">
        <v>30</v>
      </c>
      <c r="C10" s="9" t="s">
        <v>29</v>
      </c>
      <c r="D10" s="11">
        <f>AVERAGE(D5:D9)</f>
        <v>0.43135199999999996</v>
      </c>
    </row>
    <row r="13" spans="1:4">
      <c r="C13" s="8"/>
    </row>
    <row r="14" spans="1:4">
      <c r="C14" s="8"/>
    </row>
    <row r="15" spans="1:4">
      <c r="C15" s="8"/>
    </row>
    <row r="16" spans="1:4">
      <c r="C16" s="8"/>
    </row>
    <row r="17" spans="3:3">
      <c r="C17" s="8"/>
    </row>
  </sheetData>
  <hyperlinks>
    <hyperlink ref="A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>
    <tabColor rgb="FF92D050"/>
  </sheetPr>
  <dimension ref="A1:E28"/>
  <sheetViews>
    <sheetView zoomScale="80" zoomScaleNormal="80" workbookViewId="0">
      <selection activeCell="A2" sqref="A2"/>
    </sheetView>
  </sheetViews>
  <sheetFormatPr defaultColWidth="8.875" defaultRowHeight="15.75"/>
  <cols>
    <col min="2" max="2" width="19" customWidth="1"/>
    <col min="3" max="3" width="24" customWidth="1"/>
    <col min="4" max="4" width="19" bestFit="1" customWidth="1"/>
    <col min="5" max="5" width="21.375" bestFit="1" customWidth="1"/>
  </cols>
  <sheetData>
    <row r="1" spans="1:5">
      <c r="A1" t="s">
        <v>55</v>
      </c>
    </row>
    <row r="2" spans="1:5">
      <c r="A2" s="7" t="s">
        <v>54</v>
      </c>
    </row>
    <row r="4" spans="1:5">
      <c r="A4" s="9" t="s">
        <v>31</v>
      </c>
      <c r="B4" s="9" t="s">
        <v>8</v>
      </c>
      <c r="C4" s="9" t="s">
        <v>23</v>
      </c>
      <c r="D4" s="9" t="s">
        <v>34</v>
      </c>
      <c r="E4" s="9" t="s">
        <v>50</v>
      </c>
    </row>
    <row r="5" spans="1:5">
      <c r="A5" s="6">
        <v>2017</v>
      </c>
      <c r="B5" s="6" t="s">
        <v>64</v>
      </c>
      <c r="C5" s="6" t="s">
        <v>65</v>
      </c>
      <c r="D5" s="10">
        <v>0.35399999999999998</v>
      </c>
      <c r="E5" s="6"/>
    </row>
    <row r="6" spans="1:5">
      <c r="A6" s="6"/>
      <c r="B6" s="6"/>
      <c r="C6" s="6"/>
      <c r="D6" s="6"/>
      <c r="E6" s="6"/>
    </row>
    <row r="7" spans="1:5">
      <c r="A7" s="6"/>
      <c r="B7" s="6"/>
      <c r="C7" s="6"/>
      <c r="D7" s="6"/>
      <c r="E7" s="6"/>
    </row>
    <row r="8" spans="1:5">
      <c r="A8" s="6"/>
      <c r="B8" s="6"/>
      <c r="C8" s="6"/>
      <c r="D8" s="6"/>
      <c r="E8" s="6"/>
    </row>
    <row r="9" spans="1:5">
      <c r="A9" s="6"/>
      <c r="B9" s="6"/>
      <c r="C9" s="6"/>
      <c r="D9" s="6"/>
      <c r="E9" s="6"/>
    </row>
    <row r="10" spans="1:5">
      <c r="A10" s="6"/>
      <c r="B10" s="6"/>
      <c r="C10" s="6"/>
      <c r="D10" s="6"/>
      <c r="E10" s="6"/>
    </row>
    <row r="11" spans="1:5">
      <c r="A11" s="6"/>
      <c r="B11" s="6"/>
      <c r="C11" s="6"/>
      <c r="D11" s="6"/>
      <c r="E11" s="6"/>
    </row>
    <row r="12" spans="1:5">
      <c r="A12" s="6"/>
      <c r="B12" s="6"/>
      <c r="C12" s="6"/>
      <c r="D12" s="6"/>
      <c r="E12" s="6"/>
    </row>
    <row r="13" spans="1:5">
      <c r="A13" s="6"/>
      <c r="B13" s="6"/>
      <c r="C13" s="6"/>
      <c r="D13" s="6"/>
      <c r="E13" s="6"/>
    </row>
    <row r="14" spans="1:5">
      <c r="A14" s="6"/>
      <c r="B14" s="6"/>
      <c r="C14" s="6"/>
      <c r="D14" s="6"/>
      <c r="E14" s="6"/>
    </row>
    <row r="15" spans="1:5">
      <c r="A15" s="6"/>
      <c r="B15" s="6"/>
      <c r="C15" s="6"/>
      <c r="D15" s="6"/>
      <c r="E15" s="6"/>
    </row>
    <row r="16" spans="1:5">
      <c r="A16" s="6"/>
      <c r="B16" s="6"/>
      <c r="C16" s="6"/>
      <c r="D16" s="6"/>
      <c r="E16" s="6"/>
    </row>
    <row r="17" spans="1:5">
      <c r="A17" s="6"/>
      <c r="B17" s="6"/>
      <c r="C17" s="6"/>
      <c r="D17" s="6"/>
      <c r="E17" s="6"/>
    </row>
    <row r="18" spans="1:5">
      <c r="A18" s="6"/>
      <c r="B18" s="6"/>
      <c r="C18" s="6"/>
      <c r="D18" s="6"/>
      <c r="E18" s="6"/>
    </row>
    <row r="19" spans="1:5">
      <c r="A19" s="6"/>
      <c r="B19" s="6"/>
      <c r="C19" s="6"/>
      <c r="D19" s="6"/>
      <c r="E19" s="6"/>
    </row>
    <row r="20" spans="1:5">
      <c r="A20" s="6"/>
      <c r="B20" s="6"/>
      <c r="C20" s="6"/>
      <c r="D20" s="6"/>
      <c r="E20" s="6"/>
    </row>
    <row r="21" spans="1:5">
      <c r="A21" s="6"/>
      <c r="B21" s="6"/>
      <c r="C21" s="6"/>
      <c r="D21" s="6"/>
      <c r="E21" s="6"/>
    </row>
    <row r="22" spans="1:5">
      <c r="A22" s="6"/>
      <c r="B22" s="6"/>
      <c r="C22" s="6"/>
      <c r="D22" s="6"/>
      <c r="E22" s="6"/>
    </row>
    <row r="23" spans="1:5">
      <c r="A23" s="6"/>
      <c r="B23" s="6"/>
      <c r="C23" s="6"/>
      <c r="D23" s="6"/>
      <c r="E23" s="6"/>
    </row>
    <row r="24" spans="1:5">
      <c r="A24" s="6"/>
      <c r="B24" s="6"/>
      <c r="C24" s="6"/>
      <c r="D24" s="6"/>
      <c r="E24" s="6"/>
    </row>
    <row r="25" spans="1:5">
      <c r="A25" s="6"/>
      <c r="B25" s="6"/>
      <c r="C25" s="6"/>
      <c r="D25" s="6"/>
      <c r="E25" s="6"/>
    </row>
    <row r="26" spans="1:5">
      <c r="A26" s="6"/>
      <c r="B26" s="6"/>
      <c r="C26" s="6"/>
      <c r="D26" s="6"/>
      <c r="E26" s="6"/>
    </row>
    <row r="27" spans="1:5">
      <c r="A27" s="6"/>
      <c r="B27" s="6"/>
      <c r="C27" s="6"/>
      <c r="D27" s="6"/>
      <c r="E27" s="6"/>
    </row>
    <row r="28" spans="1:5">
      <c r="A28" s="6"/>
      <c r="B28" s="6"/>
      <c r="C28" s="6"/>
      <c r="D28" s="6"/>
      <c r="E28" s="6"/>
    </row>
  </sheetData>
  <hyperlinks>
    <hyperlink ref="A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>
    <tabColor rgb="FF92D050"/>
  </sheetPr>
  <dimension ref="A1:C15"/>
  <sheetViews>
    <sheetView workbookViewId="0">
      <selection activeCell="F14" sqref="F14"/>
    </sheetView>
  </sheetViews>
  <sheetFormatPr defaultColWidth="9" defaultRowHeight="12.75"/>
  <cols>
    <col min="1" max="16384" width="9" style="24"/>
  </cols>
  <sheetData>
    <row r="1" spans="1:3">
      <c r="A1" s="24" t="s">
        <v>69</v>
      </c>
    </row>
    <row r="2" spans="1:3" ht="15.75">
      <c r="A2" s="7" t="s">
        <v>73</v>
      </c>
    </row>
    <row r="3" spans="1:3">
      <c r="B3" s="24" t="s">
        <v>67</v>
      </c>
      <c r="C3" s="24" t="s">
        <v>68</v>
      </c>
    </row>
    <row r="4" spans="1:3">
      <c r="A4" s="24">
        <v>1</v>
      </c>
      <c r="B4" s="24">
        <v>2009</v>
      </c>
      <c r="C4" s="24">
        <v>26.864041700000001</v>
      </c>
    </row>
    <row r="5" spans="1:3">
      <c r="A5" s="24">
        <v>2</v>
      </c>
      <c r="B5" s="24">
        <v>2010</v>
      </c>
      <c r="C5" s="24">
        <v>28.32317252</v>
      </c>
    </row>
    <row r="6" spans="1:3">
      <c r="A6" s="24">
        <v>3</v>
      </c>
      <c r="B6" s="24">
        <v>2011</v>
      </c>
      <c r="C6" s="24">
        <v>29.782303330000001</v>
      </c>
    </row>
    <row r="7" spans="1:3">
      <c r="A7" s="24">
        <v>4</v>
      </c>
      <c r="B7" s="24">
        <v>2012</v>
      </c>
      <c r="C7" s="24">
        <v>31.241434139999999</v>
      </c>
    </row>
    <row r="8" spans="1:3">
      <c r="A8" s="24">
        <v>5</v>
      </c>
      <c r="B8" s="24">
        <v>2013</v>
      </c>
      <c r="C8" s="24">
        <v>32.70056495</v>
      </c>
    </row>
    <row r="9" spans="1:3">
      <c r="A9" s="24">
        <v>6</v>
      </c>
      <c r="B9" s="24">
        <v>2014</v>
      </c>
      <c r="C9" s="24">
        <v>34.159695769999999</v>
      </c>
    </row>
    <row r="10" spans="1:3">
      <c r="A10" s="24">
        <v>7</v>
      </c>
      <c r="B10" s="24">
        <v>2015</v>
      </c>
      <c r="C10" s="24">
        <v>35.618826579999997</v>
      </c>
    </row>
    <row r="11" spans="1:3">
      <c r="A11" s="24">
        <v>8</v>
      </c>
      <c r="B11" s="24">
        <v>2016</v>
      </c>
      <c r="C11" s="24">
        <v>37.077957390000002</v>
      </c>
    </row>
    <row r="12" spans="1:3">
      <c r="A12" s="24">
        <v>9</v>
      </c>
      <c r="B12" s="24">
        <v>2017</v>
      </c>
      <c r="C12" s="24">
        <v>38.537088199999999</v>
      </c>
    </row>
    <row r="13" spans="1:3">
      <c r="A13" s="24">
        <v>10</v>
      </c>
      <c r="B13" s="24">
        <v>2018</v>
      </c>
      <c r="C13" s="24">
        <v>39.996219019999998</v>
      </c>
    </row>
    <row r="14" spans="1:3">
      <c r="A14" s="24">
        <v>11</v>
      </c>
      <c r="B14" s="24">
        <v>2019</v>
      </c>
      <c r="C14" s="24">
        <v>41.455349830000003</v>
      </c>
    </row>
    <row r="15" spans="1:3">
      <c r="A15" s="24">
        <v>12</v>
      </c>
      <c r="B15" s="24">
        <v>2020</v>
      </c>
      <c r="C15" s="24">
        <v>42.914480640000001</v>
      </c>
    </row>
  </sheetData>
  <hyperlinks>
    <hyperlink ref="A2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E25"/>
  <sheetViews>
    <sheetView zoomScale="80" zoomScaleNormal="80" workbookViewId="0">
      <selection activeCell="C15" sqref="C15"/>
    </sheetView>
  </sheetViews>
  <sheetFormatPr defaultColWidth="8.875" defaultRowHeight="15.75"/>
  <cols>
    <col min="2" max="2" width="12.125" customWidth="1"/>
    <col min="3" max="4" width="13.5" customWidth="1"/>
    <col min="5" max="5" width="26" bestFit="1" customWidth="1"/>
  </cols>
  <sheetData>
    <row r="1" spans="1:5">
      <c r="A1" t="s">
        <v>57</v>
      </c>
    </row>
    <row r="2" spans="1:5">
      <c r="A2" s="7" t="s">
        <v>56</v>
      </c>
    </row>
    <row r="4" spans="1:5">
      <c r="A4" s="9" t="s">
        <v>31</v>
      </c>
      <c r="B4" s="9" t="s">
        <v>8</v>
      </c>
      <c r="C4" s="9" t="s">
        <v>59</v>
      </c>
      <c r="D4" s="9" t="s">
        <v>60</v>
      </c>
      <c r="E4" s="9" t="s">
        <v>58</v>
      </c>
    </row>
    <row r="5" spans="1:5">
      <c r="A5" s="6">
        <v>1960</v>
      </c>
      <c r="B5" s="6" t="s">
        <v>11</v>
      </c>
      <c r="C5" s="6" t="s">
        <v>61</v>
      </c>
      <c r="D5" s="6" t="s">
        <v>45</v>
      </c>
      <c r="E5" s="10">
        <v>0.217</v>
      </c>
    </row>
    <row r="6" spans="1:5">
      <c r="A6" s="6">
        <v>2007</v>
      </c>
      <c r="B6" s="6" t="s">
        <v>11</v>
      </c>
      <c r="C6" s="6" t="s">
        <v>38</v>
      </c>
      <c r="D6" s="6" t="s">
        <v>45</v>
      </c>
      <c r="E6" s="10">
        <v>0.24199999999999999</v>
      </c>
    </row>
    <row r="7" spans="1:5">
      <c r="A7" s="6"/>
      <c r="B7" s="6" t="s">
        <v>11</v>
      </c>
      <c r="C7" s="6" t="s">
        <v>62</v>
      </c>
      <c r="D7" s="6" t="s">
        <v>45</v>
      </c>
      <c r="E7" s="10">
        <v>0.35799999999999998</v>
      </c>
    </row>
    <row r="8" spans="1:5">
      <c r="A8" s="6"/>
      <c r="B8" s="6" t="s">
        <v>11</v>
      </c>
      <c r="C8" s="6" t="s">
        <v>62</v>
      </c>
      <c r="D8" s="6" t="s">
        <v>3</v>
      </c>
      <c r="E8" s="10">
        <v>0.24399999999999999</v>
      </c>
    </row>
    <row r="9" spans="1:5">
      <c r="A9" s="6">
        <v>1960</v>
      </c>
      <c r="B9" s="6" t="s">
        <v>11</v>
      </c>
      <c r="C9" s="6" t="s">
        <v>63</v>
      </c>
      <c r="D9" s="6" t="s">
        <v>3</v>
      </c>
      <c r="E9" s="10">
        <v>0.25600000000000001</v>
      </c>
    </row>
    <row r="10" spans="1:5">
      <c r="A10" s="6"/>
      <c r="B10" s="6"/>
      <c r="C10" s="6"/>
      <c r="D10" s="6"/>
      <c r="E10" s="6"/>
    </row>
    <row r="11" spans="1:5">
      <c r="A11" s="6"/>
      <c r="B11" s="6"/>
      <c r="C11" s="6"/>
      <c r="D11" s="6"/>
      <c r="E11" s="6"/>
    </row>
    <row r="12" spans="1:5">
      <c r="A12" s="6"/>
      <c r="B12" s="6"/>
      <c r="C12" s="6"/>
      <c r="D12" s="6"/>
      <c r="E12" s="6"/>
    </row>
    <row r="13" spans="1:5">
      <c r="A13" s="6"/>
      <c r="B13" s="6"/>
      <c r="C13" s="6"/>
      <c r="D13" s="6"/>
      <c r="E13" s="6"/>
    </row>
    <row r="14" spans="1:5">
      <c r="A14" s="6"/>
      <c r="B14" s="6"/>
      <c r="C14" s="6"/>
      <c r="D14" s="6"/>
      <c r="E14" s="6"/>
    </row>
    <row r="15" spans="1:5">
      <c r="A15" s="6"/>
      <c r="B15" s="6"/>
      <c r="C15" s="6"/>
      <c r="D15" s="6"/>
      <c r="E15" s="6"/>
    </row>
    <row r="16" spans="1:5">
      <c r="A16" s="6"/>
      <c r="B16" s="6"/>
      <c r="C16" s="6"/>
      <c r="D16" s="6"/>
      <c r="E16" s="6"/>
    </row>
    <row r="17" spans="1:5">
      <c r="A17" s="6"/>
      <c r="B17" s="6"/>
      <c r="C17" s="6"/>
      <c r="D17" s="6"/>
      <c r="E17" s="6"/>
    </row>
    <row r="18" spans="1:5">
      <c r="A18" s="6"/>
      <c r="B18" s="6"/>
      <c r="C18" s="6"/>
      <c r="D18" s="6"/>
      <c r="E18" s="6"/>
    </row>
    <row r="19" spans="1:5">
      <c r="A19" s="6"/>
      <c r="B19" s="6"/>
      <c r="C19" s="6"/>
      <c r="D19" s="6"/>
      <c r="E19" s="6"/>
    </row>
    <row r="20" spans="1:5">
      <c r="A20" s="6"/>
      <c r="B20" s="6"/>
      <c r="C20" s="6"/>
      <c r="D20" s="6"/>
      <c r="E20" s="6"/>
    </row>
    <row r="21" spans="1:5">
      <c r="A21" s="6"/>
      <c r="B21" s="6"/>
      <c r="C21" s="6"/>
      <c r="D21" s="6"/>
      <c r="E21" s="6"/>
    </row>
    <row r="22" spans="1:5">
      <c r="A22" s="6"/>
      <c r="B22" s="6"/>
      <c r="C22" s="6"/>
      <c r="D22" s="6"/>
      <c r="E22" s="6"/>
    </row>
    <row r="23" spans="1:5">
      <c r="A23" s="6"/>
      <c r="B23" s="6"/>
      <c r="C23" s="6"/>
      <c r="D23" s="6"/>
      <c r="E23" s="6"/>
    </row>
    <row r="24" spans="1:5">
      <c r="A24" s="6"/>
      <c r="B24" s="6"/>
      <c r="C24" s="6"/>
      <c r="D24" s="6"/>
      <c r="E24" s="6"/>
    </row>
    <row r="25" spans="1:5">
      <c r="A25" s="6"/>
      <c r="B25" s="6"/>
      <c r="C25" s="6"/>
      <c r="D25" s="6"/>
      <c r="E25" s="6"/>
    </row>
  </sheetData>
  <hyperlinks>
    <hyperlink ref="A2" r:id="rId1" xr:uid="{00000000-0004-0000-0B00-000000000000}"/>
  </hyperlinks>
  <pageMargins left="0.7" right="0.7" top="0.75" bottom="0.75" header="0.3" footer="0.3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B10"/>
  <sheetViews>
    <sheetView zoomScale="80" zoomScaleNormal="80" workbookViewId="0">
      <selection activeCell="N20" sqref="N20"/>
    </sheetView>
  </sheetViews>
  <sheetFormatPr defaultColWidth="11" defaultRowHeight="15.75"/>
  <sheetData>
    <row r="1" spans="1:2">
      <c r="A1" t="s">
        <v>40</v>
      </c>
    </row>
    <row r="2" spans="1:2">
      <c r="A2" s="7" t="s">
        <v>39</v>
      </c>
    </row>
    <row r="4" spans="1:2">
      <c r="A4" s="9" t="s">
        <v>0</v>
      </c>
      <c r="B4" s="9" t="s">
        <v>1</v>
      </c>
    </row>
    <row r="5" spans="1:2">
      <c r="A5" s="6" t="s">
        <v>2</v>
      </c>
      <c r="B5" s="10">
        <v>0.14000000000000001</v>
      </c>
    </row>
    <row r="6" spans="1:2">
      <c r="A6" s="6" t="s">
        <v>3</v>
      </c>
      <c r="B6" s="10">
        <v>0.18</v>
      </c>
    </row>
    <row r="7" spans="1:2">
      <c r="A7" s="6" t="s">
        <v>4</v>
      </c>
      <c r="B7" s="10">
        <v>0.35</v>
      </c>
    </row>
    <row r="8" spans="1:2">
      <c r="A8" s="6" t="s">
        <v>5</v>
      </c>
      <c r="B8" s="10">
        <v>0.45</v>
      </c>
    </row>
    <row r="9" spans="1:2">
      <c r="A9" s="6" t="s">
        <v>6</v>
      </c>
      <c r="B9" s="10">
        <v>0.65</v>
      </c>
    </row>
    <row r="10" spans="1:2">
      <c r="A10" s="6" t="s">
        <v>7</v>
      </c>
      <c r="B10" s="10">
        <v>0.55000000000000004</v>
      </c>
    </row>
  </sheetData>
  <hyperlinks>
    <hyperlink ref="A2" r:id="rId1" xr:uid="{00000000-0004-0000-0C00-000000000000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2"/>
  <sheetViews>
    <sheetView zoomScale="80" zoomScaleNormal="80" workbookViewId="0">
      <selection activeCell="D40" sqref="D40"/>
    </sheetView>
  </sheetViews>
  <sheetFormatPr defaultColWidth="8.875" defaultRowHeight="15.75"/>
  <sheetData>
    <row r="1" spans="1:1">
      <c r="A1" t="s">
        <v>95</v>
      </c>
    </row>
    <row r="2" spans="1:1">
      <c r="A2" s="7" t="s">
        <v>96</v>
      </c>
    </row>
  </sheetData>
  <hyperlinks>
    <hyperlink ref="A2" r:id="rId1" xr:uid="{00000000-0004-0000-0D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REFS</vt:lpstr>
      <vt:lpstr>FIN_ETA</vt:lpstr>
      <vt:lpstr>Calcs</vt:lpstr>
      <vt:lpstr>Edwards_2004</vt:lpstr>
      <vt:lpstr>FAO_2017</vt:lpstr>
      <vt:lpstr>CTCN_2011</vt:lpstr>
      <vt:lpstr>Boafo-Mensah_2013</vt:lpstr>
      <vt:lpstr>Hyman_1986</vt:lpstr>
      <vt:lpstr>Zhang_2013</vt:lpstr>
      <vt:lpstr>Adeyemi_2017</vt:lpstr>
      <vt:lpstr>CleanCookingCatalog_2021</vt:lpstr>
      <vt:lpstr>Coffey_2017</vt:lpstr>
      <vt:lpstr>Afrane_2012</vt:lpstr>
      <vt:lpstr>Barnes_1996</vt:lpstr>
      <vt:lpstr>eta_charcoal</vt:lpstr>
      <vt:lpstr>eta_firewood</vt:lpstr>
      <vt:lpstr>eta_kerosene</vt:lpstr>
      <vt:lpstr>eta_LPG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Zeke Marshall</dc:creator>
  <cp:lastModifiedBy>User</cp:lastModifiedBy>
  <dcterms:created xsi:type="dcterms:W3CDTF">2021-02-02T09:39:09Z</dcterms:created>
  <dcterms:modified xsi:type="dcterms:W3CDTF">2022-07-08T07:51:34Z</dcterms:modified>
</cp:coreProperties>
</file>