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54483850-DBF4-4B55-B855-2455650B16FC}" xr6:coauthVersionLast="47" xr6:coauthVersionMax="47" xr10:uidLastSave="{00000000-0000-0000-0000-000000000000}"/>
  <bookViews>
    <workbookView xWindow="-28920" yWindow="-1620" windowWidth="29040" windowHeight="16440" activeTab="4" xr2:uid="{00000000-000D-0000-FFFF-FFFF00000000}"/>
  </bookViews>
  <sheets>
    <sheet name="REFS" sheetId="7" r:id="rId1"/>
    <sheet name="FIN_ETA" sheetId="2" r:id="rId2"/>
    <sheet name="Calcs" sheetId="5" r:id="rId3"/>
    <sheet name="Li_2016" sheetId="4" r:id="rId4"/>
    <sheet name="Edwards_2004" sheetId="6" r:id="rId5"/>
    <sheet name="CTCN_2011" sheetId="9" r:id="rId6"/>
    <sheet name="PB COMMENTS" sheetId="8" r:id="rId7"/>
  </sheets>
  <externalReferences>
    <externalReference r:id="rId8"/>
    <externalReference r:id="rId9"/>
    <externalReference r:id="rId10"/>
    <externalReference r:id="rId11"/>
    <externalReference r:id="rId12"/>
  </externalReferences>
  <definedNames>
    <definedName name="COP_max">'[1]Domestic refrigeration'!$B$12</definedName>
    <definedName name="deltaE_food" localSheetId="5">#REF!</definedName>
    <definedName name="deltaE_food" localSheetId="4">#REF!</definedName>
    <definedName name="deltaE_food" localSheetId="6">#REF!</definedName>
    <definedName name="deltaE_food">#REF!</definedName>
    <definedName name="Ep_tot_cap_2000" localSheetId="5">#REF!</definedName>
    <definedName name="Ep_tot_cap_2000" localSheetId="4">#REF!</definedName>
    <definedName name="Ep_tot_cap_2000" localSheetId="6">#REF!</definedName>
    <definedName name="Ep_tot_cap_2000">#REF!</definedName>
    <definedName name="eta_charcoal" localSheetId="5">#REF!</definedName>
    <definedName name="eta_charcoal" localSheetId="4">#REF!</definedName>
    <definedName name="eta_charcoal">[2]Afrane_2012!$B$6</definedName>
    <definedName name="eta_coke_ttl">'[3]Industry -- Coke furnace'!$L$4</definedName>
    <definedName name="eta_firewood" localSheetId="5">#REF!</definedName>
    <definedName name="eta_firewood" localSheetId="4">#REF!</definedName>
    <definedName name="eta_ker_light">'[3]Kerosene Use'!$O$30</definedName>
    <definedName name="eta_ker_stove">'[3]Kerosene Use'!$S$19</definedName>
    <definedName name="eta_kerosene" localSheetId="5">'[4]Stove efficiencies'!$B$7</definedName>
    <definedName name="eta_kerosene" localSheetId="4">'[4]Stove efficiencies'!$B$7</definedName>
    <definedName name="eta_LPG" localSheetId="5">#REF!</definedName>
    <definedName name="eta_LPG" localSheetId="4">#REF!</definedName>
    <definedName name="N_ml" localSheetId="5">#REF!</definedName>
    <definedName name="N_ml" localSheetId="4">#REF!</definedName>
    <definedName name="N_ml" localSheetId="6">#REF!</definedName>
    <definedName name="N_ml">#REF!</definedName>
    <definedName name="phi_100">'[3]Phi Values'!$C$9</definedName>
    <definedName name="phi_1000">'[3]Phi Values'!$C$12</definedName>
    <definedName name="phi_200">'[3]Phi Values'!$C$10</definedName>
    <definedName name="phi_Combustible_renewables">[1]phi_heat!$C$17</definedName>
    <definedName name="phi_Electricity">[1]phi_heat!$C$28</definedName>
    <definedName name="phi_Feed">[1]phi_heat!$C$27</definedName>
    <definedName name="phi_Food">[1]phi_heat!$C$26</definedName>
    <definedName name="phi_HTH.600.C">[1]phi_heat!$C$10</definedName>
    <definedName name="phi_Hydro">[1]phi_heat!$C$19</definedName>
    <definedName name="phi_ker_light">'[3]Kerosene Use'!$O$32</definedName>
    <definedName name="phi_LTH.neg20.C">[1]phi_heat!$C$6</definedName>
    <definedName name="phi_MTH.100.C" localSheetId="5">[4]phi_heat!$C$8</definedName>
    <definedName name="phi_MTH.100.C" localSheetId="4">[4]phi_heat!$C$8</definedName>
    <definedName name="phi_MTH.100.C">[1]phi_heat!$C$8</definedName>
    <definedName name="phi_MTH.200.C">[1]phi_heat!$C$9</definedName>
    <definedName name="phi_Natural_gas">[1]phi_heat!$C$15</definedName>
    <definedName name="phi_Oil_and_oil_products">[1]phi_heat!$C$16</definedName>
    <definedName name="phi_Phytomass">[1]phi_heat!$C$29</definedName>
    <definedName name="S_food" localSheetId="5">#REF!</definedName>
    <definedName name="S_food" localSheetId="4">#REF!</definedName>
    <definedName name="S_food" localSheetId="6">#REF!</definedName>
    <definedName name="S_food">#REF!</definedName>
    <definedName name="S_food_2000" localSheetId="5">#REF!</definedName>
    <definedName name="S_food_2000" localSheetId="4">#REF!</definedName>
    <definedName name="S_food_2000" localSheetId="6">#REF!</definedName>
    <definedName name="S_food_2000">#REF!</definedName>
    <definedName name="S_food_S_food_2000" localSheetId="5">#REF!</definedName>
    <definedName name="S_food_S_food_2000" localSheetId="4">#REF!</definedName>
    <definedName name="S_food_S_food_2000" localSheetId="6">#REF!</definedName>
    <definedName name="S_food_S_food_2000">#REF!</definedName>
    <definedName name="T_0_ref">'[1]Domestic refrigeration'!$B$10</definedName>
    <definedName name="T_ref">'[1]Domestic refrigeration'!$B$11</definedName>
    <definedName name="w" localSheetId="5">#REF!</definedName>
    <definedName name="w" localSheetId="4">#REF!</definedName>
    <definedName name="w" localSheetId="6">#REF!</definedName>
    <definedName name="w">#REF!</definedName>
    <definedName name="Year_Food" localSheetId="5">#REF!</definedName>
    <definedName name="Year_Food" localSheetId="4">#REF!</definedName>
    <definedName name="Year_Food" localSheetId="6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7" i="6" l="1"/>
  <c r="H66" i="6" l="1"/>
  <c r="C63" i="5" s="1"/>
  <c r="E58" i="6"/>
  <c r="E59" i="6" s="1"/>
  <c r="E46" i="6"/>
  <c r="E45" i="6"/>
  <c r="H45" i="6" s="1"/>
  <c r="C42" i="5" s="1"/>
  <c r="E44" i="6"/>
  <c r="H44" i="6" s="1"/>
  <c r="C41" i="5" s="1"/>
  <c r="E43" i="6"/>
  <c r="H43" i="6" s="1"/>
  <c r="C40" i="5" s="1"/>
  <c r="E42" i="6"/>
  <c r="H42" i="6" s="1"/>
  <c r="C39" i="5" s="1"/>
  <c r="E41" i="6"/>
  <c r="H41" i="6" s="1"/>
  <c r="C38" i="5" s="1"/>
  <c r="E40" i="6"/>
  <c r="H40" i="6" s="1"/>
  <c r="C37" i="5" s="1"/>
  <c r="E39" i="6"/>
  <c r="H39" i="6" s="1"/>
  <c r="C36" i="5" s="1"/>
  <c r="E38" i="6"/>
  <c r="H38" i="6" s="1"/>
  <c r="C35" i="5" s="1"/>
  <c r="E37" i="6"/>
  <c r="H37" i="6" s="1"/>
  <c r="C34" i="5" s="1"/>
  <c r="E36" i="6"/>
  <c r="H36" i="6" s="1"/>
  <c r="C33" i="5" s="1"/>
  <c r="E35" i="6"/>
  <c r="H35" i="6" s="1"/>
  <c r="C32" i="5" s="1"/>
  <c r="E34" i="6"/>
  <c r="H34" i="6" s="1"/>
  <c r="C31" i="5" s="1"/>
  <c r="E33" i="6"/>
  <c r="E7" i="6" s="1"/>
  <c r="E8" i="6" s="1"/>
  <c r="H6" i="6"/>
  <c r="C3" i="5" s="1"/>
  <c r="H33" i="6" l="1"/>
  <c r="C30" i="5" s="1"/>
  <c r="H57" i="6"/>
  <c r="C54" i="5" s="1"/>
  <c r="E47" i="6"/>
  <c r="E48" i="6" s="1"/>
  <c r="E60" i="6"/>
  <c r="H59" i="6"/>
  <c r="C56" i="5" s="1"/>
  <c r="E9" i="6"/>
  <c r="H8" i="6"/>
  <c r="C5" i="5" s="1"/>
  <c r="H47" i="6"/>
  <c r="C44" i="5" s="1"/>
  <c r="H46" i="6"/>
  <c r="C43" i="5" s="1"/>
  <c r="H58" i="6"/>
  <c r="C55" i="5" s="1"/>
  <c r="H7" i="6"/>
  <c r="C4" i="5" s="1"/>
  <c r="C20" i="4"/>
  <c r="C19" i="4"/>
  <c r="E49" i="6" l="1"/>
  <c r="H48" i="6"/>
  <c r="C45" i="5" s="1"/>
  <c r="H9" i="6"/>
  <c r="C6" i="5" s="1"/>
  <c r="E10" i="6"/>
  <c r="E61" i="6"/>
  <c r="H60" i="6"/>
  <c r="C57" i="5" s="1"/>
  <c r="E62" i="6" l="1"/>
  <c r="H61" i="6"/>
  <c r="C58" i="5" s="1"/>
  <c r="E11" i="6"/>
  <c r="H10" i="6"/>
  <c r="C7" i="5" s="1"/>
  <c r="H49" i="6"/>
  <c r="C46" i="5" s="1"/>
  <c r="E50" i="6"/>
  <c r="E51" i="6" l="1"/>
  <c r="H50" i="6"/>
  <c r="C47" i="5" s="1"/>
  <c r="E12" i="6"/>
  <c r="H11" i="6"/>
  <c r="C8" i="5" s="1"/>
  <c r="E63" i="6"/>
  <c r="H62" i="6"/>
  <c r="C59" i="5" s="1"/>
  <c r="E64" i="6" l="1"/>
  <c r="H63" i="6"/>
  <c r="C60" i="5" s="1"/>
  <c r="E13" i="6"/>
  <c r="H12" i="6"/>
  <c r="C9" i="5" s="1"/>
  <c r="E52" i="6"/>
  <c r="H51" i="6"/>
  <c r="C48" i="5" s="1"/>
  <c r="E53" i="6" l="1"/>
  <c r="H52" i="6"/>
  <c r="C49" i="5" s="1"/>
  <c r="E14" i="6"/>
  <c r="H13" i="6"/>
  <c r="C10" i="5" s="1"/>
  <c r="E65" i="6"/>
  <c r="H65" i="6" s="1"/>
  <c r="C62" i="5" s="1"/>
  <c r="H64" i="6"/>
  <c r="C61" i="5" s="1"/>
  <c r="E15" i="6" l="1"/>
  <c r="H14" i="6"/>
  <c r="C11" i="5" s="1"/>
  <c r="H53" i="6"/>
  <c r="C50" i="5" s="1"/>
  <c r="E54" i="6"/>
  <c r="E55" i="6" l="1"/>
  <c r="H54" i="6"/>
  <c r="C51" i="5" s="1"/>
  <c r="E16" i="6"/>
  <c r="H15" i="6"/>
  <c r="C12" i="5" s="1"/>
  <c r="E17" i="6" l="1"/>
  <c r="H16" i="6"/>
  <c r="C13" i="5" s="1"/>
  <c r="E56" i="6"/>
  <c r="H56" i="6" s="1"/>
  <c r="C53" i="5" s="1"/>
  <c r="H55" i="6"/>
  <c r="C52" i="5" s="1"/>
  <c r="E18" i="6" l="1"/>
  <c r="H17" i="6"/>
  <c r="C14" i="5" s="1"/>
  <c r="E19" i="6" l="1"/>
  <c r="H18" i="6"/>
  <c r="C15" i="5" s="1"/>
  <c r="E20" i="6" l="1"/>
  <c r="H19" i="6"/>
  <c r="C16" i="5" s="1"/>
  <c r="E21" i="6" l="1"/>
  <c r="H20" i="6"/>
  <c r="C17" i="5" s="1"/>
  <c r="E22" i="6" l="1"/>
  <c r="H21" i="6"/>
  <c r="C18" i="5" s="1"/>
  <c r="E23" i="6" l="1"/>
  <c r="H22" i="6"/>
  <c r="C19" i="5" s="1"/>
  <c r="E24" i="6" l="1"/>
  <c r="H23" i="6"/>
  <c r="C20" i="5" s="1"/>
  <c r="E25" i="6" l="1"/>
  <c r="H24" i="6"/>
  <c r="C21" i="5" s="1"/>
  <c r="E26" i="6" l="1"/>
  <c r="H25" i="6"/>
  <c r="C22" i="5" s="1"/>
  <c r="E27" i="6" l="1"/>
  <c r="H26" i="6"/>
  <c r="C23" i="5" s="1"/>
  <c r="E28" i="6" l="1"/>
  <c r="H27" i="6"/>
  <c r="C24" i="5" s="1"/>
  <c r="E29" i="6" l="1"/>
  <c r="H28" i="6"/>
  <c r="C25" i="5" s="1"/>
  <c r="E30" i="6" l="1"/>
  <c r="H29" i="6"/>
  <c r="C26" i="5" s="1"/>
  <c r="E31" i="6" l="1"/>
  <c r="H30" i="6"/>
  <c r="C27" i="5" s="1"/>
  <c r="E32" i="6" l="1"/>
  <c r="H32" i="6" s="1"/>
  <c r="C29" i="5" s="1"/>
  <c r="H31" i="6"/>
  <c r="C28" i="5" s="1"/>
  <c r="H6" i="2" l="1" a="1"/>
  <c r="H4" i="8" a="1"/>
  <c r="H3" i="8" a="1"/>
  <c r="H2" i="2" a="1"/>
  <c r="R2" i="2" l="1"/>
  <c r="AS2" i="2"/>
  <c r="BO2" i="2"/>
  <c r="W2" i="2"/>
  <c r="BL2" i="2"/>
  <c r="AO2" i="2"/>
  <c r="AP2" i="2"/>
  <c r="BN2" i="2"/>
  <c r="I2" i="2"/>
  <c r="AU2" i="2"/>
  <c r="Z2" i="2"/>
  <c r="AK2" i="2"/>
  <c r="BF2" i="2"/>
  <c r="AH2" i="2"/>
  <c r="AL2" i="2"/>
  <c r="BG2" i="2"/>
  <c r="AQ2" i="2"/>
  <c r="L2" i="2"/>
  <c r="AA2" i="2"/>
  <c r="V2" i="2"/>
  <c r="AE2" i="2"/>
  <c r="BJ2" i="2"/>
  <c r="BA2" i="2"/>
  <c r="N2" i="2"/>
  <c r="AB2" i="2"/>
  <c r="J2" i="2"/>
  <c r="T2" i="2"/>
  <c r="H2" i="2"/>
  <c r="O2" i="2"/>
  <c r="X2" i="2"/>
  <c r="BB2" i="2"/>
  <c r="BP2" i="2"/>
  <c r="BK2" i="2"/>
  <c r="AD2" i="2"/>
  <c r="K2" i="2"/>
  <c r="Y2" i="2"/>
  <c r="BH2" i="2"/>
  <c r="AN2" i="2"/>
  <c r="AG2" i="2"/>
  <c r="BE2" i="2"/>
  <c r="S2" i="2"/>
  <c r="BC2" i="2"/>
  <c r="AI2" i="2"/>
  <c r="BI2" i="2"/>
  <c r="AM2" i="2"/>
  <c r="AX2" i="2"/>
  <c r="BD2" i="2"/>
  <c r="M2" i="2"/>
  <c r="AY2" i="2"/>
  <c r="AZ2" i="2"/>
  <c r="P2" i="2"/>
  <c r="AJ2" i="2"/>
  <c r="U2" i="2"/>
  <c r="AT2" i="2"/>
  <c r="BM2" i="2"/>
  <c r="Q2" i="2"/>
  <c r="AW2" i="2"/>
  <c r="AC2" i="2"/>
  <c r="AR2" i="2"/>
  <c r="AV2" i="2"/>
  <c r="AF2" i="2"/>
  <c r="BL3" i="8"/>
  <c r="M3" i="8"/>
  <c r="Z3" i="8"/>
  <c r="BG3" i="8"/>
  <c r="AG3" i="8"/>
  <c r="P3" i="8"/>
  <c r="AN3" i="8"/>
  <c r="AZ3" i="8"/>
  <c r="BC3" i="8"/>
  <c r="U3" i="8"/>
  <c r="AH3" i="8"/>
  <c r="BO3" i="8"/>
  <c r="BE3" i="8"/>
  <c r="AB3" i="8"/>
  <c r="W3" i="8"/>
  <c r="K3" i="8"/>
  <c r="AC3" i="8"/>
  <c r="I3" i="8"/>
  <c r="AP3" i="8"/>
  <c r="AF3" i="8"/>
  <c r="AL3" i="8"/>
  <c r="BH3" i="8"/>
  <c r="AI3" i="8"/>
  <c r="AY3" i="8"/>
  <c r="AK3" i="8"/>
  <c r="Q3" i="8"/>
  <c r="AX3" i="8"/>
  <c r="X3" i="8"/>
  <c r="L3" i="8"/>
  <c r="AJ3" i="8"/>
  <c r="AM3" i="8"/>
  <c r="AS3" i="8"/>
  <c r="Y3" i="8"/>
  <c r="BF3" i="8"/>
  <c r="AV3" i="8"/>
  <c r="BA3" i="8"/>
  <c r="BN3" i="8"/>
  <c r="BM3" i="8"/>
  <c r="AT3" i="8"/>
  <c r="J3" i="8"/>
  <c r="BI3" i="8"/>
  <c r="AO3" i="8"/>
  <c r="H3" i="8"/>
  <c r="T3" i="8"/>
  <c r="O3" i="8"/>
  <c r="AE3" i="8"/>
  <c r="BP3" i="8"/>
  <c r="AQ3" i="8"/>
  <c r="N3" i="8"/>
  <c r="AW3" i="8"/>
  <c r="BJ3" i="8"/>
  <c r="V3" i="8"/>
  <c r="BB3" i="8"/>
  <c r="BD3" i="8"/>
  <c r="AR3" i="8"/>
  <c r="S3" i="8"/>
  <c r="AD3" i="8"/>
  <c r="AU3" i="8"/>
  <c r="AA3" i="8"/>
  <c r="R3" i="8"/>
  <c r="BK3" i="8"/>
  <c r="BN4" i="8"/>
  <c r="BD4" i="8"/>
  <c r="AL4" i="8"/>
  <c r="Y4" i="8"/>
  <c r="S4" i="8"/>
  <c r="BG4" i="8"/>
  <c r="AX4" i="8"/>
  <c r="BF4" i="8"/>
  <c r="BL4" i="8"/>
  <c r="AT4" i="8"/>
  <c r="AG4" i="8"/>
  <c r="W4" i="8"/>
  <c r="J4" i="8"/>
  <c r="X4" i="8"/>
  <c r="AN4" i="8"/>
  <c r="M4" i="8"/>
  <c r="BB4" i="8"/>
  <c r="AO4" i="8"/>
  <c r="T4" i="8"/>
  <c r="BI4" i="8"/>
  <c r="AI4" i="8"/>
  <c r="U4" i="8"/>
  <c r="BJ4" i="8"/>
  <c r="AW4" i="8"/>
  <c r="AK4" i="8"/>
  <c r="K4" i="8"/>
  <c r="BO4" i="8"/>
  <c r="AV4" i="8"/>
  <c r="AC4" i="8"/>
  <c r="O4" i="8"/>
  <c r="BE4" i="8"/>
  <c r="BC4" i="8"/>
  <c r="BH4" i="8"/>
  <c r="P4" i="8"/>
  <c r="AP4" i="8"/>
  <c r="BM4" i="8"/>
  <c r="AM4" i="8"/>
  <c r="BP4" i="8"/>
  <c r="AY4" i="8"/>
  <c r="AH4" i="8"/>
  <c r="L4" i="8"/>
  <c r="AS4" i="8"/>
  <c r="AE4" i="8"/>
  <c r="AU4" i="8"/>
  <c r="AA4" i="8"/>
  <c r="BA4" i="8"/>
  <c r="BK4" i="8"/>
  <c r="V4" i="8"/>
  <c r="AB4" i="8"/>
  <c r="AR4" i="8"/>
  <c r="R4" i="8"/>
  <c r="N4" i="8"/>
  <c r="AD4" i="8"/>
  <c r="AJ4" i="8"/>
  <c r="AZ4" i="8"/>
  <c r="H4" i="8"/>
  <c r="Q4" i="8"/>
  <c r="Z4" i="8"/>
  <c r="AQ4" i="8"/>
  <c r="AF4" i="8"/>
  <c r="I4" i="8"/>
  <c r="BK6" i="2"/>
  <c r="AA6" i="2"/>
  <c r="R6" i="2"/>
  <c r="AS6" i="2"/>
  <c r="AB6" i="2"/>
  <c r="AU6" i="2"/>
  <c r="AP6" i="2"/>
  <c r="Q6" i="2"/>
  <c r="BB6" i="2"/>
  <c r="P6" i="2"/>
  <c r="I6" i="2"/>
  <c r="J6" i="2"/>
  <c r="AY6" i="2"/>
  <c r="N6" i="2"/>
  <c r="AI6" i="2"/>
  <c r="BO6" i="2"/>
  <c r="AX6" i="2"/>
  <c r="W6" i="2"/>
  <c r="AJ6" i="2"/>
  <c r="K6" i="2"/>
  <c r="BE6" i="2"/>
  <c r="BP6" i="2"/>
  <c r="AM6" i="2"/>
  <c r="AD6" i="2"/>
  <c r="AR6" i="2"/>
  <c r="BN6" i="2"/>
  <c r="BF6" i="2"/>
  <c r="BC6" i="2"/>
  <c r="BG6" i="2"/>
  <c r="AW6" i="2"/>
  <c r="H6" i="2"/>
  <c r="T6" i="2"/>
  <c r="AL6" i="2"/>
  <c r="BL6" i="2"/>
  <c r="L6" i="2"/>
  <c r="AN6" i="2"/>
  <c r="BH6" i="2"/>
  <c r="Y6" i="2"/>
  <c r="BJ6" i="2"/>
  <c r="AK6" i="2"/>
  <c r="BM6" i="2"/>
  <c r="V6" i="2"/>
  <c r="S6" i="2"/>
  <c r="O6" i="2"/>
  <c r="AO6" i="2"/>
  <c r="AC6" i="2"/>
  <c r="X6" i="2"/>
  <c r="AZ6" i="2"/>
  <c r="AH6" i="2"/>
  <c r="AQ6" i="2"/>
  <c r="AE6" i="2"/>
  <c r="AV6" i="2"/>
  <c r="BI6" i="2"/>
  <c r="U6" i="2"/>
  <c r="Z6" i="2"/>
  <c r="BD6" i="2"/>
  <c r="BA6" i="2"/>
  <c r="AG6" i="2"/>
  <c r="M6" i="2"/>
  <c r="AT6" i="2"/>
  <c r="AF6" i="2"/>
  <c r="Q8" i="2" l="1"/>
  <c r="Q7" i="2"/>
  <c r="Q9" i="2"/>
  <c r="AR5" i="2"/>
  <c r="AR4" i="2"/>
  <c r="AR3" i="2"/>
  <c r="BD5" i="2"/>
  <c r="BD3" i="2"/>
  <c r="BD4" i="2"/>
  <c r="K3" i="2"/>
  <c r="K5" i="2"/>
  <c r="K4" i="2"/>
  <c r="BA3" i="2"/>
  <c r="BA4" i="2"/>
  <c r="BA5" i="2"/>
  <c r="Z3" i="2"/>
  <c r="Z4" i="2"/>
  <c r="Z5" i="2"/>
  <c r="BA7" i="2"/>
  <c r="BA8" i="2"/>
  <c r="BA9" i="2"/>
  <c r="AJ7" i="2"/>
  <c r="AJ8" i="2"/>
  <c r="AJ9" i="2"/>
  <c r="AC3" i="2"/>
  <c r="AC4" i="2"/>
  <c r="AC5" i="2"/>
  <c r="AX3" i="2"/>
  <c r="AX4" i="2"/>
  <c r="AX5" i="2"/>
  <c r="AD3" i="2"/>
  <c r="AD4" i="2"/>
  <c r="AD5" i="2"/>
  <c r="BJ3" i="2"/>
  <c r="BJ4" i="2"/>
  <c r="BJ5" i="2"/>
  <c r="AU3" i="2"/>
  <c r="AU5" i="2"/>
  <c r="AU4" i="2"/>
  <c r="N3" i="2"/>
  <c r="N4" i="2"/>
  <c r="N5" i="2"/>
  <c r="AW7" i="2"/>
  <c r="AW8" i="2"/>
  <c r="AW9" i="2"/>
  <c r="AW4" i="2"/>
  <c r="AW3" i="2"/>
  <c r="AW5" i="2"/>
  <c r="AM3" i="2"/>
  <c r="AM4" i="2"/>
  <c r="AM5" i="2"/>
  <c r="BK3" i="2"/>
  <c r="BK4" i="2"/>
  <c r="BK5" i="2"/>
  <c r="AE3" i="2"/>
  <c r="AE5" i="2"/>
  <c r="AE4" i="2"/>
  <c r="I4" i="2"/>
  <c r="I3" i="2"/>
  <c r="I5" i="2"/>
  <c r="BN3" i="2"/>
  <c r="BN4" i="2"/>
  <c r="BN5" i="2"/>
  <c r="AP8" i="2"/>
  <c r="AP9" i="2"/>
  <c r="AP7" i="2"/>
  <c r="BI7" i="2"/>
  <c r="BI8" i="2"/>
  <c r="BI9" i="2"/>
  <c r="BC8" i="2"/>
  <c r="BC9" i="2"/>
  <c r="BC7" i="2"/>
  <c r="AP3" i="2"/>
  <c r="AP4" i="2"/>
  <c r="AP5" i="2"/>
  <c r="AK4" i="2"/>
  <c r="AK3" i="2"/>
  <c r="AK5" i="2"/>
  <c r="BD8" i="2"/>
  <c r="BD7" i="2"/>
  <c r="BD9" i="2"/>
  <c r="U8" i="2"/>
  <c r="U9" i="2"/>
  <c r="U7" i="2"/>
  <c r="BG7" i="2"/>
  <c r="BG8" i="2"/>
  <c r="BG9" i="2"/>
  <c r="Q3" i="2"/>
  <c r="Q4" i="2"/>
  <c r="Q5" i="2"/>
  <c r="AV7" i="2"/>
  <c r="AV8" i="2"/>
  <c r="AV9" i="2"/>
  <c r="AE9" i="2"/>
  <c r="AE7" i="2"/>
  <c r="AE8" i="2"/>
  <c r="X5" i="2"/>
  <c r="X4" i="2"/>
  <c r="X3" i="2"/>
  <c r="AL7" i="2"/>
  <c r="AL8" i="2"/>
  <c r="AL9" i="2"/>
  <c r="M5" i="2"/>
  <c r="M4" i="2"/>
  <c r="M3" i="2"/>
  <c r="V8" i="2"/>
  <c r="V9" i="2"/>
  <c r="V7" i="2"/>
  <c r="AU7" i="2"/>
  <c r="AU8" i="2"/>
  <c r="AU9" i="2"/>
  <c r="AB8" i="2"/>
  <c r="AB9" i="2"/>
  <c r="AB7" i="2"/>
  <c r="BP5" i="2"/>
  <c r="BP4" i="2"/>
  <c r="BP3" i="2"/>
  <c r="AS8" i="2"/>
  <c r="AS7" i="2"/>
  <c r="AS9" i="2"/>
  <c r="AA3" i="2"/>
  <c r="AA4" i="2"/>
  <c r="AA5" i="2"/>
  <c r="R8" i="2"/>
  <c r="R9" i="2"/>
  <c r="R7" i="2"/>
  <c r="L5" i="2"/>
  <c r="L3" i="2"/>
  <c r="L4" i="2"/>
  <c r="N7" i="2"/>
  <c r="N8" i="2"/>
  <c r="N9" i="2"/>
  <c r="U5" i="2"/>
  <c r="U4" i="2"/>
  <c r="U3" i="2"/>
  <c r="BL3" i="2"/>
  <c r="BL4" i="2"/>
  <c r="BL5" i="2"/>
  <c r="BE9" i="2"/>
  <c r="BE8" i="2"/>
  <c r="BE7" i="2"/>
  <c r="Y3" i="2"/>
  <c r="Y5" i="2"/>
  <c r="Y4" i="2"/>
  <c r="O7" i="2"/>
  <c r="O8" i="2"/>
  <c r="O9" i="2"/>
  <c r="W7" i="2"/>
  <c r="W8" i="2"/>
  <c r="W9" i="2"/>
  <c r="BI5" i="2"/>
  <c r="BI4" i="2"/>
  <c r="BI3" i="2"/>
  <c r="BO9" i="2"/>
  <c r="BO7" i="2"/>
  <c r="BO8" i="2"/>
  <c r="AI5" i="2"/>
  <c r="AI3" i="2"/>
  <c r="AI4" i="2"/>
  <c r="BF7" i="2"/>
  <c r="BF8" i="2"/>
  <c r="BF9" i="2"/>
  <c r="BB9" i="2"/>
  <c r="BB7" i="2"/>
  <c r="BB8" i="2"/>
  <c r="AV3" i="2"/>
  <c r="AV4" i="2"/>
  <c r="AV5" i="2"/>
  <c r="Z7" i="2"/>
  <c r="Z8" i="2"/>
  <c r="Z9" i="2"/>
  <c r="AX7" i="2"/>
  <c r="AX8" i="2"/>
  <c r="AX9" i="2"/>
  <c r="V5" i="2"/>
  <c r="V4" i="2"/>
  <c r="V3" i="2"/>
  <c r="AK7" i="2"/>
  <c r="AK8" i="2"/>
  <c r="AK9" i="2"/>
  <c r="BB3" i="2"/>
  <c r="BB4" i="2"/>
  <c r="BB5" i="2"/>
  <c r="AI7" i="2"/>
  <c r="AI8" i="2"/>
  <c r="AI9" i="2"/>
  <c r="AO3" i="2"/>
  <c r="AO4" i="2"/>
  <c r="AO5" i="2"/>
  <c r="Y7" i="2"/>
  <c r="Y8" i="2"/>
  <c r="Y9" i="2"/>
  <c r="AA7" i="2"/>
  <c r="AA8" i="2"/>
  <c r="AA9" i="2"/>
  <c r="O3" i="2"/>
  <c r="O4" i="2"/>
  <c r="O5" i="2"/>
  <c r="AH8" i="2"/>
  <c r="AH9" i="2"/>
  <c r="AH7" i="2"/>
  <c r="AT8" i="2"/>
  <c r="AT7" i="2"/>
  <c r="AT9" i="2"/>
  <c r="P3" i="2"/>
  <c r="P4" i="2"/>
  <c r="P5" i="2"/>
  <c r="AG3" i="2"/>
  <c r="AG5" i="2"/>
  <c r="AG4" i="2"/>
  <c r="T4" i="2"/>
  <c r="T3" i="2"/>
  <c r="T5" i="2"/>
  <c r="BO4" i="2"/>
  <c r="BO5" i="2"/>
  <c r="BO3" i="2"/>
  <c r="AO7" i="2"/>
  <c r="AO9" i="2"/>
  <c r="AO8" i="2"/>
  <c r="K7" i="2"/>
  <c r="K8" i="2"/>
  <c r="K9" i="2"/>
  <c r="H7" i="2"/>
  <c r="H8" i="2"/>
  <c r="H9" i="2"/>
  <c r="BM3" i="2"/>
  <c r="BM4" i="2"/>
  <c r="BM5" i="2"/>
  <c r="BJ7" i="2"/>
  <c r="BJ8" i="2"/>
  <c r="BJ9" i="2"/>
  <c r="AT5" i="2"/>
  <c r="AT4" i="2"/>
  <c r="AT3" i="2"/>
  <c r="BN8" i="2"/>
  <c r="BN7" i="2"/>
  <c r="BN9" i="2"/>
  <c r="AQ5" i="2"/>
  <c r="AQ4" i="2"/>
  <c r="AQ3" i="2"/>
  <c r="AF9" i="2"/>
  <c r="AF8" i="2"/>
  <c r="AF7" i="2"/>
  <c r="AR9" i="2"/>
  <c r="AR8" i="2"/>
  <c r="AR7" i="2"/>
  <c r="AY7" i="2"/>
  <c r="AY9" i="2"/>
  <c r="AY8" i="2"/>
  <c r="BK7" i="2"/>
  <c r="BK8" i="2"/>
  <c r="BK9" i="2"/>
  <c r="BG4" i="2"/>
  <c r="BG3" i="2"/>
  <c r="BG5" i="2"/>
  <c r="AD8" i="2"/>
  <c r="AD9" i="2"/>
  <c r="AD7" i="2"/>
  <c r="AN3" i="2"/>
  <c r="AN4" i="2"/>
  <c r="AN5" i="2"/>
  <c r="J5" i="2"/>
  <c r="J3" i="2"/>
  <c r="J4" i="2"/>
  <c r="AH5" i="2"/>
  <c r="AH4" i="2"/>
  <c r="AH3" i="2"/>
  <c r="AS5" i="2"/>
  <c r="AS4" i="2"/>
  <c r="AS3" i="2"/>
  <c r="T8" i="2"/>
  <c r="T9" i="2"/>
  <c r="T7" i="2"/>
  <c r="S7" i="2"/>
  <c r="S8" i="2"/>
  <c r="S9" i="2"/>
  <c r="BM7" i="2"/>
  <c r="BM8" i="2"/>
  <c r="BM9" i="2"/>
  <c r="BC3" i="2"/>
  <c r="BC5" i="2"/>
  <c r="BC4" i="2"/>
  <c r="AQ8" i="2"/>
  <c r="AQ7" i="2"/>
  <c r="AQ9" i="2"/>
  <c r="S3" i="2"/>
  <c r="S4" i="2"/>
  <c r="S5" i="2"/>
  <c r="BH7" i="2"/>
  <c r="BH8" i="2"/>
  <c r="BH9" i="2"/>
  <c r="AJ3" i="2"/>
  <c r="AJ5" i="2"/>
  <c r="AJ4" i="2"/>
  <c r="BE3" i="2"/>
  <c r="BE4" i="2"/>
  <c r="BE5" i="2"/>
  <c r="H3" i="2"/>
  <c r="H4" i="2"/>
  <c r="H5" i="2"/>
  <c r="W4" i="2"/>
  <c r="W5" i="2"/>
  <c r="W3" i="2"/>
  <c r="AZ7" i="2"/>
  <c r="AZ8" i="2"/>
  <c r="AZ9" i="2"/>
  <c r="AN9" i="2"/>
  <c r="AN7" i="2"/>
  <c r="AN8" i="2"/>
  <c r="J8" i="2"/>
  <c r="J7" i="2"/>
  <c r="J9" i="2"/>
  <c r="AL3" i="2"/>
  <c r="AL4" i="2"/>
  <c r="AL5" i="2"/>
  <c r="M7" i="2"/>
  <c r="M8" i="2"/>
  <c r="M9" i="2"/>
  <c r="X7" i="2"/>
  <c r="X8" i="2"/>
  <c r="X9" i="2"/>
  <c r="L7" i="2"/>
  <c r="L8" i="2"/>
  <c r="L9" i="2"/>
  <c r="AM7" i="2"/>
  <c r="AM8" i="2"/>
  <c r="AM9" i="2"/>
  <c r="I8" i="2"/>
  <c r="I9" i="2"/>
  <c r="I7" i="2"/>
  <c r="AZ3" i="2"/>
  <c r="AZ4" i="2"/>
  <c r="AZ5" i="2"/>
  <c r="AG7" i="2"/>
  <c r="AG8" i="2"/>
  <c r="AG9" i="2"/>
  <c r="AC8" i="2"/>
  <c r="AC9" i="2"/>
  <c r="AC7" i="2"/>
  <c r="BL7" i="2"/>
  <c r="BL8" i="2"/>
  <c r="BL9" i="2"/>
  <c r="BP9" i="2"/>
  <c r="BP7" i="2"/>
  <c r="BP8" i="2"/>
  <c r="P9" i="2"/>
  <c r="P8" i="2"/>
  <c r="P7" i="2"/>
  <c r="AF3" i="2"/>
  <c r="AF5" i="2"/>
  <c r="AF4" i="2"/>
  <c r="AY3" i="2"/>
  <c r="AY4" i="2"/>
  <c r="AY5" i="2"/>
  <c r="BH5" i="2"/>
  <c r="BH4" i="2"/>
  <c r="BH3" i="2"/>
  <c r="AB3" i="2"/>
  <c r="AB4" i="2"/>
  <c r="AB5" i="2"/>
  <c r="BF3" i="2"/>
  <c r="BF5" i="2"/>
  <c r="BF4" i="2"/>
  <c r="R3" i="2"/>
  <c r="R4" i="2"/>
  <c r="R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6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Assuming traditional stove efficiency was average efficiency in 1960</t>
        </r>
      </text>
    </comment>
    <comment ref="A12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Assuming year of construction of new stove (year of study -1)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5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Trend data taken from www.graphreader.com</t>
        </r>
      </text>
    </comment>
    <comment ref="D5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Trend data taken from www.graphreader.com</t>
        </r>
      </text>
    </comment>
  </commentList>
</comments>
</file>

<file path=xl/sharedStrings.xml><?xml version="1.0" encoding="utf-8"?>
<sst xmlns="http://schemas.openxmlformats.org/spreadsheetml/2006/main" count="426" uniqueCount="88">
  <si>
    <t>Country</t>
  </si>
  <si>
    <t>Machine</t>
  </si>
  <si>
    <t>Eu.product</t>
  </si>
  <si>
    <t>Coal stoves</t>
  </si>
  <si>
    <t>https://pubs.acs.org/doi/abs/10.1021/acs.estlett.6b00324</t>
  </si>
  <si>
    <t>Li et al (2016) - Improving the Energy Efficiency of Stoves To Reduce Pollutant Emissions from Household Solid Fuel Combustion in China</t>
  </si>
  <si>
    <t>Household thermal efficiency</t>
  </si>
  <si>
    <t>Year</t>
  </si>
  <si>
    <t>Eta.fu</t>
  </si>
  <si>
    <t>@article{li2016improving,</t>
  </si>
  <si>
    <t xml:space="preserve">  title={Improving the energy efficiency of stoves to reduce pollutant emissions from household solid fuel combustion in China},</t>
  </si>
  <si>
    <t xml:space="preserve">  author={Li, Qing and Jiang, Jingkun and Qi, Juan and Deng, Jianguo and Yang, Deshan and Wu, Jianjun and Duan, Lei and Hao, Jiming},</t>
  </si>
  <si>
    <t xml:space="preserve">  journal={Environmental Science \&amp; Technology Letters},</t>
  </si>
  <si>
    <t xml:space="preserve">  volume={3},</t>
  </si>
  <si>
    <t xml:space="preserve">  number={10},</t>
  </si>
  <si>
    <t xml:space="preserve">  pages={369--374},</t>
  </si>
  <si>
    <t xml:space="preserve">  year={2016},</t>
  </si>
  <si>
    <t xml:space="preserve">  publisher={ACS Publications}</t>
  </si>
  <si>
    <t>}</t>
  </si>
  <si>
    <t>CHN</t>
  </si>
  <si>
    <t>Eta.fu [-]</t>
  </si>
  <si>
    <t>Source/Method</t>
  </si>
  <si>
    <t>Ef.product</t>
  </si>
  <si>
    <t>Semi-coke</t>
  </si>
  <si>
    <t>Anthracite</t>
  </si>
  <si>
    <t>Briquette</t>
  </si>
  <si>
    <t>Bituminous</t>
  </si>
  <si>
    <t>Lignite</t>
  </si>
  <si>
    <t>Biomass</t>
  </si>
  <si>
    <t>-</t>
  </si>
  <si>
    <t>Mean of coal products</t>
  </si>
  <si>
    <t>Linear interpolation</t>
  </si>
  <si>
    <t>Quantity</t>
  </si>
  <si>
    <t>Energy.type</t>
  </si>
  <si>
    <t>Last.stage</t>
  </si>
  <si>
    <t>Method</t>
  </si>
  <si>
    <t>E</t>
  </si>
  <si>
    <t>Final</t>
  </si>
  <si>
    <t>PCM</t>
  </si>
  <si>
    <t>eta.fu</t>
  </si>
  <si>
    <t>Edwards et al (2004) - Implications of changes in household stoves and fuel use in China</t>
  </si>
  <si>
    <t>https://doi.org/10.1016/S0301-4215(02)00309-9</t>
  </si>
  <si>
    <t>Number of Rural Households [-]</t>
  </si>
  <si>
    <t>Number of Improved Stoves [-]</t>
  </si>
  <si>
    <t>Proportion of Rural Households with an Improved Stove [-]</t>
  </si>
  <si>
    <t>Proportion of Rural Households without an Improved Stove [-]</t>
  </si>
  <si>
    <t>Assumed 0%</t>
  </si>
  <si>
    <t>Edwards et al (2004)</t>
  </si>
  <si>
    <t>CTCN (2011)</t>
  </si>
  <si>
    <t>Assumed 98%</t>
  </si>
  <si>
    <t>Product of Li et al (2016) stove efficiency and Edwards (2004) proportion of improved stoves</t>
  </si>
  <si>
    <t xml:space="preserve">  publisher={ACS Publications},</t>
  </si>
  <si>
    <t xml:space="preserve">  DOI={https://doi.org/10.1021/acs.estlett.6b00324}</t>
  </si>
  <si>
    <t>@article{edwards2004implications,</t>
  </si>
  <si>
    <t xml:space="preserve">  title={Implications of changes in household stoves and fuel use in China},</t>
  </si>
  <si>
    <t xml:space="preserve">  author={Edwards, Rufus D and Smith, Kirk R and Zhang, Junfeng and Ma, Yuqing},</t>
  </si>
  <si>
    <t xml:space="preserve">  journal={Energy policy},</t>
  </si>
  <si>
    <t xml:space="preserve">  volume={32},</t>
  </si>
  <si>
    <t xml:space="preserve">  number={3},</t>
  </si>
  <si>
    <t xml:space="preserve">  pages={395--411},</t>
  </si>
  <si>
    <t xml:space="preserve">  year={2004},</t>
  </si>
  <si>
    <t xml:space="preserve">  publisher={Elsevier},</t>
  </si>
  <si>
    <t xml:space="preserve">  DOI={https://doi.org/10.1016/S0301-4215(02)00309-9}</t>
  </si>
  <si>
    <t>Date: 28/07/2021</t>
  </si>
  <si>
    <t>MTH.200.C</t>
  </si>
  <si>
    <t>phi.u</t>
  </si>
  <si>
    <t>PB comments</t>
  </si>
  <si>
    <t>some nice data here</t>
  </si>
  <si>
    <t>PB comments #2</t>
  </si>
  <si>
    <t>GBR residential solid fuels: mainly for space heating. But doesn’t end up in C_Master?</t>
  </si>
  <si>
    <t>CHN residential allocation data: coal is mainly for cooking (~80%) with a little space heatign (~20%) too. But doesn’t end up in C_Master?</t>
  </si>
  <si>
    <t>RUS - residentail fuel allocation data for coal:  87% to LTH.20.C; 13% to MTH.100.C. but both are listed as Coal stoves? But with different end eu products</t>
  </si>
  <si>
    <t>WRLD</t>
  </si>
  <si>
    <t>CHNM</t>
  </si>
  <si>
    <t>MTH.100.C</t>
  </si>
  <si>
    <t>LTH.50.C</t>
  </si>
  <si>
    <t>LTH.20.C</t>
  </si>
  <si>
    <t>CTCN (2011) - Improved Cook Stoves</t>
  </si>
  <si>
    <t>https://www.ctc-n.org/technologies/improved-cook-stoves</t>
  </si>
  <si>
    <t>KEN</t>
  </si>
  <si>
    <t>IND</t>
  </si>
  <si>
    <t xml:space="preserve">@misc{ctcn2011, </t>
  </si>
  <si>
    <t xml:space="preserve">  url={https://www.ctc-n.org/technologies/improved-cook-stoves}, </t>
  </si>
  <si>
    <t xml:space="preserve">  journal={Improved Cook Stoves}, </t>
  </si>
  <si>
    <t xml:space="preserve">  publisher={Climate Technology Centre &amp; Network (CTCN)}, </t>
  </si>
  <si>
    <t xml:space="preserve">  author={CTCN}, </t>
  </si>
  <si>
    <t xml:space="preserve">  year={2011}, </t>
  </si>
  <si>
    <t xml:space="preserve">  month={Mar}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</si>
</sst>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rgb="FF0070C0"/>
      <name val="Arial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Arial Unicode MS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10" fillId="0" borderId="0"/>
    <xf numFmtId="0" fontId="4" fillId="0" borderId="0" applyNumberFormat="0" applyFill="0" applyBorder="0" applyAlignment="0" applyProtection="0"/>
    <xf numFmtId="0" fontId="10" fillId="0" borderId="0"/>
  </cellStyleXfs>
  <cellXfs count="36">
    <xf numFmtId="0" fontId="0" fillId="0" borderId="0" xfId="0"/>
    <xf numFmtId="0" fontId="2" fillId="0" borderId="0" xfId="1" applyFont="1"/>
    <xf numFmtId="0" fontId="1" fillId="0" borderId="0" xfId="1"/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4" fillId="0" borderId="0" xfId="2"/>
    <xf numFmtId="0" fontId="5" fillId="0" borderId="0" xfId="0" applyFont="1"/>
    <xf numFmtId="0" fontId="5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0" fontId="0" fillId="2" borderId="0" xfId="0" applyFill="1"/>
    <xf numFmtId="0" fontId="5" fillId="2" borderId="0" xfId="0" applyFont="1" applyFill="1"/>
    <xf numFmtId="2" fontId="5" fillId="2" borderId="0" xfId="0" applyNumberFormat="1" applyFont="1" applyFill="1" applyAlignment="1">
      <alignment horizontal="left"/>
    </xf>
    <xf numFmtId="2" fontId="5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1" applyFont="1" applyAlignment="1">
      <alignment horizontal="center"/>
    </xf>
    <xf numFmtId="0" fontId="10" fillId="0" borderId="0" xfId="3"/>
    <xf numFmtId="0" fontId="10" fillId="0" borderId="0" xfId="3" applyAlignment="1">
      <alignment horizontal="center"/>
    </xf>
    <xf numFmtId="0" fontId="4" fillId="0" borderId="0" xfId="4"/>
    <xf numFmtId="0" fontId="5" fillId="0" borderId="0" xfId="3" applyFont="1" applyAlignment="1">
      <alignment horizontal="center" wrapText="1"/>
    </xf>
    <xf numFmtId="0" fontId="10" fillId="0" borderId="0" xfId="3" applyAlignment="1">
      <alignment wrapText="1"/>
    </xf>
    <xf numFmtId="10" fontId="9" fillId="0" borderId="0" xfId="3" applyNumberFormat="1" applyFont="1" applyAlignment="1">
      <alignment horizontal="center"/>
    </xf>
    <xf numFmtId="0" fontId="9" fillId="0" borderId="0" xfId="3" applyFont="1" applyAlignment="1">
      <alignment horizontal="center"/>
    </xf>
    <xf numFmtId="10" fontId="10" fillId="0" borderId="0" xfId="3" applyNumberFormat="1" applyAlignment="1">
      <alignment horizontal="center"/>
    </xf>
    <xf numFmtId="0" fontId="0" fillId="3" borderId="0" xfId="0" applyFill="1"/>
    <xf numFmtId="0" fontId="0" fillId="0" borderId="0" xfId="3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10" fillId="0" borderId="0" xfId="5"/>
    <xf numFmtId="0" fontId="5" fillId="0" borderId="0" xfId="5" applyFont="1" applyAlignment="1">
      <alignment horizontal="center" wrapText="1"/>
    </xf>
    <xf numFmtId="0" fontId="10" fillId="0" borderId="0" xfId="5" applyAlignment="1">
      <alignment horizontal="center"/>
    </xf>
    <xf numFmtId="10" fontId="10" fillId="0" borderId="0" xfId="5" applyNumberFormat="1" applyAlignment="1">
      <alignment horizontal="center"/>
    </xf>
    <xf numFmtId="0" fontId="12" fillId="3" borderId="0" xfId="0" applyFont="1" applyFill="1"/>
  </cellXfs>
  <cellStyles count="6">
    <cellStyle name="Hyperlink" xfId="2" builtinId="8"/>
    <cellStyle name="Hyperlink 2" xfId="4" xr:uid="{00000000-0005-0000-0000-000001000000}"/>
    <cellStyle name="Normal" xfId="0" builtinId="0"/>
    <cellStyle name="Normal 2" xfId="3" xr:uid="{00000000-0005-0000-0000-000003000000}"/>
    <cellStyle name="Normal 2 2 3" xfId="1" xr:uid="{00000000-0005-0000-0000-000004000000}"/>
    <cellStyle name="Normal 4" xfId="5" xr:uid="{EF2C1C26-B26C-4B14-9D5A-B3CE6726D0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'PB COMMENTS'!$H$2:$BP$2</c:f>
              <c:numCache>
                <c:formatCode>General</c:formatCode>
                <c:ptCount val="6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</c:numCache>
            </c:numRef>
          </c:cat>
          <c:val>
            <c:numRef>
              <c:f>'PB COMMENTS'!$H$3:$BP$3</c:f>
              <c:numCache>
                <c:formatCode>0.00%</c:formatCode>
                <c:ptCount val="61"/>
                <c:pt idx="0">
                  <c:v>0.44800000000000001</c:v>
                </c:pt>
                <c:pt idx="1">
                  <c:v>0.45312163808448147</c:v>
                </c:pt>
                <c:pt idx="2">
                  <c:v>0.45824327616896288</c:v>
                </c:pt>
                <c:pt idx="3">
                  <c:v>0.46336491425344434</c:v>
                </c:pt>
                <c:pt idx="4">
                  <c:v>0.4684865523379258</c:v>
                </c:pt>
                <c:pt idx="5">
                  <c:v>0.4736081904224072</c:v>
                </c:pt>
                <c:pt idx="6">
                  <c:v>0.47872982850688872</c:v>
                </c:pt>
                <c:pt idx="7">
                  <c:v>0.48385146659137018</c:v>
                </c:pt>
                <c:pt idx="8">
                  <c:v>0.48897310467585164</c:v>
                </c:pt>
                <c:pt idx="9">
                  <c:v>0.49409474276033305</c:v>
                </c:pt>
                <c:pt idx="10">
                  <c:v>0.49921638084481451</c:v>
                </c:pt>
                <c:pt idx="11">
                  <c:v>0.50433801892929597</c:v>
                </c:pt>
                <c:pt idx="12">
                  <c:v>0.50945965701377738</c:v>
                </c:pt>
                <c:pt idx="13">
                  <c:v>0.51458129509825878</c:v>
                </c:pt>
                <c:pt idx="14">
                  <c:v>0.5197029331827403</c:v>
                </c:pt>
                <c:pt idx="15">
                  <c:v>0.52482457126722171</c:v>
                </c:pt>
                <c:pt idx="16">
                  <c:v>0.52994620935170311</c:v>
                </c:pt>
                <c:pt idx="17">
                  <c:v>0.53506784743618463</c:v>
                </c:pt>
                <c:pt idx="18">
                  <c:v>0.54018948552066615</c:v>
                </c:pt>
                <c:pt idx="19">
                  <c:v>0.54531112360514755</c:v>
                </c:pt>
                <c:pt idx="20">
                  <c:v>0.55043276168962896</c:v>
                </c:pt>
                <c:pt idx="21">
                  <c:v>0.55555439977411036</c:v>
                </c:pt>
                <c:pt idx="22">
                  <c:v>0.56067603785859188</c:v>
                </c:pt>
                <c:pt idx="23">
                  <c:v>0.56579767594307329</c:v>
                </c:pt>
                <c:pt idx="24">
                  <c:v>0.5709193140275548</c:v>
                </c:pt>
                <c:pt idx="25">
                  <c:v>0.57604095211203621</c:v>
                </c:pt>
                <c:pt idx="26">
                  <c:v>0.58116259019651761</c:v>
                </c:pt>
                <c:pt idx="27">
                  <c:v>0.58628422828099913</c:v>
                </c:pt>
                <c:pt idx="28">
                  <c:v>0.59086229609016772</c:v>
                </c:pt>
                <c:pt idx="29">
                  <c:v>0.59510302921742819</c:v>
                </c:pt>
                <c:pt idx="30">
                  <c:v>0.59913621163371211</c:v>
                </c:pt>
                <c:pt idx="31">
                  <c:v>0.60297671635683692</c:v>
                </c:pt>
                <c:pt idx="32">
                  <c:v>0.60663802849348847</c:v>
                </c:pt>
                <c:pt idx="33">
                  <c:v>0.61488131346576735</c:v>
                </c:pt>
                <c:pt idx="34">
                  <c:v>0.62337792956024207</c:v>
                </c:pt>
                <c:pt idx="35">
                  <c:v>0.63827829660527491</c:v>
                </c:pt>
                <c:pt idx="36">
                  <c:v>0.65285188018917206</c:v>
                </c:pt>
                <c:pt idx="37">
                  <c:v>0.65960774349466877</c:v>
                </c:pt>
                <c:pt idx="38">
                  <c:v>0.66624863501756038</c:v>
                </c:pt>
                <c:pt idx="39">
                  <c:v>0.68449827512587846</c:v>
                </c:pt>
                <c:pt idx="40">
                  <c:v>0.69963055270546703</c:v>
                </c:pt>
                <c:pt idx="41">
                  <c:v>0.70076413882315192</c:v>
                </c:pt>
                <c:pt idx="42">
                  <c:v>0.70189772494083669</c:v>
                </c:pt>
                <c:pt idx="43">
                  <c:v>0.70303131105852146</c:v>
                </c:pt>
                <c:pt idx="44">
                  <c:v>0.70416489717620634</c:v>
                </c:pt>
                <c:pt idx="45">
                  <c:v>0.70529848329389111</c:v>
                </c:pt>
                <c:pt idx="46">
                  <c:v>0.70643206941157599</c:v>
                </c:pt>
                <c:pt idx="47">
                  <c:v>0.70756565552926076</c:v>
                </c:pt>
                <c:pt idx="48">
                  <c:v>0.70869924164694553</c:v>
                </c:pt>
                <c:pt idx="49">
                  <c:v>0.70983282776463041</c:v>
                </c:pt>
                <c:pt idx="50">
                  <c:v>0.71096641388231518</c:v>
                </c:pt>
                <c:pt idx="51">
                  <c:v>0.71209999999999996</c:v>
                </c:pt>
                <c:pt idx="52">
                  <c:v>0.7130266666666667</c:v>
                </c:pt>
                <c:pt idx="53">
                  <c:v>0.71395333333333333</c:v>
                </c:pt>
                <c:pt idx="54">
                  <c:v>0.71487999999999996</c:v>
                </c:pt>
                <c:pt idx="55">
                  <c:v>0.71580666666666659</c:v>
                </c:pt>
                <c:pt idx="56">
                  <c:v>0.71673333333333333</c:v>
                </c:pt>
                <c:pt idx="57">
                  <c:v>0.71765999999999996</c:v>
                </c:pt>
                <c:pt idx="58">
                  <c:v>0.7185866666666666</c:v>
                </c:pt>
                <c:pt idx="59">
                  <c:v>0.71951333333333323</c:v>
                </c:pt>
                <c:pt idx="60">
                  <c:v>0.72043999999999997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B9-4697-A0CF-309C474492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7812160"/>
        <c:axId val="347812488"/>
      </c:lineChart>
      <c:catAx>
        <c:axId val="34781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812488"/>
        <c:crosses val="autoZero"/>
        <c:auto val="1"/>
        <c:lblAlgn val="ctr"/>
        <c:lblOffset val="100"/>
        <c:noMultiLvlLbl val="0"/>
      </c:catAx>
      <c:valAx>
        <c:axId val="347812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812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466725</xdr:colOff>
      <xdr:row>13</xdr:row>
      <xdr:rowOff>109037</xdr:rowOff>
    </xdr:from>
    <xdr:to>
      <xdr:col>27</xdr:col>
      <xdr:colOff>589337</xdr:colOff>
      <xdr:row>27</xdr:row>
      <xdr:rowOff>18630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10725" y="2585537"/>
          <a:ext cx="7437812" cy="2576593"/>
        </a:xfrm>
        <a:prstGeom prst="rect">
          <a:avLst/>
        </a:prstGeom>
      </xdr:spPr>
    </xdr:pic>
    <xdr:clientData/>
  </xdr:twoCellAnchor>
  <xdr:twoCellAnchor editAs="oneCell">
    <xdr:from>
      <xdr:col>9</xdr:col>
      <xdr:colOff>136519</xdr:colOff>
      <xdr:row>1</xdr:row>
      <xdr:rowOff>57150</xdr:rowOff>
    </xdr:from>
    <xdr:to>
      <xdr:col>15</xdr:col>
      <xdr:colOff>323295</xdr:colOff>
      <xdr:row>37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22919" y="247650"/>
          <a:ext cx="3844376" cy="6962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320781</xdr:colOff>
      <xdr:row>4</xdr:row>
      <xdr:rowOff>35718</xdr:rowOff>
    </xdr:from>
    <xdr:to>
      <xdr:col>21</xdr:col>
      <xdr:colOff>380997</xdr:colOff>
      <xdr:row>26</xdr:row>
      <xdr:rowOff>12127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55506" y="797718"/>
          <a:ext cx="8289816" cy="43579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</xdr:row>
      <xdr:rowOff>1</xdr:rowOff>
    </xdr:from>
    <xdr:to>
      <xdr:col>19</xdr:col>
      <xdr:colOff>523874</xdr:colOff>
      <xdr:row>14</xdr:row>
      <xdr:rowOff>1867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A79BE2-2ACC-43CA-AFD6-6A4BC88A1F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67700" y="381001"/>
          <a:ext cx="6696074" cy="2478366"/>
        </a:xfrm>
        <a:prstGeom prst="rect">
          <a:avLst/>
        </a:prstGeom>
      </xdr:spPr>
    </xdr:pic>
    <xdr:clientData/>
  </xdr:twoCellAnchor>
  <xdr:twoCellAnchor editAs="oneCell">
    <xdr:from>
      <xdr:col>19</xdr:col>
      <xdr:colOff>547688</xdr:colOff>
      <xdr:row>1</xdr:row>
      <xdr:rowOff>178594</xdr:rowOff>
    </xdr:from>
    <xdr:to>
      <xdr:col>29</xdr:col>
      <xdr:colOff>269710</xdr:colOff>
      <xdr:row>26</xdr:row>
      <xdr:rowOff>37196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75135A-DE83-40B4-BD34-587EE14D8A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987588" y="369094"/>
          <a:ext cx="6580022" cy="4811602"/>
        </a:xfrm>
        <a:prstGeom prst="rect">
          <a:avLst/>
        </a:prstGeom>
      </xdr:spPr>
    </xdr:pic>
    <xdr:clientData/>
  </xdr:twoCellAnchor>
  <xdr:twoCellAnchor editAs="oneCell">
    <xdr:from>
      <xdr:col>11</xdr:col>
      <xdr:colOff>357188</xdr:colOff>
      <xdr:row>27</xdr:row>
      <xdr:rowOff>130969</xdr:rowOff>
    </xdr:from>
    <xdr:to>
      <xdr:col>26</xdr:col>
      <xdr:colOff>353669</xdr:colOff>
      <xdr:row>47</xdr:row>
      <xdr:rowOff>140017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392CD1D-716E-4730-891A-7A4FED178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10688" y="5464969"/>
          <a:ext cx="10283481" cy="381904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345281</xdr:colOff>
      <xdr:row>19</xdr:row>
      <xdr:rowOff>47625</xdr:rowOff>
    </xdr:from>
    <xdr:to>
      <xdr:col>8</xdr:col>
      <xdr:colOff>488156</xdr:colOff>
      <xdr:row>34</xdr:row>
      <xdr:rowOff>52388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HND/Details/HN_TFC_Efficiencie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%20Drive\'18%20Summer\GHUsefulWorkEfficienciesMatrix_10-yr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ropbox/Fellowship%201960-2015%20PFU%20database/Data/Machines%20-%20Data/Charcoal_stoves/Charcoal_stov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FIN_ETA"/>
      <sheetName val="Calcs"/>
      <sheetName val="Boafo-Mensah_2013"/>
      <sheetName val="Hyman_1986"/>
      <sheetName val="Zhang_2013"/>
      <sheetName val="Coffey_2017"/>
      <sheetName val="Adeyemi_2017"/>
      <sheetName val="Afrane_2012"/>
      <sheetName val="Edwards_2004"/>
      <sheetName val="FAO_2017"/>
      <sheetName val="CleanCookingCatalog_2021"/>
      <sheetName val="Barnes_199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B6">
            <v>0.18</v>
          </cell>
        </row>
      </sheetData>
      <sheetData sheetId="9"/>
      <sheetData sheetId="10"/>
      <sheetData sheetId="11"/>
      <sheetData sheetId="1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N_TFC_Efficiencies"/>
      <sheetName val="Ind. -- Elect. (fixed)"/>
      <sheetName val="PB-MH Efficiencies"/>
      <sheetName val="Phi Values"/>
      <sheetName val="Kerosene Use"/>
      <sheetName val="Industry -- Coke furnace"/>
      <sheetName val="Road--Automobile Efficiency"/>
      <sheetName val="Services--Electricity"/>
      <sheetName val="Lighting"/>
      <sheetName val="Industrial--Electricity"/>
      <sheetName val="Refrigerator Efficiency"/>
      <sheetName val="Industrial--Solid Biomass"/>
      <sheetName val="Residential--Electricity"/>
      <sheetName val="Residential--Census Data"/>
      <sheetName val="Residential--Fuel Oil"/>
      <sheetName val="Industrial -- Fuel oil"/>
      <sheetName val="Residential--Stove Efficiency"/>
    </sheetNames>
    <sheetDataSet>
      <sheetData sheetId="0"/>
      <sheetData sheetId="1"/>
      <sheetData sheetId="2"/>
      <sheetData sheetId="3">
        <row r="6">
          <cell r="C6">
            <v>0.13300399011970354</v>
          </cell>
        </row>
        <row r="9">
          <cell r="C9">
            <v>0.20099155835454907</v>
          </cell>
        </row>
        <row r="10">
          <cell r="C10">
            <v>0.36986156609954557</v>
          </cell>
        </row>
        <row r="12">
          <cell r="C12">
            <v>0.76581706790244675</v>
          </cell>
        </row>
      </sheetData>
      <sheetData sheetId="4">
        <row r="19">
          <cell r="S19">
            <v>0.37790000000000001</v>
          </cell>
        </row>
        <row r="30">
          <cell r="O30">
            <v>0.246</v>
          </cell>
        </row>
        <row r="32">
          <cell r="O32">
            <v>3.6017569546120056E-3</v>
          </cell>
        </row>
      </sheetData>
      <sheetData sheetId="5">
        <row r="4">
          <cell r="L4">
            <v>0.47127999999999998</v>
          </cell>
        </row>
      </sheetData>
      <sheetData sheetId="6"/>
      <sheetData sheetId="7"/>
      <sheetData sheetId="8"/>
      <sheetData sheetId="9"/>
      <sheetData sheetId="10">
        <row r="38">
          <cell r="B38">
            <v>2.9704224460067142E-2</v>
          </cell>
        </row>
      </sheetData>
      <sheetData sheetId="11"/>
      <sheetData sheetId="12"/>
      <sheetData sheetId="13">
        <row r="7">
          <cell r="F7">
            <v>0.23057214414717275</v>
          </cell>
        </row>
      </sheetData>
      <sheetData sheetId="14"/>
      <sheetData sheetId="15"/>
      <sheetData sheetId="16">
        <row r="64">
          <cell r="B64">
            <v>0.58742499999999997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H_TFC_Efficiencies"/>
      <sheetName val="PB Efficiencies"/>
      <sheetName val="phi_heat"/>
      <sheetName val="Stove efficiencies"/>
      <sheetName val="Domestic electricity allocation"/>
      <sheetName val="Fan efficiencies"/>
      <sheetName val="Electric lighting efficiencies"/>
      <sheetName val="TV lighting efficiencies"/>
      <sheetName val="Domestic refrigeration"/>
      <sheetName val="Non-spec. ind. elec. alloc."/>
      <sheetName val="FixedGHIndustryElectricity"/>
      <sheetName val="PSB"/>
      <sheetName val="FixedGHPSB"/>
      <sheetName val="Xf Eu Xu calcs"/>
      <sheetName val="GHPrimary"/>
      <sheetName val="TFCSummary"/>
      <sheetName val="GH_EIOU_Efficiencies"/>
    </sheetNames>
    <sheetDataSet>
      <sheetData sheetId="0" refreshError="1"/>
      <sheetData sheetId="1" refreshError="1"/>
      <sheetData sheetId="2" refreshError="1">
        <row r="8">
          <cell r="C8">
            <v>0.20099155835454907</v>
          </cell>
        </row>
      </sheetData>
      <sheetData sheetId="3" refreshError="1">
        <row r="7">
          <cell r="B7">
            <v>0.35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S"/>
      <sheetName val="FIN_ETA"/>
      <sheetName val="Calcs"/>
      <sheetName val="Edwards_2004"/>
      <sheetName val="FAO_2017"/>
      <sheetName val="CTCN_2011"/>
      <sheetName val="Boafo-Mensah_2013"/>
      <sheetName val="Hyman_1986"/>
      <sheetName val="Zhang_2013"/>
      <sheetName val="Adeyemi_2017"/>
      <sheetName val="CleanCookingCatalog_2021"/>
      <sheetName val="Coffey_2017"/>
      <sheetName val="Afrane_2012"/>
      <sheetName val="Barnes_199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pubs.acs.org/doi/abs/10.1021/acs.estlett.6b00324" TargetMode="Externa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hyperlink" Target="https://doi.org/10.1016/S0301-4215(02)00309-9" TargetMode="External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www.ctc-n.org/technologies/improved-cook-stove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workbookViewId="0">
      <selection activeCell="N10" sqref="N10"/>
    </sheetView>
  </sheetViews>
  <sheetFormatPr defaultColWidth="9.140625" defaultRowHeight="15"/>
  <cols>
    <col min="1" max="1" width="9.140625" style="35"/>
    <col min="2" max="16384" width="9.140625" style="24"/>
  </cols>
  <sheetData>
    <row r="1" spans="1:1">
      <c r="A1" s="35" t="s">
        <v>9</v>
      </c>
    </row>
    <row r="2" spans="1:1">
      <c r="A2" s="35" t="s">
        <v>10</v>
      </c>
    </row>
    <row r="3" spans="1:1">
      <c r="A3" s="35" t="s">
        <v>11</v>
      </c>
    </row>
    <row r="4" spans="1:1">
      <c r="A4" s="35" t="s">
        <v>12</v>
      </c>
    </row>
    <row r="5" spans="1:1">
      <c r="A5" s="35" t="s">
        <v>13</v>
      </c>
    </row>
    <row r="6" spans="1:1">
      <c r="A6" s="35" t="s">
        <v>14</v>
      </c>
    </row>
    <row r="7" spans="1:1">
      <c r="A7" s="35" t="s">
        <v>15</v>
      </c>
    </row>
    <row r="8" spans="1:1">
      <c r="A8" s="35" t="s">
        <v>16</v>
      </c>
    </row>
    <row r="9" spans="1:1">
      <c r="A9" s="35" t="s">
        <v>51</v>
      </c>
    </row>
    <row r="10" spans="1:1">
      <c r="A10" s="35" t="s">
        <v>52</v>
      </c>
    </row>
    <row r="11" spans="1:1">
      <c r="A11" s="35" t="s">
        <v>18</v>
      </c>
    </row>
    <row r="13" spans="1:1">
      <c r="A13" s="35" t="s">
        <v>53</v>
      </c>
    </row>
    <row r="14" spans="1:1">
      <c r="A14" s="35" t="s">
        <v>54</v>
      </c>
    </row>
    <row r="15" spans="1:1">
      <c r="A15" s="35" t="s">
        <v>55</v>
      </c>
    </row>
    <row r="16" spans="1:1">
      <c r="A16" s="35" t="s">
        <v>56</v>
      </c>
    </row>
    <row r="17" spans="1:1">
      <c r="A17" s="35" t="s">
        <v>57</v>
      </c>
    </row>
    <row r="18" spans="1:1">
      <c r="A18" s="35" t="s">
        <v>58</v>
      </c>
    </row>
    <row r="19" spans="1:1">
      <c r="A19" s="35" t="s">
        <v>59</v>
      </c>
    </row>
    <row r="20" spans="1:1">
      <c r="A20" s="35" t="s">
        <v>60</v>
      </c>
    </row>
    <row r="21" spans="1:1">
      <c r="A21" s="35" t="s">
        <v>61</v>
      </c>
    </row>
    <row r="22" spans="1:1">
      <c r="A22" s="35" t="s">
        <v>62</v>
      </c>
    </row>
    <row r="23" spans="1:1">
      <c r="A23" s="35" t="s">
        <v>18</v>
      </c>
    </row>
    <row r="25" spans="1:1">
      <c r="A25" s="35" t="s">
        <v>81</v>
      </c>
    </row>
    <row r="26" spans="1:1">
      <c r="A26" s="35" t="s">
        <v>82</v>
      </c>
    </row>
    <row r="27" spans="1:1">
      <c r="A27" s="35" t="s">
        <v>83</v>
      </c>
    </row>
    <row r="28" spans="1:1">
      <c r="A28" s="35" t="s">
        <v>84</v>
      </c>
    </row>
    <row r="29" spans="1:1">
      <c r="A29" s="35" t="s">
        <v>85</v>
      </c>
    </row>
    <row r="30" spans="1:1">
      <c r="A30" s="35" t="s">
        <v>86</v>
      </c>
    </row>
    <row r="31" spans="1:1">
      <c r="A31" s="35" t="s">
        <v>87</v>
      </c>
    </row>
    <row r="32" spans="1:1">
      <c r="A32" s="3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31"/>
  <sheetViews>
    <sheetView zoomScale="80" zoomScaleNormal="80" workbookViewId="0">
      <selection activeCell="G23" sqref="G23"/>
    </sheetView>
  </sheetViews>
  <sheetFormatPr defaultColWidth="8.85546875" defaultRowHeight="15"/>
  <cols>
    <col min="2" max="2" width="11.7109375" style="4" bestFit="1" customWidth="1"/>
    <col min="3" max="3" width="10.140625" style="4" bestFit="1" customWidth="1"/>
    <col min="4" max="4" width="8.140625" style="4" bestFit="1" customWidth="1"/>
    <col min="5" max="5" width="12.28515625" bestFit="1" customWidth="1"/>
    <col min="6" max="6" width="12.42578125" customWidth="1"/>
    <col min="7" max="7" width="11.42578125" customWidth="1"/>
  </cols>
  <sheetData>
    <row r="1" spans="1:68" s="3" customFormat="1">
      <c r="A1" s="3" t="s">
        <v>0</v>
      </c>
      <c r="B1" s="3" t="s">
        <v>33</v>
      </c>
      <c r="C1" s="3" t="s">
        <v>34</v>
      </c>
      <c r="D1" s="3" t="s">
        <v>35</v>
      </c>
      <c r="E1" s="3" t="s">
        <v>1</v>
      </c>
      <c r="F1" s="3" t="s">
        <v>2</v>
      </c>
      <c r="G1" s="3" t="s">
        <v>32</v>
      </c>
      <c r="H1" s="3">
        <v>1960</v>
      </c>
      <c r="I1" s="3">
        <v>1961</v>
      </c>
      <c r="J1" s="3">
        <v>1962</v>
      </c>
      <c r="K1" s="3">
        <v>1963</v>
      </c>
      <c r="L1" s="3">
        <v>1964</v>
      </c>
      <c r="M1" s="3">
        <v>1965</v>
      </c>
      <c r="N1" s="3">
        <v>1966</v>
      </c>
      <c r="O1" s="3">
        <v>1967</v>
      </c>
      <c r="P1" s="3">
        <v>1968</v>
      </c>
      <c r="Q1" s="3">
        <v>1969</v>
      </c>
      <c r="R1" s="3">
        <v>1970</v>
      </c>
      <c r="S1" s="3">
        <v>1971</v>
      </c>
      <c r="T1" s="3">
        <v>1972</v>
      </c>
      <c r="U1" s="3">
        <v>1973</v>
      </c>
      <c r="V1" s="3">
        <v>1974</v>
      </c>
      <c r="W1" s="3">
        <v>1975</v>
      </c>
      <c r="X1" s="3">
        <v>1976</v>
      </c>
      <c r="Y1" s="3">
        <v>1977</v>
      </c>
      <c r="Z1" s="3">
        <v>1978</v>
      </c>
      <c r="AA1" s="3">
        <v>1979</v>
      </c>
      <c r="AB1" s="3">
        <v>1980</v>
      </c>
      <c r="AC1" s="3">
        <v>1981</v>
      </c>
      <c r="AD1" s="3">
        <v>1982</v>
      </c>
      <c r="AE1" s="3">
        <v>1983</v>
      </c>
      <c r="AF1" s="3">
        <v>1984</v>
      </c>
      <c r="AG1" s="3">
        <v>1985</v>
      </c>
      <c r="AH1" s="3">
        <v>1986</v>
      </c>
      <c r="AI1" s="3">
        <v>1987</v>
      </c>
      <c r="AJ1" s="3">
        <v>1988</v>
      </c>
      <c r="AK1" s="3">
        <v>1989</v>
      </c>
      <c r="AL1" s="3">
        <v>1990</v>
      </c>
      <c r="AM1" s="3">
        <v>1991</v>
      </c>
      <c r="AN1" s="3">
        <v>1992</v>
      </c>
      <c r="AO1" s="3">
        <v>1993</v>
      </c>
      <c r="AP1" s="3">
        <v>1994</v>
      </c>
      <c r="AQ1" s="3">
        <v>1995</v>
      </c>
      <c r="AR1" s="3">
        <v>1996</v>
      </c>
      <c r="AS1" s="3">
        <v>1997</v>
      </c>
      <c r="AT1" s="3">
        <v>1998</v>
      </c>
      <c r="AU1" s="3">
        <v>1999</v>
      </c>
      <c r="AV1" s="3">
        <v>2000</v>
      </c>
      <c r="AW1" s="3">
        <v>2001</v>
      </c>
      <c r="AX1" s="3">
        <v>2002</v>
      </c>
      <c r="AY1" s="3">
        <v>2003</v>
      </c>
      <c r="AZ1" s="3">
        <v>2004</v>
      </c>
      <c r="BA1" s="3">
        <v>2005</v>
      </c>
      <c r="BB1" s="3">
        <v>2006</v>
      </c>
      <c r="BC1" s="3">
        <v>2007</v>
      </c>
      <c r="BD1" s="3">
        <v>2008</v>
      </c>
      <c r="BE1" s="3">
        <v>2009</v>
      </c>
      <c r="BF1" s="3">
        <v>2010</v>
      </c>
      <c r="BG1" s="3">
        <v>2011</v>
      </c>
      <c r="BH1" s="3">
        <v>2012</v>
      </c>
      <c r="BI1" s="3">
        <v>2013</v>
      </c>
      <c r="BJ1" s="3">
        <v>2014</v>
      </c>
      <c r="BK1" s="3">
        <v>2015</v>
      </c>
      <c r="BL1" s="3">
        <v>2016</v>
      </c>
      <c r="BM1" s="3">
        <v>2017</v>
      </c>
      <c r="BN1" s="3">
        <v>2018</v>
      </c>
      <c r="BO1" s="3">
        <v>2019</v>
      </c>
      <c r="BP1" s="3">
        <v>2020</v>
      </c>
    </row>
    <row r="2" spans="1:68" s="4" customFormat="1">
      <c r="A2" s="4" t="s">
        <v>73</v>
      </c>
      <c r="B2" s="4" t="s">
        <v>36</v>
      </c>
      <c r="C2" s="4" t="s">
        <v>37</v>
      </c>
      <c r="D2" s="4" t="s">
        <v>38</v>
      </c>
      <c r="E2" s="4" t="s">
        <v>3</v>
      </c>
      <c r="F2" s="4" t="s">
        <v>64</v>
      </c>
      <c r="G2" s="4" t="s">
        <v>39</v>
      </c>
      <c r="H2" s="5">
        <f t="array" ref="H2:BP2">TRANSPOSE(Calcs!C3:C63)</f>
        <v>0.44800000000000001</v>
      </c>
      <c r="I2" s="5">
        <v>0.45312163808448147</v>
      </c>
      <c r="J2" s="5">
        <v>0.45824327616896288</v>
      </c>
      <c r="K2" s="5">
        <v>0.46336491425344434</v>
      </c>
      <c r="L2" s="5">
        <v>0.4684865523379258</v>
      </c>
      <c r="M2" s="5">
        <v>0.4736081904224072</v>
      </c>
      <c r="N2" s="5">
        <v>0.47872982850688872</v>
      </c>
      <c r="O2" s="5">
        <v>0.48385146659137018</v>
      </c>
      <c r="P2" s="5">
        <v>0.48897310467585164</v>
      </c>
      <c r="Q2" s="5">
        <v>0.49409474276033305</v>
      </c>
      <c r="R2" s="5">
        <v>0.49921638084481451</v>
      </c>
      <c r="S2" s="5">
        <v>0.50433801892929597</v>
      </c>
      <c r="T2" s="5">
        <v>0.50945965701377738</v>
      </c>
      <c r="U2" s="5">
        <v>0.51458129509825878</v>
      </c>
      <c r="V2" s="5">
        <v>0.5197029331827403</v>
      </c>
      <c r="W2" s="5">
        <v>0.52482457126722171</v>
      </c>
      <c r="X2" s="5">
        <v>0.52994620935170311</v>
      </c>
      <c r="Y2" s="5">
        <v>0.53506784743618463</v>
      </c>
      <c r="Z2" s="5">
        <v>0.54018948552066615</v>
      </c>
      <c r="AA2" s="5">
        <v>0.54531112360514755</v>
      </c>
      <c r="AB2" s="5">
        <v>0.55043276168962896</v>
      </c>
      <c r="AC2" s="5">
        <v>0.55555439977411036</v>
      </c>
      <c r="AD2" s="5">
        <v>0.56067603785859188</v>
      </c>
      <c r="AE2" s="5">
        <v>0.56579767594307329</v>
      </c>
      <c r="AF2" s="5">
        <v>0.5709193140275548</v>
      </c>
      <c r="AG2" s="5">
        <v>0.57604095211203621</v>
      </c>
      <c r="AH2" s="5">
        <v>0.58116259019651761</v>
      </c>
      <c r="AI2" s="5">
        <v>0.58628422828099913</v>
      </c>
      <c r="AJ2" s="5">
        <v>0.59086229609016772</v>
      </c>
      <c r="AK2" s="5">
        <v>0.59510302921742819</v>
      </c>
      <c r="AL2" s="5">
        <v>0.59913621163371211</v>
      </c>
      <c r="AM2" s="5">
        <v>0.60297671635683692</v>
      </c>
      <c r="AN2" s="5">
        <v>0.60663802849348847</v>
      </c>
      <c r="AO2" s="5">
        <v>0.61488131346576735</v>
      </c>
      <c r="AP2" s="5">
        <v>0.62337792956024207</v>
      </c>
      <c r="AQ2" s="5">
        <v>0.63827829660527491</v>
      </c>
      <c r="AR2" s="5">
        <v>0.65285188018917206</v>
      </c>
      <c r="AS2" s="5">
        <v>0.65960774349466877</v>
      </c>
      <c r="AT2" s="5">
        <v>0.66624863501756038</v>
      </c>
      <c r="AU2" s="5">
        <v>0.68449827512587846</v>
      </c>
      <c r="AV2" s="5">
        <v>0.69963055270546703</v>
      </c>
      <c r="AW2" s="5">
        <v>0.70076413882315192</v>
      </c>
      <c r="AX2" s="5">
        <v>0.70189772494083669</v>
      </c>
      <c r="AY2" s="5">
        <v>0.70303131105852146</v>
      </c>
      <c r="AZ2" s="5">
        <v>0.70416489717620634</v>
      </c>
      <c r="BA2" s="5">
        <v>0.70529848329389111</v>
      </c>
      <c r="BB2" s="5">
        <v>0.70643206941157599</v>
      </c>
      <c r="BC2" s="5">
        <v>0.70756565552926076</v>
      </c>
      <c r="BD2" s="5">
        <v>0.70869924164694553</v>
      </c>
      <c r="BE2" s="5">
        <v>0.70983282776463041</v>
      </c>
      <c r="BF2" s="5">
        <v>0.71096641388231518</v>
      </c>
      <c r="BG2" s="5">
        <v>0.71209999999999996</v>
      </c>
      <c r="BH2" s="5">
        <v>0.7130266666666667</v>
      </c>
      <c r="BI2" s="5">
        <v>0.71395333333333333</v>
      </c>
      <c r="BJ2" s="5">
        <v>0.71487999999999996</v>
      </c>
      <c r="BK2" s="5">
        <v>0.71580666666666659</v>
      </c>
      <c r="BL2" s="5">
        <v>0.71673333333333333</v>
      </c>
      <c r="BM2" s="5">
        <v>0.71765999999999996</v>
      </c>
      <c r="BN2" s="5">
        <v>0.7185866666666666</v>
      </c>
      <c r="BO2" s="5">
        <v>0.71951333333333323</v>
      </c>
      <c r="BP2" s="5">
        <v>0.72043999999999997</v>
      </c>
    </row>
    <row r="3" spans="1:68">
      <c r="A3" s="4" t="s">
        <v>73</v>
      </c>
      <c r="B3" s="4" t="s">
        <v>36</v>
      </c>
      <c r="C3" s="4" t="s">
        <v>37</v>
      </c>
      <c r="D3" s="4" t="s">
        <v>38</v>
      </c>
      <c r="E3" s="4" t="s">
        <v>3</v>
      </c>
      <c r="F3" s="4" t="s">
        <v>74</v>
      </c>
      <c r="G3" s="4" t="s">
        <v>39</v>
      </c>
      <c r="H3" s="5">
        <f>H$2</f>
        <v>0.44800000000000001</v>
      </c>
      <c r="I3" s="5">
        <f t="shared" ref="I3:BP5" si="0">I$2</f>
        <v>0.45312163808448147</v>
      </c>
      <c r="J3" s="5">
        <f t="shared" si="0"/>
        <v>0.45824327616896288</v>
      </c>
      <c r="K3" s="5">
        <f t="shared" si="0"/>
        <v>0.46336491425344434</v>
      </c>
      <c r="L3" s="5">
        <f t="shared" si="0"/>
        <v>0.4684865523379258</v>
      </c>
      <c r="M3" s="5">
        <f t="shared" si="0"/>
        <v>0.4736081904224072</v>
      </c>
      <c r="N3" s="5">
        <f t="shared" si="0"/>
        <v>0.47872982850688872</v>
      </c>
      <c r="O3" s="5">
        <f t="shared" si="0"/>
        <v>0.48385146659137018</v>
      </c>
      <c r="P3" s="5">
        <f t="shared" si="0"/>
        <v>0.48897310467585164</v>
      </c>
      <c r="Q3" s="5">
        <f t="shared" si="0"/>
        <v>0.49409474276033305</v>
      </c>
      <c r="R3" s="5">
        <f t="shared" si="0"/>
        <v>0.49921638084481451</v>
      </c>
      <c r="S3" s="5">
        <f t="shared" si="0"/>
        <v>0.50433801892929597</v>
      </c>
      <c r="T3" s="5">
        <f t="shared" si="0"/>
        <v>0.50945965701377738</v>
      </c>
      <c r="U3" s="5">
        <f t="shared" si="0"/>
        <v>0.51458129509825878</v>
      </c>
      <c r="V3" s="5">
        <f t="shared" si="0"/>
        <v>0.5197029331827403</v>
      </c>
      <c r="W3" s="5">
        <f t="shared" si="0"/>
        <v>0.52482457126722171</v>
      </c>
      <c r="X3" s="5">
        <f t="shared" si="0"/>
        <v>0.52994620935170311</v>
      </c>
      <c r="Y3" s="5">
        <f t="shared" si="0"/>
        <v>0.53506784743618463</v>
      </c>
      <c r="Z3" s="5">
        <f t="shared" si="0"/>
        <v>0.54018948552066615</v>
      </c>
      <c r="AA3" s="5">
        <f t="shared" si="0"/>
        <v>0.54531112360514755</v>
      </c>
      <c r="AB3" s="5">
        <f t="shared" si="0"/>
        <v>0.55043276168962896</v>
      </c>
      <c r="AC3" s="5">
        <f t="shared" si="0"/>
        <v>0.55555439977411036</v>
      </c>
      <c r="AD3" s="5">
        <f t="shared" si="0"/>
        <v>0.56067603785859188</v>
      </c>
      <c r="AE3" s="5">
        <f t="shared" si="0"/>
        <v>0.56579767594307329</v>
      </c>
      <c r="AF3" s="5">
        <f t="shared" si="0"/>
        <v>0.5709193140275548</v>
      </c>
      <c r="AG3" s="5">
        <f t="shared" si="0"/>
        <v>0.57604095211203621</v>
      </c>
      <c r="AH3" s="5">
        <f t="shared" si="0"/>
        <v>0.58116259019651761</v>
      </c>
      <c r="AI3" s="5">
        <f t="shared" si="0"/>
        <v>0.58628422828099913</v>
      </c>
      <c r="AJ3" s="5">
        <f t="shared" si="0"/>
        <v>0.59086229609016772</v>
      </c>
      <c r="AK3" s="5">
        <f t="shared" si="0"/>
        <v>0.59510302921742819</v>
      </c>
      <c r="AL3" s="5">
        <f t="shared" si="0"/>
        <v>0.59913621163371211</v>
      </c>
      <c r="AM3" s="5">
        <f t="shared" si="0"/>
        <v>0.60297671635683692</v>
      </c>
      <c r="AN3" s="5">
        <f t="shared" si="0"/>
        <v>0.60663802849348847</v>
      </c>
      <c r="AO3" s="5">
        <f t="shared" si="0"/>
        <v>0.61488131346576735</v>
      </c>
      <c r="AP3" s="5">
        <f t="shared" si="0"/>
        <v>0.62337792956024207</v>
      </c>
      <c r="AQ3" s="5">
        <f t="shared" si="0"/>
        <v>0.63827829660527491</v>
      </c>
      <c r="AR3" s="5">
        <f t="shared" si="0"/>
        <v>0.65285188018917206</v>
      </c>
      <c r="AS3" s="5">
        <f t="shared" si="0"/>
        <v>0.65960774349466877</v>
      </c>
      <c r="AT3" s="5">
        <f t="shared" si="0"/>
        <v>0.66624863501756038</v>
      </c>
      <c r="AU3" s="5">
        <f t="shared" si="0"/>
        <v>0.68449827512587846</v>
      </c>
      <c r="AV3" s="5">
        <f t="shared" si="0"/>
        <v>0.69963055270546703</v>
      </c>
      <c r="AW3" s="5">
        <f t="shared" si="0"/>
        <v>0.70076413882315192</v>
      </c>
      <c r="AX3" s="5">
        <f t="shared" si="0"/>
        <v>0.70189772494083669</v>
      </c>
      <c r="AY3" s="5">
        <f t="shared" si="0"/>
        <v>0.70303131105852146</v>
      </c>
      <c r="AZ3" s="5">
        <f t="shared" si="0"/>
        <v>0.70416489717620634</v>
      </c>
      <c r="BA3" s="5">
        <f t="shared" si="0"/>
        <v>0.70529848329389111</v>
      </c>
      <c r="BB3" s="5">
        <f t="shared" si="0"/>
        <v>0.70643206941157599</v>
      </c>
      <c r="BC3" s="5">
        <f t="shared" si="0"/>
        <v>0.70756565552926076</v>
      </c>
      <c r="BD3" s="5">
        <f t="shared" si="0"/>
        <v>0.70869924164694553</v>
      </c>
      <c r="BE3" s="5">
        <f t="shared" si="0"/>
        <v>0.70983282776463041</v>
      </c>
      <c r="BF3" s="5">
        <f t="shared" si="0"/>
        <v>0.71096641388231518</v>
      </c>
      <c r="BG3" s="5">
        <f t="shared" si="0"/>
        <v>0.71209999999999996</v>
      </c>
      <c r="BH3" s="5">
        <f t="shared" si="0"/>
        <v>0.7130266666666667</v>
      </c>
      <c r="BI3" s="5">
        <f t="shared" si="0"/>
        <v>0.71395333333333333</v>
      </c>
      <c r="BJ3" s="5">
        <f t="shared" si="0"/>
        <v>0.71487999999999996</v>
      </c>
      <c r="BK3" s="5">
        <f t="shared" si="0"/>
        <v>0.71580666666666659</v>
      </c>
      <c r="BL3" s="5">
        <f t="shared" si="0"/>
        <v>0.71673333333333333</v>
      </c>
      <c r="BM3" s="5">
        <f t="shared" si="0"/>
        <v>0.71765999999999996</v>
      </c>
      <c r="BN3" s="5">
        <f t="shared" si="0"/>
        <v>0.7185866666666666</v>
      </c>
      <c r="BO3" s="5">
        <f t="shared" si="0"/>
        <v>0.71951333333333323</v>
      </c>
      <c r="BP3" s="5">
        <f t="shared" si="0"/>
        <v>0.72043999999999997</v>
      </c>
    </row>
    <row r="4" spans="1:68" s="4" customFormat="1">
      <c r="A4" s="4" t="s">
        <v>73</v>
      </c>
      <c r="B4" s="4" t="s">
        <v>36</v>
      </c>
      <c r="C4" s="4" t="s">
        <v>37</v>
      </c>
      <c r="D4" s="4" t="s">
        <v>38</v>
      </c>
      <c r="E4" s="4" t="s">
        <v>3</v>
      </c>
      <c r="F4" s="4" t="s">
        <v>75</v>
      </c>
      <c r="G4" s="4" t="s">
        <v>39</v>
      </c>
      <c r="H4" s="5">
        <f t="shared" ref="H4:W5" si="1">H$2</f>
        <v>0.44800000000000001</v>
      </c>
      <c r="I4" s="5">
        <f t="shared" si="1"/>
        <v>0.45312163808448147</v>
      </c>
      <c r="J4" s="5">
        <f t="shared" si="1"/>
        <v>0.45824327616896288</v>
      </c>
      <c r="K4" s="5">
        <f t="shared" si="1"/>
        <v>0.46336491425344434</v>
      </c>
      <c r="L4" s="5">
        <f t="shared" si="1"/>
        <v>0.4684865523379258</v>
      </c>
      <c r="M4" s="5">
        <f t="shared" si="1"/>
        <v>0.4736081904224072</v>
      </c>
      <c r="N4" s="5">
        <f t="shared" si="1"/>
        <v>0.47872982850688872</v>
      </c>
      <c r="O4" s="5">
        <f t="shared" si="1"/>
        <v>0.48385146659137018</v>
      </c>
      <c r="P4" s="5">
        <f t="shared" si="1"/>
        <v>0.48897310467585164</v>
      </c>
      <c r="Q4" s="5">
        <f t="shared" si="1"/>
        <v>0.49409474276033305</v>
      </c>
      <c r="R4" s="5">
        <f t="shared" si="1"/>
        <v>0.49921638084481451</v>
      </c>
      <c r="S4" s="5">
        <f t="shared" si="1"/>
        <v>0.50433801892929597</v>
      </c>
      <c r="T4" s="5">
        <f t="shared" si="1"/>
        <v>0.50945965701377738</v>
      </c>
      <c r="U4" s="5">
        <f t="shared" si="1"/>
        <v>0.51458129509825878</v>
      </c>
      <c r="V4" s="5">
        <f t="shared" si="1"/>
        <v>0.5197029331827403</v>
      </c>
      <c r="W4" s="5">
        <f t="shared" si="1"/>
        <v>0.52482457126722171</v>
      </c>
      <c r="X4" s="5">
        <f t="shared" si="0"/>
        <v>0.52994620935170311</v>
      </c>
      <c r="Y4" s="5">
        <f t="shared" si="0"/>
        <v>0.53506784743618463</v>
      </c>
      <c r="Z4" s="5">
        <f t="shared" si="0"/>
        <v>0.54018948552066615</v>
      </c>
      <c r="AA4" s="5">
        <f t="shared" si="0"/>
        <v>0.54531112360514755</v>
      </c>
      <c r="AB4" s="5">
        <f t="shared" si="0"/>
        <v>0.55043276168962896</v>
      </c>
      <c r="AC4" s="5">
        <f t="shared" si="0"/>
        <v>0.55555439977411036</v>
      </c>
      <c r="AD4" s="5">
        <f t="shared" si="0"/>
        <v>0.56067603785859188</v>
      </c>
      <c r="AE4" s="5">
        <f t="shared" si="0"/>
        <v>0.56579767594307329</v>
      </c>
      <c r="AF4" s="5">
        <f t="shared" si="0"/>
        <v>0.5709193140275548</v>
      </c>
      <c r="AG4" s="5">
        <f t="shared" si="0"/>
        <v>0.57604095211203621</v>
      </c>
      <c r="AH4" s="5">
        <f t="shared" si="0"/>
        <v>0.58116259019651761</v>
      </c>
      <c r="AI4" s="5">
        <f t="shared" si="0"/>
        <v>0.58628422828099913</v>
      </c>
      <c r="AJ4" s="5">
        <f t="shared" si="0"/>
        <v>0.59086229609016772</v>
      </c>
      <c r="AK4" s="5">
        <f t="shared" si="0"/>
        <v>0.59510302921742819</v>
      </c>
      <c r="AL4" s="5">
        <f t="shared" si="0"/>
        <v>0.59913621163371211</v>
      </c>
      <c r="AM4" s="5">
        <f t="shared" si="0"/>
        <v>0.60297671635683692</v>
      </c>
      <c r="AN4" s="5">
        <f t="shared" si="0"/>
        <v>0.60663802849348847</v>
      </c>
      <c r="AO4" s="5">
        <f t="shared" si="0"/>
        <v>0.61488131346576735</v>
      </c>
      <c r="AP4" s="5">
        <f t="shared" si="0"/>
        <v>0.62337792956024207</v>
      </c>
      <c r="AQ4" s="5">
        <f t="shared" si="0"/>
        <v>0.63827829660527491</v>
      </c>
      <c r="AR4" s="5">
        <f t="shared" si="0"/>
        <v>0.65285188018917206</v>
      </c>
      <c r="AS4" s="5">
        <f t="shared" si="0"/>
        <v>0.65960774349466877</v>
      </c>
      <c r="AT4" s="5">
        <f t="shared" si="0"/>
        <v>0.66624863501756038</v>
      </c>
      <c r="AU4" s="5">
        <f t="shared" si="0"/>
        <v>0.68449827512587846</v>
      </c>
      <c r="AV4" s="5">
        <f t="shared" si="0"/>
        <v>0.69963055270546703</v>
      </c>
      <c r="AW4" s="5">
        <f t="shared" si="0"/>
        <v>0.70076413882315192</v>
      </c>
      <c r="AX4" s="5">
        <f t="shared" si="0"/>
        <v>0.70189772494083669</v>
      </c>
      <c r="AY4" s="5">
        <f t="shared" si="0"/>
        <v>0.70303131105852146</v>
      </c>
      <c r="AZ4" s="5">
        <f t="shared" si="0"/>
        <v>0.70416489717620634</v>
      </c>
      <c r="BA4" s="5">
        <f t="shared" si="0"/>
        <v>0.70529848329389111</v>
      </c>
      <c r="BB4" s="5">
        <f t="shared" si="0"/>
        <v>0.70643206941157599</v>
      </c>
      <c r="BC4" s="5">
        <f t="shared" si="0"/>
        <v>0.70756565552926076</v>
      </c>
      <c r="BD4" s="5">
        <f t="shared" si="0"/>
        <v>0.70869924164694553</v>
      </c>
      <c r="BE4" s="5">
        <f t="shared" si="0"/>
        <v>0.70983282776463041</v>
      </c>
      <c r="BF4" s="5">
        <f t="shared" si="0"/>
        <v>0.71096641388231518</v>
      </c>
      <c r="BG4" s="5">
        <f t="shared" si="0"/>
        <v>0.71209999999999996</v>
      </c>
      <c r="BH4" s="5">
        <f t="shared" si="0"/>
        <v>0.7130266666666667</v>
      </c>
      <c r="BI4" s="5">
        <f t="shared" si="0"/>
        <v>0.71395333333333333</v>
      </c>
      <c r="BJ4" s="5">
        <f t="shared" si="0"/>
        <v>0.71487999999999996</v>
      </c>
      <c r="BK4" s="5">
        <f t="shared" si="0"/>
        <v>0.71580666666666659</v>
      </c>
      <c r="BL4" s="5">
        <f t="shared" si="0"/>
        <v>0.71673333333333333</v>
      </c>
      <c r="BM4" s="5">
        <f t="shared" si="0"/>
        <v>0.71765999999999996</v>
      </c>
      <c r="BN4" s="5">
        <f t="shared" si="0"/>
        <v>0.7185866666666666</v>
      </c>
      <c r="BO4" s="5">
        <f t="shared" si="0"/>
        <v>0.71951333333333323</v>
      </c>
      <c r="BP4" s="5">
        <f t="shared" si="0"/>
        <v>0.72043999999999997</v>
      </c>
    </row>
    <row r="5" spans="1:68" s="4" customFormat="1">
      <c r="A5" s="4" t="s">
        <v>73</v>
      </c>
      <c r="B5" s="4" t="s">
        <v>36</v>
      </c>
      <c r="C5" s="4" t="s">
        <v>37</v>
      </c>
      <c r="D5" s="4" t="s">
        <v>38</v>
      </c>
      <c r="E5" s="4" t="s">
        <v>3</v>
      </c>
      <c r="F5" s="4" t="s">
        <v>76</v>
      </c>
      <c r="G5" s="4" t="s">
        <v>39</v>
      </c>
      <c r="H5" s="5">
        <f t="shared" si="1"/>
        <v>0.44800000000000001</v>
      </c>
      <c r="I5" s="5">
        <f t="shared" si="0"/>
        <v>0.45312163808448147</v>
      </c>
      <c r="J5" s="5">
        <f t="shared" si="0"/>
        <v>0.45824327616896288</v>
      </c>
      <c r="K5" s="5">
        <f t="shared" si="0"/>
        <v>0.46336491425344434</v>
      </c>
      <c r="L5" s="5">
        <f t="shared" si="0"/>
        <v>0.4684865523379258</v>
      </c>
      <c r="M5" s="5">
        <f t="shared" si="0"/>
        <v>0.4736081904224072</v>
      </c>
      <c r="N5" s="5">
        <f t="shared" si="0"/>
        <v>0.47872982850688872</v>
      </c>
      <c r="O5" s="5">
        <f t="shared" si="0"/>
        <v>0.48385146659137018</v>
      </c>
      <c r="P5" s="5">
        <f t="shared" si="0"/>
        <v>0.48897310467585164</v>
      </c>
      <c r="Q5" s="5">
        <f t="shared" si="0"/>
        <v>0.49409474276033305</v>
      </c>
      <c r="R5" s="5">
        <f t="shared" si="0"/>
        <v>0.49921638084481451</v>
      </c>
      <c r="S5" s="5">
        <f t="shared" si="0"/>
        <v>0.50433801892929597</v>
      </c>
      <c r="T5" s="5">
        <f t="shared" si="0"/>
        <v>0.50945965701377738</v>
      </c>
      <c r="U5" s="5">
        <f t="shared" si="0"/>
        <v>0.51458129509825878</v>
      </c>
      <c r="V5" s="5">
        <f t="shared" si="0"/>
        <v>0.5197029331827403</v>
      </c>
      <c r="W5" s="5">
        <f t="shared" si="0"/>
        <v>0.52482457126722171</v>
      </c>
      <c r="X5" s="5">
        <f t="shared" si="0"/>
        <v>0.52994620935170311</v>
      </c>
      <c r="Y5" s="5">
        <f t="shared" si="0"/>
        <v>0.53506784743618463</v>
      </c>
      <c r="Z5" s="5">
        <f t="shared" si="0"/>
        <v>0.54018948552066615</v>
      </c>
      <c r="AA5" s="5">
        <f t="shared" si="0"/>
        <v>0.54531112360514755</v>
      </c>
      <c r="AB5" s="5">
        <f t="shared" si="0"/>
        <v>0.55043276168962896</v>
      </c>
      <c r="AC5" s="5">
        <f t="shared" si="0"/>
        <v>0.55555439977411036</v>
      </c>
      <c r="AD5" s="5">
        <f t="shared" si="0"/>
        <v>0.56067603785859188</v>
      </c>
      <c r="AE5" s="5">
        <f t="shared" si="0"/>
        <v>0.56579767594307329</v>
      </c>
      <c r="AF5" s="5">
        <f t="shared" si="0"/>
        <v>0.5709193140275548</v>
      </c>
      <c r="AG5" s="5">
        <f t="shared" si="0"/>
        <v>0.57604095211203621</v>
      </c>
      <c r="AH5" s="5">
        <f t="shared" si="0"/>
        <v>0.58116259019651761</v>
      </c>
      <c r="AI5" s="5">
        <f t="shared" si="0"/>
        <v>0.58628422828099913</v>
      </c>
      <c r="AJ5" s="5">
        <f t="shared" si="0"/>
        <v>0.59086229609016772</v>
      </c>
      <c r="AK5" s="5">
        <f t="shared" si="0"/>
        <v>0.59510302921742819</v>
      </c>
      <c r="AL5" s="5">
        <f t="shared" si="0"/>
        <v>0.59913621163371211</v>
      </c>
      <c r="AM5" s="5">
        <f t="shared" si="0"/>
        <v>0.60297671635683692</v>
      </c>
      <c r="AN5" s="5">
        <f t="shared" si="0"/>
        <v>0.60663802849348847</v>
      </c>
      <c r="AO5" s="5">
        <f t="shared" si="0"/>
        <v>0.61488131346576735</v>
      </c>
      <c r="AP5" s="5">
        <f t="shared" si="0"/>
        <v>0.62337792956024207</v>
      </c>
      <c r="AQ5" s="5">
        <f t="shared" si="0"/>
        <v>0.63827829660527491</v>
      </c>
      <c r="AR5" s="5">
        <f t="shared" si="0"/>
        <v>0.65285188018917206</v>
      </c>
      <c r="AS5" s="5">
        <f t="shared" si="0"/>
        <v>0.65960774349466877</v>
      </c>
      <c r="AT5" s="5">
        <f t="shared" si="0"/>
        <v>0.66624863501756038</v>
      </c>
      <c r="AU5" s="5">
        <f t="shared" si="0"/>
        <v>0.68449827512587846</v>
      </c>
      <c r="AV5" s="5">
        <f t="shared" si="0"/>
        <v>0.69963055270546703</v>
      </c>
      <c r="AW5" s="5">
        <f t="shared" si="0"/>
        <v>0.70076413882315192</v>
      </c>
      <c r="AX5" s="5">
        <f t="shared" si="0"/>
        <v>0.70189772494083669</v>
      </c>
      <c r="AY5" s="5">
        <f t="shared" si="0"/>
        <v>0.70303131105852146</v>
      </c>
      <c r="AZ5" s="5">
        <f t="shared" si="0"/>
        <v>0.70416489717620634</v>
      </c>
      <c r="BA5" s="5">
        <f t="shared" si="0"/>
        <v>0.70529848329389111</v>
      </c>
      <c r="BB5" s="5">
        <f t="shared" si="0"/>
        <v>0.70643206941157599</v>
      </c>
      <c r="BC5" s="5">
        <f t="shared" si="0"/>
        <v>0.70756565552926076</v>
      </c>
      <c r="BD5" s="5">
        <f t="shared" si="0"/>
        <v>0.70869924164694553</v>
      </c>
      <c r="BE5" s="5">
        <f t="shared" si="0"/>
        <v>0.70983282776463041</v>
      </c>
      <c r="BF5" s="5">
        <f t="shared" si="0"/>
        <v>0.71096641388231518</v>
      </c>
      <c r="BG5" s="5">
        <f t="shared" si="0"/>
        <v>0.71209999999999996</v>
      </c>
      <c r="BH5" s="5">
        <f t="shared" si="0"/>
        <v>0.7130266666666667</v>
      </c>
      <c r="BI5" s="5">
        <f t="shared" si="0"/>
        <v>0.71395333333333333</v>
      </c>
      <c r="BJ5" s="5">
        <f t="shared" si="0"/>
        <v>0.71487999999999996</v>
      </c>
      <c r="BK5" s="5">
        <f t="shared" si="0"/>
        <v>0.71580666666666659</v>
      </c>
      <c r="BL5" s="5">
        <f t="shared" si="0"/>
        <v>0.71673333333333333</v>
      </c>
      <c r="BM5" s="5">
        <f t="shared" si="0"/>
        <v>0.71765999999999996</v>
      </c>
      <c r="BN5" s="5">
        <f t="shared" si="0"/>
        <v>0.7185866666666666</v>
      </c>
      <c r="BO5" s="5">
        <f t="shared" si="0"/>
        <v>0.71951333333333323</v>
      </c>
      <c r="BP5" s="5">
        <f t="shared" si="0"/>
        <v>0.72043999999999997</v>
      </c>
    </row>
    <row r="6" spans="1:68" s="4" customFormat="1">
      <c r="A6" s="4" t="s">
        <v>72</v>
      </c>
      <c r="B6" s="4" t="s">
        <v>36</v>
      </c>
      <c r="C6" s="4" t="s">
        <v>37</v>
      </c>
      <c r="D6" s="4" t="s">
        <v>38</v>
      </c>
      <c r="E6" s="4" t="s">
        <v>3</v>
      </c>
      <c r="F6" s="4" t="s">
        <v>64</v>
      </c>
      <c r="G6" s="4" t="s">
        <v>39</v>
      </c>
      <c r="H6" s="5">
        <f t="array" ref="H6:BP6">TRANSPOSE(Calcs!C3:C63)</f>
        <v>0.44800000000000001</v>
      </c>
      <c r="I6" s="5">
        <v>0.45312163808448147</v>
      </c>
      <c r="J6" s="5">
        <v>0.45824327616896288</v>
      </c>
      <c r="K6" s="5">
        <v>0.46336491425344434</v>
      </c>
      <c r="L6" s="5">
        <v>0.4684865523379258</v>
      </c>
      <c r="M6" s="5">
        <v>0.4736081904224072</v>
      </c>
      <c r="N6" s="5">
        <v>0.47872982850688872</v>
      </c>
      <c r="O6" s="5">
        <v>0.48385146659137018</v>
      </c>
      <c r="P6" s="5">
        <v>0.48897310467585164</v>
      </c>
      <c r="Q6" s="5">
        <v>0.49409474276033305</v>
      </c>
      <c r="R6" s="5">
        <v>0.49921638084481451</v>
      </c>
      <c r="S6" s="5">
        <v>0.50433801892929597</v>
      </c>
      <c r="T6" s="5">
        <v>0.50945965701377738</v>
      </c>
      <c r="U6" s="5">
        <v>0.51458129509825878</v>
      </c>
      <c r="V6" s="5">
        <v>0.5197029331827403</v>
      </c>
      <c r="W6" s="5">
        <v>0.52482457126722171</v>
      </c>
      <c r="X6" s="5">
        <v>0.52994620935170311</v>
      </c>
      <c r="Y6" s="5">
        <v>0.53506784743618463</v>
      </c>
      <c r="Z6" s="5">
        <v>0.54018948552066615</v>
      </c>
      <c r="AA6" s="5">
        <v>0.54531112360514755</v>
      </c>
      <c r="AB6" s="5">
        <v>0.55043276168962896</v>
      </c>
      <c r="AC6" s="5">
        <v>0.55555439977411036</v>
      </c>
      <c r="AD6" s="5">
        <v>0.56067603785859188</v>
      </c>
      <c r="AE6" s="5">
        <v>0.56579767594307329</v>
      </c>
      <c r="AF6" s="5">
        <v>0.5709193140275548</v>
      </c>
      <c r="AG6" s="5">
        <v>0.57604095211203621</v>
      </c>
      <c r="AH6" s="5">
        <v>0.58116259019651761</v>
      </c>
      <c r="AI6" s="5">
        <v>0.58628422828099913</v>
      </c>
      <c r="AJ6" s="5">
        <v>0.59086229609016772</v>
      </c>
      <c r="AK6" s="5">
        <v>0.59510302921742819</v>
      </c>
      <c r="AL6" s="5">
        <v>0.59913621163371211</v>
      </c>
      <c r="AM6" s="5">
        <v>0.60297671635683692</v>
      </c>
      <c r="AN6" s="5">
        <v>0.60663802849348847</v>
      </c>
      <c r="AO6" s="5">
        <v>0.61488131346576735</v>
      </c>
      <c r="AP6" s="5">
        <v>0.62337792956024207</v>
      </c>
      <c r="AQ6" s="5">
        <v>0.63827829660527491</v>
      </c>
      <c r="AR6" s="5">
        <v>0.65285188018917206</v>
      </c>
      <c r="AS6" s="5">
        <v>0.65960774349466877</v>
      </c>
      <c r="AT6" s="5">
        <v>0.66624863501756038</v>
      </c>
      <c r="AU6" s="5">
        <v>0.68449827512587846</v>
      </c>
      <c r="AV6" s="5">
        <v>0.69963055270546703</v>
      </c>
      <c r="AW6" s="5">
        <v>0.70076413882315192</v>
      </c>
      <c r="AX6" s="5">
        <v>0.70189772494083669</v>
      </c>
      <c r="AY6" s="5">
        <v>0.70303131105852146</v>
      </c>
      <c r="AZ6" s="5">
        <v>0.70416489717620634</v>
      </c>
      <c r="BA6" s="5">
        <v>0.70529848329389111</v>
      </c>
      <c r="BB6" s="5">
        <v>0.70643206941157599</v>
      </c>
      <c r="BC6" s="5">
        <v>0.70756565552926076</v>
      </c>
      <c r="BD6" s="5">
        <v>0.70869924164694553</v>
      </c>
      <c r="BE6" s="5">
        <v>0.70983282776463041</v>
      </c>
      <c r="BF6" s="5">
        <v>0.71096641388231518</v>
      </c>
      <c r="BG6" s="5">
        <v>0.71209999999999996</v>
      </c>
      <c r="BH6" s="5">
        <v>0.7130266666666667</v>
      </c>
      <c r="BI6" s="5">
        <v>0.71395333333333333</v>
      </c>
      <c r="BJ6" s="5">
        <v>0.71487999999999996</v>
      </c>
      <c r="BK6" s="5">
        <v>0.71580666666666659</v>
      </c>
      <c r="BL6" s="5">
        <v>0.71673333333333333</v>
      </c>
      <c r="BM6" s="5">
        <v>0.71765999999999996</v>
      </c>
      <c r="BN6" s="5">
        <v>0.7185866666666666</v>
      </c>
      <c r="BO6" s="5">
        <v>0.71951333333333323</v>
      </c>
      <c r="BP6" s="5">
        <v>0.72043999999999997</v>
      </c>
    </row>
    <row r="7" spans="1:68" s="4" customFormat="1">
      <c r="A7" s="4" t="s">
        <v>72</v>
      </c>
      <c r="B7" s="4" t="s">
        <v>36</v>
      </c>
      <c r="C7" s="4" t="s">
        <v>37</v>
      </c>
      <c r="D7" s="4" t="s">
        <v>38</v>
      </c>
      <c r="E7" s="4" t="s">
        <v>3</v>
      </c>
      <c r="F7" s="4" t="s">
        <v>74</v>
      </c>
      <c r="G7" s="4" t="s">
        <v>39</v>
      </c>
      <c r="H7" s="5">
        <f>H$6</f>
        <v>0.44800000000000001</v>
      </c>
      <c r="I7" s="5">
        <f t="shared" ref="I7:BP9" si="2">I$6</f>
        <v>0.45312163808448147</v>
      </c>
      <c r="J7" s="5">
        <f t="shared" si="2"/>
        <v>0.45824327616896288</v>
      </c>
      <c r="K7" s="5">
        <f t="shared" si="2"/>
        <v>0.46336491425344434</v>
      </c>
      <c r="L7" s="5">
        <f t="shared" si="2"/>
        <v>0.4684865523379258</v>
      </c>
      <c r="M7" s="5">
        <f t="shared" si="2"/>
        <v>0.4736081904224072</v>
      </c>
      <c r="N7" s="5">
        <f t="shared" si="2"/>
        <v>0.47872982850688872</v>
      </c>
      <c r="O7" s="5">
        <f t="shared" si="2"/>
        <v>0.48385146659137018</v>
      </c>
      <c r="P7" s="5">
        <f t="shared" si="2"/>
        <v>0.48897310467585164</v>
      </c>
      <c r="Q7" s="5">
        <f t="shared" si="2"/>
        <v>0.49409474276033305</v>
      </c>
      <c r="R7" s="5">
        <f t="shared" si="2"/>
        <v>0.49921638084481451</v>
      </c>
      <c r="S7" s="5">
        <f t="shared" si="2"/>
        <v>0.50433801892929597</v>
      </c>
      <c r="T7" s="5">
        <f t="shared" si="2"/>
        <v>0.50945965701377738</v>
      </c>
      <c r="U7" s="5">
        <f t="shared" si="2"/>
        <v>0.51458129509825878</v>
      </c>
      <c r="V7" s="5">
        <f t="shared" si="2"/>
        <v>0.5197029331827403</v>
      </c>
      <c r="W7" s="5">
        <f t="shared" si="2"/>
        <v>0.52482457126722171</v>
      </c>
      <c r="X7" s="5">
        <f t="shared" si="2"/>
        <v>0.52994620935170311</v>
      </c>
      <c r="Y7" s="5">
        <f t="shared" si="2"/>
        <v>0.53506784743618463</v>
      </c>
      <c r="Z7" s="5">
        <f t="shared" si="2"/>
        <v>0.54018948552066615</v>
      </c>
      <c r="AA7" s="5">
        <f t="shared" si="2"/>
        <v>0.54531112360514755</v>
      </c>
      <c r="AB7" s="5">
        <f t="shared" si="2"/>
        <v>0.55043276168962896</v>
      </c>
      <c r="AC7" s="5">
        <f t="shared" si="2"/>
        <v>0.55555439977411036</v>
      </c>
      <c r="AD7" s="5">
        <f t="shared" si="2"/>
        <v>0.56067603785859188</v>
      </c>
      <c r="AE7" s="5">
        <f t="shared" si="2"/>
        <v>0.56579767594307329</v>
      </c>
      <c r="AF7" s="5">
        <f t="shared" si="2"/>
        <v>0.5709193140275548</v>
      </c>
      <c r="AG7" s="5">
        <f t="shared" si="2"/>
        <v>0.57604095211203621</v>
      </c>
      <c r="AH7" s="5">
        <f t="shared" si="2"/>
        <v>0.58116259019651761</v>
      </c>
      <c r="AI7" s="5">
        <f t="shared" si="2"/>
        <v>0.58628422828099913</v>
      </c>
      <c r="AJ7" s="5">
        <f t="shared" si="2"/>
        <v>0.59086229609016772</v>
      </c>
      <c r="AK7" s="5">
        <f t="shared" si="2"/>
        <v>0.59510302921742819</v>
      </c>
      <c r="AL7" s="5">
        <f t="shared" si="2"/>
        <v>0.59913621163371211</v>
      </c>
      <c r="AM7" s="5">
        <f t="shared" si="2"/>
        <v>0.60297671635683692</v>
      </c>
      <c r="AN7" s="5">
        <f t="shared" si="2"/>
        <v>0.60663802849348847</v>
      </c>
      <c r="AO7" s="5">
        <f t="shared" si="2"/>
        <v>0.61488131346576735</v>
      </c>
      <c r="AP7" s="5">
        <f t="shared" si="2"/>
        <v>0.62337792956024207</v>
      </c>
      <c r="AQ7" s="5">
        <f t="shared" si="2"/>
        <v>0.63827829660527491</v>
      </c>
      <c r="AR7" s="5">
        <f t="shared" si="2"/>
        <v>0.65285188018917206</v>
      </c>
      <c r="AS7" s="5">
        <f t="shared" si="2"/>
        <v>0.65960774349466877</v>
      </c>
      <c r="AT7" s="5">
        <f t="shared" si="2"/>
        <v>0.66624863501756038</v>
      </c>
      <c r="AU7" s="5">
        <f t="shared" si="2"/>
        <v>0.68449827512587846</v>
      </c>
      <c r="AV7" s="5">
        <f t="shared" si="2"/>
        <v>0.69963055270546703</v>
      </c>
      <c r="AW7" s="5">
        <f t="shared" si="2"/>
        <v>0.70076413882315192</v>
      </c>
      <c r="AX7" s="5">
        <f t="shared" si="2"/>
        <v>0.70189772494083669</v>
      </c>
      <c r="AY7" s="5">
        <f t="shared" si="2"/>
        <v>0.70303131105852146</v>
      </c>
      <c r="AZ7" s="5">
        <f t="shared" si="2"/>
        <v>0.70416489717620634</v>
      </c>
      <c r="BA7" s="5">
        <f t="shared" si="2"/>
        <v>0.70529848329389111</v>
      </c>
      <c r="BB7" s="5">
        <f t="shared" si="2"/>
        <v>0.70643206941157599</v>
      </c>
      <c r="BC7" s="5">
        <f t="shared" si="2"/>
        <v>0.70756565552926076</v>
      </c>
      <c r="BD7" s="5">
        <f t="shared" si="2"/>
        <v>0.70869924164694553</v>
      </c>
      <c r="BE7" s="5">
        <f t="shared" si="2"/>
        <v>0.70983282776463041</v>
      </c>
      <c r="BF7" s="5">
        <f t="shared" si="2"/>
        <v>0.71096641388231518</v>
      </c>
      <c r="BG7" s="5">
        <f t="shared" si="2"/>
        <v>0.71209999999999996</v>
      </c>
      <c r="BH7" s="5">
        <f t="shared" si="2"/>
        <v>0.7130266666666667</v>
      </c>
      <c r="BI7" s="5">
        <f t="shared" si="2"/>
        <v>0.71395333333333333</v>
      </c>
      <c r="BJ7" s="5">
        <f t="shared" si="2"/>
        <v>0.71487999999999996</v>
      </c>
      <c r="BK7" s="5">
        <f t="shared" si="2"/>
        <v>0.71580666666666659</v>
      </c>
      <c r="BL7" s="5">
        <f t="shared" si="2"/>
        <v>0.71673333333333333</v>
      </c>
      <c r="BM7" s="5">
        <f t="shared" si="2"/>
        <v>0.71765999999999996</v>
      </c>
      <c r="BN7" s="5">
        <f t="shared" si="2"/>
        <v>0.7185866666666666</v>
      </c>
      <c r="BO7" s="5">
        <f t="shared" si="2"/>
        <v>0.71951333333333323</v>
      </c>
      <c r="BP7" s="5">
        <f t="shared" si="2"/>
        <v>0.72043999999999997</v>
      </c>
    </row>
    <row r="8" spans="1:68" s="4" customFormat="1">
      <c r="A8" s="4" t="s">
        <v>72</v>
      </c>
      <c r="B8" s="4" t="s">
        <v>36</v>
      </c>
      <c r="C8" s="4" t="s">
        <v>37</v>
      </c>
      <c r="D8" s="4" t="s">
        <v>38</v>
      </c>
      <c r="E8" s="4" t="s">
        <v>3</v>
      </c>
      <c r="F8" s="4" t="s">
        <v>75</v>
      </c>
      <c r="G8" s="4" t="s">
        <v>39</v>
      </c>
      <c r="H8" s="5">
        <f t="shared" ref="H8:W9" si="3">H$6</f>
        <v>0.44800000000000001</v>
      </c>
      <c r="I8" s="5">
        <f t="shared" si="3"/>
        <v>0.45312163808448147</v>
      </c>
      <c r="J8" s="5">
        <f t="shared" si="3"/>
        <v>0.45824327616896288</v>
      </c>
      <c r="K8" s="5">
        <f t="shared" si="3"/>
        <v>0.46336491425344434</v>
      </c>
      <c r="L8" s="5">
        <f t="shared" si="3"/>
        <v>0.4684865523379258</v>
      </c>
      <c r="M8" s="5">
        <f t="shared" si="3"/>
        <v>0.4736081904224072</v>
      </c>
      <c r="N8" s="5">
        <f t="shared" si="3"/>
        <v>0.47872982850688872</v>
      </c>
      <c r="O8" s="5">
        <f t="shared" si="3"/>
        <v>0.48385146659137018</v>
      </c>
      <c r="P8" s="5">
        <f t="shared" si="3"/>
        <v>0.48897310467585164</v>
      </c>
      <c r="Q8" s="5">
        <f t="shared" si="3"/>
        <v>0.49409474276033305</v>
      </c>
      <c r="R8" s="5">
        <f t="shared" si="3"/>
        <v>0.49921638084481451</v>
      </c>
      <c r="S8" s="5">
        <f t="shared" si="3"/>
        <v>0.50433801892929597</v>
      </c>
      <c r="T8" s="5">
        <f t="shared" si="3"/>
        <v>0.50945965701377738</v>
      </c>
      <c r="U8" s="5">
        <f t="shared" si="3"/>
        <v>0.51458129509825878</v>
      </c>
      <c r="V8" s="5">
        <f t="shared" si="3"/>
        <v>0.5197029331827403</v>
      </c>
      <c r="W8" s="5">
        <f t="shared" si="3"/>
        <v>0.52482457126722171</v>
      </c>
      <c r="X8" s="5">
        <f t="shared" si="2"/>
        <v>0.52994620935170311</v>
      </c>
      <c r="Y8" s="5">
        <f t="shared" si="2"/>
        <v>0.53506784743618463</v>
      </c>
      <c r="Z8" s="5">
        <f t="shared" si="2"/>
        <v>0.54018948552066615</v>
      </c>
      <c r="AA8" s="5">
        <f t="shared" si="2"/>
        <v>0.54531112360514755</v>
      </c>
      <c r="AB8" s="5">
        <f t="shared" si="2"/>
        <v>0.55043276168962896</v>
      </c>
      <c r="AC8" s="5">
        <f t="shared" si="2"/>
        <v>0.55555439977411036</v>
      </c>
      <c r="AD8" s="5">
        <f t="shared" si="2"/>
        <v>0.56067603785859188</v>
      </c>
      <c r="AE8" s="5">
        <f t="shared" si="2"/>
        <v>0.56579767594307329</v>
      </c>
      <c r="AF8" s="5">
        <f t="shared" si="2"/>
        <v>0.5709193140275548</v>
      </c>
      <c r="AG8" s="5">
        <f t="shared" si="2"/>
        <v>0.57604095211203621</v>
      </c>
      <c r="AH8" s="5">
        <f t="shared" si="2"/>
        <v>0.58116259019651761</v>
      </c>
      <c r="AI8" s="5">
        <f t="shared" si="2"/>
        <v>0.58628422828099913</v>
      </c>
      <c r="AJ8" s="5">
        <f t="shared" si="2"/>
        <v>0.59086229609016772</v>
      </c>
      <c r="AK8" s="5">
        <f t="shared" si="2"/>
        <v>0.59510302921742819</v>
      </c>
      <c r="AL8" s="5">
        <f t="shared" si="2"/>
        <v>0.59913621163371211</v>
      </c>
      <c r="AM8" s="5">
        <f t="shared" si="2"/>
        <v>0.60297671635683692</v>
      </c>
      <c r="AN8" s="5">
        <f t="shared" si="2"/>
        <v>0.60663802849348847</v>
      </c>
      <c r="AO8" s="5">
        <f t="shared" si="2"/>
        <v>0.61488131346576735</v>
      </c>
      <c r="AP8" s="5">
        <f t="shared" si="2"/>
        <v>0.62337792956024207</v>
      </c>
      <c r="AQ8" s="5">
        <f t="shared" si="2"/>
        <v>0.63827829660527491</v>
      </c>
      <c r="AR8" s="5">
        <f t="shared" si="2"/>
        <v>0.65285188018917206</v>
      </c>
      <c r="AS8" s="5">
        <f t="shared" si="2"/>
        <v>0.65960774349466877</v>
      </c>
      <c r="AT8" s="5">
        <f t="shared" si="2"/>
        <v>0.66624863501756038</v>
      </c>
      <c r="AU8" s="5">
        <f t="shared" si="2"/>
        <v>0.68449827512587846</v>
      </c>
      <c r="AV8" s="5">
        <f t="shared" si="2"/>
        <v>0.69963055270546703</v>
      </c>
      <c r="AW8" s="5">
        <f t="shared" si="2"/>
        <v>0.70076413882315192</v>
      </c>
      <c r="AX8" s="5">
        <f t="shared" si="2"/>
        <v>0.70189772494083669</v>
      </c>
      <c r="AY8" s="5">
        <f t="shared" si="2"/>
        <v>0.70303131105852146</v>
      </c>
      <c r="AZ8" s="5">
        <f t="shared" si="2"/>
        <v>0.70416489717620634</v>
      </c>
      <c r="BA8" s="5">
        <f t="shared" si="2"/>
        <v>0.70529848329389111</v>
      </c>
      <c r="BB8" s="5">
        <f t="shared" si="2"/>
        <v>0.70643206941157599</v>
      </c>
      <c r="BC8" s="5">
        <f t="shared" si="2"/>
        <v>0.70756565552926076</v>
      </c>
      <c r="BD8" s="5">
        <f t="shared" si="2"/>
        <v>0.70869924164694553</v>
      </c>
      <c r="BE8" s="5">
        <f t="shared" si="2"/>
        <v>0.70983282776463041</v>
      </c>
      <c r="BF8" s="5">
        <f t="shared" si="2"/>
        <v>0.71096641388231518</v>
      </c>
      <c r="BG8" s="5">
        <f t="shared" si="2"/>
        <v>0.71209999999999996</v>
      </c>
      <c r="BH8" s="5">
        <f t="shared" si="2"/>
        <v>0.7130266666666667</v>
      </c>
      <c r="BI8" s="5">
        <f t="shared" si="2"/>
        <v>0.71395333333333333</v>
      </c>
      <c r="BJ8" s="5">
        <f t="shared" si="2"/>
        <v>0.71487999999999996</v>
      </c>
      <c r="BK8" s="5">
        <f t="shared" si="2"/>
        <v>0.71580666666666659</v>
      </c>
      <c r="BL8" s="5">
        <f t="shared" si="2"/>
        <v>0.71673333333333333</v>
      </c>
      <c r="BM8" s="5">
        <f t="shared" si="2"/>
        <v>0.71765999999999996</v>
      </c>
      <c r="BN8" s="5">
        <f t="shared" si="2"/>
        <v>0.7185866666666666</v>
      </c>
      <c r="BO8" s="5">
        <f t="shared" si="2"/>
        <v>0.71951333333333323</v>
      </c>
      <c r="BP8" s="5">
        <f t="shared" si="2"/>
        <v>0.72043999999999997</v>
      </c>
    </row>
    <row r="9" spans="1:68" s="4" customFormat="1">
      <c r="A9" s="4" t="s">
        <v>72</v>
      </c>
      <c r="B9" s="4" t="s">
        <v>36</v>
      </c>
      <c r="C9" s="4" t="s">
        <v>37</v>
      </c>
      <c r="D9" s="4" t="s">
        <v>38</v>
      </c>
      <c r="E9" s="4" t="s">
        <v>3</v>
      </c>
      <c r="F9" s="4" t="s">
        <v>76</v>
      </c>
      <c r="G9" s="4" t="s">
        <v>39</v>
      </c>
      <c r="H9" s="5">
        <f t="shared" si="3"/>
        <v>0.44800000000000001</v>
      </c>
      <c r="I9" s="5">
        <f t="shared" si="2"/>
        <v>0.45312163808448147</v>
      </c>
      <c r="J9" s="5">
        <f t="shared" si="2"/>
        <v>0.45824327616896288</v>
      </c>
      <c r="K9" s="5">
        <f t="shared" si="2"/>
        <v>0.46336491425344434</v>
      </c>
      <c r="L9" s="5">
        <f t="shared" si="2"/>
        <v>0.4684865523379258</v>
      </c>
      <c r="M9" s="5">
        <f t="shared" si="2"/>
        <v>0.4736081904224072</v>
      </c>
      <c r="N9" s="5">
        <f t="shared" si="2"/>
        <v>0.47872982850688872</v>
      </c>
      <c r="O9" s="5">
        <f t="shared" si="2"/>
        <v>0.48385146659137018</v>
      </c>
      <c r="P9" s="5">
        <f t="shared" si="2"/>
        <v>0.48897310467585164</v>
      </c>
      <c r="Q9" s="5">
        <f t="shared" si="2"/>
        <v>0.49409474276033305</v>
      </c>
      <c r="R9" s="5">
        <f t="shared" si="2"/>
        <v>0.49921638084481451</v>
      </c>
      <c r="S9" s="5">
        <f t="shared" si="2"/>
        <v>0.50433801892929597</v>
      </c>
      <c r="T9" s="5">
        <f t="shared" si="2"/>
        <v>0.50945965701377738</v>
      </c>
      <c r="U9" s="5">
        <f t="shared" si="2"/>
        <v>0.51458129509825878</v>
      </c>
      <c r="V9" s="5">
        <f t="shared" si="2"/>
        <v>0.5197029331827403</v>
      </c>
      <c r="W9" s="5">
        <f t="shared" si="2"/>
        <v>0.52482457126722171</v>
      </c>
      <c r="X9" s="5">
        <f t="shared" si="2"/>
        <v>0.52994620935170311</v>
      </c>
      <c r="Y9" s="5">
        <f t="shared" si="2"/>
        <v>0.53506784743618463</v>
      </c>
      <c r="Z9" s="5">
        <f t="shared" si="2"/>
        <v>0.54018948552066615</v>
      </c>
      <c r="AA9" s="5">
        <f t="shared" si="2"/>
        <v>0.54531112360514755</v>
      </c>
      <c r="AB9" s="5">
        <f t="shared" si="2"/>
        <v>0.55043276168962896</v>
      </c>
      <c r="AC9" s="5">
        <f t="shared" si="2"/>
        <v>0.55555439977411036</v>
      </c>
      <c r="AD9" s="5">
        <f t="shared" si="2"/>
        <v>0.56067603785859188</v>
      </c>
      <c r="AE9" s="5">
        <f t="shared" si="2"/>
        <v>0.56579767594307329</v>
      </c>
      <c r="AF9" s="5">
        <f t="shared" si="2"/>
        <v>0.5709193140275548</v>
      </c>
      <c r="AG9" s="5">
        <f t="shared" si="2"/>
        <v>0.57604095211203621</v>
      </c>
      <c r="AH9" s="5">
        <f t="shared" si="2"/>
        <v>0.58116259019651761</v>
      </c>
      <c r="AI9" s="5">
        <f t="shared" si="2"/>
        <v>0.58628422828099913</v>
      </c>
      <c r="AJ9" s="5">
        <f t="shared" si="2"/>
        <v>0.59086229609016772</v>
      </c>
      <c r="AK9" s="5">
        <f t="shared" si="2"/>
        <v>0.59510302921742819</v>
      </c>
      <c r="AL9" s="5">
        <f t="shared" si="2"/>
        <v>0.59913621163371211</v>
      </c>
      <c r="AM9" s="5">
        <f t="shared" si="2"/>
        <v>0.60297671635683692</v>
      </c>
      <c r="AN9" s="5">
        <f t="shared" si="2"/>
        <v>0.60663802849348847</v>
      </c>
      <c r="AO9" s="5">
        <f t="shared" si="2"/>
        <v>0.61488131346576735</v>
      </c>
      <c r="AP9" s="5">
        <f t="shared" si="2"/>
        <v>0.62337792956024207</v>
      </c>
      <c r="AQ9" s="5">
        <f t="shared" si="2"/>
        <v>0.63827829660527491</v>
      </c>
      <c r="AR9" s="5">
        <f t="shared" si="2"/>
        <v>0.65285188018917206</v>
      </c>
      <c r="AS9" s="5">
        <f t="shared" si="2"/>
        <v>0.65960774349466877</v>
      </c>
      <c r="AT9" s="5">
        <f t="shared" si="2"/>
        <v>0.66624863501756038</v>
      </c>
      <c r="AU9" s="5">
        <f t="shared" si="2"/>
        <v>0.68449827512587846</v>
      </c>
      <c r="AV9" s="5">
        <f t="shared" si="2"/>
        <v>0.69963055270546703</v>
      </c>
      <c r="AW9" s="5">
        <f t="shared" si="2"/>
        <v>0.70076413882315192</v>
      </c>
      <c r="AX9" s="5">
        <f t="shared" si="2"/>
        <v>0.70189772494083669</v>
      </c>
      <c r="AY9" s="5">
        <f t="shared" si="2"/>
        <v>0.70303131105852146</v>
      </c>
      <c r="AZ9" s="5">
        <f t="shared" si="2"/>
        <v>0.70416489717620634</v>
      </c>
      <c r="BA9" s="5">
        <f t="shared" si="2"/>
        <v>0.70529848329389111</v>
      </c>
      <c r="BB9" s="5">
        <f t="shared" si="2"/>
        <v>0.70643206941157599</v>
      </c>
      <c r="BC9" s="5">
        <f t="shared" si="2"/>
        <v>0.70756565552926076</v>
      </c>
      <c r="BD9" s="5">
        <f t="shared" si="2"/>
        <v>0.70869924164694553</v>
      </c>
      <c r="BE9" s="5">
        <f t="shared" si="2"/>
        <v>0.70983282776463041</v>
      </c>
      <c r="BF9" s="5">
        <f t="shared" si="2"/>
        <v>0.71096641388231518</v>
      </c>
      <c r="BG9" s="5">
        <f t="shared" si="2"/>
        <v>0.71209999999999996</v>
      </c>
      <c r="BH9" s="5">
        <f t="shared" si="2"/>
        <v>0.7130266666666667</v>
      </c>
      <c r="BI9" s="5">
        <f t="shared" si="2"/>
        <v>0.71395333333333333</v>
      </c>
      <c r="BJ9" s="5">
        <f t="shared" si="2"/>
        <v>0.71487999999999996</v>
      </c>
      <c r="BK9" s="5">
        <f t="shared" si="2"/>
        <v>0.71580666666666659</v>
      </c>
      <c r="BL9" s="5">
        <f t="shared" si="2"/>
        <v>0.71673333333333333</v>
      </c>
      <c r="BM9" s="5">
        <f t="shared" si="2"/>
        <v>0.71765999999999996</v>
      </c>
      <c r="BN9" s="5">
        <f t="shared" si="2"/>
        <v>0.7185866666666666</v>
      </c>
      <c r="BO9" s="5">
        <f t="shared" si="2"/>
        <v>0.71951333333333323</v>
      </c>
      <c r="BP9" s="5">
        <f t="shared" si="2"/>
        <v>0.72043999999999997</v>
      </c>
    </row>
    <row r="10" spans="1:68" s="4" customFormat="1"/>
    <row r="11" spans="1:68" s="4" customFormat="1"/>
    <row r="12" spans="1:68" s="4" customFormat="1"/>
    <row r="13" spans="1:68" s="4" customFormat="1"/>
    <row r="14" spans="1:68" s="4" customFormat="1"/>
    <row r="15" spans="1:68" s="4" customFormat="1"/>
    <row r="16" spans="1:68" s="4" customFormat="1"/>
    <row r="17" s="4" customFormat="1"/>
    <row r="18" s="4" customFormat="1"/>
    <row r="19" s="4" customFormat="1"/>
    <row r="20" s="4" customFormat="1"/>
    <row r="21" s="4" customFormat="1"/>
    <row r="22" s="4" customFormat="1"/>
    <row r="23" s="4" customFormat="1"/>
    <row r="24" s="4" customFormat="1"/>
    <row r="25" s="4" customFormat="1"/>
    <row r="26" s="4" customFormat="1"/>
    <row r="27" s="4" customFormat="1"/>
    <row r="28" s="4" customFormat="1"/>
    <row r="29" s="4" customFormat="1"/>
    <row r="30" s="4" customFormat="1"/>
    <row r="31" s="4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63"/>
  <sheetViews>
    <sheetView topLeftCell="A19" zoomScale="80" zoomScaleNormal="80" workbookViewId="0">
      <selection activeCell="D7" sqref="D7"/>
    </sheetView>
  </sheetViews>
  <sheetFormatPr defaultColWidth="8.85546875" defaultRowHeight="15"/>
  <cols>
    <col min="1" max="1" width="9.140625" style="4"/>
    <col min="2" max="2" width="12.28515625" style="4" bestFit="1" customWidth="1"/>
    <col min="3" max="3" width="9.140625" style="14"/>
    <col min="4" max="4" width="92.140625" style="4" bestFit="1" customWidth="1"/>
    <col min="5" max="27" width="9.140625" style="4"/>
  </cols>
  <sheetData>
    <row r="1" spans="1:27" s="7" customFormat="1">
      <c r="A1" s="8"/>
      <c r="B1" s="8"/>
      <c r="C1" s="12" t="s">
        <v>73</v>
      </c>
      <c r="D1" s="30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s="7" customFormat="1">
      <c r="A2" s="8" t="s">
        <v>7</v>
      </c>
      <c r="B2" s="8" t="s">
        <v>1</v>
      </c>
      <c r="C2" s="13" t="s">
        <v>20</v>
      </c>
      <c r="D2" s="8" t="s">
        <v>21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>
      <c r="A3" s="4">
        <v>1960</v>
      </c>
      <c r="B3" s="4" t="s">
        <v>3</v>
      </c>
      <c r="C3" s="14">
        <f>(Li_2016!$C$7*Edwards_2004!H6)+(Li_2016!$C$13*Edwards_2004!E6)</f>
        <v>0.44800000000000001</v>
      </c>
      <c r="D3" s="4" t="s">
        <v>50</v>
      </c>
    </row>
    <row r="4" spans="1:27">
      <c r="A4" s="4">
        <v>1961</v>
      </c>
      <c r="B4" s="4" t="s">
        <v>3</v>
      </c>
      <c r="C4" s="14">
        <f>(Li_2016!$C$7*Edwards_2004!H7)+(Li_2016!$C$13*Edwards_2004!E7)</f>
        <v>0.45312163808448147</v>
      </c>
      <c r="D4" s="4" t="s">
        <v>50</v>
      </c>
    </row>
    <row r="5" spans="1:27">
      <c r="A5" s="4">
        <v>1962</v>
      </c>
      <c r="B5" s="4" t="s">
        <v>3</v>
      </c>
      <c r="C5" s="14">
        <f>(Li_2016!$C$7*Edwards_2004!H8)+(Li_2016!$C$13*Edwards_2004!E8)</f>
        <v>0.45824327616896288</v>
      </c>
      <c r="D5" s="4" t="s">
        <v>50</v>
      </c>
    </row>
    <row r="6" spans="1:27">
      <c r="A6" s="4">
        <v>1963</v>
      </c>
      <c r="B6" s="4" t="s">
        <v>3</v>
      </c>
      <c r="C6" s="14">
        <f>(Li_2016!$C$7*Edwards_2004!H9)+(Li_2016!$C$13*Edwards_2004!E9)</f>
        <v>0.46336491425344434</v>
      </c>
      <c r="D6" s="4" t="s">
        <v>50</v>
      </c>
    </row>
    <row r="7" spans="1:27">
      <c r="A7" s="4">
        <v>1964</v>
      </c>
      <c r="B7" s="4" t="s">
        <v>3</v>
      </c>
      <c r="C7" s="14">
        <f>(Li_2016!$C$7*Edwards_2004!H10)+(Li_2016!$C$13*Edwards_2004!E10)</f>
        <v>0.4684865523379258</v>
      </c>
      <c r="D7" s="4" t="s">
        <v>50</v>
      </c>
    </row>
    <row r="8" spans="1:27">
      <c r="A8" s="4">
        <v>1965</v>
      </c>
      <c r="B8" s="4" t="s">
        <v>3</v>
      </c>
      <c r="C8" s="14">
        <f>(Li_2016!$C$7*Edwards_2004!H11)+(Li_2016!$C$13*Edwards_2004!E11)</f>
        <v>0.4736081904224072</v>
      </c>
      <c r="D8" s="4" t="s">
        <v>50</v>
      </c>
    </row>
    <row r="9" spans="1:27">
      <c r="A9" s="4">
        <v>1966</v>
      </c>
      <c r="B9" s="4" t="s">
        <v>3</v>
      </c>
      <c r="C9" s="14">
        <f>(Li_2016!$C$7*Edwards_2004!H12)+(Li_2016!$C$13*Edwards_2004!E12)</f>
        <v>0.47872982850688872</v>
      </c>
      <c r="D9" s="4" t="s">
        <v>50</v>
      </c>
    </row>
    <row r="10" spans="1:27">
      <c r="A10" s="4">
        <v>1967</v>
      </c>
      <c r="B10" s="4" t="s">
        <v>3</v>
      </c>
      <c r="C10" s="14">
        <f>(Li_2016!$C$7*Edwards_2004!H13)+(Li_2016!$C$13*Edwards_2004!E13)</f>
        <v>0.48385146659137018</v>
      </c>
      <c r="D10" s="4" t="s">
        <v>50</v>
      </c>
    </row>
    <row r="11" spans="1:27">
      <c r="A11" s="4">
        <v>1968</v>
      </c>
      <c r="B11" s="4" t="s">
        <v>3</v>
      </c>
      <c r="C11" s="14">
        <f>(Li_2016!$C$7*Edwards_2004!H14)+(Li_2016!$C$13*Edwards_2004!E14)</f>
        <v>0.48897310467585164</v>
      </c>
      <c r="D11" s="4" t="s">
        <v>50</v>
      </c>
    </row>
    <row r="12" spans="1:27">
      <c r="A12" s="4">
        <v>1969</v>
      </c>
      <c r="B12" s="4" t="s">
        <v>3</v>
      </c>
      <c r="C12" s="14">
        <f>(Li_2016!$C$7*Edwards_2004!H15)+(Li_2016!$C$13*Edwards_2004!E15)</f>
        <v>0.49409474276033305</v>
      </c>
      <c r="D12" s="4" t="s">
        <v>50</v>
      </c>
    </row>
    <row r="13" spans="1:27">
      <c r="A13" s="4">
        <v>1970</v>
      </c>
      <c r="B13" s="4" t="s">
        <v>3</v>
      </c>
      <c r="C13" s="14">
        <f>(Li_2016!$C$7*Edwards_2004!H16)+(Li_2016!$C$13*Edwards_2004!E16)</f>
        <v>0.49921638084481451</v>
      </c>
      <c r="D13" s="4" t="s">
        <v>50</v>
      </c>
    </row>
    <row r="14" spans="1:27">
      <c r="A14" s="4">
        <v>1971</v>
      </c>
      <c r="B14" s="4" t="s">
        <v>3</v>
      </c>
      <c r="C14" s="14">
        <f>(Li_2016!$C$7*Edwards_2004!H17)+(Li_2016!$C$13*Edwards_2004!E17)</f>
        <v>0.50433801892929597</v>
      </c>
      <c r="D14" s="4" t="s">
        <v>50</v>
      </c>
    </row>
    <row r="15" spans="1:27">
      <c r="A15" s="4">
        <v>1972</v>
      </c>
      <c r="B15" s="4" t="s">
        <v>3</v>
      </c>
      <c r="C15" s="14">
        <f>(Li_2016!$C$7*Edwards_2004!H18)+(Li_2016!$C$13*Edwards_2004!E18)</f>
        <v>0.50945965701377738</v>
      </c>
      <c r="D15" s="4" t="s">
        <v>50</v>
      </c>
    </row>
    <row r="16" spans="1:27">
      <c r="A16" s="4">
        <v>1973</v>
      </c>
      <c r="B16" s="4" t="s">
        <v>3</v>
      </c>
      <c r="C16" s="14">
        <f>(Li_2016!$C$7*Edwards_2004!H19)+(Li_2016!$C$13*Edwards_2004!E19)</f>
        <v>0.51458129509825878</v>
      </c>
      <c r="D16" s="4" t="s">
        <v>50</v>
      </c>
    </row>
    <row r="17" spans="1:4">
      <c r="A17" s="4">
        <v>1974</v>
      </c>
      <c r="B17" s="4" t="s">
        <v>3</v>
      </c>
      <c r="C17" s="14">
        <f>(Li_2016!$C$7*Edwards_2004!H20)+(Li_2016!$C$13*Edwards_2004!E20)</f>
        <v>0.5197029331827403</v>
      </c>
      <c r="D17" s="4" t="s">
        <v>50</v>
      </c>
    </row>
    <row r="18" spans="1:4">
      <c r="A18" s="4">
        <v>1975</v>
      </c>
      <c r="B18" s="4" t="s">
        <v>3</v>
      </c>
      <c r="C18" s="14">
        <f>(Li_2016!$C$7*Edwards_2004!H21)+(Li_2016!$C$13*Edwards_2004!E21)</f>
        <v>0.52482457126722171</v>
      </c>
      <c r="D18" s="4" t="s">
        <v>50</v>
      </c>
    </row>
    <row r="19" spans="1:4">
      <c r="A19" s="4">
        <v>1976</v>
      </c>
      <c r="B19" s="4" t="s">
        <v>3</v>
      </c>
      <c r="C19" s="14">
        <f>(Li_2016!$C$7*Edwards_2004!H22)+(Li_2016!$C$13*Edwards_2004!E22)</f>
        <v>0.52994620935170311</v>
      </c>
      <c r="D19" s="4" t="s">
        <v>50</v>
      </c>
    </row>
    <row r="20" spans="1:4">
      <c r="A20" s="4">
        <v>1977</v>
      </c>
      <c r="B20" s="4" t="s">
        <v>3</v>
      </c>
      <c r="C20" s="14">
        <f>(Li_2016!$C$7*Edwards_2004!H23)+(Li_2016!$C$13*Edwards_2004!E23)</f>
        <v>0.53506784743618463</v>
      </c>
      <c r="D20" s="4" t="s">
        <v>50</v>
      </c>
    </row>
    <row r="21" spans="1:4">
      <c r="A21" s="4">
        <v>1978</v>
      </c>
      <c r="B21" s="4" t="s">
        <v>3</v>
      </c>
      <c r="C21" s="14">
        <f>(Li_2016!$C$7*Edwards_2004!H24)+(Li_2016!$C$13*Edwards_2004!E24)</f>
        <v>0.54018948552066615</v>
      </c>
      <c r="D21" s="4" t="s">
        <v>50</v>
      </c>
    </row>
    <row r="22" spans="1:4">
      <c r="A22" s="4">
        <v>1979</v>
      </c>
      <c r="B22" s="4" t="s">
        <v>3</v>
      </c>
      <c r="C22" s="14">
        <f>(Li_2016!$C$7*Edwards_2004!H25)+(Li_2016!$C$13*Edwards_2004!E25)</f>
        <v>0.54531112360514755</v>
      </c>
      <c r="D22" s="4" t="s">
        <v>50</v>
      </c>
    </row>
    <row r="23" spans="1:4">
      <c r="A23" s="4">
        <v>1980</v>
      </c>
      <c r="B23" s="4" t="s">
        <v>3</v>
      </c>
      <c r="C23" s="14">
        <f>(Li_2016!$C$7*Edwards_2004!H26)+(Li_2016!$C$13*Edwards_2004!E26)</f>
        <v>0.55043276168962896</v>
      </c>
      <c r="D23" s="4" t="s">
        <v>50</v>
      </c>
    </row>
    <row r="24" spans="1:4">
      <c r="A24" s="4">
        <v>1981</v>
      </c>
      <c r="B24" s="4" t="s">
        <v>3</v>
      </c>
      <c r="C24" s="14">
        <f>(Li_2016!$C$7*Edwards_2004!H27)+(Li_2016!$C$13*Edwards_2004!E27)</f>
        <v>0.55555439977411036</v>
      </c>
      <c r="D24" s="4" t="s">
        <v>50</v>
      </c>
    </row>
    <row r="25" spans="1:4">
      <c r="A25" s="4">
        <v>1982</v>
      </c>
      <c r="B25" s="4" t="s">
        <v>3</v>
      </c>
      <c r="C25" s="14">
        <f>(Li_2016!$C$7*Edwards_2004!H28)+(Li_2016!$C$13*Edwards_2004!E28)</f>
        <v>0.56067603785859188</v>
      </c>
      <c r="D25" s="4" t="s">
        <v>50</v>
      </c>
    </row>
    <row r="26" spans="1:4">
      <c r="A26" s="4">
        <v>1983</v>
      </c>
      <c r="B26" s="4" t="s">
        <v>3</v>
      </c>
      <c r="C26" s="14">
        <f>(Li_2016!$C$7*Edwards_2004!H29)+(Li_2016!$C$13*Edwards_2004!E29)</f>
        <v>0.56579767594307329</v>
      </c>
      <c r="D26" s="4" t="s">
        <v>50</v>
      </c>
    </row>
    <row r="27" spans="1:4">
      <c r="A27" s="4">
        <v>1984</v>
      </c>
      <c r="B27" s="4" t="s">
        <v>3</v>
      </c>
      <c r="C27" s="14">
        <f>(Li_2016!$C$7*Edwards_2004!H30)+(Li_2016!$C$13*Edwards_2004!E30)</f>
        <v>0.5709193140275548</v>
      </c>
      <c r="D27" s="4" t="s">
        <v>50</v>
      </c>
    </row>
    <row r="28" spans="1:4">
      <c r="A28" s="4">
        <v>1985</v>
      </c>
      <c r="B28" s="4" t="s">
        <v>3</v>
      </c>
      <c r="C28" s="14">
        <f>(Li_2016!$C$7*Edwards_2004!H31)+(Li_2016!$C$13*Edwards_2004!E31)</f>
        <v>0.57604095211203621</v>
      </c>
      <c r="D28" s="4" t="s">
        <v>50</v>
      </c>
    </row>
    <row r="29" spans="1:4">
      <c r="A29" s="4">
        <v>1986</v>
      </c>
      <c r="B29" s="4" t="s">
        <v>3</v>
      </c>
      <c r="C29" s="14">
        <f>(Li_2016!$C$7*Edwards_2004!H32)+(Li_2016!$C$13*Edwards_2004!E32)</f>
        <v>0.58116259019651761</v>
      </c>
      <c r="D29" s="4" t="s">
        <v>50</v>
      </c>
    </row>
    <row r="30" spans="1:4">
      <c r="A30" s="4">
        <v>1987</v>
      </c>
      <c r="B30" s="4" t="s">
        <v>3</v>
      </c>
      <c r="C30" s="14">
        <f>(Li_2016!$C$7*Edwards_2004!H33)+(Li_2016!$C$13*Edwards_2004!E33)</f>
        <v>0.58628422828099913</v>
      </c>
      <c r="D30" s="4" t="s">
        <v>50</v>
      </c>
    </row>
    <row r="31" spans="1:4">
      <c r="A31" s="4">
        <v>1988</v>
      </c>
      <c r="B31" s="4" t="s">
        <v>3</v>
      </c>
      <c r="C31" s="14">
        <f>(Li_2016!$C$7*Edwards_2004!H34)+(Li_2016!$C$13*Edwards_2004!E34)</f>
        <v>0.59086229609016772</v>
      </c>
      <c r="D31" s="4" t="s">
        <v>50</v>
      </c>
    </row>
    <row r="32" spans="1:4">
      <c r="A32" s="4">
        <v>1989</v>
      </c>
      <c r="B32" s="4" t="s">
        <v>3</v>
      </c>
      <c r="C32" s="14">
        <f>(Li_2016!$C$7*Edwards_2004!H35)+(Li_2016!$C$13*Edwards_2004!E35)</f>
        <v>0.59510302921742819</v>
      </c>
      <c r="D32" s="4" t="s">
        <v>50</v>
      </c>
    </row>
    <row r="33" spans="1:4">
      <c r="A33" s="4">
        <v>1990</v>
      </c>
      <c r="B33" s="4" t="s">
        <v>3</v>
      </c>
      <c r="C33" s="14">
        <f>(Li_2016!$C$7*Edwards_2004!H36)+(Li_2016!$C$13*Edwards_2004!E36)</f>
        <v>0.59913621163371211</v>
      </c>
      <c r="D33" s="4" t="s">
        <v>50</v>
      </c>
    </row>
    <row r="34" spans="1:4">
      <c r="A34" s="4">
        <v>1991</v>
      </c>
      <c r="B34" s="4" t="s">
        <v>3</v>
      </c>
      <c r="C34" s="14">
        <f>(Li_2016!$C$7*Edwards_2004!H37)+(Li_2016!$C$13*Edwards_2004!E37)</f>
        <v>0.60297671635683692</v>
      </c>
      <c r="D34" s="4" t="s">
        <v>50</v>
      </c>
    </row>
    <row r="35" spans="1:4">
      <c r="A35" s="4">
        <v>1992</v>
      </c>
      <c r="B35" s="4" t="s">
        <v>3</v>
      </c>
      <c r="C35" s="14">
        <f>(Li_2016!$C$7*Edwards_2004!H38)+(Li_2016!$C$13*Edwards_2004!E38)</f>
        <v>0.60663802849348847</v>
      </c>
      <c r="D35" s="4" t="s">
        <v>50</v>
      </c>
    </row>
    <row r="36" spans="1:4">
      <c r="A36" s="4">
        <v>1993</v>
      </c>
      <c r="B36" s="4" t="s">
        <v>3</v>
      </c>
      <c r="C36" s="14">
        <f>(Li_2016!$C$7*Edwards_2004!H39)+(Li_2016!$C$13*Edwards_2004!E39)</f>
        <v>0.61488131346576735</v>
      </c>
      <c r="D36" s="4" t="s">
        <v>50</v>
      </c>
    </row>
    <row r="37" spans="1:4">
      <c r="A37" s="4">
        <v>1994</v>
      </c>
      <c r="B37" s="4" t="s">
        <v>3</v>
      </c>
      <c r="C37" s="14">
        <f>(Li_2016!$C$7*Edwards_2004!H40)+(Li_2016!$C$13*Edwards_2004!E40)</f>
        <v>0.62337792956024207</v>
      </c>
      <c r="D37" s="4" t="s">
        <v>50</v>
      </c>
    </row>
    <row r="38" spans="1:4">
      <c r="A38" s="4">
        <v>1995</v>
      </c>
      <c r="B38" s="4" t="s">
        <v>3</v>
      </c>
      <c r="C38" s="14">
        <f>(Li_2016!$C$7*Edwards_2004!H41)+(Li_2016!$C$13*Edwards_2004!E41)</f>
        <v>0.63827829660527491</v>
      </c>
      <c r="D38" s="4" t="s">
        <v>50</v>
      </c>
    </row>
    <row r="39" spans="1:4">
      <c r="A39" s="4">
        <v>1996</v>
      </c>
      <c r="B39" s="4" t="s">
        <v>3</v>
      </c>
      <c r="C39" s="14">
        <f>(Li_2016!$C$7*Edwards_2004!H42)+(Li_2016!$C$13*Edwards_2004!E42)</f>
        <v>0.65285188018917206</v>
      </c>
      <c r="D39" s="4" t="s">
        <v>50</v>
      </c>
    </row>
    <row r="40" spans="1:4">
      <c r="A40" s="4">
        <v>1997</v>
      </c>
      <c r="B40" s="4" t="s">
        <v>3</v>
      </c>
      <c r="C40" s="14">
        <f>(Li_2016!$C$7*Edwards_2004!H43)+(Li_2016!$C$13*Edwards_2004!E43)</f>
        <v>0.65960774349466877</v>
      </c>
      <c r="D40" s="4" t="s">
        <v>50</v>
      </c>
    </row>
    <row r="41" spans="1:4">
      <c r="A41" s="4">
        <v>1998</v>
      </c>
      <c r="B41" s="4" t="s">
        <v>3</v>
      </c>
      <c r="C41" s="14">
        <f>(Li_2016!$C$7*Edwards_2004!H44)+(Li_2016!$C$13*Edwards_2004!E44)</f>
        <v>0.66624863501756038</v>
      </c>
      <c r="D41" s="4" t="s">
        <v>50</v>
      </c>
    </row>
    <row r="42" spans="1:4">
      <c r="A42" s="4">
        <v>1999</v>
      </c>
      <c r="B42" s="4" t="s">
        <v>3</v>
      </c>
      <c r="C42" s="14">
        <f>(Li_2016!$C$7*Edwards_2004!H45)+(Li_2016!$C$13*Edwards_2004!E45)</f>
        <v>0.68449827512587846</v>
      </c>
      <c r="D42" s="4" t="s">
        <v>50</v>
      </c>
    </row>
    <row r="43" spans="1:4">
      <c r="A43" s="4">
        <v>2000</v>
      </c>
      <c r="B43" s="4" t="s">
        <v>3</v>
      </c>
      <c r="C43" s="14">
        <f>(Li_2016!$C$7*Edwards_2004!H46)+(Li_2016!$C$13*Edwards_2004!E46)</f>
        <v>0.69963055270546703</v>
      </c>
      <c r="D43" s="4" t="s">
        <v>50</v>
      </c>
    </row>
    <row r="44" spans="1:4">
      <c r="A44" s="4">
        <v>2001</v>
      </c>
      <c r="B44" s="4" t="s">
        <v>3</v>
      </c>
      <c r="C44" s="14">
        <f>(Li_2016!$C$7*Edwards_2004!H47)+(Li_2016!$C$13*Edwards_2004!E47)</f>
        <v>0.70076413882315192</v>
      </c>
      <c r="D44" s="4" t="s">
        <v>50</v>
      </c>
    </row>
    <row r="45" spans="1:4">
      <c r="A45" s="4">
        <v>2002</v>
      </c>
      <c r="B45" s="4" t="s">
        <v>3</v>
      </c>
      <c r="C45" s="14">
        <f>(Li_2016!$C$7*Edwards_2004!H48)+(Li_2016!$C$13*Edwards_2004!E48)</f>
        <v>0.70189772494083669</v>
      </c>
      <c r="D45" s="4" t="s">
        <v>50</v>
      </c>
    </row>
    <row r="46" spans="1:4">
      <c r="A46" s="4">
        <v>2003</v>
      </c>
      <c r="B46" s="4" t="s">
        <v>3</v>
      </c>
      <c r="C46" s="14">
        <f>(Li_2016!$C$7*Edwards_2004!H49)+(Li_2016!$C$13*Edwards_2004!E49)</f>
        <v>0.70303131105852146</v>
      </c>
      <c r="D46" s="4" t="s">
        <v>50</v>
      </c>
    </row>
    <row r="47" spans="1:4">
      <c r="A47" s="4">
        <v>2004</v>
      </c>
      <c r="B47" s="4" t="s">
        <v>3</v>
      </c>
      <c r="C47" s="14">
        <f>(Li_2016!$C$7*Edwards_2004!H50)+(Li_2016!$C$13*Edwards_2004!E50)</f>
        <v>0.70416489717620634</v>
      </c>
      <c r="D47" s="4" t="s">
        <v>50</v>
      </c>
    </row>
    <row r="48" spans="1:4">
      <c r="A48" s="4">
        <v>2005</v>
      </c>
      <c r="B48" s="4" t="s">
        <v>3</v>
      </c>
      <c r="C48" s="14">
        <f>(Li_2016!$C$7*Edwards_2004!H51)+(Li_2016!$C$13*Edwards_2004!E51)</f>
        <v>0.70529848329389111</v>
      </c>
      <c r="D48" s="4" t="s">
        <v>50</v>
      </c>
    </row>
    <row r="49" spans="1:4">
      <c r="A49" s="4">
        <v>2006</v>
      </c>
      <c r="B49" s="4" t="s">
        <v>3</v>
      </c>
      <c r="C49" s="14">
        <f>(Li_2016!$C$7*Edwards_2004!H52)+(Li_2016!$C$13*Edwards_2004!E52)</f>
        <v>0.70643206941157599</v>
      </c>
      <c r="D49" s="4" t="s">
        <v>50</v>
      </c>
    </row>
    <row r="50" spans="1:4">
      <c r="A50" s="4">
        <v>2007</v>
      </c>
      <c r="B50" s="4" t="s">
        <v>3</v>
      </c>
      <c r="C50" s="14">
        <f>(Li_2016!$C$7*Edwards_2004!H53)+(Li_2016!$C$13*Edwards_2004!E53)</f>
        <v>0.70756565552926076</v>
      </c>
      <c r="D50" s="4" t="s">
        <v>50</v>
      </c>
    </row>
    <row r="51" spans="1:4">
      <c r="A51" s="4">
        <v>2008</v>
      </c>
      <c r="B51" s="4" t="s">
        <v>3</v>
      </c>
      <c r="C51" s="14">
        <f>(Li_2016!$C$7*Edwards_2004!H54)+(Li_2016!$C$13*Edwards_2004!E54)</f>
        <v>0.70869924164694553</v>
      </c>
      <c r="D51" s="4" t="s">
        <v>50</v>
      </c>
    </row>
    <row r="52" spans="1:4">
      <c r="A52" s="4">
        <v>2009</v>
      </c>
      <c r="B52" s="4" t="s">
        <v>3</v>
      </c>
      <c r="C52" s="14">
        <f>(Li_2016!$C$7*Edwards_2004!H55)+(Li_2016!$C$13*Edwards_2004!E55)</f>
        <v>0.70983282776463041</v>
      </c>
      <c r="D52" s="4" t="s">
        <v>50</v>
      </c>
    </row>
    <row r="53" spans="1:4">
      <c r="A53" s="4">
        <v>2010</v>
      </c>
      <c r="B53" s="4" t="s">
        <v>3</v>
      </c>
      <c r="C53" s="14">
        <f>(Li_2016!$C$7*Edwards_2004!H56)+(Li_2016!$C$13*Edwards_2004!E56)</f>
        <v>0.71096641388231518</v>
      </c>
      <c r="D53" s="4" t="s">
        <v>50</v>
      </c>
    </row>
    <row r="54" spans="1:4">
      <c r="A54" s="4">
        <v>2011</v>
      </c>
      <c r="B54" s="4" t="s">
        <v>3</v>
      </c>
      <c r="C54" s="14">
        <f>(Li_2016!$C$7*Edwards_2004!H57)+(Li_2016!$C$13*Edwards_2004!E57)</f>
        <v>0.71209999999999996</v>
      </c>
      <c r="D54" s="4" t="s">
        <v>50</v>
      </c>
    </row>
    <row r="55" spans="1:4">
      <c r="A55" s="4">
        <v>2012</v>
      </c>
      <c r="B55" s="4" t="s">
        <v>3</v>
      </c>
      <c r="C55" s="14">
        <f>(Li_2016!$C$7*Edwards_2004!H58)+(Li_2016!$C$13*Edwards_2004!E58)</f>
        <v>0.7130266666666667</v>
      </c>
      <c r="D55" s="4" t="s">
        <v>50</v>
      </c>
    </row>
    <row r="56" spans="1:4">
      <c r="A56" s="4">
        <v>2013</v>
      </c>
      <c r="B56" s="4" t="s">
        <v>3</v>
      </c>
      <c r="C56" s="14">
        <f>(Li_2016!$C$7*Edwards_2004!H59)+(Li_2016!$C$13*Edwards_2004!E59)</f>
        <v>0.71395333333333333</v>
      </c>
      <c r="D56" s="4" t="s">
        <v>50</v>
      </c>
    </row>
    <row r="57" spans="1:4">
      <c r="A57" s="4">
        <v>2014</v>
      </c>
      <c r="B57" s="4" t="s">
        <v>3</v>
      </c>
      <c r="C57" s="14">
        <f>(Li_2016!$C$7*Edwards_2004!H60)+(Li_2016!$C$13*Edwards_2004!E60)</f>
        <v>0.71487999999999996</v>
      </c>
      <c r="D57" s="4" t="s">
        <v>50</v>
      </c>
    </row>
    <row r="58" spans="1:4">
      <c r="A58" s="4">
        <v>2015</v>
      </c>
      <c r="B58" s="4" t="s">
        <v>3</v>
      </c>
      <c r="C58" s="14">
        <f>(Li_2016!$C$7*Edwards_2004!H61)+(Li_2016!$C$13*Edwards_2004!E61)</f>
        <v>0.71580666666666659</v>
      </c>
      <c r="D58" s="4" t="s">
        <v>50</v>
      </c>
    </row>
    <row r="59" spans="1:4">
      <c r="A59" s="4">
        <v>2016</v>
      </c>
      <c r="B59" s="4" t="s">
        <v>3</v>
      </c>
      <c r="C59" s="14">
        <f>(Li_2016!$C$7*Edwards_2004!H62)+(Li_2016!$C$13*Edwards_2004!E62)</f>
        <v>0.71673333333333333</v>
      </c>
      <c r="D59" s="4" t="s">
        <v>50</v>
      </c>
    </row>
    <row r="60" spans="1:4">
      <c r="A60" s="4">
        <v>2017</v>
      </c>
      <c r="B60" s="4" t="s">
        <v>3</v>
      </c>
      <c r="C60" s="14">
        <f>(Li_2016!$C$7*Edwards_2004!H63)+(Li_2016!$C$13*Edwards_2004!E63)</f>
        <v>0.71765999999999996</v>
      </c>
      <c r="D60" s="4" t="s">
        <v>50</v>
      </c>
    </row>
    <row r="61" spans="1:4">
      <c r="A61" s="4">
        <v>2018</v>
      </c>
      <c r="B61" s="4" t="s">
        <v>3</v>
      </c>
      <c r="C61" s="14">
        <f>(Li_2016!$C$7*Edwards_2004!H64)+(Li_2016!$C$13*Edwards_2004!E64)</f>
        <v>0.7185866666666666</v>
      </c>
      <c r="D61" s="4" t="s">
        <v>50</v>
      </c>
    </row>
    <row r="62" spans="1:4">
      <c r="A62" s="4">
        <v>2019</v>
      </c>
      <c r="B62" s="4" t="s">
        <v>3</v>
      </c>
      <c r="C62" s="14">
        <f>(Li_2016!$C$7*Edwards_2004!H65)+(Li_2016!$C$13*Edwards_2004!E65)</f>
        <v>0.71951333333333323</v>
      </c>
      <c r="D62" s="4" t="s">
        <v>50</v>
      </c>
    </row>
    <row r="63" spans="1:4">
      <c r="A63" s="4">
        <v>2020</v>
      </c>
      <c r="B63" s="4" t="s">
        <v>3</v>
      </c>
      <c r="C63" s="14">
        <f>(Li_2016!$C$7*Edwards_2004!H66)+(Li_2016!$C$13*Edwards_2004!E66)</f>
        <v>0.72043999999999997</v>
      </c>
      <c r="D63" s="4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Q21"/>
  <sheetViews>
    <sheetView workbookViewId="0">
      <selection activeCell="E13" sqref="E13"/>
    </sheetView>
  </sheetViews>
  <sheetFormatPr defaultColWidth="8.85546875" defaultRowHeight="15"/>
  <cols>
    <col min="2" max="2" width="20.7109375" bestFit="1" customWidth="1"/>
  </cols>
  <sheetData>
    <row r="1" spans="1:17">
      <c r="A1" t="s">
        <v>5</v>
      </c>
    </row>
    <row r="2" spans="1:17">
      <c r="A2" s="6" t="s">
        <v>4</v>
      </c>
      <c r="Q2" s="9" t="s">
        <v>9</v>
      </c>
    </row>
    <row r="3" spans="1:17">
      <c r="Q3" s="9" t="s">
        <v>10</v>
      </c>
    </row>
    <row r="4" spans="1:17">
      <c r="A4" s="11" t="s">
        <v>6</v>
      </c>
      <c r="B4" s="10"/>
      <c r="C4" s="10"/>
      <c r="Q4" s="9" t="s">
        <v>11</v>
      </c>
    </row>
    <row r="5" spans="1:17">
      <c r="A5" s="8" t="s">
        <v>7</v>
      </c>
      <c r="B5" s="8" t="s">
        <v>22</v>
      </c>
      <c r="C5" s="8" t="s">
        <v>8</v>
      </c>
      <c r="Q5" s="9" t="s">
        <v>12</v>
      </c>
    </row>
    <row r="6" spans="1:17">
      <c r="A6" s="4">
        <v>1960</v>
      </c>
      <c r="B6" s="4" t="s">
        <v>23</v>
      </c>
      <c r="C6" s="4">
        <v>0.55400000000000005</v>
      </c>
      <c r="Q6" s="9" t="s">
        <v>13</v>
      </c>
    </row>
    <row r="7" spans="1:17">
      <c r="A7" s="4">
        <v>1960</v>
      </c>
      <c r="B7" s="4" t="s">
        <v>24</v>
      </c>
      <c r="C7" s="4">
        <v>0.44800000000000001</v>
      </c>
      <c r="Q7" s="9" t="s">
        <v>14</v>
      </c>
    </row>
    <row r="8" spans="1:17">
      <c r="A8" s="4">
        <v>1960</v>
      </c>
      <c r="B8" s="4" t="s">
        <v>25</v>
      </c>
      <c r="C8" s="4">
        <v>0.46100000000000002</v>
      </c>
      <c r="Q8" s="9" t="s">
        <v>15</v>
      </c>
    </row>
    <row r="9" spans="1:17">
      <c r="A9" s="4">
        <v>1960</v>
      </c>
      <c r="B9" s="4" t="s">
        <v>26</v>
      </c>
      <c r="C9" s="4">
        <v>0.35599999999999998</v>
      </c>
      <c r="Q9" s="9" t="s">
        <v>16</v>
      </c>
    </row>
    <row r="10" spans="1:17">
      <c r="A10" s="4">
        <v>1960</v>
      </c>
      <c r="B10" s="4" t="s">
        <v>27</v>
      </c>
      <c r="C10" s="4" t="s">
        <v>29</v>
      </c>
      <c r="Q10" s="9" t="s">
        <v>17</v>
      </c>
    </row>
    <row r="11" spans="1:17">
      <c r="A11" s="4">
        <v>1960</v>
      </c>
      <c r="B11" s="4" t="s">
        <v>28</v>
      </c>
      <c r="C11" s="4" t="s">
        <v>29</v>
      </c>
      <c r="Q11" s="9" t="s">
        <v>18</v>
      </c>
    </row>
    <row r="12" spans="1:17">
      <c r="A12" s="4">
        <v>2015</v>
      </c>
      <c r="B12" s="4" t="s">
        <v>23</v>
      </c>
      <c r="C12" s="4">
        <v>0.91400000000000003</v>
      </c>
    </row>
    <row r="13" spans="1:17">
      <c r="A13" s="4">
        <v>2015</v>
      </c>
      <c r="B13" s="4" t="s">
        <v>24</v>
      </c>
      <c r="C13" s="4">
        <v>0.72599999999999998</v>
      </c>
    </row>
    <row r="14" spans="1:17">
      <c r="A14" s="4">
        <v>2015</v>
      </c>
      <c r="B14" s="4" t="s">
        <v>25</v>
      </c>
      <c r="C14" s="4">
        <v>0.82899999999999996</v>
      </c>
    </row>
    <row r="15" spans="1:17">
      <c r="A15" s="4">
        <v>2015</v>
      </c>
      <c r="B15" s="4" t="s">
        <v>26</v>
      </c>
      <c r="C15" s="4">
        <v>0.876</v>
      </c>
    </row>
    <row r="16" spans="1:17">
      <c r="A16" s="4">
        <v>2015</v>
      </c>
      <c r="B16" s="4" t="s">
        <v>27</v>
      </c>
      <c r="C16" s="4">
        <v>0.69099999999999995</v>
      </c>
    </row>
    <row r="17" spans="1:3">
      <c r="A17" s="4">
        <v>2015</v>
      </c>
      <c r="B17" s="4" t="s">
        <v>28</v>
      </c>
      <c r="C17" s="4">
        <v>0.76300000000000001</v>
      </c>
    </row>
    <row r="19" spans="1:3">
      <c r="A19" s="4">
        <v>1960</v>
      </c>
      <c r="B19" s="4" t="s">
        <v>30</v>
      </c>
      <c r="C19" s="4">
        <f>AVERAGE(C6:C9)</f>
        <v>0.45474999999999999</v>
      </c>
    </row>
    <row r="20" spans="1:3">
      <c r="A20" s="4">
        <v>2015</v>
      </c>
      <c r="B20" s="4" t="s">
        <v>30</v>
      </c>
      <c r="C20" s="4">
        <f>AVERAGE(C12:C16)</f>
        <v>0.80720000000000014</v>
      </c>
    </row>
    <row r="21" spans="1:3">
      <c r="A21" s="4"/>
      <c r="B21" s="4"/>
    </row>
  </sheetData>
  <hyperlinks>
    <hyperlink ref="A2" r:id="rId1" xr:uid="{00000000-0004-0000-0400-000000000000}"/>
  </hyperlinks>
  <pageMargins left="0.7" right="0.7" top="0.75" bottom="0.75" header="0.3" footer="0.3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H66"/>
  <sheetViews>
    <sheetView tabSelected="1" topLeftCell="A25" zoomScale="80" zoomScaleNormal="80" workbookViewId="0">
      <selection activeCell="D49" sqref="D49"/>
    </sheetView>
  </sheetViews>
  <sheetFormatPr defaultColWidth="9.140625" defaultRowHeight="15"/>
  <cols>
    <col min="1" max="1" width="11.7109375" style="16" customWidth="1"/>
    <col min="2" max="2" width="11.140625" style="16" customWidth="1"/>
    <col min="3" max="3" width="20.42578125" style="16" customWidth="1"/>
    <col min="4" max="4" width="19.7109375" style="16" customWidth="1"/>
    <col min="5" max="5" width="29.42578125" style="16" customWidth="1"/>
    <col min="6" max="6" width="22.42578125" style="17" customWidth="1"/>
    <col min="7" max="7" width="9.140625" style="16"/>
    <col min="8" max="8" width="31.28515625" style="16" customWidth="1"/>
    <col min="9" max="16384" width="9.140625" style="16"/>
  </cols>
  <sheetData>
    <row r="1" spans="1:8">
      <c r="A1" s="25" t="s">
        <v>40</v>
      </c>
    </row>
    <row r="2" spans="1:8">
      <c r="A2" s="18" t="s">
        <v>41</v>
      </c>
    </row>
    <row r="5" spans="1:8" s="20" customFormat="1" ht="30">
      <c r="A5" s="19" t="s">
        <v>0</v>
      </c>
      <c r="B5" s="19" t="s">
        <v>7</v>
      </c>
      <c r="C5" s="19" t="s">
        <v>42</v>
      </c>
      <c r="D5" s="19" t="s">
        <v>43</v>
      </c>
      <c r="E5" s="19" t="s">
        <v>44</v>
      </c>
      <c r="F5" s="19" t="s">
        <v>21</v>
      </c>
      <c r="H5" s="19" t="s">
        <v>45</v>
      </c>
    </row>
    <row r="6" spans="1:8">
      <c r="A6" s="17" t="s">
        <v>19</v>
      </c>
      <c r="B6" s="17">
        <v>1960</v>
      </c>
      <c r="C6" s="17"/>
      <c r="D6" s="17"/>
      <c r="E6" s="21">
        <v>0</v>
      </c>
      <c r="F6" s="22" t="s">
        <v>46</v>
      </c>
      <c r="H6" s="23">
        <f>1-E6</f>
        <v>1</v>
      </c>
    </row>
    <row r="7" spans="1:8">
      <c r="A7" s="17" t="s">
        <v>19</v>
      </c>
      <c r="B7" s="17">
        <v>1961</v>
      </c>
      <c r="C7" s="17"/>
      <c r="D7" s="17"/>
      <c r="E7" s="21">
        <f>E6+((E$33-E$6)/(B$33-B$6))</f>
        <v>1.8423158577271396E-2</v>
      </c>
      <c r="F7" s="22" t="s">
        <v>31</v>
      </c>
      <c r="H7" s="23">
        <f t="shared" ref="H7:H66" si="0">1-E7</f>
        <v>0.98157684142272861</v>
      </c>
    </row>
    <row r="8" spans="1:8">
      <c r="A8" s="17" t="s">
        <v>19</v>
      </c>
      <c r="B8" s="17">
        <v>1962</v>
      </c>
      <c r="E8" s="21">
        <f t="shared" ref="E8:E32" si="1">E7+((E$33-E$6)/(B$33-B$6))</f>
        <v>3.6846317154542792E-2</v>
      </c>
      <c r="F8" s="22" t="s">
        <v>31</v>
      </c>
      <c r="H8" s="23">
        <f t="shared" si="0"/>
        <v>0.96315368284545722</v>
      </c>
    </row>
    <row r="9" spans="1:8">
      <c r="A9" s="17" t="s">
        <v>19</v>
      </c>
      <c r="B9" s="17">
        <v>1963</v>
      </c>
      <c r="E9" s="21">
        <f t="shared" si="1"/>
        <v>5.5269475731814191E-2</v>
      </c>
      <c r="F9" s="22" t="s">
        <v>31</v>
      </c>
      <c r="H9" s="23">
        <f t="shared" si="0"/>
        <v>0.94473052426818582</v>
      </c>
    </row>
    <row r="10" spans="1:8">
      <c r="A10" s="17" t="s">
        <v>19</v>
      </c>
      <c r="B10" s="17">
        <v>1964</v>
      </c>
      <c r="E10" s="21">
        <f t="shared" si="1"/>
        <v>7.3692634309085583E-2</v>
      </c>
      <c r="F10" s="22" t="s">
        <v>31</v>
      </c>
      <c r="H10" s="23">
        <f t="shared" si="0"/>
        <v>0.92630736569091443</v>
      </c>
    </row>
    <row r="11" spans="1:8">
      <c r="A11" s="17" t="s">
        <v>19</v>
      </c>
      <c r="B11" s="17">
        <v>1965</v>
      </c>
      <c r="E11" s="21">
        <f t="shared" si="1"/>
        <v>9.2115792886356976E-2</v>
      </c>
      <c r="F11" s="22" t="s">
        <v>31</v>
      </c>
      <c r="H11" s="23">
        <f t="shared" si="0"/>
        <v>0.90788420711364304</v>
      </c>
    </row>
    <row r="12" spans="1:8">
      <c r="A12" s="17" t="s">
        <v>19</v>
      </c>
      <c r="B12" s="17">
        <v>1966</v>
      </c>
      <c r="E12" s="21">
        <f t="shared" si="1"/>
        <v>0.11053895146362837</v>
      </c>
      <c r="F12" s="22" t="s">
        <v>31</v>
      </c>
      <c r="H12" s="23">
        <f t="shared" si="0"/>
        <v>0.88946104853637165</v>
      </c>
    </row>
    <row r="13" spans="1:8">
      <c r="A13" s="17" t="s">
        <v>19</v>
      </c>
      <c r="B13" s="17">
        <v>1967</v>
      </c>
      <c r="E13" s="21">
        <f t="shared" si="1"/>
        <v>0.12896211004089977</v>
      </c>
      <c r="F13" s="22" t="s">
        <v>31</v>
      </c>
      <c r="H13" s="23">
        <f t="shared" si="0"/>
        <v>0.87103788995910025</v>
      </c>
    </row>
    <row r="14" spans="1:8">
      <c r="A14" s="17" t="s">
        <v>19</v>
      </c>
      <c r="B14" s="17">
        <v>1968</v>
      </c>
      <c r="E14" s="21">
        <f t="shared" si="1"/>
        <v>0.14738526861817117</v>
      </c>
      <c r="F14" s="22" t="s">
        <v>31</v>
      </c>
      <c r="H14" s="23">
        <f t="shared" si="0"/>
        <v>0.85261473138182886</v>
      </c>
    </row>
    <row r="15" spans="1:8">
      <c r="A15" s="17" t="s">
        <v>19</v>
      </c>
      <c r="B15" s="17">
        <v>1969</v>
      </c>
      <c r="E15" s="21">
        <f t="shared" si="1"/>
        <v>0.16580842719544256</v>
      </c>
      <c r="F15" s="22" t="s">
        <v>31</v>
      </c>
      <c r="H15" s="23">
        <f t="shared" si="0"/>
        <v>0.83419157280455747</v>
      </c>
    </row>
    <row r="16" spans="1:8">
      <c r="A16" s="17" t="s">
        <v>19</v>
      </c>
      <c r="B16" s="17">
        <v>1970</v>
      </c>
      <c r="C16" s="17"/>
      <c r="D16" s="17"/>
      <c r="E16" s="21">
        <f t="shared" si="1"/>
        <v>0.18423158577271395</v>
      </c>
      <c r="F16" s="22" t="s">
        <v>31</v>
      </c>
      <c r="H16" s="23">
        <f t="shared" si="0"/>
        <v>0.81576841422728608</v>
      </c>
    </row>
    <row r="17" spans="1:8">
      <c r="A17" s="17" t="s">
        <v>19</v>
      </c>
      <c r="B17" s="17">
        <v>1971</v>
      </c>
      <c r="C17" s="17"/>
      <c r="D17" s="17"/>
      <c r="E17" s="21">
        <f t="shared" si="1"/>
        <v>0.20265474434998534</v>
      </c>
      <c r="F17" s="22" t="s">
        <v>31</v>
      </c>
      <c r="H17" s="23">
        <f t="shared" si="0"/>
        <v>0.79734525565001468</v>
      </c>
    </row>
    <row r="18" spans="1:8">
      <c r="A18" s="17" t="s">
        <v>19</v>
      </c>
      <c r="B18" s="17">
        <v>1972</v>
      </c>
      <c r="E18" s="21">
        <f t="shared" si="1"/>
        <v>0.22107790292725674</v>
      </c>
      <c r="F18" s="22" t="s">
        <v>31</v>
      </c>
      <c r="H18" s="23">
        <f t="shared" si="0"/>
        <v>0.77892209707274329</v>
      </c>
    </row>
    <row r="19" spans="1:8">
      <c r="A19" s="17" t="s">
        <v>19</v>
      </c>
      <c r="B19" s="17">
        <v>1973</v>
      </c>
      <c r="E19" s="21">
        <f t="shared" si="1"/>
        <v>0.23950106150452813</v>
      </c>
      <c r="F19" s="22" t="s">
        <v>31</v>
      </c>
      <c r="H19" s="23">
        <f t="shared" si="0"/>
        <v>0.7604989384954719</v>
      </c>
    </row>
    <row r="20" spans="1:8">
      <c r="A20" s="17" t="s">
        <v>19</v>
      </c>
      <c r="B20" s="17">
        <v>1974</v>
      </c>
      <c r="E20" s="21">
        <f t="shared" si="1"/>
        <v>0.25792422008179955</v>
      </c>
      <c r="F20" s="22" t="s">
        <v>31</v>
      </c>
      <c r="H20" s="23">
        <f t="shared" si="0"/>
        <v>0.74207577991820051</v>
      </c>
    </row>
    <row r="21" spans="1:8">
      <c r="A21" s="17" t="s">
        <v>19</v>
      </c>
      <c r="B21" s="17">
        <v>1975</v>
      </c>
      <c r="E21" s="21">
        <f t="shared" si="1"/>
        <v>0.27634737865907094</v>
      </c>
      <c r="F21" s="22" t="s">
        <v>31</v>
      </c>
      <c r="H21" s="23">
        <f t="shared" si="0"/>
        <v>0.72365262134092911</v>
      </c>
    </row>
    <row r="22" spans="1:8">
      <c r="A22" s="17" t="s">
        <v>19</v>
      </c>
      <c r="B22" s="17">
        <v>1976</v>
      </c>
      <c r="E22" s="21">
        <f t="shared" si="1"/>
        <v>0.29477053723634233</v>
      </c>
      <c r="F22" s="22" t="s">
        <v>31</v>
      </c>
      <c r="H22" s="23">
        <f t="shared" si="0"/>
        <v>0.70522946276365772</v>
      </c>
    </row>
    <row r="23" spans="1:8">
      <c r="A23" s="17" t="s">
        <v>19</v>
      </c>
      <c r="B23" s="17">
        <v>1977</v>
      </c>
      <c r="E23" s="21">
        <f t="shared" si="1"/>
        <v>0.31319369581361373</v>
      </c>
      <c r="F23" s="22" t="s">
        <v>31</v>
      </c>
      <c r="H23" s="23">
        <f t="shared" si="0"/>
        <v>0.68680630418638633</v>
      </c>
    </row>
    <row r="24" spans="1:8">
      <c r="A24" s="17" t="s">
        <v>19</v>
      </c>
      <c r="B24" s="17">
        <v>1978</v>
      </c>
      <c r="E24" s="21">
        <f t="shared" si="1"/>
        <v>0.33161685439088512</v>
      </c>
      <c r="F24" s="22" t="s">
        <v>31</v>
      </c>
      <c r="H24" s="23">
        <f t="shared" si="0"/>
        <v>0.66838314560911494</v>
      </c>
    </row>
    <row r="25" spans="1:8">
      <c r="A25" s="17" t="s">
        <v>19</v>
      </c>
      <c r="B25" s="17">
        <v>1979</v>
      </c>
      <c r="E25" s="21">
        <f t="shared" si="1"/>
        <v>0.35004001296815651</v>
      </c>
      <c r="F25" s="22" t="s">
        <v>31</v>
      </c>
      <c r="H25" s="23">
        <f t="shared" si="0"/>
        <v>0.64995998703184354</v>
      </c>
    </row>
    <row r="26" spans="1:8">
      <c r="A26" s="17" t="s">
        <v>19</v>
      </c>
      <c r="B26" s="17">
        <v>1980</v>
      </c>
      <c r="C26" s="17">
        <v>176352880.65799999</v>
      </c>
      <c r="D26" s="17"/>
      <c r="E26" s="21">
        <f t="shared" si="1"/>
        <v>0.3684631715454279</v>
      </c>
      <c r="F26" s="22" t="s">
        <v>31</v>
      </c>
      <c r="H26" s="23">
        <f t="shared" si="0"/>
        <v>0.63153682845457215</v>
      </c>
    </row>
    <row r="27" spans="1:8">
      <c r="A27" s="17" t="s">
        <v>19</v>
      </c>
      <c r="B27" s="17">
        <v>1981</v>
      </c>
      <c r="C27" s="17">
        <v>179827160.49399999</v>
      </c>
      <c r="D27" s="17"/>
      <c r="E27" s="21">
        <f t="shared" si="1"/>
        <v>0.3868863301226993</v>
      </c>
      <c r="F27" s="22" t="s">
        <v>31</v>
      </c>
      <c r="H27" s="23">
        <f t="shared" si="0"/>
        <v>0.61311366987730076</v>
      </c>
    </row>
    <row r="28" spans="1:8">
      <c r="A28" s="17" t="s">
        <v>19</v>
      </c>
      <c r="B28" s="17">
        <v>1982</v>
      </c>
      <c r="C28" s="17">
        <v>183301440.329</v>
      </c>
      <c r="D28" s="17"/>
      <c r="E28" s="21">
        <f t="shared" si="1"/>
        <v>0.40530948869997069</v>
      </c>
      <c r="F28" s="22" t="s">
        <v>31</v>
      </c>
      <c r="H28" s="23">
        <f t="shared" si="0"/>
        <v>0.59469051130002937</v>
      </c>
    </row>
    <row r="29" spans="1:8">
      <c r="A29" s="17" t="s">
        <v>19</v>
      </c>
      <c r="B29" s="17">
        <v>1983</v>
      </c>
      <c r="C29" s="17">
        <v>186775720.16499999</v>
      </c>
      <c r="D29" s="17"/>
      <c r="E29" s="21">
        <f t="shared" si="1"/>
        <v>0.42373264727724208</v>
      </c>
      <c r="F29" s="22" t="s">
        <v>31</v>
      </c>
      <c r="H29" s="23">
        <f t="shared" si="0"/>
        <v>0.57626735272275798</v>
      </c>
    </row>
    <row r="30" spans="1:8">
      <c r="A30" s="17" t="s">
        <v>19</v>
      </c>
      <c r="B30" s="17">
        <v>1984</v>
      </c>
      <c r="C30" s="17">
        <v>190250000</v>
      </c>
      <c r="D30" s="17"/>
      <c r="E30" s="21">
        <f t="shared" si="1"/>
        <v>0.44215580585451347</v>
      </c>
      <c r="F30" s="22" t="s">
        <v>31</v>
      </c>
      <c r="H30" s="23">
        <f t="shared" si="0"/>
        <v>0.55784419414548658</v>
      </c>
    </row>
    <row r="31" spans="1:8">
      <c r="A31" s="17" t="s">
        <v>19</v>
      </c>
      <c r="B31" s="17">
        <v>1985</v>
      </c>
      <c r="C31" s="17">
        <v>193724279.83500001</v>
      </c>
      <c r="D31" s="17"/>
      <c r="E31" s="21">
        <f t="shared" si="1"/>
        <v>0.46057896443178487</v>
      </c>
      <c r="F31" s="22" t="s">
        <v>31</v>
      </c>
      <c r="H31" s="23">
        <f t="shared" si="0"/>
        <v>0.53942103556821519</v>
      </c>
    </row>
    <row r="32" spans="1:8">
      <c r="A32" s="17" t="s">
        <v>19</v>
      </c>
      <c r="B32" s="17">
        <v>1986</v>
      </c>
      <c r="C32" s="17">
        <v>197198559.671</v>
      </c>
      <c r="D32" s="17"/>
      <c r="E32" s="21">
        <f t="shared" si="1"/>
        <v>0.47900212300905626</v>
      </c>
      <c r="F32" s="22" t="s">
        <v>31</v>
      </c>
      <c r="H32" s="23">
        <f t="shared" si="0"/>
        <v>0.5209978769909438</v>
      </c>
    </row>
    <row r="33" spans="1:8">
      <c r="A33" s="17" t="s">
        <v>19</v>
      </c>
      <c r="B33" s="17">
        <v>1987</v>
      </c>
      <c r="C33" s="17">
        <v>200672839.50600001</v>
      </c>
      <c r="D33" s="17">
        <v>99819743.697999999</v>
      </c>
      <c r="E33" s="23">
        <f>D33/C33</f>
        <v>0.49742528158632771</v>
      </c>
      <c r="F33" s="17" t="s">
        <v>47</v>
      </c>
      <c r="H33" s="23">
        <f t="shared" si="0"/>
        <v>0.50257471841367229</v>
      </c>
    </row>
    <row r="34" spans="1:8">
      <c r="A34" s="17" t="s">
        <v>19</v>
      </c>
      <c r="B34" s="17">
        <v>1988</v>
      </c>
      <c r="C34" s="17">
        <v>205935994.24700001</v>
      </c>
      <c r="D34" s="17">
        <v>105829097.07099999</v>
      </c>
      <c r="E34" s="23">
        <f t="shared" ref="E34:E46" si="2">D34/C34</f>
        <v>0.51389315140348113</v>
      </c>
      <c r="F34" s="17" t="s">
        <v>47</v>
      </c>
      <c r="H34" s="23">
        <f t="shared" si="0"/>
        <v>0.48610684859651887</v>
      </c>
    </row>
    <row r="35" spans="1:8">
      <c r="A35" s="17" t="s">
        <v>19</v>
      </c>
      <c r="B35" s="17">
        <v>1989</v>
      </c>
      <c r="C35" s="17">
        <v>211234807.623</v>
      </c>
      <c r="D35" s="17">
        <v>111774388.76800001</v>
      </c>
      <c r="E35" s="23">
        <f t="shared" si="2"/>
        <v>0.52914758711305121</v>
      </c>
      <c r="F35" s="17" t="s">
        <v>47</v>
      </c>
      <c r="H35" s="23">
        <f t="shared" si="0"/>
        <v>0.47085241288694879</v>
      </c>
    </row>
    <row r="36" spans="1:8">
      <c r="A36" s="17" t="s">
        <v>19</v>
      </c>
      <c r="B36" s="17">
        <v>1990</v>
      </c>
      <c r="C36" s="17">
        <v>216533621</v>
      </c>
      <c r="D36" s="17">
        <v>117719680.465</v>
      </c>
      <c r="E36" s="23">
        <f t="shared" si="2"/>
        <v>0.54365543753133838</v>
      </c>
      <c r="F36" s="17" t="s">
        <v>47</v>
      </c>
      <c r="H36" s="23">
        <f t="shared" si="0"/>
        <v>0.45634456246866162</v>
      </c>
    </row>
    <row r="37" spans="1:8">
      <c r="A37" s="17" t="s">
        <v>19</v>
      </c>
      <c r="B37" s="17">
        <v>1991</v>
      </c>
      <c r="C37" s="17">
        <v>221832434.37599999</v>
      </c>
      <c r="D37" s="17">
        <v>123664972.162</v>
      </c>
      <c r="E37" s="23">
        <f t="shared" si="2"/>
        <v>0.55747020272243508</v>
      </c>
      <c r="F37" s="17" t="s">
        <v>47</v>
      </c>
      <c r="H37" s="23">
        <f t="shared" si="0"/>
        <v>0.44252979727756492</v>
      </c>
    </row>
    <row r="38" spans="1:8">
      <c r="A38" s="17" t="s">
        <v>19</v>
      </c>
      <c r="B38" s="17">
        <v>1992</v>
      </c>
      <c r="C38" s="17">
        <v>227131247.75299999</v>
      </c>
      <c r="D38" s="17">
        <v>129610263.859</v>
      </c>
      <c r="E38" s="23">
        <f t="shared" si="2"/>
        <v>0.57064039026434699</v>
      </c>
      <c r="F38" s="17" t="s">
        <v>47</v>
      </c>
      <c r="H38" s="23">
        <f t="shared" si="0"/>
        <v>0.42935960973565301</v>
      </c>
    </row>
    <row r="39" spans="1:8">
      <c r="A39" s="17" t="s">
        <v>19</v>
      </c>
      <c r="B39" s="17">
        <v>1993</v>
      </c>
      <c r="C39" s="17">
        <v>229159891.59900001</v>
      </c>
      <c r="D39" s="17">
        <v>137562962.963</v>
      </c>
      <c r="E39" s="23">
        <f t="shared" si="2"/>
        <v>0.60029249448117772</v>
      </c>
      <c r="F39" s="17" t="s">
        <v>47</v>
      </c>
      <c r="H39" s="23">
        <f t="shared" si="0"/>
        <v>0.39970750551882228</v>
      </c>
    </row>
    <row r="40" spans="1:8">
      <c r="A40" s="17" t="s">
        <v>19</v>
      </c>
      <c r="B40" s="17">
        <v>1994</v>
      </c>
      <c r="C40" s="17">
        <v>231008732.31</v>
      </c>
      <c r="D40" s="17">
        <v>145733212.88800001</v>
      </c>
      <c r="E40" s="23">
        <f t="shared" si="2"/>
        <v>0.63085586172748953</v>
      </c>
      <c r="F40" s="17" t="s">
        <v>47</v>
      </c>
      <c r="H40" s="23">
        <f t="shared" si="0"/>
        <v>0.36914413827251047</v>
      </c>
    </row>
    <row r="41" spans="1:8">
      <c r="A41" s="17" t="s">
        <v>19</v>
      </c>
      <c r="B41" s="17">
        <v>1995</v>
      </c>
      <c r="C41" s="17">
        <v>231827160.49399999</v>
      </c>
      <c r="D41" s="17">
        <v>158675097.86199999</v>
      </c>
      <c r="E41" s="23">
        <f t="shared" si="2"/>
        <v>0.68445430433552124</v>
      </c>
      <c r="F41" s="17" t="s">
        <v>47</v>
      </c>
      <c r="H41" s="23">
        <f t="shared" si="0"/>
        <v>0.31554569566447876</v>
      </c>
    </row>
    <row r="42" spans="1:8">
      <c r="A42" s="17" t="s">
        <v>19</v>
      </c>
      <c r="B42" s="17">
        <v>1996</v>
      </c>
      <c r="C42" s="17">
        <v>232585185.185</v>
      </c>
      <c r="D42" s="17">
        <v>171386735.57300001</v>
      </c>
      <c r="E42" s="23">
        <f t="shared" si="2"/>
        <v>0.73687726686752519</v>
      </c>
      <c r="F42" s="17" t="s">
        <v>47</v>
      </c>
      <c r="H42" s="23">
        <f t="shared" si="0"/>
        <v>0.26312273313247481</v>
      </c>
    </row>
    <row r="43" spans="1:8">
      <c r="A43" s="17" t="s">
        <v>19</v>
      </c>
      <c r="B43" s="17">
        <v>1997</v>
      </c>
      <c r="C43" s="17">
        <v>234423366.456</v>
      </c>
      <c r="D43" s="17">
        <v>178438128.051</v>
      </c>
      <c r="E43" s="23">
        <f t="shared" si="2"/>
        <v>0.76117893343406051</v>
      </c>
      <c r="F43" s="17" t="s">
        <v>47</v>
      </c>
      <c r="H43" s="23">
        <f t="shared" si="0"/>
        <v>0.23882106656593949</v>
      </c>
    </row>
    <row r="44" spans="1:8">
      <c r="A44" s="17" t="s">
        <v>19</v>
      </c>
      <c r="B44" s="17">
        <v>1998</v>
      </c>
      <c r="C44" s="17">
        <v>236272207.167</v>
      </c>
      <c r="D44" s="17">
        <v>185489520.528</v>
      </c>
      <c r="E44" s="23">
        <f t="shared" si="2"/>
        <v>0.78506703243726761</v>
      </c>
      <c r="F44" s="17" t="s">
        <v>47</v>
      </c>
      <c r="H44" s="23">
        <f t="shared" si="0"/>
        <v>0.21493296756273239</v>
      </c>
    </row>
    <row r="45" spans="1:8">
      <c r="A45" s="17" t="s">
        <v>19</v>
      </c>
      <c r="B45" s="17">
        <v>1999</v>
      </c>
      <c r="C45" s="17">
        <v>238433862.43399999</v>
      </c>
      <c r="D45" s="17">
        <v>202838838.83899999</v>
      </c>
      <c r="E45" s="23">
        <f t="shared" si="2"/>
        <v>0.85071321987726078</v>
      </c>
      <c r="F45" s="17" t="s">
        <v>47</v>
      </c>
      <c r="H45" s="23">
        <f t="shared" si="0"/>
        <v>0.14928678012273922</v>
      </c>
    </row>
    <row r="46" spans="1:8">
      <c r="A46" s="17" t="s">
        <v>19</v>
      </c>
      <c r="B46" s="17">
        <v>2000</v>
      </c>
      <c r="C46" s="17">
        <v>240599647.266</v>
      </c>
      <c r="D46" s="17">
        <v>217777777.778</v>
      </c>
      <c r="E46" s="23">
        <f t="shared" si="2"/>
        <v>0.90514587304124849</v>
      </c>
      <c r="F46" s="17" t="s">
        <v>47</v>
      </c>
      <c r="H46" s="23">
        <f t="shared" si="0"/>
        <v>9.4854126958751506E-2</v>
      </c>
    </row>
    <row r="47" spans="1:8">
      <c r="A47" s="17" t="s">
        <v>19</v>
      </c>
      <c r="B47" s="17">
        <v>2001</v>
      </c>
      <c r="C47" s="17"/>
      <c r="D47" s="17"/>
      <c r="E47" s="21">
        <f>E46+(($E$57-$E$46)/($B$57-$B$46))</f>
        <v>0.90922352094658954</v>
      </c>
      <c r="F47" s="22" t="s">
        <v>31</v>
      </c>
      <c r="H47" s="23">
        <f t="shared" si="0"/>
        <v>9.0776479053410464E-2</v>
      </c>
    </row>
    <row r="48" spans="1:8">
      <c r="A48" s="17" t="s">
        <v>19</v>
      </c>
      <c r="B48" s="17">
        <v>2002</v>
      </c>
      <c r="C48" s="17"/>
      <c r="D48" s="17"/>
      <c r="E48" s="21">
        <f t="shared" ref="E48:E56" si="3">E47+(($E$57-$E$46)/($B$57-$B$46))</f>
        <v>0.91330116885193058</v>
      </c>
      <c r="F48" s="22" t="s">
        <v>31</v>
      </c>
      <c r="H48" s="23">
        <f t="shared" si="0"/>
        <v>8.6698831148069422E-2</v>
      </c>
    </row>
    <row r="49" spans="1:8">
      <c r="A49" s="17" t="s">
        <v>19</v>
      </c>
      <c r="B49" s="17">
        <v>2003</v>
      </c>
      <c r="C49" s="17"/>
      <c r="D49" s="17"/>
      <c r="E49" s="21">
        <f t="shared" si="3"/>
        <v>0.91737881675727162</v>
      </c>
      <c r="F49" s="22" t="s">
        <v>31</v>
      </c>
      <c r="H49" s="23">
        <f t="shared" si="0"/>
        <v>8.262118324272838E-2</v>
      </c>
    </row>
    <row r="50" spans="1:8">
      <c r="A50" s="17" t="s">
        <v>19</v>
      </c>
      <c r="B50" s="17">
        <v>2004</v>
      </c>
      <c r="C50" s="17"/>
      <c r="D50" s="17"/>
      <c r="E50" s="21">
        <f t="shared" si="3"/>
        <v>0.92145646466261266</v>
      </c>
      <c r="F50" s="22" t="s">
        <v>31</v>
      </c>
      <c r="H50" s="23">
        <f t="shared" si="0"/>
        <v>7.8543535337387338E-2</v>
      </c>
    </row>
    <row r="51" spans="1:8">
      <c r="A51" s="17" t="s">
        <v>19</v>
      </c>
      <c r="B51" s="17">
        <v>2005</v>
      </c>
      <c r="C51" s="17"/>
      <c r="D51" s="17"/>
      <c r="E51" s="21">
        <f t="shared" si="3"/>
        <v>0.9255341125679537</v>
      </c>
      <c r="F51" s="22" t="s">
        <v>31</v>
      </c>
      <c r="H51" s="23">
        <f t="shared" si="0"/>
        <v>7.4465887432046296E-2</v>
      </c>
    </row>
    <row r="52" spans="1:8">
      <c r="A52" s="17" t="s">
        <v>19</v>
      </c>
      <c r="B52" s="17">
        <v>2006</v>
      </c>
      <c r="E52" s="21">
        <f t="shared" si="3"/>
        <v>0.92961176047329475</v>
      </c>
      <c r="F52" s="22" t="s">
        <v>31</v>
      </c>
      <c r="H52" s="23">
        <f t="shared" si="0"/>
        <v>7.0388239526705254E-2</v>
      </c>
    </row>
    <row r="53" spans="1:8">
      <c r="A53" s="17" t="s">
        <v>19</v>
      </c>
      <c r="B53" s="17">
        <v>2007</v>
      </c>
      <c r="E53" s="21">
        <f t="shared" si="3"/>
        <v>0.93368940837863579</v>
      </c>
      <c r="F53" s="22" t="s">
        <v>31</v>
      </c>
      <c r="H53" s="23">
        <f t="shared" si="0"/>
        <v>6.6310591621364212E-2</v>
      </c>
    </row>
    <row r="54" spans="1:8">
      <c r="A54" s="17" t="s">
        <v>19</v>
      </c>
      <c r="B54" s="17">
        <v>2008</v>
      </c>
      <c r="E54" s="21">
        <f t="shared" si="3"/>
        <v>0.93776705628397683</v>
      </c>
      <c r="F54" s="22" t="s">
        <v>31</v>
      </c>
      <c r="H54" s="23">
        <f t="shared" si="0"/>
        <v>6.223294371602317E-2</v>
      </c>
    </row>
    <row r="55" spans="1:8">
      <c r="A55" s="17" t="s">
        <v>19</v>
      </c>
      <c r="B55" s="17">
        <v>2009</v>
      </c>
      <c r="E55" s="21">
        <f t="shared" si="3"/>
        <v>0.94184470418931787</v>
      </c>
      <c r="F55" s="22" t="s">
        <v>31</v>
      </c>
      <c r="H55" s="23">
        <f t="shared" si="0"/>
        <v>5.8155295810682128E-2</v>
      </c>
    </row>
    <row r="56" spans="1:8">
      <c r="A56" s="17" t="s">
        <v>19</v>
      </c>
      <c r="B56" s="17">
        <v>2010</v>
      </c>
      <c r="E56" s="21">
        <f t="shared" si="3"/>
        <v>0.94592235209465891</v>
      </c>
      <c r="F56" s="22" t="s">
        <v>31</v>
      </c>
      <c r="H56" s="23">
        <f t="shared" si="0"/>
        <v>5.4077647905341086E-2</v>
      </c>
    </row>
    <row r="57" spans="1:8">
      <c r="A57" s="17" t="s">
        <v>19</v>
      </c>
      <c r="B57" s="17">
        <v>2011</v>
      </c>
      <c r="E57" s="23">
        <f>CTCN_2011!C7</f>
        <v>0.95</v>
      </c>
      <c r="F57" s="17" t="s">
        <v>48</v>
      </c>
      <c r="H57" s="23">
        <f t="shared" si="0"/>
        <v>5.0000000000000044E-2</v>
      </c>
    </row>
    <row r="58" spans="1:8">
      <c r="A58" s="17" t="s">
        <v>19</v>
      </c>
      <c r="B58" s="17">
        <v>2012</v>
      </c>
      <c r="E58" s="21">
        <f>E57+(($E$66-$E$57)/($B$66-$B$57))</f>
        <v>0.95333333333333325</v>
      </c>
      <c r="F58" s="22" t="s">
        <v>31</v>
      </c>
      <c r="H58" s="23">
        <f t="shared" si="0"/>
        <v>4.6666666666666745E-2</v>
      </c>
    </row>
    <row r="59" spans="1:8">
      <c r="A59" s="17" t="s">
        <v>19</v>
      </c>
      <c r="B59" s="17">
        <v>2013</v>
      </c>
      <c r="E59" s="21">
        <f t="shared" ref="E59:E65" si="4">E58+(($E$66-$E$57)/($B$66-$B$57))</f>
        <v>0.95666666666666655</v>
      </c>
      <c r="F59" s="22" t="s">
        <v>31</v>
      </c>
      <c r="H59" s="23">
        <f t="shared" si="0"/>
        <v>4.3333333333333446E-2</v>
      </c>
    </row>
    <row r="60" spans="1:8">
      <c r="A60" s="17" t="s">
        <v>19</v>
      </c>
      <c r="B60" s="17">
        <v>2014</v>
      </c>
      <c r="E60" s="21">
        <f t="shared" si="4"/>
        <v>0.95999999999999985</v>
      </c>
      <c r="F60" s="22" t="s">
        <v>31</v>
      </c>
      <c r="H60" s="23">
        <f t="shared" si="0"/>
        <v>4.0000000000000147E-2</v>
      </c>
    </row>
    <row r="61" spans="1:8">
      <c r="A61" s="17" t="s">
        <v>19</v>
      </c>
      <c r="B61" s="17">
        <v>2015</v>
      </c>
      <c r="E61" s="21">
        <f t="shared" si="4"/>
        <v>0.96333333333333315</v>
      </c>
      <c r="F61" s="22" t="s">
        <v>31</v>
      </c>
      <c r="H61" s="23">
        <f t="shared" si="0"/>
        <v>3.6666666666666847E-2</v>
      </c>
    </row>
    <row r="62" spans="1:8">
      <c r="A62" s="17" t="s">
        <v>19</v>
      </c>
      <c r="B62" s="17">
        <v>2016</v>
      </c>
      <c r="E62" s="21">
        <f t="shared" si="4"/>
        <v>0.96666666666666645</v>
      </c>
      <c r="F62" s="22" t="s">
        <v>31</v>
      </c>
      <c r="H62" s="23">
        <f t="shared" si="0"/>
        <v>3.3333333333333548E-2</v>
      </c>
    </row>
    <row r="63" spans="1:8">
      <c r="A63" s="17" t="s">
        <v>19</v>
      </c>
      <c r="B63" s="17">
        <v>2017</v>
      </c>
      <c r="E63" s="21">
        <f t="shared" si="4"/>
        <v>0.96999999999999975</v>
      </c>
      <c r="F63" s="22" t="s">
        <v>31</v>
      </c>
      <c r="H63" s="23">
        <f t="shared" si="0"/>
        <v>3.0000000000000249E-2</v>
      </c>
    </row>
    <row r="64" spans="1:8">
      <c r="A64" s="17" t="s">
        <v>19</v>
      </c>
      <c r="B64" s="17">
        <v>2018</v>
      </c>
      <c r="E64" s="21">
        <f t="shared" si="4"/>
        <v>0.97333333333333305</v>
      </c>
      <c r="F64" s="22" t="s">
        <v>31</v>
      </c>
      <c r="H64" s="23">
        <f t="shared" si="0"/>
        <v>2.6666666666666949E-2</v>
      </c>
    </row>
    <row r="65" spans="1:8">
      <c r="A65" s="17" t="s">
        <v>19</v>
      </c>
      <c r="B65" s="17">
        <v>2019</v>
      </c>
      <c r="E65" s="21">
        <f t="shared" si="4"/>
        <v>0.97666666666666635</v>
      </c>
      <c r="F65" s="22" t="s">
        <v>31</v>
      </c>
      <c r="H65" s="23">
        <f t="shared" si="0"/>
        <v>2.333333333333365E-2</v>
      </c>
    </row>
    <row r="66" spans="1:8">
      <c r="A66" s="17" t="s">
        <v>19</v>
      </c>
      <c r="B66" s="17">
        <v>2020</v>
      </c>
      <c r="E66" s="21">
        <v>0.98</v>
      </c>
      <c r="F66" s="22" t="s">
        <v>49</v>
      </c>
      <c r="H66" s="23">
        <f t="shared" si="0"/>
        <v>2.0000000000000018E-2</v>
      </c>
    </row>
  </sheetData>
  <hyperlinks>
    <hyperlink ref="A2" r:id="rId1" xr:uid="{00000000-0004-0000-0500-000000000000}"/>
  </hyperlinks>
  <pageMargins left="0.7" right="0.7" top="0.75" bottom="0.75" header="0.3" footer="0.3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21B7-058A-4A75-AD53-0FB9E9BAF4FB}">
  <sheetPr>
    <tabColor rgb="FF92D050"/>
  </sheetPr>
  <dimension ref="A1:C17"/>
  <sheetViews>
    <sheetView zoomScale="80" zoomScaleNormal="80" workbookViewId="0">
      <selection activeCell="E28" sqref="E28"/>
    </sheetView>
  </sheetViews>
  <sheetFormatPr defaultRowHeight="15"/>
  <cols>
    <col min="1" max="2" width="9.140625" style="31"/>
    <col min="3" max="3" width="31.42578125" style="31" customWidth="1"/>
    <col min="4" max="16384" width="9.140625" style="31"/>
  </cols>
  <sheetData>
    <row r="1" spans="1:3">
      <c r="A1" s="31" t="s">
        <v>77</v>
      </c>
    </row>
    <row r="2" spans="1:3">
      <c r="A2" s="18" t="s">
        <v>78</v>
      </c>
    </row>
    <row r="6" spans="1:3" ht="30">
      <c r="A6" s="32" t="s">
        <v>7</v>
      </c>
      <c r="B6" s="32" t="s">
        <v>0</v>
      </c>
      <c r="C6" s="32" t="s">
        <v>44</v>
      </c>
    </row>
    <row r="7" spans="1:3">
      <c r="A7" s="33">
        <v>2011</v>
      </c>
      <c r="B7" s="33" t="s">
        <v>19</v>
      </c>
      <c r="C7" s="34">
        <v>0.95</v>
      </c>
    </row>
    <row r="8" spans="1:3">
      <c r="A8" s="33">
        <v>2011</v>
      </c>
      <c r="B8" s="33" t="s">
        <v>79</v>
      </c>
      <c r="C8" s="34"/>
    </row>
    <row r="9" spans="1:3">
      <c r="A9" s="33">
        <v>2011</v>
      </c>
      <c r="B9" s="33" t="s">
        <v>80</v>
      </c>
      <c r="C9" s="34">
        <v>0.25</v>
      </c>
    </row>
    <row r="10" spans="1:3">
      <c r="A10" s="33"/>
      <c r="B10" s="33"/>
      <c r="C10" s="33"/>
    </row>
    <row r="11" spans="1:3">
      <c r="A11" s="33"/>
      <c r="B11" s="33"/>
      <c r="C11" s="33"/>
    </row>
    <row r="12" spans="1:3">
      <c r="A12" s="33"/>
      <c r="B12" s="33"/>
      <c r="C12" s="33"/>
    </row>
    <row r="13" spans="1:3">
      <c r="A13" s="33"/>
      <c r="B13" s="33"/>
      <c r="C13" s="33"/>
    </row>
    <row r="14" spans="1:3">
      <c r="A14" s="33"/>
      <c r="B14" s="33"/>
      <c r="C14" s="33"/>
    </row>
    <row r="15" spans="1:3">
      <c r="A15" s="33"/>
      <c r="B15" s="33"/>
      <c r="C15" s="33"/>
    </row>
    <row r="16" spans="1:3">
      <c r="A16" s="33"/>
      <c r="B16" s="33"/>
      <c r="C16" s="33"/>
    </row>
    <row r="17" spans="1:3">
      <c r="A17" s="33"/>
      <c r="B17" s="33"/>
      <c r="C17" s="33"/>
    </row>
  </sheetData>
  <hyperlinks>
    <hyperlink ref="A2" r:id="rId1" xr:uid="{A6DD0C18-D2B0-416F-9F76-A2964BBE47D5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53"/>
  <sheetViews>
    <sheetView zoomScale="80" zoomScaleNormal="80" workbookViewId="0">
      <selection activeCell="A6" sqref="A6"/>
    </sheetView>
  </sheetViews>
  <sheetFormatPr defaultColWidth="8.85546875" defaultRowHeight="15"/>
  <cols>
    <col min="2" max="2" width="11.7109375" style="4" bestFit="1" customWidth="1"/>
    <col min="3" max="3" width="10.140625" style="4" bestFit="1" customWidth="1"/>
    <col min="4" max="4" width="8.140625" style="4" bestFit="1" customWidth="1"/>
    <col min="5" max="5" width="12.28515625" bestFit="1" customWidth="1"/>
    <col min="6" max="6" width="12.42578125" customWidth="1"/>
    <col min="7" max="7" width="11.42578125" customWidth="1"/>
  </cols>
  <sheetData>
    <row r="1" spans="1:68" s="2" customFormat="1" ht="15.75">
      <c r="A1" s="1" t="s">
        <v>63</v>
      </c>
      <c r="B1" s="15"/>
      <c r="C1" s="15"/>
      <c r="D1" s="15"/>
      <c r="F1" s="1"/>
    </row>
    <row r="2" spans="1:68" s="3" customFormat="1">
      <c r="A2" s="3" t="s">
        <v>0</v>
      </c>
      <c r="B2" s="3" t="s">
        <v>33</v>
      </c>
      <c r="C2" s="3" t="s">
        <v>34</v>
      </c>
      <c r="D2" s="3" t="s">
        <v>35</v>
      </c>
      <c r="E2" s="3" t="s">
        <v>1</v>
      </c>
      <c r="F2" s="3" t="s">
        <v>2</v>
      </c>
      <c r="G2" s="3" t="s">
        <v>32</v>
      </c>
      <c r="H2" s="3">
        <v>1960</v>
      </c>
      <c r="I2" s="3">
        <v>1961</v>
      </c>
      <c r="J2" s="3">
        <v>1962</v>
      </c>
      <c r="K2" s="3">
        <v>1963</v>
      </c>
      <c r="L2" s="3">
        <v>1964</v>
      </c>
      <c r="M2" s="3">
        <v>1965</v>
      </c>
      <c r="N2" s="3">
        <v>1966</v>
      </c>
      <c r="O2" s="3">
        <v>1967</v>
      </c>
      <c r="P2" s="3">
        <v>1968</v>
      </c>
      <c r="Q2" s="3">
        <v>1969</v>
      </c>
      <c r="R2" s="3">
        <v>1970</v>
      </c>
      <c r="S2" s="3">
        <v>1971</v>
      </c>
      <c r="T2" s="3">
        <v>1972</v>
      </c>
      <c r="U2" s="3">
        <v>1973</v>
      </c>
      <c r="V2" s="3">
        <v>1974</v>
      </c>
      <c r="W2" s="3">
        <v>1975</v>
      </c>
      <c r="X2" s="3">
        <v>1976</v>
      </c>
      <c r="Y2" s="3">
        <v>1977</v>
      </c>
      <c r="Z2" s="3">
        <v>1978</v>
      </c>
      <c r="AA2" s="3">
        <v>1979</v>
      </c>
      <c r="AB2" s="3">
        <v>1980</v>
      </c>
      <c r="AC2" s="3">
        <v>1981</v>
      </c>
      <c r="AD2" s="3">
        <v>1982</v>
      </c>
      <c r="AE2" s="3">
        <v>1983</v>
      </c>
      <c r="AF2" s="3">
        <v>1984</v>
      </c>
      <c r="AG2" s="3">
        <v>1985</v>
      </c>
      <c r="AH2" s="3">
        <v>1986</v>
      </c>
      <c r="AI2" s="3">
        <v>1987</v>
      </c>
      <c r="AJ2" s="3">
        <v>1988</v>
      </c>
      <c r="AK2" s="3">
        <v>1989</v>
      </c>
      <c r="AL2" s="3">
        <v>1990</v>
      </c>
      <c r="AM2" s="3">
        <v>1991</v>
      </c>
      <c r="AN2" s="3">
        <v>1992</v>
      </c>
      <c r="AO2" s="3">
        <v>1993</v>
      </c>
      <c r="AP2" s="3">
        <v>1994</v>
      </c>
      <c r="AQ2" s="3">
        <v>1995</v>
      </c>
      <c r="AR2" s="3">
        <v>1996</v>
      </c>
      <c r="AS2" s="3">
        <v>1997</v>
      </c>
      <c r="AT2" s="3">
        <v>1998</v>
      </c>
      <c r="AU2" s="3">
        <v>1999</v>
      </c>
      <c r="AV2" s="3">
        <v>2000</v>
      </c>
      <c r="AW2" s="3">
        <v>2001</v>
      </c>
      <c r="AX2" s="3">
        <v>2002</v>
      </c>
      <c r="AY2" s="3">
        <v>2003</v>
      </c>
      <c r="AZ2" s="3">
        <v>2004</v>
      </c>
      <c r="BA2" s="3">
        <v>2005</v>
      </c>
      <c r="BB2" s="3">
        <v>2006</v>
      </c>
      <c r="BC2" s="3">
        <v>2007</v>
      </c>
      <c r="BD2" s="3">
        <v>2008</v>
      </c>
      <c r="BE2" s="3">
        <v>2009</v>
      </c>
      <c r="BF2" s="3">
        <v>2010</v>
      </c>
      <c r="BG2" s="3">
        <v>2011</v>
      </c>
      <c r="BH2" s="3">
        <v>2012</v>
      </c>
      <c r="BI2" s="3">
        <v>2013</v>
      </c>
      <c r="BJ2" s="3">
        <v>2014</v>
      </c>
      <c r="BK2" s="3">
        <v>2015</v>
      </c>
      <c r="BL2" s="3">
        <v>2016</v>
      </c>
      <c r="BM2" s="3">
        <v>2017</v>
      </c>
      <c r="BN2" s="3">
        <v>2018</v>
      </c>
      <c r="BO2" s="3">
        <v>2019</v>
      </c>
      <c r="BP2" s="3">
        <v>2020</v>
      </c>
    </row>
    <row r="3" spans="1:68" s="4" customFormat="1">
      <c r="A3" s="4" t="s">
        <v>19</v>
      </c>
      <c r="B3" s="4" t="s">
        <v>36</v>
      </c>
      <c r="C3" s="4" t="s">
        <v>37</v>
      </c>
      <c r="D3" s="4" t="s">
        <v>38</v>
      </c>
      <c r="E3" s="4" t="s">
        <v>3</v>
      </c>
      <c r="F3" s="4" t="s">
        <v>64</v>
      </c>
      <c r="G3" s="4" t="s">
        <v>39</v>
      </c>
      <c r="H3" s="5">
        <f t="array" ref="H3:BP3">TRANSPOSE(Calcs!C3:C63)</f>
        <v>0.44800000000000001</v>
      </c>
      <c r="I3" s="5">
        <v>0.45312163808448147</v>
      </c>
      <c r="J3" s="5">
        <v>0.45824327616896288</v>
      </c>
      <c r="K3" s="5">
        <v>0.46336491425344434</v>
      </c>
      <c r="L3" s="5">
        <v>0.4684865523379258</v>
      </c>
      <c r="M3" s="5">
        <v>0.4736081904224072</v>
      </c>
      <c r="N3" s="5">
        <v>0.47872982850688872</v>
      </c>
      <c r="O3" s="5">
        <v>0.48385146659137018</v>
      </c>
      <c r="P3" s="5">
        <v>0.48897310467585164</v>
      </c>
      <c r="Q3" s="5">
        <v>0.49409474276033305</v>
      </c>
      <c r="R3" s="5">
        <v>0.49921638084481451</v>
      </c>
      <c r="S3" s="5">
        <v>0.50433801892929597</v>
      </c>
      <c r="T3" s="5">
        <v>0.50945965701377738</v>
      </c>
      <c r="U3" s="5">
        <v>0.51458129509825878</v>
      </c>
      <c r="V3" s="5">
        <v>0.5197029331827403</v>
      </c>
      <c r="W3" s="5">
        <v>0.52482457126722171</v>
      </c>
      <c r="X3" s="5">
        <v>0.52994620935170311</v>
      </c>
      <c r="Y3" s="5">
        <v>0.53506784743618463</v>
      </c>
      <c r="Z3" s="5">
        <v>0.54018948552066615</v>
      </c>
      <c r="AA3" s="5">
        <v>0.54531112360514755</v>
      </c>
      <c r="AB3" s="5">
        <v>0.55043276168962896</v>
      </c>
      <c r="AC3" s="5">
        <v>0.55555439977411036</v>
      </c>
      <c r="AD3" s="5">
        <v>0.56067603785859188</v>
      </c>
      <c r="AE3" s="5">
        <v>0.56579767594307329</v>
      </c>
      <c r="AF3" s="5">
        <v>0.5709193140275548</v>
      </c>
      <c r="AG3" s="5">
        <v>0.57604095211203621</v>
      </c>
      <c r="AH3" s="5">
        <v>0.58116259019651761</v>
      </c>
      <c r="AI3" s="5">
        <v>0.58628422828099913</v>
      </c>
      <c r="AJ3" s="5">
        <v>0.59086229609016772</v>
      </c>
      <c r="AK3" s="5">
        <v>0.59510302921742819</v>
      </c>
      <c r="AL3" s="5">
        <v>0.59913621163371211</v>
      </c>
      <c r="AM3" s="5">
        <v>0.60297671635683692</v>
      </c>
      <c r="AN3" s="5">
        <v>0.60663802849348847</v>
      </c>
      <c r="AO3" s="5">
        <v>0.61488131346576735</v>
      </c>
      <c r="AP3" s="5">
        <v>0.62337792956024207</v>
      </c>
      <c r="AQ3" s="5">
        <v>0.63827829660527491</v>
      </c>
      <c r="AR3" s="5">
        <v>0.65285188018917206</v>
      </c>
      <c r="AS3" s="5">
        <v>0.65960774349466877</v>
      </c>
      <c r="AT3" s="5">
        <v>0.66624863501756038</v>
      </c>
      <c r="AU3" s="5">
        <v>0.68449827512587846</v>
      </c>
      <c r="AV3" s="5">
        <v>0.69963055270546703</v>
      </c>
      <c r="AW3" s="5">
        <v>0.70076413882315192</v>
      </c>
      <c r="AX3" s="5">
        <v>0.70189772494083669</v>
      </c>
      <c r="AY3" s="5">
        <v>0.70303131105852146</v>
      </c>
      <c r="AZ3" s="5">
        <v>0.70416489717620634</v>
      </c>
      <c r="BA3" s="5">
        <v>0.70529848329389111</v>
      </c>
      <c r="BB3" s="5">
        <v>0.70643206941157599</v>
      </c>
      <c r="BC3" s="5">
        <v>0.70756565552926076</v>
      </c>
      <c r="BD3" s="5">
        <v>0.70869924164694553</v>
      </c>
      <c r="BE3" s="5">
        <v>0.70983282776463041</v>
      </c>
      <c r="BF3" s="5">
        <v>0.71096641388231518</v>
      </c>
      <c r="BG3" s="5">
        <v>0.71209999999999996</v>
      </c>
      <c r="BH3" s="5">
        <v>0.7130266666666667</v>
      </c>
      <c r="BI3" s="5">
        <v>0.71395333333333333</v>
      </c>
      <c r="BJ3" s="5">
        <v>0.71487999999999996</v>
      </c>
      <c r="BK3" s="5">
        <v>0.71580666666666659</v>
      </c>
      <c r="BL3" s="5">
        <v>0.71673333333333333</v>
      </c>
      <c r="BM3" s="5">
        <v>0.71765999999999996</v>
      </c>
      <c r="BN3" s="5">
        <v>0.7185866666666666</v>
      </c>
      <c r="BO3" s="5">
        <v>0.71951333333333323</v>
      </c>
      <c r="BP3" s="5">
        <v>0.72043999999999997</v>
      </c>
    </row>
    <row r="4" spans="1:68" s="4" customFormat="1">
      <c r="A4" s="4" t="s">
        <v>72</v>
      </c>
      <c r="B4" s="4" t="s">
        <v>36</v>
      </c>
      <c r="C4" s="4" t="s">
        <v>37</v>
      </c>
      <c r="D4" s="4" t="s">
        <v>38</v>
      </c>
      <c r="E4" s="4" t="s">
        <v>3</v>
      </c>
      <c r="F4" s="4" t="s">
        <v>64</v>
      </c>
      <c r="G4" s="4" t="s">
        <v>39</v>
      </c>
      <c r="H4" s="5">
        <f t="array" ref="H4:BP4">TRANSPOSE(Calcs!C3:C63)</f>
        <v>0.44800000000000001</v>
      </c>
      <c r="I4" s="5">
        <v>0.45312163808448147</v>
      </c>
      <c r="J4" s="5">
        <v>0.45824327616896288</v>
      </c>
      <c r="K4" s="5">
        <v>0.46336491425344434</v>
      </c>
      <c r="L4" s="5">
        <v>0.4684865523379258</v>
      </c>
      <c r="M4" s="5">
        <v>0.4736081904224072</v>
      </c>
      <c r="N4" s="5">
        <v>0.47872982850688872</v>
      </c>
      <c r="O4" s="5">
        <v>0.48385146659137018</v>
      </c>
      <c r="P4" s="5">
        <v>0.48897310467585164</v>
      </c>
      <c r="Q4" s="5">
        <v>0.49409474276033305</v>
      </c>
      <c r="R4" s="5">
        <v>0.49921638084481451</v>
      </c>
      <c r="S4" s="5">
        <v>0.50433801892929597</v>
      </c>
      <c r="T4" s="5">
        <v>0.50945965701377738</v>
      </c>
      <c r="U4" s="5">
        <v>0.51458129509825878</v>
      </c>
      <c r="V4" s="5">
        <v>0.5197029331827403</v>
      </c>
      <c r="W4" s="5">
        <v>0.52482457126722171</v>
      </c>
      <c r="X4" s="5">
        <v>0.52994620935170311</v>
      </c>
      <c r="Y4" s="5">
        <v>0.53506784743618463</v>
      </c>
      <c r="Z4" s="5">
        <v>0.54018948552066615</v>
      </c>
      <c r="AA4" s="5">
        <v>0.54531112360514755</v>
      </c>
      <c r="AB4" s="5">
        <v>0.55043276168962896</v>
      </c>
      <c r="AC4" s="5">
        <v>0.55555439977411036</v>
      </c>
      <c r="AD4" s="5">
        <v>0.56067603785859188</v>
      </c>
      <c r="AE4" s="5">
        <v>0.56579767594307329</v>
      </c>
      <c r="AF4" s="5">
        <v>0.5709193140275548</v>
      </c>
      <c r="AG4" s="5">
        <v>0.57604095211203621</v>
      </c>
      <c r="AH4" s="5">
        <v>0.58116259019651761</v>
      </c>
      <c r="AI4" s="5">
        <v>0.58628422828099913</v>
      </c>
      <c r="AJ4" s="5">
        <v>0.59086229609016772</v>
      </c>
      <c r="AK4" s="5">
        <v>0.59510302921742819</v>
      </c>
      <c r="AL4" s="5">
        <v>0.59913621163371211</v>
      </c>
      <c r="AM4" s="5">
        <v>0.60297671635683692</v>
      </c>
      <c r="AN4" s="5">
        <v>0.60663802849348847</v>
      </c>
      <c r="AO4" s="5">
        <v>0.61488131346576735</v>
      </c>
      <c r="AP4" s="5">
        <v>0.62337792956024207</v>
      </c>
      <c r="AQ4" s="5">
        <v>0.63827829660527491</v>
      </c>
      <c r="AR4" s="5">
        <v>0.65285188018917206</v>
      </c>
      <c r="AS4" s="5">
        <v>0.65960774349466877</v>
      </c>
      <c r="AT4" s="5">
        <v>0.66624863501756038</v>
      </c>
      <c r="AU4" s="5">
        <v>0.68449827512587846</v>
      </c>
      <c r="AV4" s="5">
        <v>0.69963055270546703</v>
      </c>
      <c r="AW4" s="5">
        <v>0.70076413882315192</v>
      </c>
      <c r="AX4" s="5">
        <v>0.70189772494083669</v>
      </c>
      <c r="AY4" s="5">
        <v>0.70303131105852146</v>
      </c>
      <c r="AZ4" s="5">
        <v>0.70416489717620634</v>
      </c>
      <c r="BA4" s="5">
        <v>0.70529848329389111</v>
      </c>
      <c r="BB4" s="5">
        <v>0.70643206941157599</v>
      </c>
      <c r="BC4" s="5">
        <v>0.70756565552926076</v>
      </c>
      <c r="BD4" s="5">
        <v>0.70869924164694553</v>
      </c>
      <c r="BE4" s="5">
        <v>0.70983282776463041</v>
      </c>
      <c r="BF4" s="5">
        <v>0.71096641388231518</v>
      </c>
      <c r="BG4" s="5">
        <v>0.71209999999999996</v>
      </c>
      <c r="BH4" s="5">
        <v>0.7130266666666667</v>
      </c>
      <c r="BI4" s="5">
        <v>0.71395333333333333</v>
      </c>
      <c r="BJ4" s="5">
        <v>0.71487999999999996</v>
      </c>
      <c r="BK4" s="5">
        <v>0.71580666666666659</v>
      </c>
      <c r="BL4" s="5">
        <v>0.71673333333333333</v>
      </c>
      <c r="BM4" s="5">
        <v>0.71765999999999996</v>
      </c>
      <c r="BN4" s="5">
        <v>0.7185866666666666</v>
      </c>
      <c r="BO4" s="5">
        <v>0.71951333333333323</v>
      </c>
      <c r="BP4" s="5">
        <v>0.72043999999999997</v>
      </c>
    </row>
    <row r="5" spans="1:68" s="4" customFormat="1">
      <c r="A5" s="4" t="s">
        <v>72</v>
      </c>
      <c r="B5" s="4" t="s">
        <v>36</v>
      </c>
      <c r="C5" s="4" t="s">
        <v>37</v>
      </c>
      <c r="D5" s="4" t="s">
        <v>38</v>
      </c>
      <c r="E5" s="4" t="s">
        <v>3</v>
      </c>
      <c r="F5" s="4" t="s">
        <v>64</v>
      </c>
      <c r="G5" s="4" t="s">
        <v>65</v>
      </c>
      <c r="H5" s="14">
        <v>1</v>
      </c>
      <c r="I5" s="14">
        <v>1</v>
      </c>
      <c r="J5" s="14">
        <v>1</v>
      </c>
      <c r="K5" s="14">
        <v>1</v>
      </c>
      <c r="L5" s="14">
        <v>1</v>
      </c>
      <c r="M5" s="14">
        <v>1</v>
      </c>
      <c r="N5" s="14">
        <v>1</v>
      </c>
      <c r="O5" s="14">
        <v>1</v>
      </c>
      <c r="P5" s="14">
        <v>1</v>
      </c>
      <c r="Q5" s="14">
        <v>1</v>
      </c>
      <c r="R5" s="14">
        <v>1</v>
      </c>
      <c r="S5" s="14">
        <v>1</v>
      </c>
      <c r="T5" s="14">
        <v>1</v>
      </c>
      <c r="U5" s="14">
        <v>1</v>
      </c>
      <c r="V5" s="14">
        <v>1</v>
      </c>
      <c r="W5" s="14">
        <v>1</v>
      </c>
      <c r="X5" s="14">
        <v>1</v>
      </c>
      <c r="Y5" s="14">
        <v>1</v>
      </c>
      <c r="Z5" s="14">
        <v>1</v>
      </c>
      <c r="AA5" s="14">
        <v>1</v>
      </c>
      <c r="AB5" s="14">
        <v>1</v>
      </c>
      <c r="AC5" s="14">
        <v>1</v>
      </c>
      <c r="AD5" s="14">
        <v>1</v>
      </c>
      <c r="AE5" s="14">
        <v>1</v>
      </c>
      <c r="AF5" s="14">
        <v>1</v>
      </c>
      <c r="AG5" s="14">
        <v>1</v>
      </c>
      <c r="AH5" s="14">
        <v>1</v>
      </c>
      <c r="AI5" s="14">
        <v>1</v>
      </c>
      <c r="AJ5" s="14">
        <v>1</v>
      </c>
      <c r="AK5" s="14">
        <v>1</v>
      </c>
      <c r="AL5" s="14">
        <v>1</v>
      </c>
      <c r="AM5" s="14">
        <v>1</v>
      </c>
      <c r="AN5" s="14">
        <v>1</v>
      </c>
      <c r="AO5" s="14">
        <v>1</v>
      </c>
      <c r="AP5" s="14">
        <v>1</v>
      </c>
      <c r="AQ5" s="14">
        <v>1</v>
      </c>
      <c r="AR5" s="14">
        <v>1</v>
      </c>
      <c r="AS5" s="14">
        <v>1</v>
      </c>
      <c r="AT5" s="14">
        <v>1</v>
      </c>
      <c r="AU5" s="14">
        <v>1</v>
      </c>
      <c r="AV5" s="14">
        <v>1</v>
      </c>
      <c r="AW5" s="14">
        <v>1</v>
      </c>
      <c r="AX5" s="14">
        <v>1</v>
      </c>
      <c r="AY5" s="14">
        <v>1</v>
      </c>
      <c r="AZ5" s="14">
        <v>1</v>
      </c>
      <c r="BA5" s="14">
        <v>1</v>
      </c>
      <c r="BB5" s="14">
        <v>1</v>
      </c>
      <c r="BC5" s="14">
        <v>1</v>
      </c>
      <c r="BD5" s="14">
        <v>1</v>
      </c>
      <c r="BE5" s="14">
        <v>1</v>
      </c>
      <c r="BF5" s="14">
        <v>1</v>
      </c>
      <c r="BG5" s="14">
        <v>1</v>
      </c>
      <c r="BH5" s="14">
        <v>1</v>
      </c>
      <c r="BI5" s="14">
        <v>1</v>
      </c>
      <c r="BJ5" s="14">
        <v>1</v>
      </c>
      <c r="BK5" s="14">
        <v>1</v>
      </c>
      <c r="BL5" s="14">
        <v>1</v>
      </c>
      <c r="BM5" s="14">
        <v>1</v>
      </c>
      <c r="BN5" s="14">
        <v>1</v>
      </c>
      <c r="BO5" s="14">
        <v>1</v>
      </c>
      <c r="BP5" s="14">
        <v>1</v>
      </c>
    </row>
    <row r="6" spans="1:68" s="4" customFormat="1"/>
    <row r="7" spans="1:68" s="4" customFormat="1">
      <c r="D7" s="26" t="s">
        <v>66</v>
      </c>
      <c r="E7" s="27"/>
    </row>
    <row r="8" spans="1:68" s="4" customFormat="1">
      <c r="D8" s="27">
        <v>1</v>
      </c>
      <c r="E8" s="26" t="s">
        <v>67</v>
      </c>
    </row>
    <row r="9" spans="1:68" s="4" customFormat="1"/>
    <row r="10" spans="1:68" s="4" customFormat="1"/>
    <row r="11" spans="1:68" s="4" customFormat="1">
      <c r="D11" s="28" t="s">
        <v>68</v>
      </c>
      <c r="E11" s="29"/>
    </row>
    <row r="12" spans="1:68" s="4" customFormat="1">
      <c r="D12" s="29">
        <v>1</v>
      </c>
      <c r="E12" s="28" t="s">
        <v>69</v>
      </c>
    </row>
    <row r="13" spans="1:68" s="4" customFormat="1">
      <c r="D13" s="29">
        <v>2</v>
      </c>
      <c r="E13" s="28" t="s">
        <v>70</v>
      </c>
    </row>
    <row r="14" spans="1:68" s="4" customFormat="1">
      <c r="D14" s="29">
        <v>3</v>
      </c>
      <c r="E14" s="28" t="s">
        <v>71</v>
      </c>
    </row>
    <row r="15" spans="1:68" s="4" customFormat="1"/>
    <row r="16" spans="1:68" s="4" customFormat="1"/>
    <row r="17" s="4" customFormat="1"/>
    <row r="18" s="4" customFormat="1"/>
    <row r="19" s="4" customFormat="1"/>
    <row r="20" s="4" customFormat="1"/>
    <row r="21" s="4" customFormat="1"/>
    <row r="22" s="4" customFormat="1"/>
    <row r="23" s="4" customFormat="1"/>
    <row r="24" s="4" customFormat="1"/>
    <row r="25" s="4" customFormat="1"/>
    <row r="26" s="4" customFormat="1"/>
    <row r="27" s="4" customFormat="1"/>
    <row r="28" s="4" customFormat="1"/>
    <row r="29" s="4" customFormat="1"/>
    <row r="30" s="4" customFormat="1"/>
    <row r="31" s="4" customFormat="1"/>
    <row r="32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REFS</vt:lpstr>
      <vt:lpstr>FIN_ETA</vt:lpstr>
      <vt:lpstr>Calcs</vt:lpstr>
      <vt:lpstr>Li_2016</vt:lpstr>
      <vt:lpstr>Edwards_2004</vt:lpstr>
      <vt:lpstr>CTCN_2011</vt:lpstr>
      <vt:lpstr>PB 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2022-07-08T08:23:22Z</dcterms:modified>
</cp:coreProperties>
</file>