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codeName="ThisWorkbook"/>
  <xr:revisionPtr revIDLastSave="0" documentId="13_ncr:1_{291CC77A-E1A9-4A65-BB7B-D336ED5BCD35}" xr6:coauthVersionLast="47" xr6:coauthVersionMax="47" xr10:uidLastSave="{00000000-0000-0000-0000-000000000000}"/>
  <bookViews>
    <workbookView xWindow="-21600" yWindow="-1290" windowWidth="21600" windowHeight="11835" xr2:uid="{00000000-000D-0000-FFFF-FFFF00000000}"/>
  </bookViews>
  <sheets>
    <sheet name="REFS" sheetId="19" r:id="rId1"/>
    <sheet name="FIN_ETA" sheetId="3" r:id="rId2"/>
    <sheet name="Calcs" sheetId="10" r:id="rId3"/>
    <sheet name="Xin_2014" sheetId="17" r:id="rId4"/>
    <sheet name="Henggeler_" sheetId="16" r:id="rId5"/>
    <sheet name="Jackson_2010" sheetId="12" r:id="rId6"/>
    <sheet name="Shrinivasa_2012" sheetId="14" r:id="rId7"/>
    <sheet name="Wang_2012" sheetId="13" r:id="rId8"/>
    <sheet name="Lockeretz_1977" sheetId="7" r:id="rId9"/>
    <sheet name="Units" sheetId="9" r:id="rId10"/>
    <sheet name="PB COMMENTS" sheetId="18" r:id="rId11"/>
  </sheets>
  <externalReferences>
    <externalReference r:id="rId12"/>
    <externalReference r:id="rId13"/>
    <externalReference r:id="rId14"/>
    <externalReference r:id="rId15"/>
  </externalReferences>
  <definedNames>
    <definedName name="COP_max">'[1]Domestic refrigeration'!$B$12</definedName>
    <definedName name="deltaE_food" localSheetId="2">#REF!</definedName>
    <definedName name="deltaE_food" localSheetId="10">#REF!</definedName>
    <definedName name="deltaE_food" localSheetId="6">#REF!</definedName>
    <definedName name="deltaE_food" localSheetId="3">#REF!</definedName>
    <definedName name="deltaE_food">#REF!</definedName>
    <definedName name="Ep_tot_cap_2000" localSheetId="2">#REF!</definedName>
    <definedName name="Ep_tot_cap_2000" localSheetId="10">#REF!</definedName>
    <definedName name="Ep_tot_cap_2000" localSheetId="6">#REF!</definedName>
    <definedName name="Ep_tot_cap_2000" localSheetId="3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hp_to_kw">Units!$B$2</definedName>
    <definedName name="N_ml" localSheetId="2">#REF!</definedName>
    <definedName name="N_ml" localSheetId="10">#REF!</definedName>
    <definedName name="N_ml" localSheetId="6">#REF!</definedName>
    <definedName name="N_ml" localSheetId="3">#REF!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 localSheetId="2">[1]phi_heat!$C$8</definedName>
    <definedName name="phi_MTH.100.C" localSheetId="6">[1]phi_heat!$C$8</definedName>
    <definedName name="phi_MTH.100.C" localSheetId="3">[1]phi_heat!$C$8</definedName>
    <definedName name="phi_MTH.100.C">[4]phi_heat!$C$8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 localSheetId="10">#REF!</definedName>
    <definedName name="S_food" localSheetId="6">#REF!</definedName>
    <definedName name="S_food" localSheetId="3">#REF!</definedName>
    <definedName name="S_food">#REF!</definedName>
    <definedName name="S_food_2000" localSheetId="2">#REF!</definedName>
    <definedName name="S_food_2000" localSheetId="10">#REF!</definedName>
    <definedName name="S_food_2000" localSheetId="6">#REF!</definedName>
    <definedName name="S_food_2000" localSheetId="3">#REF!</definedName>
    <definedName name="S_food_2000">#REF!</definedName>
    <definedName name="S_food_S_food_2000" localSheetId="2">#REF!</definedName>
    <definedName name="S_food_S_food_2000" localSheetId="10">#REF!</definedName>
    <definedName name="S_food_S_food_2000" localSheetId="6">#REF!</definedName>
    <definedName name="S_food_S_food_2000" localSheetId="3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 localSheetId="10">#REF!</definedName>
    <definedName name="w" localSheetId="6">#REF!</definedName>
    <definedName name="w" localSheetId="3">#REF!</definedName>
    <definedName name="w">#REF!</definedName>
    <definedName name="Year_Food" localSheetId="2">#REF!</definedName>
    <definedName name="Year_Food" localSheetId="10">#REF!</definedName>
    <definedName name="Year_Food" localSheetId="6">#REF!</definedName>
    <definedName name="Year_Food" localSheetId="3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17" l="1"/>
  <c r="C54" i="17"/>
  <c r="C52" i="10" s="1"/>
  <c r="C53" i="17"/>
  <c r="C51" i="10" s="1"/>
  <c r="C52" i="17"/>
  <c r="C50" i="10" s="1"/>
  <c r="C51" i="17"/>
  <c r="C49" i="10" s="1"/>
  <c r="C50" i="17"/>
  <c r="C48" i="10" s="1"/>
  <c r="C49" i="17"/>
  <c r="C47" i="10" s="1"/>
  <c r="C48" i="17"/>
  <c r="C46" i="10" s="1"/>
  <c r="C47" i="17"/>
  <c r="C45" i="10" s="1"/>
  <c r="C46" i="17"/>
  <c r="C44" i="10" s="1"/>
  <c r="C45" i="17"/>
  <c r="C43" i="10" s="1"/>
  <c r="C44" i="17"/>
  <c r="C42" i="10" s="1"/>
  <c r="C43" i="17"/>
  <c r="C41" i="10" s="1"/>
  <c r="C42" i="17"/>
  <c r="C40" i="10" s="1"/>
  <c r="C41" i="17"/>
  <c r="C39" i="10" s="1"/>
  <c r="C40" i="17"/>
  <c r="C38" i="10" s="1"/>
  <c r="C39" i="17"/>
  <c r="C37" i="10" s="1"/>
  <c r="C38" i="17"/>
  <c r="C36" i="10" s="1"/>
  <c r="C37" i="17"/>
  <c r="C35" i="10" s="1"/>
  <c r="C36" i="17"/>
  <c r="C34" i="10" s="1"/>
  <c r="C35" i="17"/>
  <c r="C33" i="10" s="1"/>
  <c r="C34" i="17"/>
  <c r="C32" i="10" s="1"/>
  <c r="C33" i="17"/>
  <c r="C31" i="10" s="1"/>
  <c r="C32" i="17"/>
  <c r="C30" i="10" s="1"/>
  <c r="C31" i="17"/>
  <c r="C29" i="10" s="1"/>
  <c r="C30" i="17"/>
  <c r="C28" i="10" s="1"/>
  <c r="C29" i="17"/>
  <c r="C27" i="10" s="1"/>
  <c r="C28" i="17"/>
  <c r="C26" i="10" s="1"/>
  <c r="C27" i="17"/>
  <c r="C25" i="10" s="1"/>
  <c r="C26" i="17"/>
  <c r="C24" i="10" s="1"/>
  <c r="C25" i="17"/>
  <c r="C23" i="10" s="1"/>
  <c r="C24" i="17"/>
  <c r="C22" i="10" s="1"/>
  <c r="C23" i="17"/>
  <c r="C21" i="10" s="1"/>
  <c r="C22" i="17"/>
  <c r="C20" i="10" s="1"/>
  <c r="C21" i="17"/>
  <c r="C19" i="10" s="1"/>
  <c r="C20" i="17"/>
  <c r="C18" i="10" s="1"/>
  <c r="C19" i="17"/>
  <c r="C17" i="10" s="1"/>
  <c r="C18" i="17"/>
  <c r="C16" i="10" s="1"/>
  <c r="C17" i="17"/>
  <c r="C15" i="10" s="1"/>
  <c r="C16" i="17"/>
  <c r="C14" i="10" s="1"/>
  <c r="C15" i="17"/>
  <c r="C13" i="10" s="1"/>
  <c r="C14" i="17"/>
  <c r="C12" i="10" s="1"/>
  <c r="C13" i="17"/>
  <c r="C11" i="10" s="1"/>
  <c r="C12" i="17"/>
  <c r="C10" i="10" s="1"/>
  <c r="C11" i="17"/>
  <c r="C9" i="10" s="1"/>
  <c r="C10" i="17"/>
  <c r="C8" i="10" s="1"/>
  <c r="C9" i="17"/>
  <c r="C7" i="10" s="1"/>
  <c r="C8" i="17"/>
  <c r="C6" i="10" s="1"/>
  <c r="C7" i="17"/>
  <c r="C5" i="10" s="1"/>
  <c r="C6" i="17"/>
  <c r="C4" i="10" s="1"/>
  <c r="C5" i="17"/>
  <c r="C3" i="10" s="1"/>
  <c r="C53" i="10" s="1"/>
  <c r="C54" i="10" l="1"/>
  <c r="C55" i="10" s="1"/>
  <c r="G47" i="10"/>
  <c r="K47" i="10" s="1"/>
  <c r="C56" i="10" l="1"/>
  <c r="K16" i="10"/>
  <c r="K24" i="10"/>
  <c r="K32" i="10"/>
  <c r="K39" i="10"/>
  <c r="K40" i="10"/>
  <c r="K41" i="10"/>
  <c r="K48" i="10"/>
  <c r="K49" i="10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57" i="10" l="1"/>
  <c r="K33" i="10"/>
  <c r="K25" i="10"/>
  <c r="K17" i="10"/>
  <c r="K46" i="10"/>
  <c r="K38" i="10"/>
  <c r="K30" i="10"/>
  <c r="K22" i="10"/>
  <c r="K14" i="10"/>
  <c r="K31" i="10"/>
  <c r="K29" i="10"/>
  <c r="K21" i="10"/>
  <c r="K23" i="10"/>
  <c r="K37" i="10"/>
  <c r="K44" i="10"/>
  <c r="K36" i="10"/>
  <c r="K28" i="10"/>
  <c r="K20" i="10"/>
  <c r="K45" i="10"/>
  <c r="K43" i="10"/>
  <c r="K35" i="10"/>
  <c r="K27" i="10"/>
  <c r="K19" i="10"/>
  <c r="K15" i="10"/>
  <c r="K13" i="10"/>
  <c r="K42" i="10"/>
  <c r="K34" i="10"/>
  <c r="K26" i="10"/>
  <c r="K18" i="10"/>
  <c r="K50" i="10"/>
  <c r="C58" i="10" l="1"/>
  <c r="K12" i="10"/>
  <c r="K51" i="10"/>
  <c r="C59" i="10" l="1"/>
  <c r="K11" i="10"/>
  <c r="K52" i="10"/>
  <c r="C60" i="10" l="1"/>
  <c r="C61" i="10" s="1"/>
  <c r="K10" i="10"/>
  <c r="K53" i="10"/>
  <c r="C62" i="10" l="1"/>
  <c r="C63" i="10" s="1"/>
  <c r="K9" i="10"/>
  <c r="K54" i="10" l="1"/>
  <c r="K8" i="10"/>
  <c r="K7" i="10" l="1"/>
  <c r="K55" i="10"/>
  <c r="K56" i="10" l="1"/>
  <c r="K57" i="10"/>
  <c r="K6" i="10"/>
  <c r="K5" i="10" l="1"/>
  <c r="K58" i="10" l="1"/>
  <c r="K3" i="10"/>
  <c r="K4" i="10"/>
  <c r="K60" i="10" l="1"/>
  <c r="K59" i="10"/>
  <c r="K61" i="10" l="1"/>
  <c r="K63" i="10" l="1"/>
  <c r="K62" i="10"/>
  <c r="H2" i="3" l="1" a="1"/>
  <c r="H2" i="3" s="1"/>
  <c r="H3" i="3" s="1"/>
  <c r="H3" i="18" a="1"/>
  <c r="AK2" i="3" l="1"/>
  <c r="AK3" i="3" s="1"/>
  <c r="AO2" i="3"/>
  <c r="AO3" i="3" s="1"/>
  <c r="N2" i="3"/>
  <c r="N3" i="3" s="1"/>
  <c r="T2" i="3"/>
  <c r="T3" i="3" s="1"/>
  <c r="O2" i="3"/>
  <c r="O3" i="3" s="1"/>
  <c r="BB2" i="3"/>
  <c r="BB3" i="3" s="1"/>
  <c r="P2" i="3"/>
  <c r="P3" i="3" s="1"/>
  <c r="AV2" i="3"/>
  <c r="AV3" i="3" s="1"/>
  <c r="BH2" i="3"/>
  <c r="BH3" i="3" s="1"/>
  <c r="BO2" i="3"/>
  <c r="BO3" i="3" s="1"/>
  <c r="AP2" i="3"/>
  <c r="AP3" i="3" s="1"/>
  <c r="BL2" i="3"/>
  <c r="BL3" i="3" s="1"/>
  <c r="BI2" i="3"/>
  <c r="BI3" i="3" s="1"/>
  <c r="Y2" i="3"/>
  <c r="Y3" i="3" s="1"/>
  <c r="AA2" i="3"/>
  <c r="AA3" i="3" s="1"/>
  <c r="X2" i="3"/>
  <c r="X3" i="3" s="1"/>
  <c r="AF2" i="3"/>
  <c r="AF3" i="3" s="1"/>
  <c r="M2" i="3"/>
  <c r="M3" i="3" s="1"/>
  <c r="AY2" i="3"/>
  <c r="AY3" i="3" s="1"/>
  <c r="AW2" i="3"/>
  <c r="AW3" i="3" s="1"/>
  <c r="BG2" i="3"/>
  <c r="BG3" i="3" s="1"/>
  <c r="AB2" i="3"/>
  <c r="AB3" i="3" s="1"/>
  <c r="AZ2" i="3"/>
  <c r="AZ3" i="3" s="1"/>
  <c r="Q2" i="3"/>
  <c r="Q3" i="3" s="1"/>
  <c r="AH2" i="3"/>
  <c r="AH3" i="3" s="1"/>
  <c r="AR2" i="3"/>
  <c r="AR3" i="3" s="1"/>
  <c r="AE2" i="3"/>
  <c r="AE3" i="3" s="1"/>
  <c r="BC2" i="3"/>
  <c r="BC3" i="3" s="1"/>
  <c r="AC2" i="3"/>
  <c r="AC3" i="3" s="1"/>
  <c r="AI2" i="3"/>
  <c r="AI3" i="3" s="1"/>
  <c r="AJ2" i="3"/>
  <c r="AJ3" i="3" s="1"/>
  <c r="AM2" i="3"/>
  <c r="AM3" i="3" s="1"/>
  <c r="BE2" i="3"/>
  <c r="BE3" i="3" s="1"/>
  <c r="BM2" i="3"/>
  <c r="BM3" i="3" s="1"/>
  <c r="R2" i="3"/>
  <c r="R3" i="3" s="1"/>
  <c r="AS2" i="3"/>
  <c r="AS3" i="3" s="1"/>
  <c r="BD2" i="3"/>
  <c r="BD3" i="3" s="1"/>
  <c r="BF2" i="3"/>
  <c r="BF3" i="3" s="1"/>
  <c r="BP2" i="3"/>
  <c r="BP3" i="3" s="1"/>
  <c r="S2" i="3"/>
  <c r="S3" i="3" s="1"/>
  <c r="AQ2" i="3"/>
  <c r="AQ3" i="3" s="1"/>
  <c r="Z2" i="3"/>
  <c r="Z3" i="3" s="1"/>
  <c r="AG2" i="3"/>
  <c r="AG3" i="3" s="1"/>
  <c r="V2" i="3"/>
  <c r="V3" i="3" s="1"/>
  <c r="BK2" i="3"/>
  <c r="BK3" i="3" s="1"/>
  <c r="BJ2" i="3"/>
  <c r="BJ3" i="3" s="1"/>
  <c r="W2" i="3"/>
  <c r="W3" i="3" s="1"/>
  <c r="L2" i="3"/>
  <c r="L3" i="3" s="1"/>
  <c r="BN2" i="3"/>
  <c r="BN3" i="3" s="1"/>
  <c r="U2" i="3"/>
  <c r="U3" i="3" s="1"/>
  <c r="I2" i="3"/>
  <c r="I3" i="3" s="1"/>
  <c r="AX2" i="3"/>
  <c r="AX3" i="3" s="1"/>
  <c r="AU2" i="3"/>
  <c r="AU3" i="3" s="1"/>
  <c r="AD2" i="3"/>
  <c r="AD3" i="3" s="1"/>
  <c r="AT2" i="3"/>
  <c r="AT3" i="3" s="1"/>
  <c r="BA2" i="3"/>
  <c r="BA3" i="3" s="1"/>
  <c r="AL2" i="3"/>
  <c r="AL3" i="3" s="1"/>
  <c r="J2" i="3"/>
  <c r="J3" i="3" s="1"/>
  <c r="K2" i="3"/>
  <c r="K3" i="3" s="1"/>
  <c r="AN2" i="3"/>
  <c r="AN3" i="3" s="1"/>
  <c r="U3" i="18"/>
  <c r="U4" i="18" s="1"/>
  <c r="BO3" i="18"/>
  <c r="BO4" i="18" s="1"/>
  <c r="BI3" i="18"/>
  <c r="BI4" i="18" s="1"/>
  <c r="P3" i="18"/>
  <c r="P4" i="18" s="1"/>
  <c r="AA3" i="18"/>
  <c r="AA4" i="18" s="1"/>
  <c r="BG3" i="18"/>
  <c r="BG4" i="18" s="1"/>
  <c r="AH3" i="18"/>
  <c r="AH4" i="18" s="1"/>
  <c r="BM3" i="18"/>
  <c r="BM4" i="18" s="1"/>
  <c r="AG3" i="18"/>
  <c r="AG4" i="18" s="1"/>
  <c r="AL3" i="18"/>
  <c r="AL4" i="18" s="1"/>
  <c r="AU3" i="18"/>
  <c r="AU4" i="18" s="1"/>
  <c r="AP3" i="18"/>
  <c r="AP4" i="18" s="1"/>
  <c r="AB3" i="18"/>
  <c r="AB4" i="18" s="1"/>
  <c r="J3" i="18"/>
  <c r="J4" i="18" s="1"/>
  <c r="N3" i="18"/>
  <c r="N4" i="18" s="1"/>
  <c r="AR3" i="18"/>
  <c r="AR4" i="18" s="1"/>
  <c r="I3" i="18"/>
  <c r="I4" i="18" s="1"/>
  <c r="Z3" i="18"/>
  <c r="Z4" i="18" s="1"/>
  <c r="BB3" i="18"/>
  <c r="BB4" i="18" s="1"/>
  <c r="H3" i="18"/>
  <c r="H4" i="18" s="1"/>
  <c r="BF3" i="18"/>
  <c r="BF4" i="18" s="1"/>
  <c r="O3" i="18"/>
  <c r="O4" i="18" s="1"/>
  <c r="BD3" i="18"/>
  <c r="BD4" i="18" s="1"/>
  <c r="AC3" i="18"/>
  <c r="AC4" i="18" s="1"/>
  <c r="AM3" i="18"/>
  <c r="AM4" i="18" s="1"/>
  <c r="AO3" i="18"/>
  <c r="AO4" i="18" s="1"/>
  <c r="AQ3" i="18"/>
  <c r="AQ4" i="18" s="1"/>
  <c r="BK3" i="18"/>
  <c r="BK4" i="18" s="1"/>
  <c r="BE3" i="18"/>
  <c r="BE4" i="18" s="1"/>
  <c r="BH3" i="18"/>
  <c r="BH4" i="18" s="1"/>
  <c r="AE3" i="18"/>
  <c r="AE4" i="18" s="1"/>
  <c r="R3" i="18"/>
  <c r="R4" i="18" s="1"/>
  <c r="Y3" i="18"/>
  <c r="Y4" i="18" s="1"/>
  <c r="AW3" i="18"/>
  <c r="AW4" i="18" s="1"/>
  <c r="S3" i="18"/>
  <c r="S4" i="18" s="1"/>
  <c r="W3" i="18"/>
  <c r="W4" i="18" s="1"/>
  <c r="AV3" i="18"/>
  <c r="AV4" i="18" s="1"/>
  <c r="AD3" i="18"/>
  <c r="AD4" i="18" s="1"/>
  <c r="X3" i="18"/>
  <c r="X4" i="18" s="1"/>
  <c r="V3" i="18"/>
  <c r="V4" i="18" s="1"/>
  <c r="T3" i="18"/>
  <c r="T4" i="18" s="1"/>
  <c r="AI3" i="18"/>
  <c r="AI4" i="18" s="1"/>
  <c r="BP3" i="18"/>
  <c r="BP4" i="18" s="1"/>
  <c r="AS3" i="18"/>
  <c r="AS4" i="18" s="1"/>
  <c r="BN3" i="18"/>
  <c r="BN4" i="18" s="1"/>
  <c r="BA3" i="18"/>
  <c r="BA4" i="18" s="1"/>
  <c r="BC3" i="18"/>
  <c r="BC4" i="18" s="1"/>
  <c r="AN3" i="18"/>
  <c r="AN4" i="18" s="1"/>
  <c r="Q3" i="18"/>
  <c r="Q4" i="18" s="1"/>
  <c r="AZ3" i="18"/>
  <c r="AZ4" i="18" s="1"/>
  <c r="AK3" i="18"/>
  <c r="AK4" i="18" s="1"/>
  <c r="AY3" i="18"/>
  <c r="AY4" i="18" s="1"/>
  <c r="AX3" i="18"/>
  <c r="AX4" i="18" s="1"/>
  <c r="AF3" i="18"/>
  <c r="AF4" i="18" s="1"/>
  <c r="BL3" i="18"/>
  <c r="BL4" i="18" s="1"/>
  <c r="M3" i="18"/>
  <c r="M4" i="18" s="1"/>
  <c r="K3" i="18"/>
  <c r="K4" i="18" s="1"/>
  <c r="AT3" i="18"/>
  <c r="AT4" i="18" s="1"/>
  <c r="BJ3" i="18"/>
  <c r="BJ4" i="18" s="1"/>
  <c r="AJ3" i="18"/>
  <c r="AJ4" i="18" s="1"/>
  <c r="L3" i="18"/>
  <c r="L4" i="18" s="1"/>
</calcChain>
</file>

<file path=xl/sharedStrings.xml><?xml version="1.0" encoding="utf-8"?>
<sst xmlns="http://schemas.openxmlformats.org/spreadsheetml/2006/main" count="297" uniqueCount="70">
  <si>
    <t>Country</t>
  </si>
  <si>
    <t>Machine</t>
  </si>
  <si>
    <t>Quantity</t>
  </si>
  <si>
    <t>Eu.product</t>
  </si>
  <si>
    <t>Energy.type</t>
  </si>
  <si>
    <t>Last.stage</t>
  </si>
  <si>
    <t>Method</t>
  </si>
  <si>
    <t>Lockeretz (1977) - Agriculture and Energy</t>
  </si>
  <si>
    <t>https://www.sciencedirect.com/book/9780124542501/agriculture-and-energy</t>
  </si>
  <si>
    <t>Year</t>
  </si>
  <si>
    <t>Efficiency [-]</t>
  </si>
  <si>
    <t>USA</t>
  </si>
  <si>
    <t>Diesel water pumps</t>
  </si>
  <si>
    <t>hp_to_kw</t>
  </si>
  <si>
    <t>Type of Efficiency Data</t>
  </si>
  <si>
    <t>Source/Method</t>
  </si>
  <si>
    <t>https://doi.org/10.1016/j.agwat.2010.04.013</t>
  </si>
  <si>
    <t>Jackson et al (2010) - A comparative analysis of water application and energy consumption at the irrigated field level</t>
  </si>
  <si>
    <t>https://doi.org/10.1088/1748-9326/7/1/014035</t>
  </si>
  <si>
    <t>Wang et al (2012) - China's water-energy nexus greenhouse-gas emissions from groundwater use for agriculture</t>
  </si>
  <si>
    <t>Shrinivasa (2012) - The Evolution of Diesel Engines</t>
  </si>
  <si>
    <t>https://doi.org/10.1007/s12045-012-0038-3</t>
  </si>
  <si>
    <t>Efficiency [%]</t>
  </si>
  <si>
    <t>Diesel Engines</t>
  </si>
  <si>
    <t>Pump conversion efficiency</t>
  </si>
  <si>
    <t>WLD</t>
  </si>
  <si>
    <t>E</t>
  </si>
  <si>
    <t>Final</t>
  </si>
  <si>
    <t>PCM</t>
  </si>
  <si>
    <t>Diesel pumps</t>
  </si>
  <si>
    <t>eta.fu</t>
  </si>
  <si>
    <t>Engine efficiency</t>
  </si>
  <si>
    <t>Henggeler et al () - Measuring Fuel Consumption to Estimate Energy Efficiency</t>
  </si>
  <si>
    <t>https://www.researchgate.net/file.PostFileLoader.html?id=5833f23296b7e482976b6ac6&amp;assetKey=AS%3A431123860856833%401479799346198</t>
  </si>
  <si>
    <t>Pump Efficiency</t>
  </si>
  <si>
    <t>Pumping efficiency</t>
  </si>
  <si>
    <t>Linear extrapolation</t>
  </si>
  <si>
    <t>Henggeler et al ()</t>
  </si>
  <si>
    <t>Indexed to engine efficiency series</t>
  </si>
  <si>
    <t>Date: 15/09/2021</t>
  </si>
  <si>
    <t>HPL</t>
  </si>
  <si>
    <t>PB comment</t>
  </si>
  <si>
    <t>maybe we use a 5 year average to smoooth out peaks, reflecting that the bulldozer stock efficiency is average of new engine + previous 5-7 years</t>
  </si>
  <si>
    <t xml:space="preserve"> For other machines (e.g. bulldozer, haul truck) we used smaller values from Xin, which are for still large diesel engines/machines, but not as large as the Wartsila marine engines which top 50%</t>
  </si>
  <si>
    <t>Xin &amp; Pinzon (2014) - 9 - Improving the environmental performance of heavy-duty vehicles and engines: key issues and system design approaches</t>
  </si>
  <si>
    <t>https://doi.org/10.1533/9780857097422.2.225</t>
  </si>
  <si>
    <t>I think that the Shrinivasa efficiencies are too high for us, they are uppoer boudn for Wartsila v large marine new engines. Use Xin 2014 diesel engine efficiencies</t>
  </si>
  <si>
    <t>Xin &amp; Pinzon (2014)</t>
  </si>
  <si>
    <t>ZM Comments</t>
  </si>
  <si>
    <t>Done</t>
  </si>
  <si>
    <t>See above</t>
  </si>
  <si>
    <t>I don't like smoothing unless we have enough evidence to "overide" the underlying data, it can be an arbitrary decision, even if it may be closer to the truth.</t>
  </si>
  <si>
    <t>WRLD</t>
  </si>
  <si>
    <t>@misc{henggelerpumps,</t>
  </si>
  <si>
    <t xml:space="preserve">  title={Measuring Diesel Fuel Consumption to Estimate Engine Efficiency,</t>
  </si>
  <si>
    <t xml:space="preserve">  url={https://www.academia.edu/38777493/Measuring_Diesel_Fuel_Consumption_to_Estimate_Engine_Efficiency},</t>
  </si>
  <si>
    <t>}</t>
  </si>
  <si>
    <t>@incollection{xin2014,</t>
  </si>
  <si>
    <t xml:space="preserve">  title = {9 - Improving the environmental performance of heavy-duty vehicles and engines: key issues and system design approaches},</t>
  </si>
  <si>
    <t xml:space="preserve">  editor = {Richard Folkson},</t>
  </si>
  <si>
    <t xml:space="preserve">  booktitle = {Alternative Fuels and Advanced Vehicle Technologies for Improved Environmental Performance},</t>
  </si>
  <si>
    <t xml:space="preserve">  publisher = {Woodhead Publishing},</t>
  </si>
  <si>
    <t xml:space="preserve">  pages = {225-278},</t>
  </si>
  <si>
    <t xml:space="preserve">  year = {2014},</t>
  </si>
  <si>
    <t xml:space="preserve">  isbn = {978-0-85709-522-0},</t>
  </si>
  <si>
    <t xml:space="preserve">  doi = {https://doi.org/10.1533/9780857097422.2.225},</t>
  </si>
  <si>
    <t xml:space="preserve">  url = {https://www.sciencedirect.com/science/article/pii/B9780857095220500091},</t>
  </si>
  <si>
    <t xml:space="preserve">  author = {Q. Xin and C.F. Pinzon}</t>
  </si>
  <si>
    <t xml:space="preserve">  publisher={University of Missouri},</t>
  </si>
  <si>
    <t xml:space="preserve">  year={}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</si>
</sst>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12" fillId="0" borderId="0"/>
    <xf numFmtId="0" fontId="4" fillId="0" borderId="0"/>
    <xf numFmtId="0" fontId="16" fillId="0" borderId="0" applyNumberFormat="0" applyFill="0" applyBorder="0" applyAlignment="0" applyProtection="0"/>
    <xf numFmtId="0" fontId="12" fillId="0" borderId="0"/>
    <xf numFmtId="0" fontId="3" fillId="0" borderId="0"/>
    <xf numFmtId="9" fontId="3" fillId="0" borderId="0" applyFont="0" applyFill="0" applyBorder="0" applyAlignment="0" applyProtection="0"/>
    <xf numFmtId="0" fontId="17" fillId="0" borderId="0"/>
    <xf numFmtId="0" fontId="2" fillId="0" borderId="0"/>
  </cellStyleXfs>
  <cellXfs count="52">
    <xf numFmtId="0" fontId="0" fillId="0" borderId="0" xfId="0"/>
    <xf numFmtId="0" fontId="5" fillId="0" borderId="0" xfId="1"/>
    <xf numFmtId="0" fontId="7" fillId="0" borderId="0" xfId="2" applyFont="1"/>
    <xf numFmtId="0" fontId="6" fillId="0" borderId="0" xfId="2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8" fillId="0" borderId="1" xfId="2" applyFont="1" applyBorder="1" applyAlignment="1">
      <alignment horizontal="center"/>
    </xf>
    <xf numFmtId="0" fontId="7" fillId="0" borderId="0" xfId="2" applyFont="1" applyAlignment="1">
      <alignment horizontal="center"/>
    </xf>
    <xf numFmtId="0" fontId="6" fillId="0" borderId="0" xfId="2" applyAlignment="1">
      <alignment horizontal="center"/>
    </xf>
    <xf numFmtId="0" fontId="9" fillId="0" borderId="0" xfId="0" applyFont="1" applyAlignment="1">
      <alignment horizontal="center"/>
    </xf>
    <xf numFmtId="10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3" applyAlignment="1">
      <alignment horizontal="center"/>
    </xf>
    <xf numFmtId="0" fontId="13" fillId="2" borderId="0" xfId="3" applyFont="1" applyFill="1" applyAlignment="1">
      <alignment horizontal="left"/>
    </xf>
    <xf numFmtId="0" fontId="12" fillId="2" borderId="0" xfId="3" applyFill="1" applyAlignment="1">
      <alignment horizontal="center"/>
    </xf>
    <xf numFmtId="0" fontId="13" fillId="3" borderId="0" xfId="3" applyFont="1" applyFill="1" applyAlignment="1">
      <alignment horizontal="left"/>
    </xf>
    <xf numFmtId="0" fontId="12" fillId="3" borderId="0" xfId="3" applyFill="1" applyAlignment="1">
      <alignment horizontal="center"/>
    </xf>
    <xf numFmtId="0" fontId="13" fillId="4" borderId="0" xfId="3" applyFont="1" applyFill="1" applyAlignment="1">
      <alignment horizontal="left"/>
    </xf>
    <xf numFmtId="0" fontId="12" fillId="4" borderId="0" xfId="3" applyFill="1" applyAlignment="1">
      <alignment horizontal="center"/>
    </xf>
    <xf numFmtId="0" fontId="13" fillId="5" borderId="0" xfId="3" applyFont="1" applyFill="1" applyAlignment="1">
      <alignment horizontal="left"/>
    </xf>
    <xf numFmtId="0" fontId="12" fillId="5" borderId="0" xfId="3" applyFill="1" applyAlignment="1">
      <alignment horizontal="center"/>
    </xf>
    <xf numFmtId="0" fontId="13" fillId="0" borderId="1" xfId="3" applyFont="1" applyBorder="1" applyAlignment="1">
      <alignment horizontal="center"/>
    </xf>
    <xf numFmtId="10" fontId="12" fillId="0" borderId="0" xfId="3" applyNumberFormat="1" applyAlignment="1">
      <alignment horizontal="center"/>
    </xf>
    <xf numFmtId="10" fontId="14" fillId="0" borderId="0" xfId="3" applyNumberFormat="1" applyFont="1" applyAlignment="1">
      <alignment horizontal="center"/>
    </xf>
    <xf numFmtId="0" fontId="14" fillId="0" borderId="0" xfId="3" applyFont="1" applyAlignment="1">
      <alignment horizontal="center"/>
    </xf>
    <xf numFmtId="0" fontId="4" fillId="0" borderId="0" xfId="4"/>
    <xf numFmtId="0" fontId="16" fillId="0" borderId="0" xfId="5"/>
    <xf numFmtId="0" fontId="15" fillId="0" borderId="0" xfId="4" applyFont="1" applyAlignment="1">
      <alignment horizontal="center"/>
    </xf>
    <xf numFmtId="0" fontId="4" fillId="0" borderId="0" xfId="4" applyAlignment="1">
      <alignment horizontal="center"/>
    </xf>
    <xf numFmtId="2" fontId="4" fillId="0" borderId="0" xfId="4" applyNumberFormat="1" applyAlignment="1">
      <alignment horizontal="center"/>
    </xf>
    <xf numFmtId="10" fontId="4" fillId="0" borderId="0" xfId="4" applyNumberFormat="1" applyAlignment="1">
      <alignment horizontal="center"/>
    </xf>
    <xf numFmtId="0" fontId="12" fillId="0" borderId="0" xfId="6" applyAlignment="1">
      <alignment horizontal="center"/>
    </xf>
    <xf numFmtId="0" fontId="13" fillId="0" borderId="1" xfId="6" applyFont="1" applyBorder="1" applyAlignment="1">
      <alignment horizontal="center"/>
    </xf>
    <xf numFmtId="10" fontId="12" fillId="0" borderId="0" xfId="6" applyNumberFormat="1" applyAlignment="1">
      <alignment horizontal="center"/>
    </xf>
    <xf numFmtId="0" fontId="12" fillId="6" borderId="0" xfId="6" applyFill="1" applyAlignment="1">
      <alignment horizontal="center"/>
    </xf>
    <xf numFmtId="0" fontId="13" fillId="6" borderId="0" xfId="6" applyFont="1" applyFill="1" applyAlignment="1">
      <alignment horizontal="left"/>
    </xf>
    <xf numFmtId="0" fontId="14" fillId="0" borderId="0" xfId="6" applyFont="1" applyAlignment="1">
      <alignment horizontal="center"/>
    </xf>
    <xf numFmtId="10" fontId="14" fillId="0" borderId="0" xfId="6" applyNumberFormat="1" applyFont="1" applyAlignment="1">
      <alignment horizontal="center"/>
    </xf>
    <xf numFmtId="0" fontId="12" fillId="0" borderId="0" xfId="3" applyFill="1" applyAlignment="1">
      <alignment horizontal="center"/>
    </xf>
    <xf numFmtId="0" fontId="2" fillId="0" borderId="0" xfId="10"/>
    <xf numFmtId="0" fontId="15" fillId="0" borderId="0" xfId="10" applyFont="1" applyAlignment="1">
      <alignment horizontal="center"/>
    </xf>
    <xf numFmtId="0" fontId="2" fillId="0" borderId="0" xfId="10" applyAlignment="1">
      <alignment horizontal="center"/>
    </xf>
    <xf numFmtId="2" fontId="2" fillId="0" borderId="0" xfId="10" applyNumberFormat="1" applyAlignment="1">
      <alignment horizontal="center"/>
    </xf>
    <xf numFmtId="10" fontId="2" fillId="0" borderId="0" xfId="10" applyNumberFormat="1" applyAlignment="1">
      <alignment horizontal="center"/>
    </xf>
    <xf numFmtId="10" fontId="18" fillId="0" borderId="0" xfId="6" applyNumberFormat="1" applyFont="1" applyAlignment="1">
      <alignment horizontal="center"/>
    </xf>
    <xf numFmtId="0" fontId="1" fillId="0" borderId="0" xfId="10" applyFont="1"/>
    <xf numFmtId="0" fontId="19" fillId="0" borderId="0" xfId="9" applyFont="1" applyAlignment="1">
      <alignment horizontal="center"/>
    </xf>
    <xf numFmtId="10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9" applyFont="1" applyAlignment="1">
      <alignment horizontal="left"/>
    </xf>
    <xf numFmtId="0" fontId="20" fillId="7" borderId="0" xfId="0" applyFont="1" applyFill="1"/>
    <xf numFmtId="0" fontId="0" fillId="7" borderId="0" xfId="0" applyFill="1"/>
  </cellXfs>
  <cellStyles count="11">
    <cellStyle name="Hyperlink" xfId="1" builtinId="8"/>
    <cellStyle name="Hyperlink 2" xfId="5" xr:uid="{00000000-0005-0000-0000-000001000000}"/>
    <cellStyle name="Normal" xfId="0" builtinId="0"/>
    <cellStyle name="Normal 2" xfId="3" xr:uid="{00000000-0005-0000-0000-000003000000}"/>
    <cellStyle name="Normal 2 2" xfId="6" xr:uid="{00000000-0005-0000-0000-000004000000}"/>
    <cellStyle name="Normal 2 2 3" xfId="2" xr:uid="{00000000-0005-0000-0000-000005000000}"/>
    <cellStyle name="Normal 2 3" xfId="9" xr:uid="{00000000-0005-0000-0000-000006000000}"/>
    <cellStyle name="Normal 3" xfId="4" xr:uid="{00000000-0005-0000-0000-000007000000}"/>
    <cellStyle name="Normal 4" xfId="7" xr:uid="{00000000-0005-0000-0000-000008000000}"/>
    <cellStyle name="Normal 5" xfId="10" xr:uid="{00000000-0005-0000-0000-000009000000}"/>
    <cellStyle name="Percent 2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'PB COMMENTS'!$H$3:$BP$3</c:f>
              <c:numCache>
                <c:formatCode>0.00%</c:formatCode>
                <c:ptCount val="61"/>
                <c:pt idx="0">
                  <c:v>0.19072731368411067</c:v>
                </c:pt>
                <c:pt idx="1">
                  <c:v>0.19035079316150141</c:v>
                </c:pt>
                <c:pt idx="2">
                  <c:v>0.19118812984611006</c:v>
                </c:pt>
                <c:pt idx="3">
                  <c:v>0.1920254665307187</c:v>
                </c:pt>
                <c:pt idx="4">
                  <c:v>0.19286842292462</c:v>
                </c:pt>
                <c:pt idx="5">
                  <c:v>0.19370575960922862</c:v>
                </c:pt>
                <c:pt idx="6">
                  <c:v>0.19396988594598435</c:v>
                </c:pt>
                <c:pt idx="7">
                  <c:v>0.19419467431769138</c:v>
                </c:pt>
                <c:pt idx="8">
                  <c:v>0.19442508239869108</c:v>
                </c:pt>
                <c:pt idx="9">
                  <c:v>0.19464987077039811</c:v>
                </c:pt>
                <c:pt idx="10">
                  <c:v>0.19488027885139778</c:v>
                </c:pt>
                <c:pt idx="11">
                  <c:v>0.19511068693239747</c:v>
                </c:pt>
                <c:pt idx="12">
                  <c:v>0.19534109501339716</c:v>
                </c:pt>
                <c:pt idx="13">
                  <c:v>0.19557712280368955</c:v>
                </c:pt>
                <c:pt idx="14">
                  <c:v>0.19580753088468925</c:v>
                </c:pt>
                <c:pt idx="15">
                  <c:v>0.19609975576790836</c:v>
                </c:pt>
                <c:pt idx="16">
                  <c:v>0.19721807791715076</c:v>
                </c:pt>
                <c:pt idx="17">
                  <c:v>0.19834201977568583</c:v>
                </c:pt>
                <c:pt idx="18">
                  <c:v>0.19946034192492826</c:v>
                </c:pt>
                <c:pt idx="19">
                  <c:v>0.20058428378346332</c:v>
                </c:pt>
                <c:pt idx="20">
                  <c:v>0.20170260593270575</c:v>
                </c:pt>
                <c:pt idx="21">
                  <c:v>0.20342223697626444</c:v>
                </c:pt>
                <c:pt idx="22">
                  <c:v>0.20514186801982306</c:v>
                </c:pt>
                <c:pt idx="23">
                  <c:v>0.20686149906338178</c:v>
                </c:pt>
                <c:pt idx="24">
                  <c:v>0.20858113010694043</c:v>
                </c:pt>
                <c:pt idx="25">
                  <c:v>0.21030076115049912</c:v>
                </c:pt>
                <c:pt idx="26">
                  <c:v>0.21189675858961893</c:v>
                </c:pt>
                <c:pt idx="27">
                  <c:v>0.21348713631944605</c:v>
                </c:pt>
                <c:pt idx="28">
                  <c:v>0.21507751404927322</c:v>
                </c:pt>
                <c:pt idx="29">
                  <c:v>0.21666789177910034</c:v>
                </c:pt>
                <c:pt idx="30">
                  <c:v>0.21825826950892749</c:v>
                </c:pt>
                <c:pt idx="31">
                  <c:v>0.22161885566594738</c:v>
                </c:pt>
                <c:pt idx="32">
                  <c:v>0.22510307542740612</c:v>
                </c:pt>
                <c:pt idx="33">
                  <c:v>0.22858167547957217</c:v>
                </c:pt>
                <c:pt idx="34">
                  <c:v>0.23206589524103099</c:v>
                </c:pt>
                <c:pt idx="35">
                  <c:v>0.23554449529319704</c:v>
                </c:pt>
                <c:pt idx="36">
                  <c:v>0.23810146302136437</c:v>
                </c:pt>
                <c:pt idx="37">
                  <c:v>0.24059099423801955</c:v>
                </c:pt>
                <c:pt idx="38">
                  <c:v>0.24341208830294261</c:v>
                </c:pt>
                <c:pt idx="39">
                  <c:v>0.24631185829796309</c:v>
                </c:pt>
                <c:pt idx="40">
                  <c:v>0.24920600858369096</c:v>
                </c:pt>
                <c:pt idx="41">
                  <c:v>0.24711547672681572</c:v>
                </c:pt>
                <c:pt idx="42">
                  <c:v>0.23576366395561138</c:v>
                </c:pt>
                <c:pt idx="43">
                  <c:v>0.23638183197780568</c:v>
                </c:pt>
                <c:pt idx="44">
                  <c:v>0.23699999999999999</c:v>
                </c:pt>
                <c:pt idx="45">
                  <c:v>0.23761816802219429</c:v>
                </c:pt>
                <c:pt idx="46">
                  <c:v>0.23848922296255898</c:v>
                </c:pt>
                <c:pt idx="47">
                  <c:v>0.23938275674009435</c:v>
                </c:pt>
                <c:pt idx="48">
                  <c:v>0.24086074028406795</c:v>
                </c:pt>
                <c:pt idx="49">
                  <c:v>0.24247359685106579</c:v>
                </c:pt>
                <c:pt idx="50">
                  <c:v>0.24773825520438844</c:v>
                </c:pt>
                <c:pt idx="51">
                  <c:v>0.24939174983897697</c:v>
                </c:pt>
                <c:pt idx="52">
                  <c:v>0.25102192250005784</c:v>
                </c:pt>
                <c:pt idx="53">
                  <c:v>0.25267346296387599</c:v>
                </c:pt>
                <c:pt idx="54">
                  <c:v>0.25434613901552355</c:v>
                </c:pt>
                <c:pt idx="55">
                  <c:v>0.256039886084514</c:v>
                </c:pt>
                <c:pt idx="56">
                  <c:v>0.2577541193348013</c:v>
                </c:pt>
                <c:pt idx="57">
                  <c:v>0.25946404813497703</c:v>
                </c:pt>
                <c:pt idx="58">
                  <c:v>0.26116410699032</c:v>
                </c:pt>
                <c:pt idx="59">
                  <c:v>0.26285010777756806</c:v>
                </c:pt>
                <c:pt idx="60">
                  <c:v>0.2645170881555941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B-4CFE-B547-755A1031C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634816"/>
        <c:axId val="520636456"/>
      </c:lineChart>
      <c:catAx>
        <c:axId val="52063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36456"/>
        <c:crosses val="autoZero"/>
        <c:auto val="1"/>
        <c:lblAlgn val="ctr"/>
        <c:lblOffset val="100"/>
        <c:noMultiLvlLbl val="0"/>
      </c:catAx>
      <c:valAx>
        <c:axId val="52063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3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tmp"/><Relationship Id="rId1" Type="http://schemas.openxmlformats.org/officeDocument/2006/relationships/image" Target="../media/image4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63038</xdr:colOff>
      <xdr:row>4</xdr:row>
      <xdr:rowOff>142875</xdr:rowOff>
    </xdr:from>
    <xdr:to>
      <xdr:col>23</xdr:col>
      <xdr:colOff>379319</xdr:colOff>
      <xdr:row>38</xdr:row>
      <xdr:rowOff>160943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438" y="790575"/>
          <a:ext cx="9460281" cy="5523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190499</xdr:colOff>
      <xdr:row>3</xdr:row>
      <xdr:rowOff>35718</xdr:rowOff>
    </xdr:from>
    <xdr:to>
      <xdr:col>16</xdr:col>
      <xdr:colOff>251645</xdr:colOff>
      <xdr:row>39</xdr:row>
      <xdr:rowOff>6289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1062" y="607218"/>
          <a:ext cx="6133333" cy="6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11907</xdr:colOff>
      <xdr:row>2</xdr:row>
      <xdr:rowOff>154781</xdr:rowOff>
    </xdr:from>
    <xdr:to>
      <xdr:col>18</xdr:col>
      <xdr:colOff>535031</xdr:colOff>
      <xdr:row>33</xdr:row>
      <xdr:rowOff>77852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6876" y="535781"/>
          <a:ext cx="5988093" cy="5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3</xdr:row>
      <xdr:rowOff>0</xdr:rowOff>
    </xdr:from>
    <xdr:ext cx="5567795" cy="4707848"/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485775"/>
          <a:ext cx="5567795" cy="4707848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</xdr:row>
      <xdr:rowOff>0</xdr:rowOff>
    </xdr:from>
    <xdr:ext cx="5256068" cy="4071013"/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485775"/>
          <a:ext cx="5256068" cy="407101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2</xdr:row>
      <xdr:rowOff>47625</xdr:rowOff>
    </xdr:from>
    <xdr:to>
      <xdr:col>20</xdr:col>
      <xdr:colOff>596796</xdr:colOff>
      <xdr:row>35</xdr:row>
      <xdr:rowOff>132554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0219" y="428625"/>
          <a:ext cx="7180952" cy="63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453390</xdr:colOff>
      <xdr:row>3</xdr:row>
      <xdr:rowOff>129540</xdr:rowOff>
    </xdr:from>
    <xdr:to>
      <xdr:col>19</xdr:col>
      <xdr:colOff>347228</xdr:colOff>
      <xdr:row>18</xdr:row>
      <xdr:rowOff>53572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5DFFBB-4090-463B-AB94-C033E7100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790" y="701040"/>
          <a:ext cx="5989839" cy="2781532"/>
        </a:xfrm>
        <a:prstGeom prst="rect">
          <a:avLst/>
        </a:prstGeom>
      </xdr:spPr>
    </xdr:pic>
    <xdr:clientData/>
  </xdr:twoCellAnchor>
  <xdr:twoCellAnchor editAs="oneCell">
    <xdr:from>
      <xdr:col>19</xdr:col>
      <xdr:colOff>451485</xdr:colOff>
      <xdr:row>3</xdr:row>
      <xdr:rowOff>97155</xdr:rowOff>
    </xdr:from>
    <xdr:to>
      <xdr:col>24</xdr:col>
      <xdr:colOff>289142</xdr:colOff>
      <xdr:row>25</xdr:row>
      <xdr:rowOff>151015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BDFA17-8FAE-4B06-9BB1-8B122FC5D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3885" y="668655"/>
          <a:ext cx="2885656" cy="42448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12</xdr:row>
      <xdr:rowOff>111125</xdr:rowOff>
    </xdr:from>
    <xdr:to>
      <xdr:col>7</xdr:col>
      <xdr:colOff>531812</xdr:colOff>
      <xdr:row>29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>
        <row r="8">
          <cell r="C8">
            <v>0.20099155835454907</v>
          </cell>
        </row>
      </sheetData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533/9780857097422.2.22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searchgate.net/file.PostFileLoader.html?id=5833f23296b7e482976b6ac6&amp;assetKey=AS%3A431123860856833%40147979934619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oi.org/10.1016/j.agwat.2010.04.01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i.org/10.1007/s12045-012-0038-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oi.org/10.1088/1748-9326/7/1/014035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www.sciencedirect.com/book/9780124542501/agriculture-and-energy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D8D7-120F-49B7-96F3-0DF15C85D2FD}">
  <dimension ref="A1:A19"/>
  <sheetViews>
    <sheetView tabSelected="1" workbookViewId="0">
      <selection activeCell="F4" sqref="F4"/>
    </sheetView>
  </sheetViews>
  <sheetFormatPr defaultRowHeight="15" x14ac:dyDescent="0.25"/>
  <cols>
    <col min="1" max="16384" width="9.140625" style="51"/>
  </cols>
  <sheetData>
    <row r="1" spans="1:1" x14ac:dyDescent="0.25">
      <c r="A1" s="50" t="s">
        <v>53</v>
      </c>
    </row>
    <row r="2" spans="1:1" x14ac:dyDescent="0.25">
      <c r="A2" s="50" t="s">
        <v>54</v>
      </c>
    </row>
    <row r="3" spans="1:1" x14ac:dyDescent="0.25">
      <c r="A3" s="50" t="s">
        <v>55</v>
      </c>
    </row>
    <row r="4" spans="1:1" x14ac:dyDescent="0.25">
      <c r="A4" s="50" t="s">
        <v>68</v>
      </c>
    </row>
    <row r="5" spans="1:1" x14ac:dyDescent="0.25">
      <c r="A5" s="50" t="s">
        <v>69</v>
      </c>
    </row>
    <row r="6" spans="1:1" x14ac:dyDescent="0.25">
      <c r="A6" s="50" t="s">
        <v>56</v>
      </c>
    </row>
    <row r="8" spans="1:1" x14ac:dyDescent="0.25">
      <c r="A8" s="50" t="s">
        <v>57</v>
      </c>
    </row>
    <row r="9" spans="1:1" x14ac:dyDescent="0.25">
      <c r="A9" s="50" t="s">
        <v>58</v>
      </c>
    </row>
    <row r="10" spans="1:1" x14ac:dyDescent="0.25">
      <c r="A10" s="50" t="s">
        <v>59</v>
      </c>
    </row>
    <row r="11" spans="1:1" x14ac:dyDescent="0.25">
      <c r="A11" s="50" t="s">
        <v>60</v>
      </c>
    </row>
    <row r="12" spans="1:1" x14ac:dyDescent="0.25">
      <c r="A12" s="50" t="s">
        <v>61</v>
      </c>
    </row>
    <row r="13" spans="1:1" x14ac:dyDescent="0.25">
      <c r="A13" s="50" t="s">
        <v>62</v>
      </c>
    </row>
    <row r="14" spans="1:1" x14ac:dyDescent="0.25">
      <c r="A14" s="50" t="s">
        <v>63</v>
      </c>
    </row>
    <row r="15" spans="1:1" x14ac:dyDescent="0.25">
      <c r="A15" s="50" t="s">
        <v>64</v>
      </c>
    </row>
    <row r="16" spans="1:1" x14ac:dyDescent="0.25">
      <c r="A16" s="50" t="s">
        <v>65</v>
      </c>
    </row>
    <row r="17" spans="1:1" x14ac:dyDescent="0.25">
      <c r="A17" s="50" t="s">
        <v>66</v>
      </c>
    </row>
    <row r="18" spans="1:1" x14ac:dyDescent="0.25">
      <c r="A18" s="50" t="s">
        <v>67</v>
      </c>
    </row>
    <row r="19" spans="1:1" x14ac:dyDescent="0.25">
      <c r="A19" s="5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P5"/>
  <sheetViews>
    <sheetView zoomScale="80" zoomScaleNormal="80" workbookViewId="0">
      <selection activeCell="E12" sqref="E12"/>
    </sheetView>
  </sheetViews>
  <sheetFormatPr defaultColWidth="8.7109375" defaultRowHeight="15" x14ac:dyDescent="0.25"/>
  <cols>
    <col min="2" max="2" width="11.7109375" style="4" bestFit="1" customWidth="1"/>
    <col min="3" max="3" width="10.140625" style="4" bestFit="1" customWidth="1"/>
    <col min="4" max="4" width="12.28515625" style="4" customWidth="1"/>
    <col min="5" max="5" width="16" customWidth="1"/>
    <col min="6" max="6" width="11.7109375" customWidth="1"/>
    <col min="7" max="7" width="8.7109375" bestFit="1" customWidth="1"/>
    <col min="8" max="18" width="8.7109375" customWidth="1"/>
  </cols>
  <sheetData>
    <row r="1" spans="1:68" s="6" customFormat="1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1</v>
      </c>
      <c r="F1" s="6" t="s">
        <v>3</v>
      </c>
      <c r="G1" s="6" t="s">
        <v>2</v>
      </c>
      <c r="H1" s="6">
        <v>1960</v>
      </c>
      <c r="I1" s="6">
        <v>1961</v>
      </c>
      <c r="J1" s="6">
        <v>1962</v>
      </c>
      <c r="K1" s="6">
        <v>1963</v>
      </c>
      <c r="L1" s="6">
        <v>1964</v>
      </c>
      <c r="M1" s="6">
        <v>1965</v>
      </c>
      <c r="N1" s="6">
        <v>1966</v>
      </c>
      <c r="O1" s="6">
        <v>1967</v>
      </c>
      <c r="P1" s="6">
        <v>1968</v>
      </c>
      <c r="Q1" s="6">
        <v>1969</v>
      </c>
      <c r="R1" s="6">
        <v>1970</v>
      </c>
      <c r="S1" s="6">
        <v>1971</v>
      </c>
      <c r="T1" s="6">
        <v>1972</v>
      </c>
      <c r="U1" s="6">
        <v>1973</v>
      </c>
      <c r="V1" s="6">
        <v>1974</v>
      </c>
      <c r="W1" s="6">
        <v>1975</v>
      </c>
      <c r="X1" s="6">
        <v>1976</v>
      </c>
      <c r="Y1" s="6">
        <v>1977</v>
      </c>
      <c r="Z1" s="6">
        <v>1978</v>
      </c>
      <c r="AA1" s="6">
        <v>1979</v>
      </c>
      <c r="AB1" s="6">
        <v>1980</v>
      </c>
      <c r="AC1" s="6">
        <v>1981</v>
      </c>
      <c r="AD1" s="6">
        <v>1982</v>
      </c>
      <c r="AE1" s="6">
        <v>1983</v>
      </c>
      <c r="AF1" s="6">
        <v>1984</v>
      </c>
      <c r="AG1" s="6">
        <v>1985</v>
      </c>
      <c r="AH1" s="6">
        <v>1986</v>
      </c>
      <c r="AI1" s="6">
        <v>1987</v>
      </c>
      <c r="AJ1" s="6">
        <v>1988</v>
      </c>
      <c r="AK1" s="6">
        <v>1989</v>
      </c>
      <c r="AL1" s="6">
        <v>1990</v>
      </c>
      <c r="AM1" s="6">
        <v>1991</v>
      </c>
      <c r="AN1" s="6">
        <v>1992</v>
      </c>
      <c r="AO1" s="6">
        <v>1993</v>
      </c>
      <c r="AP1" s="6">
        <v>1994</v>
      </c>
      <c r="AQ1" s="6">
        <v>1995</v>
      </c>
      <c r="AR1" s="6">
        <v>1996</v>
      </c>
      <c r="AS1" s="6">
        <v>1997</v>
      </c>
      <c r="AT1" s="6">
        <v>1998</v>
      </c>
      <c r="AU1" s="6">
        <v>1999</v>
      </c>
      <c r="AV1" s="6">
        <v>2000</v>
      </c>
      <c r="AW1" s="6">
        <v>2001</v>
      </c>
      <c r="AX1" s="6">
        <v>2002</v>
      </c>
      <c r="AY1" s="6">
        <v>2003</v>
      </c>
      <c r="AZ1" s="6">
        <v>2004</v>
      </c>
      <c r="BA1" s="6">
        <v>2005</v>
      </c>
      <c r="BB1" s="6">
        <v>2006</v>
      </c>
      <c r="BC1" s="6">
        <v>2007</v>
      </c>
      <c r="BD1" s="6">
        <v>2008</v>
      </c>
      <c r="BE1" s="6">
        <v>2009</v>
      </c>
      <c r="BF1" s="6">
        <v>2010</v>
      </c>
      <c r="BG1" s="6">
        <v>2011</v>
      </c>
      <c r="BH1" s="6">
        <v>2012</v>
      </c>
      <c r="BI1" s="6">
        <v>2013</v>
      </c>
      <c r="BJ1" s="6">
        <v>2014</v>
      </c>
      <c r="BK1" s="6">
        <v>2015</v>
      </c>
      <c r="BL1" s="6">
        <v>2016</v>
      </c>
      <c r="BM1" s="6">
        <v>2017</v>
      </c>
      <c r="BN1" s="6">
        <v>2018</v>
      </c>
      <c r="BO1" s="6">
        <v>2019</v>
      </c>
      <c r="BP1" s="6">
        <v>2020</v>
      </c>
    </row>
    <row r="2" spans="1:68" s="4" customFormat="1" x14ac:dyDescent="0.25">
      <c r="A2" s="4" t="s">
        <v>11</v>
      </c>
      <c r="B2" s="9" t="s">
        <v>26</v>
      </c>
      <c r="C2" s="9" t="s">
        <v>27</v>
      </c>
      <c r="D2" s="9" t="s">
        <v>28</v>
      </c>
      <c r="E2" s="4" t="s">
        <v>29</v>
      </c>
      <c r="F2" s="4" t="s">
        <v>40</v>
      </c>
      <c r="G2" s="4" t="s">
        <v>30</v>
      </c>
      <c r="H2" s="5">
        <f t="array" ref="H2:BP2">TRANSPOSE(Calcs!K3:K63)</f>
        <v>0.19072731368411067</v>
      </c>
      <c r="I2" s="5">
        <v>0.19035079316150141</v>
      </c>
      <c r="J2" s="5">
        <v>0.19118812984611006</v>
      </c>
      <c r="K2" s="5">
        <v>0.1920254665307187</v>
      </c>
      <c r="L2" s="5">
        <v>0.19286842292462</v>
      </c>
      <c r="M2" s="5">
        <v>0.19370575960922862</v>
      </c>
      <c r="N2" s="5">
        <v>0.19396988594598435</v>
      </c>
      <c r="O2" s="5">
        <v>0.19419467431769138</v>
      </c>
      <c r="P2" s="5">
        <v>0.19442508239869108</v>
      </c>
      <c r="Q2" s="5">
        <v>0.19464987077039811</v>
      </c>
      <c r="R2" s="5">
        <v>0.19488027885139778</v>
      </c>
      <c r="S2" s="5">
        <v>0.19511068693239747</v>
      </c>
      <c r="T2" s="5">
        <v>0.19534109501339716</v>
      </c>
      <c r="U2" s="5">
        <v>0.19557712280368955</v>
      </c>
      <c r="V2" s="5">
        <v>0.19580753088468925</v>
      </c>
      <c r="W2" s="5">
        <v>0.19609975576790836</v>
      </c>
      <c r="X2" s="5">
        <v>0.19721807791715076</v>
      </c>
      <c r="Y2" s="5">
        <v>0.19834201977568583</v>
      </c>
      <c r="Z2" s="5">
        <v>0.19946034192492826</v>
      </c>
      <c r="AA2" s="5">
        <v>0.20058428378346332</v>
      </c>
      <c r="AB2" s="5">
        <v>0.20170260593270575</v>
      </c>
      <c r="AC2" s="5">
        <v>0.20342223697626444</v>
      </c>
      <c r="AD2" s="5">
        <v>0.20514186801982306</v>
      </c>
      <c r="AE2" s="5">
        <v>0.20686149906338178</v>
      </c>
      <c r="AF2" s="5">
        <v>0.20858113010694043</v>
      </c>
      <c r="AG2" s="5">
        <v>0.21030076115049912</v>
      </c>
      <c r="AH2" s="5">
        <v>0.21189675858961893</v>
      </c>
      <c r="AI2" s="5">
        <v>0.21348713631944605</v>
      </c>
      <c r="AJ2" s="5">
        <v>0.21507751404927322</v>
      </c>
      <c r="AK2" s="5">
        <v>0.21666789177910034</v>
      </c>
      <c r="AL2" s="5">
        <v>0.21825826950892749</v>
      </c>
      <c r="AM2" s="5">
        <v>0.22161885566594738</v>
      </c>
      <c r="AN2" s="5">
        <v>0.22510307542740612</v>
      </c>
      <c r="AO2" s="5">
        <v>0.22858167547957217</v>
      </c>
      <c r="AP2" s="5">
        <v>0.23206589524103099</v>
      </c>
      <c r="AQ2" s="5">
        <v>0.23554449529319704</v>
      </c>
      <c r="AR2" s="5">
        <v>0.23810146302136437</v>
      </c>
      <c r="AS2" s="5">
        <v>0.24059099423801955</v>
      </c>
      <c r="AT2" s="5">
        <v>0.24341208830294261</v>
      </c>
      <c r="AU2" s="5">
        <v>0.24631185829796309</v>
      </c>
      <c r="AV2" s="5">
        <v>0.24920600858369096</v>
      </c>
      <c r="AW2" s="5">
        <v>0.24711547672681572</v>
      </c>
      <c r="AX2" s="5">
        <v>0.23576366395561138</v>
      </c>
      <c r="AY2" s="5">
        <v>0.23638183197780568</v>
      </c>
      <c r="AZ2" s="5">
        <v>0.23699999999999999</v>
      </c>
      <c r="BA2" s="5">
        <v>0.23761816802219429</v>
      </c>
      <c r="BB2" s="5">
        <v>0.23848922296255898</v>
      </c>
      <c r="BC2" s="5">
        <v>0.23938275674009435</v>
      </c>
      <c r="BD2" s="5">
        <v>0.24086074028406795</v>
      </c>
      <c r="BE2" s="5">
        <v>0.24247359685106579</v>
      </c>
      <c r="BF2" s="5">
        <v>0.24773825520438844</v>
      </c>
      <c r="BG2" s="5">
        <v>0.24939174983897697</v>
      </c>
      <c r="BH2" s="5">
        <v>0.25102192250005784</v>
      </c>
      <c r="BI2" s="5">
        <v>0.25267346296387599</v>
      </c>
      <c r="BJ2" s="5">
        <v>0.25434613901552355</v>
      </c>
      <c r="BK2" s="5">
        <v>0.256039886084514</v>
      </c>
      <c r="BL2" s="5">
        <v>0.2577541193348013</v>
      </c>
      <c r="BM2" s="5">
        <v>0.25946404813497703</v>
      </c>
      <c r="BN2" s="5">
        <v>0.26116410699032</v>
      </c>
      <c r="BO2" s="5">
        <v>0.26285010777756806</v>
      </c>
      <c r="BP2" s="5">
        <v>0.2645170881555941</v>
      </c>
    </row>
    <row r="3" spans="1:68" s="4" customFormat="1" x14ac:dyDescent="0.25">
      <c r="A3" s="4" t="s">
        <v>52</v>
      </c>
      <c r="B3" s="9" t="s">
        <v>26</v>
      </c>
      <c r="C3" s="9" t="s">
        <v>27</v>
      </c>
      <c r="D3" s="9" t="s">
        <v>28</v>
      </c>
      <c r="E3" s="4" t="s">
        <v>29</v>
      </c>
      <c r="F3" s="4" t="s">
        <v>40</v>
      </c>
      <c r="G3" s="4" t="s">
        <v>30</v>
      </c>
      <c r="H3" s="5">
        <f>H2</f>
        <v>0.19072731368411067</v>
      </c>
      <c r="I3" s="5">
        <f t="shared" ref="I3:BP3" si="0">I2</f>
        <v>0.19035079316150141</v>
      </c>
      <c r="J3" s="5">
        <f t="shared" si="0"/>
        <v>0.19118812984611006</v>
      </c>
      <c r="K3" s="5">
        <f t="shared" si="0"/>
        <v>0.1920254665307187</v>
      </c>
      <c r="L3" s="5">
        <f t="shared" si="0"/>
        <v>0.19286842292462</v>
      </c>
      <c r="M3" s="5">
        <f t="shared" si="0"/>
        <v>0.19370575960922862</v>
      </c>
      <c r="N3" s="5">
        <f t="shared" si="0"/>
        <v>0.19396988594598435</v>
      </c>
      <c r="O3" s="5">
        <f t="shared" si="0"/>
        <v>0.19419467431769138</v>
      </c>
      <c r="P3" s="5">
        <f t="shared" si="0"/>
        <v>0.19442508239869108</v>
      </c>
      <c r="Q3" s="5">
        <f t="shared" si="0"/>
        <v>0.19464987077039811</v>
      </c>
      <c r="R3" s="5">
        <f t="shared" si="0"/>
        <v>0.19488027885139778</v>
      </c>
      <c r="S3" s="5">
        <f t="shared" si="0"/>
        <v>0.19511068693239747</v>
      </c>
      <c r="T3" s="5">
        <f t="shared" si="0"/>
        <v>0.19534109501339716</v>
      </c>
      <c r="U3" s="5">
        <f t="shared" si="0"/>
        <v>0.19557712280368955</v>
      </c>
      <c r="V3" s="5">
        <f t="shared" si="0"/>
        <v>0.19580753088468925</v>
      </c>
      <c r="W3" s="5">
        <f t="shared" si="0"/>
        <v>0.19609975576790836</v>
      </c>
      <c r="X3" s="5">
        <f t="shared" si="0"/>
        <v>0.19721807791715076</v>
      </c>
      <c r="Y3" s="5">
        <f t="shared" si="0"/>
        <v>0.19834201977568583</v>
      </c>
      <c r="Z3" s="5">
        <f t="shared" si="0"/>
        <v>0.19946034192492826</v>
      </c>
      <c r="AA3" s="5">
        <f t="shared" si="0"/>
        <v>0.20058428378346332</v>
      </c>
      <c r="AB3" s="5">
        <f t="shared" si="0"/>
        <v>0.20170260593270575</v>
      </c>
      <c r="AC3" s="5">
        <f t="shared" si="0"/>
        <v>0.20342223697626444</v>
      </c>
      <c r="AD3" s="5">
        <f t="shared" si="0"/>
        <v>0.20514186801982306</v>
      </c>
      <c r="AE3" s="5">
        <f t="shared" si="0"/>
        <v>0.20686149906338178</v>
      </c>
      <c r="AF3" s="5">
        <f t="shared" si="0"/>
        <v>0.20858113010694043</v>
      </c>
      <c r="AG3" s="5">
        <f t="shared" si="0"/>
        <v>0.21030076115049912</v>
      </c>
      <c r="AH3" s="5">
        <f t="shared" si="0"/>
        <v>0.21189675858961893</v>
      </c>
      <c r="AI3" s="5">
        <f t="shared" si="0"/>
        <v>0.21348713631944605</v>
      </c>
      <c r="AJ3" s="5">
        <f t="shared" si="0"/>
        <v>0.21507751404927322</v>
      </c>
      <c r="AK3" s="5">
        <f t="shared" si="0"/>
        <v>0.21666789177910034</v>
      </c>
      <c r="AL3" s="5">
        <f t="shared" si="0"/>
        <v>0.21825826950892749</v>
      </c>
      <c r="AM3" s="5">
        <f t="shared" si="0"/>
        <v>0.22161885566594738</v>
      </c>
      <c r="AN3" s="5">
        <f t="shared" si="0"/>
        <v>0.22510307542740612</v>
      </c>
      <c r="AO3" s="5">
        <f t="shared" si="0"/>
        <v>0.22858167547957217</v>
      </c>
      <c r="AP3" s="5">
        <f t="shared" si="0"/>
        <v>0.23206589524103099</v>
      </c>
      <c r="AQ3" s="5">
        <f t="shared" si="0"/>
        <v>0.23554449529319704</v>
      </c>
      <c r="AR3" s="5">
        <f t="shared" si="0"/>
        <v>0.23810146302136437</v>
      </c>
      <c r="AS3" s="5">
        <f t="shared" si="0"/>
        <v>0.24059099423801955</v>
      </c>
      <c r="AT3" s="5">
        <f t="shared" si="0"/>
        <v>0.24341208830294261</v>
      </c>
      <c r="AU3" s="5">
        <f t="shared" si="0"/>
        <v>0.24631185829796309</v>
      </c>
      <c r="AV3" s="5">
        <f t="shared" si="0"/>
        <v>0.24920600858369096</v>
      </c>
      <c r="AW3" s="5">
        <f t="shared" si="0"/>
        <v>0.24711547672681572</v>
      </c>
      <c r="AX3" s="5">
        <f t="shared" si="0"/>
        <v>0.23576366395561138</v>
      </c>
      <c r="AY3" s="5">
        <f t="shared" si="0"/>
        <v>0.23638183197780568</v>
      </c>
      <c r="AZ3" s="5">
        <f t="shared" si="0"/>
        <v>0.23699999999999999</v>
      </c>
      <c r="BA3" s="5">
        <f t="shared" si="0"/>
        <v>0.23761816802219429</v>
      </c>
      <c r="BB3" s="5">
        <f t="shared" si="0"/>
        <v>0.23848922296255898</v>
      </c>
      <c r="BC3" s="5">
        <f t="shared" si="0"/>
        <v>0.23938275674009435</v>
      </c>
      <c r="BD3" s="5">
        <f t="shared" si="0"/>
        <v>0.24086074028406795</v>
      </c>
      <c r="BE3" s="5">
        <f t="shared" si="0"/>
        <v>0.24247359685106579</v>
      </c>
      <c r="BF3" s="5">
        <f t="shared" si="0"/>
        <v>0.24773825520438844</v>
      </c>
      <c r="BG3" s="5">
        <f t="shared" si="0"/>
        <v>0.24939174983897697</v>
      </c>
      <c r="BH3" s="5">
        <f t="shared" si="0"/>
        <v>0.25102192250005784</v>
      </c>
      <c r="BI3" s="5">
        <f t="shared" si="0"/>
        <v>0.25267346296387599</v>
      </c>
      <c r="BJ3" s="5">
        <f t="shared" si="0"/>
        <v>0.25434613901552355</v>
      </c>
      <c r="BK3" s="5">
        <f t="shared" si="0"/>
        <v>0.256039886084514</v>
      </c>
      <c r="BL3" s="5">
        <f t="shared" si="0"/>
        <v>0.2577541193348013</v>
      </c>
      <c r="BM3" s="5">
        <f t="shared" si="0"/>
        <v>0.25946404813497703</v>
      </c>
      <c r="BN3" s="5">
        <f t="shared" si="0"/>
        <v>0.26116410699032</v>
      </c>
      <c r="BO3" s="5">
        <f t="shared" si="0"/>
        <v>0.26285010777756806</v>
      </c>
      <c r="BP3" s="5">
        <f t="shared" si="0"/>
        <v>0.2645170881555941</v>
      </c>
    </row>
    <row r="4" spans="1:68" x14ac:dyDescent="0.25">
      <c r="B4" s="9"/>
      <c r="C4" s="9"/>
      <c r="D4" s="9"/>
    </row>
    <row r="5" spans="1:68" x14ac:dyDescent="0.25">
      <c r="B5" s="9"/>
      <c r="C5" s="9"/>
      <c r="D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3"/>
  <sheetViews>
    <sheetView topLeftCell="A19" zoomScale="70" zoomScaleNormal="70" workbookViewId="0">
      <selection activeCell="G47" sqref="G47"/>
    </sheetView>
  </sheetViews>
  <sheetFormatPr defaultColWidth="9.140625" defaultRowHeight="15.75" x14ac:dyDescent="0.25"/>
  <cols>
    <col min="1" max="2" width="9.140625" style="12"/>
    <col min="3" max="3" width="14.7109375" style="31" bestFit="1" customWidth="1"/>
    <col min="4" max="4" width="23.7109375" style="31" bestFit="1" customWidth="1"/>
    <col min="5" max="5" width="21.42578125" style="31" bestFit="1" customWidth="1"/>
    <col min="6" max="6" width="9.140625" style="12"/>
    <col min="7" max="7" width="13" style="12" bestFit="1" customWidth="1"/>
    <col min="8" max="8" width="23.7109375" style="12" bestFit="1" customWidth="1"/>
    <col min="9" max="9" width="19.140625" style="12" bestFit="1" customWidth="1"/>
    <col min="10" max="10" width="11.140625" style="12" customWidth="1"/>
    <col min="11" max="11" width="13" style="12" bestFit="1" customWidth="1"/>
    <col min="12" max="12" width="23.7109375" style="12" bestFit="1" customWidth="1"/>
    <col min="13" max="13" width="35.28515625" style="12" bestFit="1" customWidth="1"/>
    <col min="14" max="14" width="9.140625" style="12"/>
    <col min="15" max="15" width="13" style="12" bestFit="1" customWidth="1"/>
    <col min="16" max="16" width="23.7109375" style="12" bestFit="1" customWidth="1"/>
    <col min="17" max="17" width="19.140625" style="12" bestFit="1" customWidth="1"/>
    <col min="18" max="18" width="9.140625" style="12"/>
    <col min="19" max="19" width="13" style="12" bestFit="1" customWidth="1"/>
    <col min="20" max="20" width="23.7109375" style="12" bestFit="1" customWidth="1"/>
    <col min="21" max="21" width="19.140625" style="12" bestFit="1" customWidth="1"/>
    <col min="22" max="22" width="9.140625" style="12"/>
    <col min="23" max="23" width="13" style="12" bestFit="1" customWidth="1"/>
    <col min="24" max="24" width="23.7109375" style="12" bestFit="1" customWidth="1"/>
    <col min="25" max="25" width="19.140625" style="12" bestFit="1" customWidth="1"/>
    <col min="26" max="16384" width="9.140625" style="12"/>
  </cols>
  <sheetData>
    <row r="1" spans="1:25" x14ac:dyDescent="0.25">
      <c r="C1" s="35" t="s">
        <v>23</v>
      </c>
      <c r="D1" s="35"/>
      <c r="E1" s="34"/>
      <c r="G1" s="13" t="s">
        <v>11</v>
      </c>
      <c r="H1" s="13"/>
      <c r="I1" s="14"/>
      <c r="J1" s="38"/>
      <c r="K1" s="13" t="s">
        <v>11</v>
      </c>
      <c r="L1" s="13"/>
      <c r="M1" s="14"/>
      <c r="O1" s="15"/>
      <c r="P1" s="15"/>
      <c r="Q1" s="16"/>
      <c r="S1" s="17"/>
      <c r="T1" s="17"/>
      <c r="U1" s="18"/>
      <c r="W1" s="19"/>
      <c r="X1" s="19"/>
      <c r="Y1" s="20"/>
    </row>
    <row r="2" spans="1:25" s="21" customFormat="1" x14ac:dyDescent="0.25">
      <c r="A2" s="21" t="s">
        <v>9</v>
      </c>
      <c r="C2" s="32" t="s">
        <v>10</v>
      </c>
      <c r="D2" s="21" t="s">
        <v>14</v>
      </c>
      <c r="E2" s="32" t="s">
        <v>15</v>
      </c>
      <c r="G2" s="21" t="s">
        <v>10</v>
      </c>
      <c r="H2" s="21" t="s">
        <v>14</v>
      </c>
      <c r="I2" s="21" t="s">
        <v>15</v>
      </c>
      <c r="K2" s="21" t="s">
        <v>10</v>
      </c>
      <c r="L2" s="21" t="s">
        <v>14</v>
      </c>
      <c r="M2" s="21" t="s">
        <v>15</v>
      </c>
      <c r="O2" s="21" t="s">
        <v>10</v>
      </c>
      <c r="P2" s="21" t="s">
        <v>14</v>
      </c>
      <c r="Q2" s="21" t="s">
        <v>15</v>
      </c>
      <c r="S2" s="21" t="s">
        <v>10</v>
      </c>
      <c r="T2" s="21" t="s">
        <v>14</v>
      </c>
      <c r="U2" s="21" t="s">
        <v>15</v>
      </c>
      <c r="W2" s="21" t="s">
        <v>10</v>
      </c>
      <c r="X2" s="21" t="s">
        <v>14</v>
      </c>
      <c r="Y2" s="21" t="s">
        <v>15</v>
      </c>
    </row>
    <row r="3" spans="1:25" x14ac:dyDescent="0.25">
      <c r="A3" s="12">
        <v>1960</v>
      </c>
      <c r="C3" s="44">
        <f>Xin_2014!C5</f>
        <v>0.33939000000000002</v>
      </c>
      <c r="D3" s="33" t="s">
        <v>31</v>
      </c>
      <c r="E3" s="31" t="s">
        <v>47</v>
      </c>
      <c r="K3" s="23">
        <f t="shared" ref="K3:K45" si="0">C3*(K$47/C$47)</f>
        <v>0.19072731368411067</v>
      </c>
      <c r="M3" s="24" t="s">
        <v>38</v>
      </c>
    </row>
    <row r="4" spans="1:25" x14ac:dyDescent="0.25">
      <c r="A4" s="12">
        <v>1961</v>
      </c>
      <c r="C4" s="44">
        <f>Xin_2014!C6</f>
        <v>0.33872000000000002</v>
      </c>
      <c r="D4" s="33" t="s">
        <v>31</v>
      </c>
      <c r="E4" s="31" t="s">
        <v>47</v>
      </c>
      <c r="K4" s="23">
        <f t="shared" si="0"/>
        <v>0.19035079316150141</v>
      </c>
      <c r="M4" s="24" t="s">
        <v>38</v>
      </c>
    </row>
    <row r="5" spans="1:25" x14ac:dyDescent="0.25">
      <c r="A5" s="12">
        <v>1962</v>
      </c>
      <c r="C5" s="44">
        <f>Xin_2014!C7</f>
        <v>0.34021000000000001</v>
      </c>
      <c r="D5" s="33" t="s">
        <v>31</v>
      </c>
      <c r="E5" s="31" t="s">
        <v>47</v>
      </c>
      <c r="K5" s="23">
        <f t="shared" si="0"/>
        <v>0.19118812984611006</v>
      </c>
      <c r="M5" s="24" t="s">
        <v>38</v>
      </c>
    </row>
    <row r="6" spans="1:25" x14ac:dyDescent="0.25">
      <c r="A6" s="12">
        <v>1963</v>
      </c>
      <c r="C6" s="44">
        <f>Xin_2014!C8</f>
        <v>0.3417</v>
      </c>
      <c r="D6" s="33" t="s">
        <v>31</v>
      </c>
      <c r="E6" s="31" t="s">
        <v>47</v>
      </c>
      <c r="K6" s="23">
        <f t="shared" si="0"/>
        <v>0.1920254665307187</v>
      </c>
      <c r="M6" s="24" t="s">
        <v>38</v>
      </c>
    </row>
    <row r="7" spans="1:25" x14ac:dyDescent="0.25">
      <c r="A7" s="12">
        <v>1964</v>
      </c>
      <c r="C7" s="44">
        <f>Xin_2014!C9</f>
        <v>0.34320000000000001</v>
      </c>
      <c r="D7" s="33" t="s">
        <v>31</v>
      </c>
      <c r="E7" s="31" t="s">
        <v>47</v>
      </c>
      <c r="K7" s="23">
        <f t="shared" si="0"/>
        <v>0.19286842292462</v>
      </c>
      <c r="M7" s="24" t="s">
        <v>38</v>
      </c>
    </row>
    <row r="8" spans="1:25" x14ac:dyDescent="0.25">
      <c r="A8" s="12">
        <v>1965</v>
      </c>
      <c r="C8" s="44">
        <f>Xin_2014!C10</f>
        <v>0.34469</v>
      </c>
      <c r="D8" s="33" t="s">
        <v>31</v>
      </c>
      <c r="E8" s="31" t="s">
        <v>47</v>
      </c>
      <c r="K8" s="23">
        <f t="shared" si="0"/>
        <v>0.19370575960922862</v>
      </c>
      <c r="M8" s="24" t="s">
        <v>38</v>
      </c>
    </row>
    <row r="9" spans="1:25" x14ac:dyDescent="0.25">
      <c r="A9" s="12">
        <v>1966</v>
      </c>
      <c r="C9" s="44">
        <f>Xin_2014!C11</f>
        <v>0.34515999999999997</v>
      </c>
      <c r="D9" s="33" t="s">
        <v>31</v>
      </c>
      <c r="E9" s="31" t="s">
        <v>47</v>
      </c>
      <c r="K9" s="23">
        <f t="shared" si="0"/>
        <v>0.19396988594598435</v>
      </c>
      <c r="M9" s="24" t="s">
        <v>38</v>
      </c>
    </row>
    <row r="10" spans="1:25" x14ac:dyDescent="0.25">
      <c r="A10" s="12">
        <v>1967</v>
      </c>
      <c r="C10" s="44">
        <f>Xin_2014!C12</f>
        <v>0.34555999999999998</v>
      </c>
      <c r="D10" s="33" t="s">
        <v>31</v>
      </c>
      <c r="E10" s="31" t="s">
        <v>47</v>
      </c>
      <c r="K10" s="23">
        <f t="shared" si="0"/>
        <v>0.19419467431769138</v>
      </c>
      <c r="M10" s="24" t="s">
        <v>38</v>
      </c>
    </row>
    <row r="11" spans="1:25" x14ac:dyDescent="0.25">
      <c r="A11" s="12">
        <v>1968</v>
      </c>
      <c r="C11" s="44">
        <f>Xin_2014!C13</f>
        <v>0.34597</v>
      </c>
      <c r="D11" s="33" t="s">
        <v>31</v>
      </c>
      <c r="E11" s="31" t="s">
        <v>47</v>
      </c>
      <c r="K11" s="23">
        <f t="shared" si="0"/>
        <v>0.19442508239869108</v>
      </c>
      <c r="M11" s="24" t="s">
        <v>38</v>
      </c>
    </row>
    <row r="12" spans="1:25" x14ac:dyDescent="0.25">
      <c r="A12" s="12">
        <v>1969</v>
      </c>
      <c r="C12" s="44">
        <f>Xin_2014!C14</f>
        <v>0.34637000000000001</v>
      </c>
      <c r="D12" s="33" t="s">
        <v>31</v>
      </c>
      <c r="E12" s="31" t="s">
        <v>47</v>
      </c>
      <c r="K12" s="23">
        <f t="shared" si="0"/>
        <v>0.19464987077039811</v>
      </c>
      <c r="M12" s="24" t="s">
        <v>38</v>
      </c>
    </row>
    <row r="13" spans="1:25" x14ac:dyDescent="0.25">
      <c r="A13" s="12">
        <v>1970</v>
      </c>
      <c r="C13" s="44">
        <f>Xin_2014!C15</f>
        <v>0.34677999999999998</v>
      </c>
      <c r="D13" s="33" t="s">
        <v>31</v>
      </c>
      <c r="E13" s="31" t="s">
        <v>47</v>
      </c>
      <c r="K13" s="23">
        <f t="shared" si="0"/>
        <v>0.19488027885139778</v>
      </c>
      <c r="M13" s="24" t="s">
        <v>38</v>
      </c>
    </row>
    <row r="14" spans="1:25" x14ac:dyDescent="0.25">
      <c r="A14" s="12">
        <v>1971</v>
      </c>
      <c r="C14" s="44">
        <f>Xin_2014!C16</f>
        <v>0.34719</v>
      </c>
      <c r="D14" s="33" t="s">
        <v>31</v>
      </c>
      <c r="E14" s="31" t="s">
        <v>47</v>
      </c>
      <c r="K14" s="23">
        <f t="shared" si="0"/>
        <v>0.19511068693239747</v>
      </c>
      <c r="M14" s="24" t="s">
        <v>38</v>
      </c>
    </row>
    <row r="15" spans="1:25" x14ac:dyDescent="0.25">
      <c r="A15" s="12">
        <v>1972</v>
      </c>
      <c r="C15" s="44">
        <f>Xin_2014!C17</f>
        <v>0.34759999999999996</v>
      </c>
      <c r="D15" s="33" t="s">
        <v>31</v>
      </c>
      <c r="E15" s="31" t="s">
        <v>47</v>
      </c>
      <c r="K15" s="23">
        <f t="shared" si="0"/>
        <v>0.19534109501339716</v>
      </c>
      <c r="M15" s="24" t="s">
        <v>38</v>
      </c>
    </row>
    <row r="16" spans="1:25" x14ac:dyDescent="0.25">
      <c r="A16" s="12">
        <v>1973</v>
      </c>
      <c r="C16" s="44">
        <f>Xin_2014!C18</f>
        <v>0.34802</v>
      </c>
      <c r="D16" s="33" t="s">
        <v>31</v>
      </c>
      <c r="E16" s="31" t="s">
        <v>47</v>
      </c>
      <c r="K16" s="23">
        <f t="shared" si="0"/>
        <v>0.19557712280368955</v>
      </c>
      <c r="M16" s="24" t="s">
        <v>38</v>
      </c>
    </row>
    <row r="17" spans="1:16" x14ac:dyDescent="0.25">
      <c r="A17" s="12">
        <v>1974</v>
      </c>
      <c r="C17" s="44">
        <f>Xin_2014!C19</f>
        <v>0.34843000000000002</v>
      </c>
      <c r="D17" s="33" t="s">
        <v>31</v>
      </c>
      <c r="E17" s="31" t="s">
        <v>47</v>
      </c>
      <c r="K17" s="23">
        <f t="shared" si="0"/>
        <v>0.19580753088468925</v>
      </c>
      <c r="M17" s="24" t="s">
        <v>38</v>
      </c>
    </row>
    <row r="18" spans="1:16" x14ac:dyDescent="0.25">
      <c r="A18" s="12">
        <v>1975</v>
      </c>
      <c r="C18" s="44">
        <f>Xin_2014!C20</f>
        <v>0.34895000000000004</v>
      </c>
      <c r="D18" s="33" t="s">
        <v>31</v>
      </c>
      <c r="E18" s="31" t="s">
        <v>47</v>
      </c>
      <c r="K18" s="23">
        <f t="shared" si="0"/>
        <v>0.19609975576790836</v>
      </c>
      <c r="M18" s="24" t="s">
        <v>38</v>
      </c>
    </row>
    <row r="19" spans="1:16" x14ac:dyDescent="0.25">
      <c r="A19" s="12">
        <v>1976</v>
      </c>
      <c r="C19" s="44">
        <f>Xin_2014!C21</f>
        <v>0.35094000000000003</v>
      </c>
      <c r="D19" s="33" t="s">
        <v>31</v>
      </c>
      <c r="E19" s="31" t="s">
        <v>47</v>
      </c>
      <c r="K19" s="23">
        <f t="shared" si="0"/>
        <v>0.19721807791715076</v>
      </c>
      <c r="M19" s="24" t="s">
        <v>38</v>
      </c>
    </row>
    <row r="20" spans="1:16" x14ac:dyDescent="0.25">
      <c r="A20" s="12">
        <v>1977</v>
      </c>
      <c r="C20" s="44">
        <f>Xin_2014!C22</f>
        <v>0.35293999999999998</v>
      </c>
      <c r="D20" s="33" t="s">
        <v>31</v>
      </c>
      <c r="E20" s="31" t="s">
        <v>47</v>
      </c>
      <c r="G20" s="22"/>
      <c r="K20" s="23">
        <f t="shared" si="0"/>
        <v>0.19834201977568583</v>
      </c>
      <c r="M20" s="24" t="s">
        <v>38</v>
      </c>
    </row>
    <row r="21" spans="1:16" x14ac:dyDescent="0.25">
      <c r="A21" s="12">
        <v>1978</v>
      </c>
      <c r="C21" s="44">
        <f>Xin_2014!C23</f>
        <v>0.35493000000000002</v>
      </c>
      <c r="D21" s="33" t="s">
        <v>31</v>
      </c>
      <c r="E21" s="31" t="s">
        <v>47</v>
      </c>
      <c r="K21" s="23">
        <f t="shared" si="0"/>
        <v>0.19946034192492826</v>
      </c>
      <c r="M21" s="24" t="s">
        <v>38</v>
      </c>
    </row>
    <row r="22" spans="1:16" x14ac:dyDescent="0.25">
      <c r="A22" s="12">
        <v>1979</v>
      </c>
      <c r="C22" s="44">
        <f>Xin_2014!C24</f>
        <v>0.35692999999999997</v>
      </c>
      <c r="D22" s="33" t="s">
        <v>31</v>
      </c>
      <c r="E22" s="31" t="s">
        <v>47</v>
      </c>
      <c r="K22" s="23">
        <f t="shared" si="0"/>
        <v>0.20058428378346332</v>
      </c>
      <c r="M22" s="24" t="s">
        <v>38</v>
      </c>
    </row>
    <row r="23" spans="1:16" x14ac:dyDescent="0.25">
      <c r="A23" s="12">
        <v>1980</v>
      </c>
      <c r="C23" s="44">
        <f>Xin_2014!C25</f>
        <v>0.35892000000000002</v>
      </c>
      <c r="D23" s="33" t="s">
        <v>31</v>
      </c>
      <c r="E23" s="31" t="s">
        <v>47</v>
      </c>
      <c r="K23" s="23">
        <f t="shared" si="0"/>
        <v>0.20170260593270575</v>
      </c>
      <c r="M23" s="24" t="s">
        <v>38</v>
      </c>
    </row>
    <row r="24" spans="1:16" x14ac:dyDescent="0.25">
      <c r="A24" s="12">
        <v>1981</v>
      </c>
      <c r="C24" s="44">
        <f>Xin_2014!C26</f>
        <v>0.36198000000000002</v>
      </c>
      <c r="D24" s="33" t="s">
        <v>31</v>
      </c>
      <c r="E24" s="31" t="s">
        <v>47</v>
      </c>
      <c r="K24" s="23">
        <f t="shared" si="0"/>
        <v>0.20342223697626444</v>
      </c>
      <c r="M24" s="24" t="s">
        <v>38</v>
      </c>
    </row>
    <row r="25" spans="1:16" x14ac:dyDescent="0.25">
      <c r="A25" s="12">
        <v>1982</v>
      </c>
      <c r="C25" s="44">
        <f>Xin_2014!C27</f>
        <v>0.36503999999999998</v>
      </c>
      <c r="D25" s="33" t="s">
        <v>31</v>
      </c>
      <c r="E25" s="31" t="s">
        <v>47</v>
      </c>
      <c r="K25" s="23">
        <f t="shared" si="0"/>
        <v>0.20514186801982306</v>
      </c>
      <c r="M25" s="24" t="s">
        <v>38</v>
      </c>
    </row>
    <row r="26" spans="1:16" x14ac:dyDescent="0.25">
      <c r="A26" s="12">
        <v>1983</v>
      </c>
      <c r="C26" s="44">
        <f>Xin_2014!C28</f>
        <v>0.36810000000000004</v>
      </c>
      <c r="D26" s="33" t="s">
        <v>31</v>
      </c>
      <c r="E26" s="31" t="s">
        <v>47</v>
      </c>
      <c r="K26" s="23">
        <f t="shared" si="0"/>
        <v>0.20686149906338178</v>
      </c>
      <c r="M26" s="24" t="s">
        <v>38</v>
      </c>
    </row>
    <row r="27" spans="1:16" x14ac:dyDescent="0.25">
      <c r="A27" s="12">
        <v>1984</v>
      </c>
      <c r="C27" s="44">
        <f>Xin_2014!C29</f>
        <v>0.37115999999999999</v>
      </c>
      <c r="D27" s="33" t="s">
        <v>31</v>
      </c>
      <c r="E27" s="31" t="s">
        <v>47</v>
      </c>
      <c r="K27" s="23">
        <f t="shared" si="0"/>
        <v>0.20858113010694043</v>
      </c>
      <c r="M27" s="24" t="s">
        <v>38</v>
      </c>
    </row>
    <row r="28" spans="1:16" x14ac:dyDescent="0.25">
      <c r="A28" s="12">
        <v>1985</v>
      </c>
      <c r="C28" s="44">
        <f>Xin_2014!C30</f>
        <v>0.37422</v>
      </c>
      <c r="D28" s="33" t="s">
        <v>31</v>
      </c>
      <c r="E28" s="31" t="s">
        <v>47</v>
      </c>
      <c r="K28" s="23">
        <f t="shared" si="0"/>
        <v>0.21030076115049912</v>
      </c>
      <c r="M28" s="24" t="s">
        <v>38</v>
      </c>
      <c r="O28" s="22"/>
      <c r="P28" s="22"/>
    </row>
    <row r="29" spans="1:16" x14ac:dyDescent="0.25">
      <c r="A29" s="12">
        <v>1986</v>
      </c>
      <c r="C29" s="44">
        <f>Xin_2014!C31</f>
        <v>0.37706000000000001</v>
      </c>
      <c r="D29" s="33" t="s">
        <v>31</v>
      </c>
      <c r="E29" s="31" t="s">
        <v>47</v>
      </c>
      <c r="K29" s="23">
        <f t="shared" si="0"/>
        <v>0.21189675858961893</v>
      </c>
      <c r="M29" s="24" t="s">
        <v>38</v>
      </c>
    </row>
    <row r="30" spans="1:16" x14ac:dyDescent="0.25">
      <c r="A30" s="12">
        <v>1987</v>
      </c>
      <c r="C30" s="44">
        <f>Xin_2014!C32</f>
        <v>0.37988999999999995</v>
      </c>
      <c r="D30" s="33" t="s">
        <v>31</v>
      </c>
      <c r="E30" s="31" t="s">
        <v>47</v>
      </c>
      <c r="K30" s="23">
        <f t="shared" si="0"/>
        <v>0.21348713631944605</v>
      </c>
      <c r="M30" s="24" t="s">
        <v>38</v>
      </c>
    </row>
    <row r="31" spans="1:16" x14ac:dyDescent="0.25">
      <c r="A31" s="12">
        <v>1988</v>
      </c>
      <c r="C31" s="44">
        <f>Xin_2014!C33</f>
        <v>0.38272</v>
      </c>
      <c r="D31" s="33" t="s">
        <v>31</v>
      </c>
      <c r="E31" s="31" t="s">
        <v>47</v>
      </c>
      <c r="K31" s="23">
        <f t="shared" si="0"/>
        <v>0.21507751404927322</v>
      </c>
      <c r="M31" s="24" t="s">
        <v>38</v>
      </c>
    </row>
    <row r="32" spans="1:16" x14ac:dyDescent="0.25">
      <c r="A32" s="12">
        <v>1989</v>
      </c>
      <c r="C32" s="44">
        <f>Xin_2014!C34</f>
        <v>0.38555</v>
      </c>
      <c r="D32" s="33" t="s">
        <v>31</v>
      </c>
      <c r="E32" s="31" t="s">
        <v>47</v>
      </c>
      <c r="K32" s="23">
        <f t="shared" si="0"/>
        <v>0.21666789177910034</v>
      </c>
      <c r="M32" s="24" t="s">
        <v>38</v>
      </c>
    </row>
    <row r="33" spans="1:13" x14ac:dyDescent="0.25">
      <c r="A33" s="12">
        <v>1990</v>
      </c>
      <c r="C33" s="44">
        <f>Xin_2014!C35</f>
        <v>0.38838</v>
      </c>
      <c r="D33" s="33" t="s">
        <v>31</v>
      </c>
      <c r="E33" s="31" t="s">
        <v>47</v>
      </c>
      <c r="K33" s="23">
        <f t="shared" si="0"/>
        <v>0.21825826950892749</v>
      </c>
      <c r="M33" s="24" t="s">
        <v>38</v>
      </c>
    </row>
    <row r="34" spans="1:13" x14ac:dyDescent="0.25">
      <c r="A34" s="12">
        <v>1991</v>
      </c>
      <c r="C34" s="44">
        <f>Xin_2014!C36</f>
        <v>0.39435999999999999</v>
      </c>
      <c r="D34" s="33" t="s">
        <v>31</v>
      </c>
      <c r="E34" s="31" t="s">
        <v>47</v>
      </c>
      <c r="K34" s="23">
        <f t="shared" si="0"/>
        <v>0.22161885566594738</v>
      </c>
      <c r="M34" s="24" t="s">
        <v>38</v>
      </c>
    </row>
    <row r="35" spans="1:13" x14ac:dyDescent="0.25">
      <c r="A35" s="12">
        <v>1992</v>
      </c>
      <c r="C35" s="44">
        <f>Xin_2014!C37</f>
        <v>0.40055999999999997</v>
      </c>
      <c r="D35" s="33" t="s">
        <v>31</v>
      </c>
      <c r="E35" s="31" t="s">
        <v>47</v>
      </c>
      <c r="K35" s="23">
        <f t="shared" si="0"/>
        <v>0.22510307542740612</v>
      </c>
      <c r="M35" s="24" t="s">
        <v>38</v>
      </c>
    </row>
    <row r="36" spans="1:13" x14ac:dyDescent="0.25">
      <c r="A36" s="12">
        <v>1993</v>
      </c>
      <c r="C36" s="44">
        <f>Xin_2014!C38</f>
        <v>0.40674999999999994</v>
      </c>
      <c r="D36" s="33" t="s">
        <v>31</v>
      </c>
      <c r="E36" s="31" t="s">
        <v>47</v>
      </c>
      <c r="K36" s="23">
        <f t="shared" si="0"/>
        <v>0.22858167547957217</v>
      </c>
      <c r="M36" s="24" t="s">
        <v>38</v>
      </c>
    </row>
    <row r="37" spans="1:13" x14ac:dyDescent="0.25">
      <c r="A37" s="12">
        <v>1994</v>
      </c>
      <c r="C37" s="44">
        <f>Xin_2014!C39</f>
        <v>0.41295000000000004</v>
      </c>
      <c r="D37" s="33" t="s">
        <v>31</v>
      </c>
      <c r="E37" s="31" t="s">
        <v>47</v>
      </c>
      <c r="K37" s="23">
        <f t="shared" si="0"/>
        <v>0.23206589524103099</v>
      </c>
      <c r="M37" s="24" t="s">
        <v>38</v>
      </c>
    </row>
    <row r="38" spans="1:13" x14ac:dyDescent="0.25">
      <c r="A38" s="12">
        <v>1995</v>
      </c>
      <c r="C38" s="44">
        <f>Xin_2014!C40</f>
        <v>0.41914000000000001</v>
      </c>
      <c r="D38" s="33" t="s">
        <v>31</v>
      </c>
      <c r="E38" s="31" t="s">
        <v>47</v>
      </c>
      <c r="K38" s="23">
        <f t="shared" si="0"/>
        <v>0.23554449529319704</v>
      </c>
      <c r="M38" s="24" t="s">
        <v>38</v>
      </c>
    </row>
    <row r="39" spans="1:13" x14ac:dyDescent="0.25">
      <c r="A39" s="12">
        <v>1996</v>
      </c>
      <c r="C39" s="44">
        <f>Xin_2014!C41</f>
        <v>0.42369000000000001</v>
      </c>
      <c r="D39" s="33" t="s">
        <v>31</v>
      </c>
      <c r="E39" s="31" t="s">
        <v>47</v>
      </c>
      <c r="K39" s="23">
        <f t="shared" si="0"/>
        <v>0.23810146302136437</v>
      </c>
      <c r="M39" s="24" t="s">
        <v>38</v>
      </c>
    </row>
    <row r="40" spans="1:13" x14ac:dyDescent="0.25">
      <c r="A40" s="12">
        <v>1997</v>
      </c>
      <c r="C40" s="44">
        <f>Xin_2014!C42</f>
        <v>0.42812</v>
      </c>
      <c r="D40" s="33" t="s">
        <v>31</v>
      </c>
      <c r="E40" s="31" t="s">
        <v>47</v>
      </c>
      <c r="K40" s="23">
        <f t="shared" si="0"/>
        <v>0.24059099423801955</v>
      </c>
      <c r="M40" s="24" t="s">
        <v>38</v>
      </c>
    </row>
    <row r="41" spans="1:13" x14ac:dyDescent="0.25">
      <c r="A41" s="12">
        <v>1998</v>
      </c>
      <c r="C41" s="44">
        <f>Xin_2014!C43</f>
        <v>0.43314000000000002</v>
      </c>
      <c r="D41" s="33" t="s">
        <v>31</v>
      </c>
      <c r="E41" s="31" t="s">
        <v>47</v>
      </c>
      <c r="K41" s="23">
        <f t="shared" si="0"/>
        <v>0.24341208830294261</v>
      </c>
      <c r="M41" s="24" t="s">
        <v>38</v>
      </c>
    </row>
    <row r="42" spans="1:13" x14ac:dyDescent="0.25">
      <c r="A42" s="12">
        <v>1999</v>
      </c>
      <c r="C42" s="44">
        <f>Xin_2014!C44</f>
        <v>0.43829999999999997</v>
      </c>
      <c r="D42" s="33" t="s">
        <v>31</v>
      </c>
      <c r="E42" s="31" t="s">
        <v>47</v>
      </c>
      <c r="K42" s="23">
        <f t="shared" si="0"/>
        <v>0.24631185829796309</v>
      </c>
      <c r="M42" s="24" t="s">
        <v>38</v>
      </c>
    </row>
    <row r="43" spans="1:13" x14ac:dyDescent="0.25">
      <c r="A43" s="12">
        <v>2000</v>
      </c>
      <c r="C43" s="44">
        <f>Xin_2014!C45</f>
        <v>0.44345000000000001</v>
      </c>
      <c r="D43" s="33" t="s">
        <v>31</v>
      </c>
      <c r="E43" s="31" t="s">
        <v>47</v>
      </c>
      <c r="K43" s="23">
        <f t="shared" si="0"/>
        <v>0.24920600858369096</v>
      </c>
      <c r="M43" s="24" t="s">
        <v>38</v>
      </c>
    </row>
    <row r="44" spans="1:13" x14ac:dyDescent="0.25">
      <c r="A44" s="12">
        <v>2001</v>
      </c>
      <c r="C44" s="44">
        <f>Xin_2014!C46</f>
        <v>0.43973000000000001</v>
      </c>
      <c r="D44" s="33" t="s">
        <v>31</v>
      </c>
      <c r="E44" s="31" t="s">
        <v>47</v>
      </c>
      <c r="K44" s="23">
        <f t="shared" si="0"/>
        <v>0.24711547672681572</v>
      </c>
      <c r="M44" s="24" t="s">
        <v>38</v>
      </c>
    </row>
    <row r="45" spans="1:13" x14ac:dyDescent="0.25">
      <c r="A45" s="12">
        <v>2002</v>
      </c>
      <c r="C45" s="44">
        <f>Xin_2014!C47</f>
        <v>0.41953000000000001</v>
      </c>
      <c r="D45" s="33" t="s">
        <v>31</v>
      </c>
      <c r="E45" s="31" t="s">
        <v>47</v>
      </c>
      <c r="K45" s="23">
        <f t="shared" si="0"/>
        <v>0.23576366395561138</v>
      </c>
      <c r="M45" s="24" t="s">
        <v>38</v>
      </c>
    </row>
    <row r="46" spans="1:13" x14ac:dyDescent="0.25">
      <c r="A46" s="12">
        <v>2003</v>
      </c>
      <c r="C46" s="44">
        <f>Xin_2014!C48</f>
        <v>0.42063</v>
      </c>
      <c r="D46" s="33" t="s">
        <v>31</v>
      </c>
      <c r="E46" s="31" t="s">
        <v>47</v>
      </c>
      <c r="K46" s="23">
        <f>C46*(K$47/C$47)</f>
        <v>0.23638183197780568</v>
      </c>
      <c r="M46" s="24" t="s">
        <v>38</v>
      </c>
    </row>
    <row r="47" spans="1:13" x14ac:dyDescent="0.25">
      <c r="A47" s="12">
        <v>2004</v>
      </c>
      <c r="C47" s="44">
        <f>Xin_2014!C49</f>
        <v>0.42172999999999999</v>
      </c>
      <c r="D47" s="33" t="s">
        <v>31</v>
      </c>
      <c r="E47" s="31" t="s">
        <v>47</v>
      </c>
      <c r="G47" s="22">
        <f>Henggeler_!C5</f>
        <v>0.23699999999999999</v>
      </c>
      <c r="H47" s="12" t="s">
        <v>35</v>
      </c>
      <c r="I47" s="12" t="s">
        <v>37</v>
      </c>
      <c r="K47" s="22">
        <f>G47</f>
        <v>0.23699999999999999</v>
      </c>
      <c r="L47" s="12" t="s">
        <v>35</v>
      </c>
      <c r="M47" s="12" t="s">
        <v>37</v>
      </c>
    </row>
    <row r="48" spans="1:13" x14ac:dyDescent="0.25">
      <c r="A48" s="12">
        <v>2005</v>
      </c>
      <c r="C48" s="44">
        <f>Xin_2014!C50</f>
        <v>0.42283000000000004</v>
      </c>
      <c r="D48" s="33" t="s">
        <v>31</v>
      </c>
      <c r="E48" s="31" t="s">
        <v>47</v>
      </c>
      <c r="K48" s="23">
        <f>C48*(K$47/C$47)</f>
        <v>0.23761816802219429</v>
      </c>
      <c r="M48" s="24" t="s">
        <v>38</v>
      </c>
    </row>
    <row r="49" spans="1:24" x14ac:dyDescent="0.25">
      <c r="A49" s="12">
        <v>2006</v>
      </c>
      <c r="C49" s="44">
        <f>Xin_2014!C51</f>
        <v>0.42438000000000003</v>
      </c>
      <c r="D49" s="33" t="s">
        <v>31</v>
      </c>
      <c r="E49" s="31" t="s">
        <v>47</v>
      </c>
      <c r="K49" s="23">
        <f t="shared" ref="K49:K63" si="1">C49*(K$47/C$47)</f>
        <v>0.23848922296255898</v>
      </c>
      <c r="M49" s="24" t="s">
        <v>38</v>
      </c>
    </row>
    <row r="50" spans="1:24" x14ac:dyDescent="0.25">
      <c r="A50" s="12">
        <v>2007</v>
      </c>
      <c r="C50" s="44">
        <f>Xin_2014!C52</f>
        <v>0.42597000000000002</v>
      </c>
      <c r="D50" s="33" t="s">
        <v>31</v>
      </c>
      <c r="E50" s="31" t="s">
        <v>47</v>
      </c>
      <c r="K50" s="23">
        <f t="shared" si="1"/>
        <v>0.23938275674009435</v>
      </c>
      <c r="M50" s="24" t="s">
        <v>38</v>
      </c>
    </row>
    <row r="51" spans="1:24" x14ac:dyDescent="0.25">
      <c r="A51" s="12">
        <v>2008</v>
      </c>
      <c r="C51" s="44">
        <f>Xin_2014!C53</f>
        <v>0.42859999999999998</v>
      </c>
      <c r="D51" s="33" t="s">
        <v>31</v>
      </c>
      <c r="E51" s="31" t="s">
        <v>47</v>
      </c>
      <c r="K51" s="23">
        <f t="shared" si="1"/>
        <v>0.24086074028406795</v>
      </c>
      <c r="M51" s="24" t="s">
        <v>38</v>
      </c>
    </row>
    <row r="52" spans="1:24" x14ac:dyDescent="0.25">
      <c r="A52" s="12">
        <v>2009</v>
      </c>
      <c r="C52" s="44">
        <f>Xin_2014!C54</f>
        <v>0.43146999999999996</v>
      </c>
      <c r="D52" s="33" t="s">
        <v>31</v>
      </c>
      <c r="E52" s="31" t="s">
        <v>47</v>
      </c>
      <c r="K52" s="23">
        <f t="shared" si="1"/>
        <v>0.24247359685106579</v>
      </c>
      <c r="M52" s="24" t="s">
        <v>38</v>
      </c>
    </row>
    <row r="53" spans="1:24" x14ac:dyDescent="0.25">
      <c r="A53" s="12">
        <v>2010</v>
      </c>
      <c r="C53" s="37">
        <f>_xlfn.FORECAST.LINEAR(A53,C3:C52,A3:A52)</f>
        <v>0.44083820408163188</v>
      </c>
      <c r="E53" s="36" t="s">
        <v>36</v>
      </c>
      <c r="K53" s="23">
        <f t="shared" si="1"/>
        <v>0.24773825520438844</v>
      </c>
      <c r="M53" s="24" t="s">
        <v>38</v>
      </c>
    </row>
    <row r="54" spans="1:24" x14ac:dyDescent="0.25">
      <c r="A54" s="12">
        <v>2011</v>
      </c>
      <c r="C54" s="37">
        <f t="shared" ref="C54:C63" si="2">_xlfn.FORECAST.LINEAR(A54,C4:C53,A4:A53)</f>
        <v>0.4437805175510201</v>
      </c>
      <c r="E54" s="36" t="s">
        <v>36</v>
      </c>
      <c r="K54" s="23">
        <f t="shared" si="1"/>
        <v>0.24939174983897697</v>
      </c>
      <c r="M54" s="24" t="s">
        <v>38</v>
      </c>
    </row>
    <row r="55" spans="1:24" x14ac:dyDescent="0.25">
      <c r="A55" s="12">
        <v>2012</v>
      </c>
      <c r="C55" s="37">
        <f t="shared" si="2"/>
        <v>0.44668133070020843</v>
      </c>
      <c r="E55" s="36" t="s">
        <v>36</v>
      </c>
      <c r="K55" s="23">
        <f t="shared" si="1"/>
        <v>0.25102192250005784</v>
      </c>
      <c r="M55" s="24" t="s">
        <v>38</v>
      </c>
    </row>
    <row r="56" spans="1:24" x14ac:dyDescent="0.25">
      <c r="A56" s="12">
        <v>2013</v>
      </c>
      <c r="C56" s="37">
        <f t="shared" si="2"/>
        <v>0.44962016681753347</v>
      </c>
      <c r="E56" s="36" t="s">
        <v>36</v>
      </c>
      <c r="K56" s="23">
        <f t="shared" si="1"/>
        <v>0.25267346296387599</v>
      </c>
      <c r="M56" s="24" t="s">
        <v>38</v>
      </c>
    </row>
    <row r="57" spans="1:24" x14ac:dyDescent="0.25">
      <c r="A57" s="12">
        <v>2014</v>
      </c>
      <c r="C57" s="37">
        <f t="shared" si="2"/>
        <v>0.45259661268783447</v>
      </c>
      <c r="E57" s="36" t="s">
        <v>36</v>
      </c>
      <c r="K57" s="23">
        <f t="shared" si="1"/>
        <v>0.25434613901552355</v>
      </c>
      <c r="M57" s="24" t="s">
        <v>38</v>
      </c>
    </row>
    <row r="58" spans="1:24" x14ac:dyDescent="0.25">
      <c r="A58" s="12">
        <v>2015</v>
      </c>
      <c r="C58" s="37">
        <f t="shared" si="2"/>
        <v>0.45561055341106371</v>
      </c>
      <c r="E58" s="36" t="s">
        <v>36</v>
      </c>
      <c r="K58" s="23">
        <f t="shared" si="1"/>
        <v>0.256039886084514</v>
      </c>
      <c r="M58" s="24" t="s">
        <v>38</v>
      </c>
    </row>
    <row r="59" spans="1:24" x14ac:dyDescent="0.25">
      <c r="A59" s="12">
        <v>2016</v>
      </c>
      <c r="C59" s="37">
        <f t="shared" si="2"/>
        <v>0.4586609482998556</v>
      </c>
      <c r="E59" s="36" t="s">
        <v>36</v>
      </c>
      <c r="K59" s="23">
        <f t="shared" si="1"/>
        <v>0.2577541193348013</v>
      </c>
      <c r="M59" s="24" t="s">
        <v>38</v>
      </c>
    </row>
    <row r="60" spans="1:24" x14ac:dyDescent="0.25">
      <c r="A60" s="12">
        <v>2017</v>
      </c>
      <c r="C60" s="37">
        <f t="shared" si="2"/>
        <v>0.46170368362853953</v>
      </c>
      <c r="E60" s="36" t="s">
        <v>36</v>
      </c>
      <c r="K60" s="23">
        <f t="shared" si="1"/>
        <v>0.25946404813497703</v>
      </c>
      <c r="M60" s="24" t="s">
        <v>38</v>
      </c>
    </row>
    <row r="61" spans="1:24" x14ac:dyDescent="0.25">
      <c r="A61" s="12">
        <v>2018</v>
      </c>
      <c r="C61" s="37">
        <f t="shared" si="2"/>
        <v>0.46472885586931501</v>
      </c>
      <c r="E61" s="36" t="s">
        <v>36</v>
      </c>
      <c r="G61" s="22"/>
      <c r="H61" s="22"/>
      <c r="K61" s="23">
        <f t="shared" si="1"/>
        <v>0.26116410699032</v>
      </c>
      <c r="L61" s="22"/>
      <c r="M61" s="24" t="s">
        <v>38</v>
      </c>
      <c r="O61" s="22"/>
      <c r="P61" s="22"/>
      <c r="S61" s="22"/>
      <c r="T61" s="22"/>
      <c r="W61" s="22"/>
      <c r="X61" s="22"/>
    </row>
    <row r="62" spans="1:24" x14ac:dyDescent="0.25">
      <c r="A62" s="12">
        <v>2019</v>
      </c>
      <c r="C62" s="37">
        <f t="shared" si="2"/>
        <v>0.46772901246005816</v>
      </c>
      <c r="E62" s="36" t="s">
        <v>36</v>
      </c>
      <c r="K62" s="23">
        <f t="shared" si="1"/>
        <v>0.26285010777756806</v>
      </c>
      <c r="M62" s="24" t="s">
        <v>38</v>
      </c>
    </row>
    <row r="63" spans="1:24" x14ac:dyDescent="0.25">
      <c r="A63" s="12">
        <v>2020</v>
      </c>
      <c r="C63" s="37">
        <f t="shared" si="2"/>
        <v>0.47069532315552198</v>
      </c>
      <c r="E63" s="36" t="s">
        <v>36</v>
      </c>
      <c r="K63" s="23">
        <f t="shared" si="1"/>
        <v>0.2645170881555941</v>
      </c>
      <c r="M63" s="24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C55"/>
  <sheetViews>
    <sheetView zoomScale="80" zoomScaleNormal="80" workbookViewId="0">
      <selection activeCell="A2" sqref="A2"/>
    </sheetView>
  </sheetViews>
  <sheetFormatPr defaultColWidth="9.140625" defaultRowHeight="12.75" x14ac:dyDescent="0.2"/>
  <cols>
    <col min="1" max="1" width="9.140625" style="39"/>
    <col min="2" max="2" width="14.28515625" style="39" bestFit="1" customWidth="1"/>
    <col min="3" max="3" width="13.140625" style="39" bestFit="1" customWidth="1"/>
    <col min="4" max="16384" width="9.140625" style="39"/>
  </cols>
  <sheetData>
    <row r="1" spans="1:3" x14ac:dyDescent="0.2">
      <c r="A1" s="45" t="s">
        <v>44</v>
      </c>
    </row>
    <row r="2" spans="1:3" x14ac:dyDescent="0.2">
      <c r="A2" s="26" t="s">
        <v>45</v>
      </c>
    </row>
    <row r="4" spans="1:3" x14ac:dyDescent="0.2">
      <c r="A4" s="40" t="s">
        <v>9</v>
      </c>
      <c r="B4" s="40" t="s">
        <v>22</v>
      </c>
      <c r="C4" s="40" t="s">
        <v>10</v>
      </c>
    </row>
    <row r="5" spans="1:3" x14ac:dyDescent="0.2">
      <c r="A5" s="41">
        <v>1960</v>
      </c>
      <c r="B5" s="42">
        <v>33.939</v>
      </c>
      <c r="C5" s="43">
        <f>B5/100</f>
        <v>0.33939000000000002</v>
      </c>
    </row>
    <row r="6" spans="1:3" x14ac:dyDescent="0.2">
      <c r="A6" s="41">
        <v>1961</v>
      </c>
      <c r="B6" s="42">
        <v>33.872</v>
      </c>
      <c r="C6" s="43">
        <f t="shared" ref="C6:C55" si="0">B6/100</f>
        <v>0.33872000000000002</v>
      </c>
    </row>
    <row r="7" spans="1:3" x14ac:dyDescent="0.2">
      <c r="A7" s="41">
        <v>1962</v>
      </c>
      <c r="B7" s="42">
        <v>34.021000000000001</v>
      </c>
      <c r="C7" s="43">
        <f t="shared" si="0"/>
        <v>0.34021000000000001</v>
      </c>
    </row>
    <row r="8" spans="1:3" x14ac:dyDescent="0.2">
      <c r="A8" s="41">
        <v>1963</v>
      </c>
      <c r="B8" s="42">
        <v>34.17</v>
      </c>
      <c r="C8" s="43">
        <f t="shared" si="0"/>
        <v>0.3417</v>
      </c>
    </row>
    <row r="9" spans="1:3" x14ac:dyDescent="0.2">
      <c r="A9" s="41">
        <v>1964</v>
      </c>
      <c r="B9" s="42">
        <v>34.32</v>
      </c>
      <c r="C9" s="43">
        <f t="shared" si="0"/>
        <v>0.34320000000000001</v>
      </c>
    </row>
    <row r="10" spans="1:3" x14ac:dyDescent="0.2">
      <c r="A10" s="41">
        <v>1965</v>
      </c>
      <c r="B10" s="42">
        <v>34.469000000000001</v>
      </c>
      <c r="C10" s="43">
        <f t="shared" si="0"/>
        <v>0.34469</v>
      </c>
    </row>
    <row r="11" spans="1:3" x14ac:dyDescent="0.2">
      <c r="A11" s="41">
        <v>1966</v>
      </c>
      <c r="B11" s="42">
        <v>34.515999999999998</v>
      </c>
      <c r="C11" s="43">
        <f t="shared" si="0"/>
        <v>0.34515999999999997</v>
      </c>
    </row>
    <row r="12" spans="1:3" x14ac:dyDescent="0.2">
      <c r="A12" s="41">
        <v>1967</v>
      </c>
      <c r="B12" s="42">
        <v>34.555999999999997</v>
      </c>
      <c r="C12" s="43">
        <f t="shared" si="0"/>
        <v>0.34555999999999998</v>
      </c>
    </row>
    <row r="13" spans="1:3" x14ac:dyDescent="0.2">
      <c r="A13" s="41">
        <v>1968</v>
      </c>
      <c r="B13" s="42">
        <v>34.597000000000001</v>
      </c>
      <c r="C13" s="43">
        <f t="shared" si="0"/>
        <v>0.34597</v>
      </c>
    </row>
    <row r="14" spans="1:3" x14ac:dyDescent="0.2">
      <c r="A14" s="41">
        <v>1969</v>
      </c>
      <c r="B14" s="42">
        <v>34.637</v>
      </c>
      <c r="C14" s="43">
        <f t="shared" si="0"/>
        <v>0.34637000000000001</v>
      </c>
    </row>
    <row r="15" spans="1:3" x14ac:dyDescent="0.2">
      <c r="A15" s="41">
        <v>1970</v>
      </c>
      <c r="B15" s="42">
        <v>34.677999999999997</v>
      </c>
      <c r="C15" s="43">
        <f t="shared" si="0"/>
        <v>0.34677999999999998</v>
      </c>
    </row>
    <row r="16" spans="1:3" x14ac:dyDescent="0.2">
      <c r="A16" s="41">
        <v>1971</v>
      </c>
      <c r="B16" s="42">
        <v>34.719000000000001</v>
      </c>
      <c r="C16" s="43">
        <f t="shared" si="0"/>
        <v>0.34719</v>
      </c>
    </row>
    <row r="17" spans="1:3" x14ac:dyDescent="0.2">
      <c r="A17" s="41">
        <v>1972</v>
      </c>
      <c r="B17" s="42">
        <v>34.76</v>
      </c>
      <c r="C17" s="43">
        <f t="shared" si="0"/>
        <v>0.34759999999999996</v>
      </c>
    </row>
    <row r="18" spans="1:3" x14ac:dyDescent="0.2">
      <c r="A18" s="41">
        <v>1973</v>
      </c>
      <c r="B18" s="42">
        <v>34.802</v>
      </c>
      <c r="C18" s="43">
        <f t="shared" si="0"/>
        <v>0.34802</v>
      </c>
    </row>
    <row r="19" spans="1:3" x14ac:dyDescent="0.2">
      <c r="A19" s="41">
        <v>1974</v>
      </c>
      <c r="B19" s="42">
        <v>34.843000000000004</v>
      </c>
      <c r="C19" s="43">
        <f t="shared" si="0"/>
        <v>0.34843000000000002</v>
      </c>
    </row>
    <row r="20" spans="1:3" x14ac:dyDescent="0.2">
      <c r="A20" s="41">
        <v>1975</v>
      </c>
      <c r="B20" s="42">
        <v>34.895000000000003</v>
      </c>
      <c r="C20" s="43">
        <f t="shared" si="0"/>
        <v>0.34895000000000004</v>
      </c>
    </row>
    <row r="21" spans="1:3" x14ac:dyDescent="0.2">
      <c r="A21" s="41">
        <v>1976</v>
      </c>
      <c r="B21" s="42">
        <v>35.094000000000001</v>
      </c>
      <c r="C21" s="43">
        <f t="shared" si="0"/>
        <v>0.35094000000000003</v>
      </c>
    </row>
    <row r="22" spans="1:3" x14ac:dyDescent="0.2">
      <c r="A22" s="41">
        <v>1977</v>
      </c>
      <c r="B22" s="42">
        <v>35.293999999999997</v>
      </c>
      <c r="C22" s="43">
        <f t="shared" si="0"/>
        <v>0.35293999999999998</v>
      </c>
    </row>
    <row r="23" spans="1:3" x14ac:dyDescent="0.2">
      <c r="A23" s="41">
        <v>1978</v>
      </c>
      <c r="B23" s="42">
        <v>35.493000000000002</v>
      </c>
      <c r="C23" s="43">
        <f t="shared" si="0"/>
        <v>0.35493000000000002</v>
      </c>
    </row>
    <row r="24" spans="1:3" x14ac:dyDescent="0.2">
      <c r="A24" s="41">
        <v>1979</v>
      </c>
      <c r="B24" s="42">
        <v>35.692999999999998</v>
      </c>
      <c r="C24" s="43">
        <f t="shared" si="0"/>
        <v>0.35692999999999997</v>
      </c>
    </row>
    <row r="25" spans="1:3" x14ac:dyDescent="0.2">
      <c r="A25" s="41">
        <v>1980</v>
      </c>
      <c r="B25" s="42">
        <v>35.892000000000003</v>
      </c>
      <c r="C25" s="43">
        <f t="shared" si="0"/>
        <v>0.35892000000000002</v>
      </c>
    </row>
    <row r="26" spans="1:3" x14ac:dyDescent="0.2">
      <c r="A26" s="41">
        <v>1981</v>
      </c>
      <c r="B26" s="42">
        <v>36.198</v>
      </c>
      <c r="C26" s="43">
        <f t="shared" si="0"/>
        <v>0.36198000000000002</v>
      </c>
    </row>
    <row r="27" spans="1:3" x14ac:dyDescent="0.2">
      <c r="A27" s="41">
        <v>1982</v>
      </c>
      <c r="B27" s="42">
        <v>36.503999999999998</v>
      </c>
      <c r="C27" s="43">
        <f t="shared" si="0"/>
        <v>0.36503999999999998</v>
      </c>
    </row>
    <row r="28" spans="1:3" x14ac:dyDescent="0.2">
      <c r="A28" s="41">
        <v>1983</v>
      </c>
      <c r="B28" s="42">
        <v>36.81</v>
      </c>
      <c r="C28" s="43">
        <f t="shared" si="0"/>
        <v>0.36810000000000004</v>
      </c>
    </row>
    <row r="29" spans="1:3" x14ac:dyDescent="0.2">
      <c r="A29" s="41">
        <v>1984</v>
      </c>
      <c r="B29" s="42">
        <v>37.116</v>
      </c>
      <c r="C29" s="43">
        <f t="shared" si="0"/>
        <v>0.37115999999999999</v>
      </c>
    </row>
    <row r="30" spans="1:3" x14ac:dyDescent="0.2">
      <c r="A30" s="41">
        <v>1985</v>
      </c>
      <c r="B30" s="42">
        <v>37.421999999999997</v>
      </c>
      <c r="C30" s="43">
        <f t="shared" si="0"/>
        <v>0.37422</v>
      </c>
    </row>
    <row r="31" spans="1:3" x14ac:dyDescent="0.2">
      <c r="A31" s="41">
        <v>1986</v>
      </c>
      <c r="B31" s="42">
        <v>37.706000000000003</v>
      </c>
      <c r="C31" s="43">
        <f t="shared" si="0"/>
        <v>0.37706000000000001</v>
      </c>
    </row>
    <row r="32" spans="1:3" x14ac:dyDescent="0.2">
      <c r="A32" s="41">
        <v>1987</v>
      </c>
      <c r="B32" s="42">
        <v>37.988999999999997</v>
      </c>
      <c r="C32" s="43">
        <f t="shared" si="0"/>
        <v>0.37988999999999995</v>
      </c>
    </row>
    <row r="33" spans="1:3" x14ac:dyDescent="0.2">
      <c r="A33" s="41">
        <v>1988</v>
      </c>
      <c r="B33" s="42">
        <v>38.271999999999998</v>
      </c>
      <c r="C33" s="43">
        <f t="shared" si="0"/>
        <v>0.38272</v>
      </c>
    </row>
    <row r="34" spans="1:3" x14ac:dyDescent="0.2">
      <c r="A34" s="41">
        <v>1989</v>
      </c>
      <c r="B34" s="42">
        <v>38.555</v>
      </c>
      <c r="C34" s="43">
        <f t="shared" si="0"/>
        <v>0.38555</v>
      </c>
    </row>
    <row r="35" spans="1:3" x14ac:dyDescent="0.2">
      <c r="A35" s="41">
        <v>1990</v>
      </c>
      <c r="B35" s="42">
        <v>38.838000000000001</v>
      </c>
      <c r="C35" s="43">
        <f t="shared" si="0"/>
        <v>0.38838</v>
      </c>
    </row>
    <row r="36" spans="1:3" x14ac:dyDescent="0.2">
      <c r="A36" s="41">
        <v>1991</v>
      </c>
      <c r="B36" s="42">
        <v>39.436</v>
      </c>
      <c r="C36" s="43">
        <f t="shared" si="0"/>
        <v>0.39435999999999999</v>
      </c>
    </row>
    <row r="37" spans="1:3" x14ac:dyDescent="0.2">
      <c r="A37" s="41">
        <v>1992</v>
      </c>
      <c r="B37" s="42">
        <v>40.055999999999997</v>
      </c>
      <c r="C37" s="43">
        <f t="shared" si="0"/>
        <v>0.40055999999999997</v>
      </c>
    </row>
    <row r="38" spans="1:3" x14ac:dyDescent="0.2">
      <c r="A38" s="41">
        <v>1993</v>
      </c>
      <c r="B38" s="42">
        <v>40.674999999999997</v>
      </c>
      <c r="C38" s="43">
        <f t="shared" si="0"/>
        <v>0.40674999999999994</v>
      </c>
    </row>
    <row r="39" spans="1:3" x14ac:dyDescent="0.2">
      <c r="A39" s="41">
        <v>1994</v>
      </c>
      <c r="B39" s="42">
        <v>41.295000000000002</v>
      </c>
      <c r="C39" s="43">
        <f t="shared" si="0"/>
        <v>0.41295000000000004</v>
      </c>
    </row>
    <row r="40" spans="1:3" x14ac:dyDescent="0.2">
      <c r="A40" s="41">
        <v>1995</v>
      </c>
      <c r="B40" s="42">
        <v>41.914000000000001</v>
      </c>
      <c r="C40" s="43">
        <f t="shared" si="0"/>
        <v>0.41914000000000001</v>
      </c>
    </row>
    <row r="41" spans="1:3" x14ac:dyDescent="0.2">
      <c r="A41" s="41">
        <v>1996</v>
      </c>
      <c r="B41" s="42">
        <v>42.369</v>
      </c>
      <c r="C41" s="43">
        <f t="shared" si="0"/>
        <v>0.42369000000000001</v>
      </c>
    </row>
    <row r="42" spans="1:3" x14ac:dyDescent="0.2">
      <c r="A42" s="41">
        <v>1997</v>
      </c>
      <c r="B42" s="42">
        <v>42.811999999999998</v>
      </c>
      <c r="C42" s="43">
        <f t="shared" si="0"/>
        <v>0.42812</v>
      </c>
    </row>
    <row r="43" spans="1:3" x14ac:dyDescent="0.2">
      <c r="A43" s="41">
        <v>1998</v>
      </c>
      <c r="B43" s="42">
        <v>43.314</v>
      </c>
      <c r="C43" s="43">
        <f t="shared" si="0"/>
        <v>0.43314000000000002</v>
      </c>
    </row>
    <row r="44" spans="1:3" x14ac:dyDescent="0.2">
      <c r="A44" s="41">
        <v>1999</v>
      </c>
      <c r="B44" s="42">
        <v>43.83</v>
      </c>
      <c r="C44" s="43">
        <f t="shared" si="0"/>
        <v>0.43829999999999997</v>
      </c>
    </row>
    <row r="45" spans="1:3" x14ac:dyDescent="0.2">
      <c r="A45" s="41">
        <v>2000</v>
      </c>
      <c r="B45" s="42">
        <v>44.344999999999999</v>
      </c>
      <c r="C45" s="43">
        <f t="shared" si="0"/>
        <v>0.44345000000000001</v>
      </c>
    </row>
    <row r="46" spans="1:3" x14ac:dyDescent="0.2">
      <c r="A46" s="41">
        <v>2001</v>
      </c>
      <c r="B46" s="42">
        <v>43.972999999999999</v>
      </c>
      <c r="C46" s="43">
        <f t="shared" si="0"/>
        <v>0.43973000000000001</v>
      </c>
    </row>
    <row r="47" spans="1:3" x14ac:dyDescent="0.2">
      <c r="A47" s="41">
        <v>2002</v>
      </c>
      <c r="B47" s="42">
        <v>41.953000000000003</v>
      </c>
      <c r="C47" s="43">
        <f t="shared" si="0"/>
        <v>0.41953000000000001</v>
      </c>
    </row>
    <row r="48" spans="1:3" x14ac:dyDescent="0.2">
      <c r="A48" s="41">
        <v>2003</v>
      </c>
      <c r="B48" s="42">
        <v>42.063000000000002</v>
      </c>
      <c r="C48" s="43">
        <f t="shared" si="0"/>
        <v>0.42063</v>
      </c>
    </row>
    <row r="49" spans="1:3" x14ac:dyDescent="0.2">
      <c r="A49" s="41">
        <v>2004</v>
      </c>
      <c r="B49" s="42">
        <v>42.173000000000002</v>
      </c>
      <c r="C49" s="43">
        <f t="shared" si="0"/>
        <v>0.42172999999999999</v>
      </c>
    </row>
    <row r="50" spans="1:3" x14ac:dyDescent="0.2">
      <c r="A50" s="41">
        <v>2005</v>
      </c>
      <c r="B50" s="42">
        <v>42.283000000000001</v>
      </c>
      <c r="C50" s="43">
        <f t="shared" si="0"/>
        <v>0.42283000000000004</v>
      </c>
    </row>
    <row r="51" spans="1:3" x14ac:dyDescent="0.2">
      <c r="A51" s="41">
        <v>2006</v>
      </c>
      <c r="B51" s="42">
        <v>42.438000000000002</v>
      </c>
      <c r="C51" s="43">
        <f t="shared" si="0"/>
        <v>0.42438000000000003</v>
      </c>
    </row>
    <row r="52" spans="1:3" x14ac:dyDescent="0.2">
      <c r="A52" s="41">
        <v>2007</v>
      </c>
      <c r="B52" s="42">
        <v>42.597000000000001</v>
      </c>
      <c r="C52" s="43">
        <f t="shared" si="0"/>
        <v>0.42597000000000002</v>
      </c>
    </row>
    <row r="53" spans="1:3" x14ac:dyDescent="0.2">
      <c r="A53" s="41">
        <v>2008</v>
      </c>
      <c r="B53" s="42">
        <v>42.86</v>
      </c>
      <c r="C53" s="43">
        <f t="shared" si="0"/>
        <v>0.42859999999999998</v>
      </c>
    </row>
    <row r="54" spans="1:3" x14ac:dyDescent="0.2">
      <c r="A54" s="41">
        <v>2009</v>
      </c>
      <c r="B54" s="42">
        <v>43.146999999999998</v>
      </c>
      <c r="C54" s="43">
        <f t="shared" si="0"/>
        <v>0.43146999999999996</v>
      </c>
    </row>
    <row r="55" spans="1:3" x14ac:dyDescent="0.2">
      <c r="A55" s="41">
        <v>2010</v>
      </c>
      <c r="B55" s="42">
        <v>43.433999999999997</v>
      </c>
      <c r="C55" s="43">
        <f t="shared" si="0"/>
        <v>0.43433999999999995</v>
      </c>
    </row>
  </sheetData>
  <hyperlinks>
    <hyperlink ref="A2" r:id="rId1" xr:uid="{00000000-0004-0000-03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C5"/>
  <sheetViews>
    <sheetView zoomScale="80" zoomScaleNormal="80" workbookViewId="0">
      <selection activeCell="D19" sqref="D19"/>
    </sheetView>
  </sheetViews>
  <sheetFormatPr defaultColWidth="8.7109375" defaultRowHeight="15" x14ac:dyDescent="0.25"/>
  <cols>
    <col min="2" max="2" width="11.7109375" customWidth="1"/>
    <col min="3" max="3" width="19.28515625" customWidth="1"/>
  </cols>
  <sheetData>
    <row r="1" spans="1:3" x14ac:dyDescent="0.25">
      <c r="A1" t="s">
        <v>32</v>
      </c>
    </row>
    <row r="2" spans="1:3" x14ac:dyDescent="0.25">
      <c r="A2" s="1" t="s">
        <v>33</v>
      </c>
    </row>
    <row r="4" spans="1:3" x14ac:dyDescent="0.25">
      <c r="A4" s="11" t="s">
        <v>9</v>
      </c>
      <c r="B4" s="11" t="s">
        <v>0</v>
      </c>
      <c r="C4" s="11" t="s">
        <v>34</v>
      </c>
    </row>
    <row r="5" spans="1:3" x14ac:dyDescent="0.25">
      <c r="A5" s="4">
        <v>2004</v>
      </c>
      <c r="B5" s="4" t="s">
        <v>11</v>
      </c>
      <c r="C5" s="5">
        <v>0.23699999999999999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zoomScale="80" zoomScaleNormal="80" workbookViewId="0">
      <selection activeCell="G15" sqref="G15"/>
    </sheetView>
  </sheetViews>
  <sheetFormatPr defaultColWidth="8.7109375" defaultRowHeight="15" x14ac:dyDescent="0.25"/>
  <sheetData>
    <row r="1" spans="1:1" x14ac:dyDescent="0.25">
      <c r="A1" t="s">
        <v>17</v>
      </c>
    </row>
    <row r="2" spans="1:1" x14ac:dyDescent="0.25">
      <c r="A2" s="1" t="s">
        <v>16</v>
      </c>
    </row>
  </sheetData>
  <hyperlinks>
    <hyperlink ref="A2" r:id="rId1" xr:uid="{00000000-0004-0000-05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topLeftCell="L1" zoomScale="82" zoomScaleNormal="82" workbookViewId="0">
      <selection activeCell="G25" sqref="G25"/>
    </sheetView>
  </sheetViews>
  <sheetFormatPr defaultColWidth="9.140625" defaultRowHeight="12.75" x14ac:dyDescent="0.2"/>
  <cols>
    <col min="1" max="1" width="9.140625" style="25"/>
    <col min="2" max="3" width="14.28515625" style="25" bestFit="1" customWidth="1"/>
    <col min="4" max="16384" width="9.140625" style="25"/>
  </cols>
  <sheetData>
    <row r="1" spans="1:3" x14ac:dyDescent="0.2">
      <c r="A1" s="25" t="s">
        <v>20</v>
      </c>
    </row>
    <row r="2" spans="1:3" x14ac:dyDescent="0.2">
      <c r="A2" s="26" t="s">
        <v>21</v>
      </c>
    </row>
    <row r="4" spans="1:3" x14ac:dyDescent="0.2">
      <c r="A4" s="27" t="s">
        <v>9</v>
      </c>
      <c r="B4" s="27" t="s">
        <v>22</v>
      </c>
      <c r="C4" s="27" t="s">
        <v>10</v>
      </c>
    </row>
    <row r="5" spans="1:3" x14ac:dyDescent="0.2">
      <c r="A5" s="28">
        <v>1970</v>
      </c>
      <c r="B5" s="29">
        <v>40.957999999999998</v>
      </c>
      <c r="C5" s="30">
        <f>B5/100</f>
        <v>0.40958</v>
      </c>
    </row>
    <row r="6" spans="1:3" x14ac:dyDescent="0.2">
      <c r="A6" s="28">
        <v>1971</v>
      </c>
      <c r="B6" s="29">
        <v>41.100999999999999</v>
      </c>
      <c r="C6" s="30">
        <f t="shared" ref="C6:C41" si="0">B6/100</f>
        <v>0.41100999999999999</v>
      </c>
    </row>
    <row r="7" spans="1:3" x14ac:dyDescent="0.2">
      <c r="A7" s="28">
        <v>1972</v>
      </c>
      <c r="B7" s="29">
        <v>41.243000000000002</v>
      </c>
      <c r="C7" s="30">
        <f t="shared" si="0"/>
        <v>0.41243000000000002</v>
      </c>
    </row>
    <row r="8" spans="1:3" x14ac:dyDescent="0.2">
      <c r="A8" s="28">
        <v>1973</v>
      </c>
      <c r="B8" s="29">
        <v>41.386000000000003</v>
      </c>
      <c r="C8" s="30">
        <f t="shared" si="0"/>
        <v>0.41386000000000001</v>
      </c>
    </row>
    <row r="9" spans="1:3" x14ac:dyDescent="0.2">
      <c r="A9" s="28">
        <v>1974</v>
      </c>
      <c r="B9" s="29">
        <v>41.529000000000003</v>
      </c>
      <c r="C9" s="30">
        <f t="shared" si="0"/>
        <v>0.41529000000000005</v>
      </c>
    </row>
    <row r="10" spans="1:3" x14ac:dyDescent="0.2">
      <c r="A10" s="28">
        <v>1975</v>
      </c>
      <c r="B10" s="29">
        <v>41.670999999999999</v>
      </c>
      <c r="C10" s="30">
        <f t="shared" si="0"/>
        <v>0.41670999999999997</v>
      </c>
    </row>
    <row r="11" spans="1:3" x14ac:dyDescent="0.2">
      <c r="A11" s="28">
        <v>1976</v>
      </c>
      <c r="B11" s="29">
        <v>41.84</v>
      </c>
      <c r="C11" s="30">
        <f t="shared" si="0"/>
        <v>0.41840000000000005</v>
      </c>
    </row>
    <row r="12" spans="1:3" x14ac:dyDescent="0.2">
      <c r="A12" s="28">
        <v>1977</v>
      </c>
      <c r="B12" s="29">
        <v>42.01</v>
      </c>
      <c r="C12" s="30">
        <f t="shared" si="0"/>
        <v>0.42009999999999997</v>
      </c>
    </row>
    <row r="13" spans="1:3" x14ac:dyDescent="0.2">
      <c r="A13" s="28">
        <v>1978</v>
      </c>
      <c r="B13" s="29">
        <v>42.18</v>
      </c>
      <c r="C13" s="30">
        <f t="shared" si="0"/>
        <v>0.42180000000000001</v>
      </c>
    </row>
    <row r="14" spans="1:3" x14ac:dyDescent="0.2">
      <c r="A14" s="28">
        <v>1979</v>
      </c>
      <c r="B14" s="29">
        <v>42.35</v>
      </c>
      <c r="C14" s="30">
        <f t="shared" si="0"/>
        <v>0.42349999999999999</v>
      </c>
    </row>
    <row r="15" spans="1:3" x14ac:dyDescent="0.2">
      <c r="A15" s="28">
        <v>1980</v>
      </c>
      <c r="B15" s="29">
        <v>42.523000000000003</v>
      </c>
      <c r="C15" s="30">
        <f t="shared" si="0"/>
        <v>0.42523000000000005</v>
      </c>
    </row>
    <row r="16" spans="1:3" x14ac:dyDescent="0.2">
      <c r="A16" s="28">
        <v>1981</v>
      </c>
      <c r="B16" s="29">
        <v>42.771999999999998</v>
      </c>
      <c r="C16" s="30">
        <f t="shared" si="0"/>
        <v>0.42771999999999999</v>
      </c>
    </row>
    <row r="17" spans="1:3" x14ac:dyDescent="0.2">
      <c r="A17" s="28">
        <v>1982</v>
      </c>
      <c r="B17" s="29">
        <v>43.021999999999998</v>
      </c>
      <c r="C17" s="30">
        <f t="shared" si="0"/>
        <v>0.43021999999999999</v>
      </c>
    </row>
    <row r="18" spans="1:3" x14ac:dyDescent="0.2">
      <c r="A18" s="28">
        <v>1983</v>
      </c>
      <c r="B18" s="29">
        <v>43.271999999999998</v>
      </c>
      <c r="C18" s="30">
        <f t="shared" si="0"/>
        <v>0.43271999999999999</v>
      </c>
    </row>
    <row r="19" spans="1:3" x14ac:dyDescent="0.2">
      <c r="A19" s="28">
        <v>1984</v>
      </c>
      <c r="B19" s="29">
        <v>43.521000000000001</v>
      </c>
      <c r="C19" s="30">
        <f t="shared" si="0"/>
        <v>0.43520999999999999</v>
      </c>
    </row>
    <row r="20" spans="1:3" x14ac:dyDescent="0.2">
      <c r="A20" s="28">
        <v>1985</v>
      </c>
      <c r="B20" s="29">
        <v>43.771000000000001</v>
      </c>
      <c r="C20" s="30">
        <f t="shared" si="0"/>
        <v>0.43770999999999999</v>
      </c>
    </row>
    <row r="21" spans="1:3" x14ac:dyDescent="0.2">
      <c r="A21" s="28">
        <v>1986</v>
      </c>
      <c r="B21" s="29">
        <v>44.091999999999999</v>
      </c>
      <c r="C21" s="30">
        <f t="shared" si="0"/>
        <v>0.44091999999999998</v>
      </c>
    </row>
    <row r="22" spans="1:3" x14ac:dyDescent="0.2">
      <c r="A22" s="28">
        <v>1987</v>
      </c>
      <c r="B22" s="29">
        <v>44.412999999999997</v>
      </c>
      <c r="C22" s="30">
        <f t="shared" si="0"/>
        <v>0.44412999999999997</v>
      </c>
    </row>
    <row r="23" spans="1:3" x14ac:dyDescent="0.2">
      <c r="A23" s="28">
        <v>1988</v>
      </c>
      <c r="B23" s="29">
        <v>44.734000000000002</v>
      </c>
      <c r="C23" s="30">
        <f t="shared" si="0"/>
        <v>0.44734000000000002</v>
      </c>
    </row>
    <row r="24" spans="1:3" x14ac:dyDescent="0.2">
      <c r="A24" s="28">
        <v>1989</v>
      </c>
      <c r="B24" s="29">
        <v>45.055</v>
      </c>
      <c r="C24" s="30">
        <f t="shared" si="0"/>
        <v>0.45055000000000001</v>
      </c>
    </row>
    <row r="25" spans="1:3" x14ac:dyDescent="0.2">
      <c r="A25" s="28">
        <v>1990</v>
      </c>
      <c r="B25" s="29">
        <v>45.375999999999998</v>
      </c>
      <c r="C25" s="30">
        <f t="shared" si="0"/>
        <v>0.45376</v>
      </c>
    </row>
    <row r="26" spans="1:3" x14ac:dyDescent="0.2">
      <c r="A26" s="28">
        <v>1991</v>
      </c>
      <c r="B26" s="29">
        <v>45.753999999999998</v>
      </c>
      <c r="C26" s="30">
        <f t="shared" si="0"/>
        <v>0.45754</v>
      </c>
    </row>
    <row r="27" spans="1:3" x14ac:dyDescent="0.2">
      <c r="A27" s="28">
        <v>1992</v>
      </c>
      <c r="B27" s="29">
        <v>46.134</v>
      </c>
      <c r="C27" s="30">
        <f t="shared" si="0"/>
        <v>0.46134000000000003</v>
      </c>
    </row>
    <row r="28" spans="1:3" x14ac:dyDescent="0.2">
      <c r="A28" s="28">
        <v>1993</v>
      </c>
      <c r="B28" s="29">
        <v>46.515000000000001</v>
      </c>
      <c r="C28" s="30">
        <f t="shared" si="0"/>
        <v>0.46515000000000001</v>
      </c>
    </row>
    <row r="29" spans="1:3" x14ac:dyDescent="0.2">
      <c r="A29" s="28">
        <v>1994</v>
      </c>
      <c r="B29" s="29">
        <v>46.895000000000003</v>
      </c>
      <c r="C29" s="30">
        <f t="shared" si="0"/>
        <v>0.46895000000000003</v>
      </c>
    </row>
    <row r="30" spans="1:3" x14ac:dyDescent="0.2">
      <c r="A30" s="28">
        <v>1995</v>
      </c>
      <c r="B30" s="29">
        <v>47.276000000000003</v>
      </c>
      <c r="C30" s="30">
        <f t="shared" si="0"/>
        <v>0.47276000000000001</v>
      </c>
    </row>
    <row r="31" spans="1:3" x14ac:dyDescent="0.2">
      <c r="A31" s="28">
        <v>1996</v>
      </c>
      <c r="B31" s="29">
        <v>47.7</v>
      </c>
      <c r="C31" s="30">
        <f t="shared" si="0"/>
        <v>0.47700000000000004</v>
      </c>
    </row>
    <row r="32" spans="1:3" x14ac:dyDescent="0.2">
      <c r="A32" s="28">
        <v>1997</v>
      </c>
      <c r="B32" s="29">
        <v>48.128</v>
      </c>
      <c r="C32" s="30">
        <f t="shared" si="0"/>
        <v>0.48127999999999999</v>
      </c>
    </row>
    <row r="33" spans="1:3" x14ac:dyDescent="0.2">
      <c r="A33" s="28">
        <v>1998</v>
      </c>
      <c r="B33" s="29">
        <v>48.555999999999997</v>
      </c>
      <c r="C33" s="30">
        <f t="shared" si="0"/>
        <v>0.48555999999999999</v>
      </c>
    </row>
    <row r="34" spans="1:3" x14ac:dyDescent="0.2">
      <c r="A34" s="28">
        <v>1999</v>
      </c>
      <c r="B34" s="29">
        <v>48.984000000000002</v>
      </c>
      <c r="C34" s="30">
        <f t="shared" si="0"/>
        <v>0.48984</v>
      </c>
    </row>
    <row r="35" spans="1:3" x14ac:dyDescent="0.2">
      <c r="A35" s="28">
        <v>2000</v>
      </c>
      <c r="B35" s="29">
        <v>49.411999999999999</v>
      </c>
      <c r="C35" s="30">
        <f t="shared" si="0"/>
        <v>0.49412</v>
      </c>
    </row>
    <row r="36" spans="1:3" x14ac:dyDescent="0.2">
      <c r="A36" s="28">
        <v>2001</v>
      </c>
      <c r="B36" s="29">
        <v>49.524000000000001</v>
      </c>
      <c r="C36" s="30">
        <f t="shared" si="0"/>
        <v>0.49524000000000001</v>
      </c>
    </row>
    <row r="37" spans="1:3" x14ac:dyDescent="0.2">
      <c r="A37" s="28">
        <v>2002</v>
      </c>
      <c r="B37" s="29">
        <v>49.595999999999997</v>
      </c>
      <c r="C37" s="30">
        <f t="shared" si="0"/>
        <v>0.49595999999999996</v>
      </c>
    </row>
    <row r="38" spans="1:3" x14ac:dyDescent="0.2">
      <c r="A38" s="28">
        <v>2003</v>
      </c>
      <c r="B38" s="29">
        <v>49.667000000000002</v>
      </c>
      <c r="C38" s="30">
        <f t="shared" si="0"/>
        <v>0.49667</v>
      </c>
    </row>
    <row r="39" spans="1:3" x14ac:dyDescent="0.2">
      <c r="A39" s="28">
        <v>2004</v>
      </c>
      <c r="B39" s="29">
        <v>49.738</v>
      </c>
      <c r="C39" s="30">
        <f t="shared" si="0"/>
        <v>0.49737999999999999</v>
      </c>
    </row>
    <row r="40" spans="1:3" x14ac:dyDescent="0.2">
      <c r="A40" s="28">
        <v>2005</v>
      </c>
      <c r="B40" s="29">
        <v>49.81</v>
      </c>
      <c r="C40" s="30">
        <f t="shared" si="0"/>
        <v>0.49810000000000004</v>
      </c>
    </row>
    <row r="41" spans="1:3" x14ac:dyDescent="0.2">
      <c r="A41" s="28">
        <v>2006</v>
      </c>
      <c r="B41" s="29">
        <v>49.878999999999998</v>
      </c>
      <c r="C41" s="30">
        <f t="shared" si="0"/>
        <v>0.49878999999999996</v>
      </c>
    </row>
  </sheetData>
  <hyperlinks>
    <hyperlink ref="A2" r:id="rId1" xr:uid="{00000000-0004-0000-0600-000000000000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zoomScale="80" zoomScaleNormal="80" workbookViewId="0">
      <selection activeCell="N10" sqref="N10"/>
    </sheetView>
  </sheetViews>
  <sheetFormatPr defaultColWidth="8.7109375" defaultRowHeight="15" x14ac:dyDescent="0.25"/>
  <sheetData>
    <row r="1" spans="1:1" x14ac:dyDescent="0.25">
      <c r="A1" t="s">
        <v>19</v>
      </c>
    </row>
    <row r="2" spans="1:1" x14ac:dyDescent="0.25">
      <c r="A2" s="1" t="s">
        <v>18</v>
      </c>
    </row>
  </sheetData>
  <hyperlinks>
    <hyperlink ref="A2" r:id="rId1" xr:uid="{00000000-0004-0000-07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D13"/>
  <sheetViews>
    <sheetView zoomScale="80" zoomScaleNormal="80" workbookViewId="0">
      <selection activeCell="F28" sqref="F28"/>
    </sheetView>
  </sheetViews>
  <sheetFormatPr defaultColWidth="8.7109375" defaultRowHeight="15" x14ac:dyDescent="0.25"/>
  <cols>
    <col min="2" max="2" width="11.7109375" customWidth="1"/>
    <col min="3" max="3" width="28.140625" bestFit="1" customWidth="1"/>
    <col min="4" max="4" width="15.28515625" customWidth="1"/>
  </cols>
  <sheetData>
    <row r="1" spans="1:4" x14ac:dyDescent="0.25">
      <c r="A1" t="s">
        <v>7</v>
      </c>
    </row>
    <row r="2" spans="1:4" x14ac:dyDescent="0.25">
      <c r="A2" s="1" t="s">
        <v>8</v>
      </c>
    </row>
    <row r="5" spans="1:4" x14ac:dyDescent="0.25">
      <c r="A5" s="11" t="s">
        <v>9</v>
      </c>
      <c r="B5" s="11" t="s">
        <v>0</v>
      </c>
      <c r="C5" s="11" t="s">
        <v>1</v>
      </c>
      <c r="D5" s="11" t="s">
        <v>10</v>
      </c>
    </row>
    <row r="6" spans="1:4" x14ac:dyDescent="0.25">
      <c r="A6" s="4">
        <v>1977</v>
      </c>
      <c r="B6" s="4" t="s">
        <v>11</v>
      </c>
      <c r="C6" s="4" t="s">
        <v>12</v>
      </c>
      <c r="D6" s="5">
        <v>0.26800000000000002</v>
      </c>
    </row>
    <row r="7" spans="1:4" x14ac:dyDescent="0.25">
      <c r="A7" s="4">
        <v>1977</v>
      </c>
      <c r="B7" s="4" t="s">
        <v>11</v>
      </c>
      <c r="C7" s="4" t="s">
        <v>24</v>
      </c>
      <c r="D7" s="5">
        <v>0.32286999999999999</v>
      </c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</sheetData>
  <hyperlinks>
    <hyperlink ref="A2" r:id="rId1" xr:uid="{00000000-0004-0000-0800-000000000000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2"/>
  <sheetViews>
    <sheetView workbookViewId="0">
      <selection activeCell="E19" sqref="E19"/>
    </sheetView>
  </sheetViews>
  <sheetFormatPr defaultColWidth="8.7109375" defaultRowHeight="15" x14ac:dyDescent="0.25"/>
  <cols>
    <col min="1" max="1" width="10" customWidth="1"/>
  </cols>
  <sheetData>
    <row r="2" spans="1:2" x14ac:dyDescent="0.25">
      <c r="A2" t="s">
        <v>13</v>
      </c>
      <c r="B2">
        <v>0.74569987000000004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1"/>
  <sheetViews>
    <sheetView zoomScale="80" zoomScaleNormal="80" workbookViewId="0">
      <selection activeCell="D6" sqref="D6"/>
    </sheetView>
  </sheetViews>
  <sheetFormatPr defaultColWidth="8.7109375" defaultRowHeight="15" x14ac:dyDescent="0.25"/>
  <cols>
    <col min="2" max="2" width="11.7109375" style="4" bestFit="1" customWidth="1"/>
    <col min="3" max="3" width="10.140625" style="4" bestFit="1" customWidth="1"/>
    <col min="4" max="4" width="12.28515625" style="4" customWidth="1"/>
    <col min="5" max="5" width="16" customWidth="1"/>
    <col min="6" max="6" width="11.7109375" customWidth="1"/>
    <col min="7" max="7" width="8.7109375" bestFit="1" customWidth="1"/>
    <col min="8" max="18" width="8.7109375" customWidth="1"/>
  </cols>
  <sheetData>
    <row r="1" spans="1:68" s="3" customFormat="1" ht="15.75" x14ac:dyDescent="0.25">
      <c r="A1" s="2" t="s">
        <v>39</v>
      </c>
      <c r="B1" s="7"/>
      <c r="C1" s="7"/>
      <c r="D1" s="8"/>
      <c r="F1" s="2"/>
    </row>
    <row r="2" spans="1:68" s="6" customFormat="1" x14ac:dyDescent="0.25">
      <c r="A2" s="6" t="s">
        <v>0</v>
      </c>
      <c r="B2" s="6" t="s">
        <v>4</v>
      </c>
      <c r="C2" s="6" t="s">
        <v>5</v>
      </c>
      <c r="D2" s="6" t="s">
        <v>6</v>
      </c>
      <c r="E2" s="6" t="s">
        <v>1</v>
      </c>
      <c r="F2" s="6" t="s">
        <v>3</v>
      </c>
      <c r="G2" s="6" t="s">
        <v>2</v>
      </c>
      <c r="H2" s="6">
        <v>1960</v>
      </c>
      <c r="I2" s="6">
        <v>1961</v>
      </c>
      <c r="J2" s="6">
        <v>1962</v>
      </c>
      <c r="K2" s="6">
        <v>1963</v>
      </c>
      <c r="L2" s="6">
        <v>1964</v>
      </c>
      <c r="M2" s="6">
        <v>1965</v>
      </c>
      <c r="N2" s="6">
        <v>1966</v>
      </c>
      <c r="O2" s="6">
        <v>1967</v>
      </c>
      <c r="P2" s="6">
        <v>1968</v>
      </c>
      <c r="Q2" s="6">
        <v>1969</v>
      </c>
      <c r="R2" s="6">
        <v>1970</v>
      </c>
      <c r="S2" s="6">
        <v>1971</v>
      </c>
      <c r="T2" s="6">
        <v>1972</v>
      </c>
      <c r="U2" s="6">
        <v>1973</v>
      </c>
      <c r="V2" s="6">
        <v>1974</v>
      </c>
      <c r="W2" s="6">
        <v>1975</v>
      </c>
      <c r="X2" s="6">
        <v>1976</v>
      </c>
      <c r="Y2" s="6">
        <v>1977</v>
      </c>
      <c r="Z2" s="6">
        <v>1978</v>
      </c>
      <c r="AA2" s="6">
        <v>1979</v>
      </c>
      <c r="AB2" s="6">
        <v>1980</v>
      </c>
      <c r="AC2" s="6">
        <v>1981</v>
      </c>
      <c r="AD2" s="6">
        <v>1982</v>
      </c>
      <c r="AE2" s="6">
        <v>1983</v>
      </c>
      <c r="AF2" s="6">
        <v>1984</v>
      </c>
      <c r="AG2" s="6">
        <v>1985</v>
      </c>
      <c r="AH2" s="6">
        <v>1986</v>
      </c>
      <c r="AI2" s="6">
        <v>1987</v>
      </c>
      <c r="AJ2" s="6">
        <v>1988</v>
      </c>
      <c r="AK2" s="6">
        <v>1989</v>
      </c>
      <c r="AL2" s="6">
        <v>1990</v>
      </c>
      <c r="AM2" s="6">
        <v>1991</v>
      </c>
      <c r="AN2" s="6">
        <v>1992</v>
      </c>
      <c r="AO2" s="6">
        <v>1993</v>
      </c>
      <c r="AP2" s="6">
        <v>1994</v>
      </c>
      <c r="AQ2" s="6">
        <v>1995</v>
      </c>
      <c r="AR2" s="6">
        <v>1996</v>
      </c>
      <c r="AS2" s="6">
        <v>1997</v>
      </c>
      <c r="AT2" s="6">
        <v>1998</v>
      </c>
      <c r="AU2" s="6">
        <v>1999</v>
      </c>
      <c r="AV2" s="6">
        <v>2000</v>
      </c>
      <c r="AW2" s="6">
        <v>2001</v>
      </c>
      <c r="AX2" s="6">
        <v>2002</v>
      </c>
      <c r="AY2" s="6">
        <v>2003</v>
      </c>
      <c r="AZ2" s="6">
        <v>2004</v>
      </c>
      <c r="BA2" s="6">
        <v>2005</v>
      </c>
      <c r="BB2" s="6">
        <v>2006</v>
      </c>
      <c r="BC2" s="6">
        <v>2007</v>
      </c>
      <c r="BD2" s="6">
        <v>2008</v>
      </c>
      <c r="BE2" s="6">
        <v>2009</v>
      </c>
      <c r="BF2" s="6">
        <v>2010</v>
      </c>
      <c r="BG2" s="6">
        <v>2011</v>
      </c>
      <c r="BH2" s="6">
        <v>2012</v>
      </c>
      <c r="BI2" s="6">
        <v>2013</v>
      </c>
      <c r="BJ2" s="6">
        <v>2014</v>
      </c>
      <c r="BK2" s="6">
        <v>2015</v>
      </c>
      <c r="BL2" s="6">
        <v>2016</v>
      </c>
      <c r="BM2" s="6">
        <v>2017</v>
      </c>
      <c r="BN2" s="6">
        <v>2018</v>
      </c>
      <c r="BO2" s="6">
        <v>2019</v>
      </c>
      <c r="BP2" s="6">
        <v>2020</v>
      </c>
    </row>
    <row r="3" spans="1:68" s="4" customFormat="1" x14ac:dyDescent="0.25">
      <c r="A3" s="4" t="s">
        <v>11</v>
      </c>
      <c r="B3" s="9" t="s">
        <v>26</v>
      </c>
      <c r="C3" s="9" t="s">
        <v>27</v>
      </c>
      <c r="D3" s="9" t="s">
        <v>28</v>
      </c>
      <c r="E3" s="4" t="s">
        <v>29</v>
      </c>
      <c r="F3" s="4" t="s">
        <v>40</v>
      </c>
      <c r="G3" s="4" t="s">
        <v>30</v>
      </c>
      <c r="H3" s="5">
        <f t="array" ref="H3:BP3">TRANSPOSE(Calcs!K3:K63)</f>
        <v>0.19072731368411067</v>
      </c>
      <c r="I3" s="5">
        <v>0.19035079316150141</v>
      </c>
      <c r="J3" s="5">
        <v>0.19118812984611006</v>
      </c>
      <c r="K3" s="5">
        <v>0.1920254665307187</v>
      </c>
      <c r="L3" s="5">
        <v>0.19286842292462</v>
      </c>
      <c r="M3" s="5">
        <v>0.19370575960922862</v>
      </c>
      <c r="N3" s="5">
        <v>0.19396988594598435</v>
      </c>
      <c r="O3" s="5">
        <v>0.19419467431769138</v>
      </c>
      <c r="P3" s="5">
        <v>0.19442508239869108</v>
      </c>
      <c r="Q3" s="5">
        <v>0.19464987077039811</v>
      </c>
      <c r="R3" s="5">
        <v>0.19488027885139778</v>
      </c>
      <c r="S3" s="5">
        <v>0.19511068693239747</v>
      </c>
      <c r="T3" s="5">
        <v>0.19534109501339716</v>
      </c>
      <c r="U3" s="5">
        <v>0.19557712280368955</v>
      </c>
      <c r="V3" s="5">
        <v>0.19580753088468925</v>
      </c>
      <c r="W3" s="5">
        <v>0.19609975576790836</v>
      </c>
      <c r="X3" s="5">
        <v>0.19721807791715076</v>
      </c>
      <c r="Y3" s="5">
        <v>0.19834201977568583</v>
      </c>
      <c r="Z3" s="5">
        <v>0.19946034192492826</v>
      </c>
      <c r="AA3" s="5">
        <v>0.20058428378346332</v>
      </c>
      <c r="AB3" s="5">
        <v>0.20170260593270575</v>
      </c>
      <c r="AC3" s="5">
        <v>0.20342223697626444</v>
      </c>
      <c r="AD3" s="5">
        <v>0.20514186801982306</v>
      </c>
      <c r="AE3" s="5">
        <v>0.20686149906338178</v>
      </c>
      <c r="AF3" s="5">
        <v>0.20858113010694043</v>
      </c>
      <c r="AG3" s="5">
        <v>0.21030076115049912</v>
      </c>
      <c r="AH3" s="5">
        <v>0.21189675858961893</v>
      </c>
      <c r="AI3" s="5">
        <v>0.21348713631944605</v>
      </c>
      <c r="AJ3" s="5">
        <v>0.21507751404927322</v>
      </c>
      <c r="AK3" s="5">
        <v>0.21666789177910034</v>
      </c>
      <c r="AL3" s="5">
        <v>0.21825826950892749</v>
      </c>
      <c r="AM3" s="5">
        <v>0.22161885566594738</v>
      </c>
      <c r="AN3" s="5">
        <v>0.22510307542740612</v>
      </c>
      <c r="AO3" s="5">
        <v>0.22858167547957217</v>
      </c>
      <c r="AP3" s="5">
        <v>0.23206589524103099</v>
      </c>
      <c r="AQ3" s="5">
        <v>0.23554449529319704</v>
      </c>
      <c r="AR3" s="5">
        <v>0.23810146302136437</v>
      </c>
      <c r="AS3" s="5">
        <v>0.24059099423801955</v>
      </c>
      <c r="AT3" s="5">
        <v>0.24341208830294261</v>
      </c>
      <c r="AU3" s="5">
        <v>0.24631185829796309</v>
      </c>
      <c r="AV3" s="5">
        <v>0.24920600858369096</v>
      </c>
      <c r="AW3" s="5">
        <v>0.24711547672681572</v>
      </c>
      <c r="AX3" s="5">
        <v>0.23576366395561138</v>
      </c>
      <c r="AY3" s="5">
        <v>0.23638183197780568</v>
      </c>
      <c r="AZ3" s="5">
        <v>0.23699999999999999</v>
      </c>
      <c r="BA3" s="5">
        <v>0.23761816802219429</v>
      </c>
      <c r="BB3" s="5">
        <v>0.23848922296255898</v>
      </c>
      <c r="BC3" s="5">
        <v>0.23938275674009435</v>
      </c>
      <c r="BD3" s="5">
        <v>0.24086074028406795</v>
      </c>
      <c r="BE3" s="5">
        <v>0.24247359685106579</v>
      </c>
      <c r="BF3" s="5">
        <v>0.24773825520438844</v>
      </c>
      <c r="BG3" s="5">
        <v>0.24939174983897697</v>
      </c>
      <c r="BH3" s="5">
        <v>0.25102192250005784</v>
      </c>
      <c r="BI3" s="5">
        <v>0.25267346296387599</v>
      </c>
      <c r="BJ3" s="5">
        <v>0.25434613901552355</v>
      </c>
      <c r="BK3" s="5">
        <v>0.256039886084514</v>
      </c>
      <c r="BL3" s="5">
        <v>0.2577541193348013</v>
      </c>
      <c r="BM3" s="5">
        <v>0.25946404813497703</v>
      </c>
      <c r="BN3" s="5">
        <v>0.26116410699032</v>
      </c>
      <c r="BO3" s="5">
        <v>0.26285010777756806</v>
      </c>
      <c r="BP3" s="5">
        <v>0.2645170881555941</v>
      </c>
    </row>
    <row r="4" spans="1:68" s="4" customFormat="1" x14ac:dyDescent="0.25">
      <c r="A4" s="4" t="s">
        <v>25</v>
      </c>
      <c r="B4" s="9" t="s">
        <v>26</v>
      </c>
      <c r="C4" s="9" t="s">
        <v>27</v>
      </c>
      <c r="D4" s="9" t="s">
        <v>28</v>
      </c>
      <c r="E4" s="4" t="s">
        <v>29</v>
      </c>
      <c r="F4" s="4" t="s">
        <v>40</v>
      </c>
      <c r="G4" s="4" t="s">
        <v>30</v>
      </c>
      <c r="H4" s="5">
        <f>H3</f>
        <v>0.19072731368411067</v>
      </c>
      <c r="I4" s="5">
        <f t="shared" ref="I4:BP4" si="0">I3</f>
        <v>0.19035079316150141</v>
      </c>
      <c r="J4" s="5">
        <f t="shared" si="0"/>
        <v>0.19118812984611006</v>
      </c>
      <c r="K4" s="5">
        <f t="shared" si="0"/>
        <v>0.1920254665307187</v>
      </c>
      <c r="L4" s="5">
        <f t="shared" si="0"/>
        <v>0.19286842292462</v>
      </c>
      <c r="M4" s="5">
        <f t="shared" si="0"/>
        <v>0.19370575960922862</v>
      </c>
      <c r="N4" s="5">
        <f t="shared" si="0"/>
        <v>0.19396988594598435</v>
      </c>
      <c r="O4" s="5">
        <f t="shared" si="0"/>
        <v>0.19419467431769138</v>
      </c>
      <c r="P4" s="5">
        <f t="shared" si="0"/>
        <v>0.19442508239869108</v>
      </c>
      <c r="Q4" s="5">
        <f t="shared" si="0"/>
        <v>0.19464987077039811</v>
      </c>
      <c r="R4" s="5">
        <f t="shared" si="0"/>
        <v>0.19488027885139778</v>
      </c>
      <c r="S4" s="5">
        <f t="shared" si="0"/>
        <v>0.19511068693239747</v>
      </c>
      <c r="T4" s="5">
        <f t="shared" si="0"/>
        <v>0.19534109501339716</v>
      </c>
      <c r="U4" s="5">
        <f t="shared" si="0"/>
        <v>0.19557712280368955</v>
      </c>
      <c r="V4" s="5">
        <f t="shared" si="0"/>
        <v>0.19580753088468925</v>
      </c>
      <c r="W4" s="5">
        <f t="shared" si="0"/>
        <v>0.19609975576790836</v>
      </c>
      <c r="X4" s="5">
        <f t="shared" si="0"/>
        <v>0.19721807791715076</v>
      </c>
      <c r="Y4" s="5">
        <f t="shared" si="0"/>
        <v>0.19834201977568583</v>
      </c>
      <c r="Z4" s="5">
        <f t="shared" si="0"/>
        <v>0.19946034192492826</v>
      </c>
      <c r="AA4" s="5">
        <f t="shared" si="0"/>
        <v>0.20058428378346332</v>
      </c>
      <c r="AB4" s="5">
        <f t="shared" si="0"/>
        <v>0.20170260593270575</v>
      </c>
      <c r="AC4" s="5">
        <f t="shared" si="0"/>
        <v>0.20342223697626444</v>
      </c>
      <c r="AD4" s="5">
        <f t="shared" si="0"/>
        <v>0.20514186801982306</v>
      </c>
      <c r="AE4" s="5">
        <f t="shared" si="0"/>
        <v>0.20686149906338178</v>
      </c>
      <c r="AF4" s="5">
        <f t="shared" si="0"/>
        <v>0.20858113010694043</v>
      </c>
      <c r="AG4" s="5">
        <f t="shared" si="0"/>
        <v>0.21030076115049912</v>
      </c>
      <c r="AH4" s="5">
        <f t="shared" si="0"/>
        <v>0.21189675858961893</v>
      </c>
      <c r="AI4" s="5">
        <f t="shared" si="0"/>
        <v>0.21348713631944605</v>
      </c>
      <c r="AJ4" s="5">
        <f t="shared" si="0"/>
        <v>0.21507751404927322</v>
      </c>
      <c r="AK4" s="5">
        <f t="shared" si="0"/>
        <v>0.21666789177910034</v>
      </c>
      <c r="AL4" s="5">
        <f t="shared" si="0"/>
        <v>0.21825826950892749</v>
      </c>
      <c r="AM4" s="5">
        <f t="shared" si="0"/>
        <v>0.22161885566594738</v>
      </c>
      <c r="AN4" s="5">
        <f t="shared" si="0"/>
        <v>0.22510307542740612</v>
      </c>
      <c r="AO4" s="5">
        <f t="shared" si="0"/>
        <v>0.22858167547957217</v>
      </c>
      <c r="AP4" s="5">
        <f t="shared" si="0"/>
        <v>0.23206589524103099</v>
      </c>
      <c r="AQ4" s="5">
        <f t="shared" si="0"/>
        <v>0.23554449529319704</v>
      </c>
      <c r="AR4" s="5">
        <f t="shared" si="0"/>
        <v>0.23810146302136437</v>
      </c>
      <c r="AS4" s="5">
        <f t="shared" si="0"/>
        <v>0.24059099423801955</v>
      </c>
      <c r="AT4" s="5">
        <f t="shared" si="0"/>
        <v>0.24341208830294261</v>
      </c>
      <c r="AU4" s="5">
        <f t="shared" si="0"/>
        <v>0.24631185829796309</v>
      </c>
      <c r="AV4" s="5">
        <f t="shared" si="0"/>
        <v>0.24920600858369096</v>
      </c>
      <c r="AW4" s="5">
        <f t="shared" si="0"/>
        <v>0.24711547672681572</v>
      </c>
      <c r="AX4" s="5">
        <f t="shared" si="0"/>
        <v>0.23576366395561138</v>
      </c>
      <c r="AY4" s="5">
        <f t="shared" si="0"/>
        <v>0.23638183197780568</v>
      </c>
      <c r="AZ4" s="5">
        <f t="shared" si="0"/>
        <v>0.23699999999999999</v>
      </c>
      <c r="BA4" s="5">
        <f t="shared" si="0"/>
        <v>0.23761816802219429</v>
      </c>
      <c r="BB4" s="5">
        <f t="shared" si="0"/>
        <v>0.23848922296255898</v>
      </c>
      <c r="BC4" s="5">
        <f t="shared" si="0"/>
        <v>0.23938275674009435</v>
      </c>
      <c r="BD4" s="5">
        <f t="shared" si="0"/>
        <v>0.24086074028406795</v>
      </c>
      <c r="BE4" s="5">
        <f t="shared" si="0"/>
        <v>0.24247359685106579</v>
      </c>
      <c r="BF4" s="5">
        <f t="shared" si="0"/>
        <v>0.24773825520438844</v>
      </c>
      <c r="BG4" s="5">
        <f t="shared" si="0"/>
        <v>0.24939174983897697</v>
      </c>
      <c r="BH4" s="5">
        <f t="shared" si="0"/>
        <v>0.25102192250005784</v>
      </c>
      <c r="BI4" s="5">
        <f t="shared" si="0"/>
        <v>0.25267346296387599</v>
      </c>
      <c r="BJ4" s="5">
        <f t="shared" si="0"/>
        <v>0.25434613901552355</v>
      </c>
      <c r="BK4" s="5">
        <f t="shared" si="0"/>
        <v>0.256039886084514</v>
      </c>
      <c r="BL4" s="5">
        <f t="shared" si="0"/>
        <v>0.2577541193348013</v>
      </c>
      <c r="BM4" s="5">
        <f t="shared" si="0"/>
        <v>0.25946404813497703</v>
      </c>
      <c r="BN4" s="5">
        <f t="shared" si="0"/>
        <v>0.26116410699032</v>
      </c>
      <c r="BO4" s="5">
        <f t="shared" si="0"/>
        <v>0.26285010777756806</v>
      </c>
      <c r="BP4" s="5">
        <f t="shared" si="0"/>
        <v>0.2645170881555941</v>
      </c>
    </row>
    <row r="5" spans="1:68" x14ac:dyDescent="0.25">
      <c r="B5" s="9"/>
      <c r="C5" s="9"/>
      <c r="D5" s="9"/>
    </row>
    <row r="6" spans="1:68" x14ac:dyDescent="0.25">
      <c r="B6" s="9"/>
      <c r="C6" s="9"/>
      <c r="D6" s="9"/>
    </row>
    <row r="7" spans="1:68" x14ac:dyDescent="0.25">
      <c r="A7" s="46" t="s">
        <v>41</v>
      </c>
      <c r="B7" s="46"/>
      <c r="C7"/>
      <c r="D7"/>
      <c r="S7" t="s">
        <v>48</v>
      </c>
    </row>
    <row r="8" spans="1:68" x14ac:dyDescent="0.25">
      <c r="A8" s="46">
        <v>1</v>
      </c>
      <c r="B8" s="47" t="s">
        <v>46</v>
      </c>
      <c r="C8"/>
      <c r="D8"/>
      <c r="S8" t="s">
        <v>49</v>
      </c>
    </row>
    <row r="9" spans="1:68" x14ac:dyDescent="0.25">
      <c r="A9" s="46">
        <v>2</v>
      </c>
      <c r="B9" s="48" t="s">
        <v>43</v>
      </c>
      <c r="C9"/>
      <c r="D9"/>
      <c r="S9" t="s">
        <v>50</v>
      </c>
    </row>
    <row r="10" spans="1:68" x14ac:dyDescent="0.25">
      <c r="A10" s="46">
        <v>3</v>
      </c>
      <c r="B10" s="49" t="s">
        <v>42</v>
      </c>
      <c r="C10"/>
      <c r="D10"/>
      <c r="S10" t="s">
        <v>51</v>
      </c>
    </row>
    <row r="11" spans="1:68" x14ac:dyDescent="0.25">
      <c r="B11" s="10"/>
      <c r="C11" s="10"/>
      <c r="D11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REFS</vt:lpstr>
      <vt:lpstr>FIN_ETA</vt:lpstr>
      <vt:lpstr>Calcs</vt:lpstr>
      <vt:lpstr>Xin_2014</vt:lpstr>
      <vt:lpstr>Henggeler_</vt:lpstr>
      <vt:lpstr>Jackson_2010</vt:lpstr>
      <vt:lpstr>Shrinivasa_2012</vt:lpstr>
      <vt:lpstr>Wang_2012</vt:lpstr>
      <vt:lpstr>Lockeretz_1977</vt:lpstr>
      <vt:lpstr>Units</vt:lpstr>
      <vt:lpstr>PB COMMENTS</vt:lpstr>
      <vt:lpstr>hp_to_kw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2022-07-11T09:43:13Z</dcterms:modified>
</cp:coreProperties>
</file>