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A31964A9-21DE-48B8-9D7F-5A5832E72A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FS" sheetId="8" r:id="rId1"/>
    <sheet name="FIN_ETA" sheetId="2" r:id="rId2"/>
    <sheet name="Brockway_2014" sheetId="4" r:id="rId3"/>
    <sheet name="8 - Electricity useful work TJ" sheetId="5" r:id="rId4"/>
    <sheet name="Desroches_2011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0">[1]TABLE1a!$U$1:$U$7</definedName>
    <definedName name="\p">[1]TABLE1a!$P$1</definedName>
    <definedName name="\t">[1]TABLE1a!$U$3:$U$3</definedName>
    <definedName name="_1.2__Average_distance_travelled_by_mode_of_travel__1975_76__1985_86_and_1993_95" localSheetId="3">#REF!</definedName>
    <definedName name="_1.2__Average_distance_travelled_by_mode_of_travel__1975_76__1985_86_and_1993_95" localSheetId="2">#REF!</definedName>
    <definedName name="_1.2__Average_distance_travelled_by_mode_of_travel__1975_76__1985_86_and_1993_95">#REF!</definedName>
    <definedName name="_1981" localSheetId="3">#REF!</definedName>
    <definedName name="_1981" localSheetId="2">#REF!</definedName>
    <definedName name="_1981">#REF!</definedName>
    <definedName name="_tab13" localSheetId="3">#REF!</definedName>
    <definedName name="_tab13" localSheetId="2">#REF!</definedName>
    <definedName name="_tab13">#REF!</definedName>
    <definedName name="_tab13n">#REF!</definedName>
    <definedName name="_tab14" localSheetId="3">#REF!</definedName>
    <definedName name="_tab14">#REF!</definedName>
    <definedName name="activeCell" localSheetId="3">#REF!</definedName>
    <definedName name="activeCell">#REF!</definedName>
    <definedName name="ALL">#N/A</definedName>
    <definedName name="ANNBELGIUM">[1]TABLE5!$D$5:$D$12</definedName>
    <definedName name="ANNDVR">[1]TABLE4AL!$D$6:$D$12</definedName>
    <definedName name="ANNENG">[1]TABLE4AL!$F$6:$F$12</definedName>
    <definedName name="ANNFORIEGN">[1]TABLE1a!$P$37:$P$37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AL" localSheetId="3">#REF!</definedName>
    <definedName name="ANNUAL" localSheetId="2">#REF!</definedName>
    <definedName name="ANNUAL">#REF!</definedName>
    <definedName name="ANNUK">[1]TABLE1a!$E$8:$E$14</definedName>
    <definedName name="ANNUT">[1]TABLE1a!$M$8:$M$14</definedName>
    <definedName name="BARQTR" localSheetId="3">#REF!</definedName>
    <definedName name="BARQTR" localSheetId="2">#REF!</definedName>
    <definedName name="BARQTR">#REF!</definedName>
    <definedName name="BELGIUM" localSheetId="3">#REF!</definedName>
    <definedName name="BELGIUM" localSheetId="2">#REF!</definedName>
    <definedName name="BELGIUM">#REF!</definedName>
    <definedName name="BULL">#N/A</definedName>
    <definedName name="CAMARA">[1]TABLE1a!$P$4</definedName>
    <definedName name="CategoryTitle" localSheetId="3">#REF!</definedName>
    <definedName name="CategoryTitle" localSheetId="2">#REF!</definedName>
    <definedName name="CategoryTitle">#REF!</definedName>
    <definedName name="CLONE">[1]TABLE1a!$P$6</definedName>
    <definedName name="COP_max">'[2]Domestic refrigeration'!$B$12</definedName>
    <definedName name="d">#REF!</definedName>
    <definedName name="DEFLATOR" localSheetId="3">#REF!</definedName>
    <definedName name="DEFLATOR" localSheetId="2">#REF!</definedName>
    <definedName name="DEFLATOR">#REF!</definedName>
    <definedName name="deltaE_food" localSheetId="4">#REF!</definedName>
    <definedName name="deltaE_food">#REF!</definedName>
    <definedName name="dgdsfyh" localSheetId="3">#REF!</definedName>
    <definedName name="dgdsfyh" localSheetId="2">#REF!</definedName>
    <definedName name="dgdsfyh">#REF!</definedName>
    <definedName name="DK" localSheetId="3">#REF!</definedName>
    <definedName name="DK" localSheetId="2">#REF!</definedName>
    <definedName name="DK">#REF!</definedName>
    <definedName name="DNK_D" localSheetId="3">#REF!</definedName>
    <definedName name="DNK_D">#REF!</definedName>
    <definedName name="DOVER">#N/A</definedName>
    <definedName name="EIRE" localSheetId="3">#REF!</definedName>
    <definedName name="EIRE" localSheetId="2">#REF!</definedName>
    <definedName name="EIRE">#REF!</definedName>
    <definedName name="ENGLISH">#N/A</definedName>
    <definedName name="Ep_tot_cap_2000">#REF!</definedName>
    <definedName name="eta_charcoal" localSheetId="4">[3]Afrane_2012!$B$6</definedName>
    <definedName name="eta_charcoal">'[2]Stove efficiencies'!$B$6</definedName>
    <definedName name="eta_firewood">'[2]Stove efficiencies'!$B$5</definedName>
    <definedName name="eta_kerosene">'[2]Stove efficiencies'!$B$7</definedName>
    <definedName name="eta_LPG">'[2]Stove efficiencies'!$B$8</definedName>
    <definedName name="fbegyear" localSheetId="3">#REF!</definedName>
    <definedName name="fbegyear" localSheetId="2">#REF!</definedName>
    <definedName name="fbegyear">#REF!</definedName>
    <definedName name="fendyear">[4]Year!$B$3</definedName>
    <definedName name="FL" localSheetId="3">#REF!</definedName>
    <definedName name="FL" localSheetId="2">#REF!</definedName>
    <definedName name="FL">#REF!</definedName>
    <definedName name="Footnotes" localSheetId="3">#REF!</definedName>
    <definedName name="Footnotes" localSheetId="2">#REF!</definedName>
    <definedName name="Footnotes">#REF!</definedName>
    <definedName name="FOREIGN">[1]TABLE1a!$P$38:$P$52</definedName>
    <definedName name="FRANCE" localSheetId="3">#REF!</definedName>
    <definedName name="FRANCE" localSheetId="2">#REF!</definedName>
    <definedName name="FRANCE">#REF!</definedName>
    <definedName name="fyear">[4]c11!$D$42</definedName>
    <definedName name="GERMANY" localSheetId="3">#REF!</definedName>
    <definedName name="GERMANY" localSheetId="2">#REF!</definedName>
    <definedName name="GERMANY">#REF!</definedName>
    <definedName name="GraphData">'[5]TIS-INDEX'!$B$13:$Q$44,'[5]TIS-INDEX'!$E$9:$R$9</definedName>
    <definedName name="GraphTitle" localSheetId="3">#REF!</definedName>
    <definedName name="GraphTitle" localSheetId="2">#REF!</definedName>
    <definedName name="GraphTitle">#REF!</definedName>
    <definedName name="ITALY" localSheetId="3">#REF!</definedName>
    <definedName name="ITALY" localSheetId="2">#REF!</definedName>
    <definedName name="ITALY">#REF!</definedName>
    <definedName name="N_ml" localSheetId="4">#REF!</definedName>
    <definedName name="N_ml">#REF!</definedName>
    <definedName name="NLS" localSheetId="3">#REF!</definedName>
    <definedName name="NLS" localSheetId="2">#REF!</definedName>
    <definedName name="NLS">#REF!</definedName>
    <definedName name="NONEC" localSheetId="3">#REF!</definedName>
    <definedName name="NONEC">#REF!</definedName>
    <definedName name="NORTHSEA">#N/A</definedName>
    <definedName name="OldData" localSheetId="3">#REF!</definedName>
    <definedName name="OldData" localSheetId="2">#REF!</definedName>
    <definedName name="OldData">#REF!</definedName>
    <definedName name="OTHER">#N/A</definedName>
    <definedName name="OTHEREC" localSheetId="3">#REF!</definedName>
    <definedName name="OTHEREC" localSheetId="2">#REF!</definedName>
    <definedName name="OTHEREC">#REF!</definedName>
    <definedName name="phi_Combustible_renewables">[2]phi_heat!$C$17</definedName>
    <definedName name="phi_Electricity">[2]phi_heat!$C$28</definedName>
    <definedName name="phi_Feed">[2]phi_heat!$C$27</definedName>
    <definedName name="phi_Food">[2]phi_heat!$C$26</definedName>
    <definedName name="phi_HTH.600.C">[2]phi_heat!$C$10</definedName>
    <definedName name="phi_Hydro">[2]phi_heat!$C$19</definedName>
    <definedName name="phi_LTH.neg20.C">[2]phi_heat!$C$6</definedName>
    <definedName name="phi_MTH.100.C">[2]phi_heat!$C$8</definedName>
    <definedName name="phi_MTH.200.C">[2]phi_heat!$C$9</definedName>
    <definedName name="phi_Natural_gas">[2]phi_heat!$C$15</definedName>
    <definedName name="phi_Oil_and_oil_products">[2]phi_heat!$C$16</definedName>
    <definedName name="phi_Phytomass">[2]phi_heat!$C$29</definedName>
    <definedName name="PIE" localSheetId="3">#REF!</definedName>
    <definedName name="PIE" localSheetId="2">#REF!</definedName>
    <definedName name="PIE">#REF!</definedName>
    <definedName name="_xlnm.Print_Area" localSheetId="3">'8 - Electricity useful work TJ'!$A$1:$BP$2</definedName>
    <definedName name="_xlnm.Print_Area" localSheetId="2">Brockway_2014!$A$1:$BK$223</definedName>
    <definedName name="_xlnm.Print_Area">#REF!</definedName>
    <definedName name="Print_Area_MI">[1]TABLE1a!$A$1:$O$37</definedName>
    <definedName name="PUBLISH_Print_Area" localSheetId="3">#REF!</definedName>
    <definedName name="PUBLISH_Print_Area" localSheetId="2">#REF!</definedName>
    <definedName name="PUBLISH_Print_Area">#REF!</definedName>
    <definedName name="PUBLISH1998_Print_Area" localSheetId="3">#REF!</definedName>
    <definedName name="PUBLISH1998_Print_Area" localSheetId="2">#REF!</definedName>
    <definedName name="PUBLISH1998_Print_Area">#REF!</definedName>
    <definedName name="qryNonEUBreakdown" localSheetId="3">#REF!</definedName>
    <definedName name="qryNonEUBreakdown" localSheetId="2">#REF!</definedName>
    <definedName name="qryNonEUBreakdown">#REF!</definedName>
    <definedName name="QUARTER" localSheetId="3">#REF!</definedName>
    <definedName name="QUARTER">#REF!</definedName>
    <definedName name="S_food" localSheetId="4">#REF!</definedName>
    <definedName name="S_food">#REF!</definedName>
    <definedName name="S_food_2000">#REF!</definedName>
    <definedName name="S_food_S_food_2000">#REF!</definedName>
    <definedName name="SPAIN" localSheetId="3">#REF!</definedName>
    <definedName name="SPAIN">#REF!</definedName>
    <definedName name="T_0_ref">'[2]Domestic refrigeration'!$B$10</definedName>
    <definedName name="T_ref">'[2]Domestic refrigeration'!$B$11</definedName>
    <definedName name="tab">[6]TABLE1a!$U$3:$U$3</definedName>
    <definedName name="TAB4ALL">#N/A</definedName>
    <definedName name="TAB4PV">#N/A</definedName>
    <definedName name="TAB4UT">#N/A</definedName>
    <definedName name="TableTitle" localSheetId="3">#REF!</definedName>
    <definedName name="TableTitle" localSheetId="2">#REF!</definedName>
    <definedName name="TableTitle">#REF!</definedName>
    <definedName name="testing" localSheetId="3">#REF!</definedName>
    <definedName name="testing" localSheetId="2">#REF!</definedName>
    <definedName name="testing">#REF!</definedName>
    <definedName name="UK">#N/A</definedName>
    <definedName name="UT">#N/A</definedName>
    <definedName name="ValueTitle" localSheetId="3">#REF!</definedName>
    <definedName name="ValueTitle" localSheetId="2">#REF!</definedName>
    <definedName name="ValueTitle">#REF!</definedName>
    <definedName name="w" localSheetId="4">#REF!</definedName>
    <definedName name="w">#REF!</definedName>
    <definedName name="Year_Fo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0" i="5" l="1"/>
  <c r="O21" i="5"/>
  <c r="Z21" i="5" s="1"/>
  <c r="K20" i="5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V20" i="5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AD19" i="5"/>
  <c r="AD18" i="5"/>
  <c r="AD17" i="5"/>
  <c r="AD16" i="5"/>
  <c r="V16" i="5"/>
  <c r="AD15" i="5"/>
  <c r="AD14" i="5"/>
  <c r="AD13" i="5"/>
  <c r="AD12" i="5"/>
  <c r="AD11" i="5"/>
  <c r="AD10" i="5"/>
  <c r="BK113" i="5"/>
  <c r="BK114" i="5" s="1"/>
  <c r="BJ113" i="5"/>
  <c r="BJ114" i="5" s="1"/>
  <c r="BI113" i="5"/>
  <c r="BI114" i="5" s="1"/>
  <c r="BH113" i="5"/>
  <c r="BH114" i="5"/>
  <c r="BG113" i="5"/>
  <c r="BG114" i="5"/>
  <c r="BF113" i="5"/>
  <c r="BF114" i="5" s="1"/>
  <c r="BE112" i="5"/>
  <c r="BE113" i="5"/>
  <c r="BE114" i="5"/>
  <c r="BD112" i="5"/>
  <c r="BD113" i="5"/>
  <c r="BC112" i="5"/>
  <c r="BC113" i="5"/>
  <c r="BC114" i="5"/>
  <c r="BB112" i="5"/>
  <c r="BB113" i="5"/>
  <c r="BB114" i="5"/>
  <c r="BA112" i="5"/>
  <c r="BA113" i="5"/>
  <c r="AZ112" i="5"/>
  <c r="AZ113" i="5"/>
  <c r="AZ114" i="5"/>
  <c r="AY112" i="5"/>
  <c r="AY113" i="5"/>
  <c r="AY114" i="5"/>
  <c r="AX112" i="5"/>
  <c r="AX113" i="5"/>
  <c r="AX114" i="5"/>
  <c r="AW112" i="5"/>
  <c r="AW113" i="5"/>
  <c r="AV112" i="5"/>
  <c r="AV113" i="5"/>
  <c r="AU112" i="5"/>
  <c r="AU113" i="5"/>
  <c r="AU114" i="5"/>
  <c r="AT112" i="5"/>
  <c r="AT113" i="5"/>
  <c r="AS112" i="5"/>
  <c r="AS113" i="5"/>
  <c r="AR112" i="5"/>
  <c r="AR113" i="5"/>
  <c r="AR114" i="5" s="1"/>
  <c r="AQ112" i="5"/>
  <c r="AQ113" i="5"/>
  <c r="AP112" i="5"/>
  <c r="AP113" i="5"/>
  <c r="AP114" i="5" s="1"/>
  <c r="AO112" i="5"/>
  <c r="AO113" i="5"/>
  <c r="AO114" i="5"/>
  <c r="AN112" i="5"/>
  <c r="AN113" i="5"/>
  <c r="AM112" i="5"/>
  <c r="AM113" i="5"/>
  <c r="AL112" i="5"/>
  <c r="AL114" i="5" s="1"/>
  <c r="AL113" i="5"/>
  <c r="AK112" i="5"/>
  <c r="AK113" i="5"/>
  <c r="AK114" i="5"/>
  <c r="AJ112" i="5"/>
  <c r="AJ113" i="5"/>
  <c r="AI112" i="5"/>
  <c r="AI113" i="5"/>
  <c r="AH112" i="5"/>
  <c r="AH113" i="5"/>
  <c r="AH114" i="5"/>
  <c r="AG112" i="5"/>
  <c r="AG113" i="5"/>
  <c r="AF112" i="5"/>
  <c r="AF113" i="5"/>
  <c r="AF114" i="5"/>
  <c r="AE112" i="5"/>
  <c r="AE113" i="5"/>
  <c r="AE114" i="5"/>
  <c r="AD112" i="5"/>
  <c r="AD113" i="5"/>
  <c r="AD114" i="5"/>
  <c r="AC112" i="5"/>
  <c r="AC113" i="5"/>
  <c r="AB112" i="5"/>
  <c r="AB113" i="5"/>
  <c r="AA112" i="5"/>
  <c r="AA113" i="5"/>
  <c r="AA114" i="5"/>
  <c r="Z112" i="5"/>
  <c r="Z114" i="5" s="1"/>
  <c r="Z113" i="5"/>
  <c r="Y112" i="5"/>
  <c r="Y113" i="5"/>
  <c r="X112" i="5"/>
  <c r="X113" i="5"/>
  <c r="X114" i="5" s="1"/>
  <c r="W112" i="5"/>
  <c r="W113" i="5"/>
  <c r="V112" i="5"/>
  <c r="V113" i="5"/>
  <c r="U112" i="5"/>
  <c r="U114" i="5" s="1"/>
  <c r="U113" i="5"/>
  <c r="T112" i="5"/>
  <c r="T113" i="5"/>
  <c r="S112" i="5"/>
  <c r="S113" i="5"/>
  <c r="S114" i="5" s="1"/>
  <c r="R112" i="5"/>
  <c r="R114" i="5" s="1"/>
  <c r="R113" i="5"/>
  <c r="Q112" i="5"/>
  <c r="Q113" i="5"/>
  <c r="Q114" i="5"/>
  <c r="P112" i="5"/>
  <c r="P113" i="5"/>
  <c r="O112" i="5"/>
  <c r="O113" i="5"/>
  <c r="O114" i="5" s="1"/>
  <c r="N112" i="5"/>
  <c r="N113" i="5"/>
  <c r="N114" i="5"/>
  <c r="M112" i="5"/>
  <c r="M113" i="5"/>
  <c r="L112" i="5"/>
  <c r="L113" i="5"/>
  <c r="L114" i="5" s="1"/>
  <c r="K112" i="5"/>
  <c r="K113" i="5"/>
  <c r="K114" i="5"/>
  <c r="J112" i="5"/>
  <c r="J113" i="5"/>
  <c r="J114" i="5"/>
  <c r="I112" i="5"/>
  <c r="I114" i="5" s="1"/>
  <c r="I113" i="5"/>
  <c r="H112" i="5"/>
  <c r="H113" i="5"/>
  <c r="G112" i="5"/>
  <c r="G113" i="5"/>
  <c r="G114" i="5"/>
  <c r="BE104" i="5"/>
  <c r="BE105" i="5" s="1"/>
  <c r="BD104" i="5"/>
  <c r="BD105" i="5" s="1"/>
  <c r="BC104" i="5"/>
  <c r="BC105" i="5" s="1"/>
  <c r="BB104" i="5"/>
  <c r="BB105" i="5"/>
  <c r="BA104" i="5"/>
  <c r="BA105" i="5"/>
  <c r="AZ104" i="5"/>
  <c r="AZ105" i="5" s="1"/>
  <c r="AY104" i="5"/>
  <c r="AY105" i="5"/>
  <c r="AX104" i="5"/>
  <c r="AX105" i="5" s="1"/>
  <c r="AW104" i="5"/>
  <c r="AW105" i="5"/>
  <c r="AV104" i="5"/>
  <c r="AV105" i="5"/>
  <c r="AU104" i="5"/>
  <c r="AU105" i="5" s="1"/>
  <c r="AT104" i="5"/>
  <c r="AT105" i="5" s="1"/>
  <c r="AS104" i="5"/>
  <c r="AS105" i="5" s="1"/>
  <c r="AR104" i="5"/>
  <c r="AR105" i="5"/>
  <c r="AQ104" i="5"/>
  <c r="AQ105" i="5"/>
  <c r="AP104" i="5"/>
  <c r="AP105" i="5" s="1"/>
  <c r="AO104" i="5"/>
  <c r="AO105" i="5" s="1"/>
  <c r="AN104" i="5"/>
  <c r="AN105" i="5"/>
  <c r="AM104" i="5"/>
  <c r="AM105" i="5"/>
  <c r="AL104" i="5"/>
  <c r="AL105" i="5"/>
  <c r="AK104" i="5"/>
  <c r="AK105" i="5" s="1"/>
  <c r="AJ104" i="5"/>
  <c r="AJ105" i="5" s="1"/>
  <c r="AI104" i="5"/>
  <c r="AI105" i="5" s="1"/>
  <c r="AH104" i="5"/>
  <c r="AH105" i="5"/>
  <c r="AG104" i="5"/>
  <c r="AG105" i="5" s="1"/>
  <c r="AF104" i="5"/>
  <c r="AF105" i="5" s="1"/>
  <c r="AE104" i="5"/>
  <c r="AE105" i="5" s="1"/>
  <c r="AD104" i="5"/>
  <c r="AD105" i="5"/>
  <c r="AC104" i="5"/>
  <c r="AC105" i="5"/>
  <c r="AB104" i="5"/>
  <c r="AB105" i="5" s="1"/>
  <c r="AA104" i="5"/>
  <c r="AA105" i="5" s="1"/>
  <c r="Z104" i="5"/>
  <c r="Z105" i="5"/>
  <c r="Y104" i="5"/>
  <c r="Y105" i="5" s="1"/>
  <c r="X104" i="5"/>
  <c r="X105" i="5"/>
  <c r="W104" i="5"/>
  <c r="W105" i="5" s="1"/>
  <c r="V104" i="5"/>
  <c r="V105" i="5" s="1"/>
  <c r="U104" i="5"/>
  <c r="U105" i="5"/>
  <c r="T104" i="5"/>
  <c r="T105" i="5"/>
  <c r="S104" i="5"/>
  <c r="S105" i="5"/>
  <c r="R104" i="5"/>
  <c r="R105" i="5" s="1"/>
  <c r="Q104" i="5"/>
  <c r="Q105" i="5" s="1"/>
  <c r="P104" i="5"/>
  <c r="P105" i="5"/>
  <c r="O104" i="5"/>
  <c r="O105" i="5" s="1"/>
  <c r="N104" i="5"/>
  <c r="N105" i="5" s="1"/>
  <c r="M104" i="5"/>
  <c r="M105" i="5" s="1"/>
  <c r="L104" i="5"/>
  <c r="L105" i="5" s="1"/>
  <c r="K104" i="5"/>
  <c r="K105" i="5"/>
  <c r="J104" i="5"/>
  <c r="J105" i="5"/>
  <c r="I104" i="5"/>
  <c r="I105" i="5" s="1"/>
  <c r="H104" i="5"/>
  <c r="H105" i="5" s="1"/>
  <c r="G104" i="5"/>
  <c r="G105" i="5" s="1"/>
  <c r="BE98" i="5"/>
  <c r="BE99" i="5"/>
  <c r="BD98" i="5"/>
  <c r="BD99" i="5"/>
  <c r="BC98" i="5"/>
  <c r="BC99" i="5" s="1"/>
  <c r="BB98" i="5"/>
  <c r="BB99" i="5"/>
  <c r="BA98" i="5"/>
  <c r="BA99" i="5" s="1"/>
  <c r="AZ98" i="5"/>
  <c r="AZ99" i="5"/>
  <c r="AY98" i="5"/>
  <c r="AY99" i="5"/>
  <c r="AX98" i="5"/>
  <c r="AX99" i="5" s="1"/>
  <c r="AW98" i="5"/>
  <c r="AW99" i="5"/>
  <c r="AV98" i="5"/>
  <c r="AV99" i="5" s="1"/>
  <c r="AU98" i="5"/>
  <c r="AU99" i="5" s="1"/>
  <c r="AT98" i="5"/>
  <c r="AT99" i="5" s="1"/>
  <c r="AS98" i="5"/>
  <c r="AS99" i="5"/>
  <c r="AR98" i="5"/>
  <c r="AR99" i="5"/>
  <c r="AQ98" i="5"/>
  <c r="AQ99" i="5" s="1"/>
  <c r="AP98" i="5"/>
  <c r="AP99" i="5" s="1"/>
  <c r="AO98" i="5"/>
  <c r="AO99" i="5" s="1"/>
  <c r="AN98" i="5"/>
  <c r="AN99" i="5"/>
  <c r="AM98" i="5"/>
  <c r="AM99" i="5"/>
  <c r="AL98" i="5"/>
  <c r="AL99" i="5" s="1"/>
  <c r="AK98" i="5"/>
  <c r="AK99" i="5" s="1"/>
  <c r="AJ98" i="5"/>
  <c r="AJ99" i="5"/>
  <c r="AI98" i="5"/>
  <c r="AI99" i="5"/>
  <c r="AH98" i="5"/>
  <c r="AH99" i="5"/>
  <c r="AG98" i="5"/>
  <c r="AG99" i="5" s="1"/>
  <c r="AF98" i="5"/>
  <c r="AF99" i="5" s="1"/>
  <c r="AE98" i="5"/>
  <c r="AE99" i="5"/>
  <c r="AD98" i="5"/>
  <c r="AD99" i="5"/>
  <c r="AC98" i="5"/>
  <c r="AC99" i="5"/>
  <c r="AB98" i="5"/>
  <c r="AB99" i="5" s="1"/>
  <c r="AA98" i="5"/>
  <c r="AA99" i="5"/>
  <c r="Z98" i="5"/>
  <c r="Z99" i="5"/>
  <c r="Y98" i="5"/>
  <c r="Y99" i="5" s="1"/>
  <c r="X98" i="5"/>
  <c r="X99" i="5" s="1"/>
  <c r="W98" i="5"/>
  <c r="W99" i="5" s="1"/>
  <c r="V98" i="5"/>
  <c r="V99" i="5"/>
  <c r="U98" i="5"/>
  <c r="U99" i="5"/>
  <c r="T98" i="5"/>
  <c r="T99" i="5" s="1"/>
  <c r="S98" i="5"/>
  <c r="S99" i="5" s="1"/>
  <c r="R98" i="5"/>
  <c r="R99" i="5" s="1"/>
  <c r="Q98" i="5"/>
  <c r="Q99" i="5"/>
  <c r="P98" i="5"/>
  <c r="P99" i="5"/>
  <c r="O98" i="5"/>
  <c r="O99" i="5" s="1"/>
  <c r="N98" i="5"/>
  <c r="N99" i="5"/>
  <c r="M98" i="5"/>
  <c r="M99" i="5" s="1"/>
  <c r="L98" i="5"/>
  <c r="L99" i="5"/>
  <c r="K98" i="5"/>
  <c r="K99" i="5"/>
  <c r="J98" i="5"/>
  <c r="J99" i="5" s="1"/>
  <c r="I98" i="5"/>
  <c r="I99" i="5"/>
  <c r="H98" i="5"/>
  <c r="H99" i="5" s="1"/>
  <c r="G98" i="5"/>
  <c r="G99" i="5" s="1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AB21" i="5" s="1"/>
  <c r="H20" i="5"/>
  <c r="Q20" i="5" s="1"/>
  <c r="S20" i="5" s="1"/>
  <c r="S19" i="5"/>
  <c r="S18" i="5"/>
  <c r="S17" i="5"/>
  <c r="S16" i="5"/>
  <c r="K16" i="5"/>
  <c r="S15" i="5"/>
  <c r="S14" i="5"/>
  <c r="S13" i="5"/>
  <c r="S12" i="5"/>
  <c r="S11" i="5"/>
  <c r="S10" i="5"/>
  <c r="S2" i="2"/>
  <c r="AL258" i="4"/>
  <c r="BE257" i="4"/>
  <c r="BE258" i="4" s="1"/>
  <c r="BD257" i="4"/>
  <c r="BD258" i="4" s="1"/>
  <c r="BC257" i="4"/>
  <c r="BC258" i="4" s="1"/>
  <c r="BB257" i="4"/>
  <c r="BB258" i="4" s="1"/>
  <c r="BA257" i="4"/>
  <c r="BA258" i="4" s="1"/>
  <c r="AZ257" i="4"/>
  <c r="AZ258" i="4" s="1"/>
  <c r="AY257" i="4"/>
  <c r="AY258" i="4" s="1"/>
  <c r="AX257" i="4"/>
  <c r="AX258" i="4"/>
  <c r="AW257" i="4"/>
  <c r="AW258" i="4" s="1"/>
  <c r="AV257" i="4"/>
  <c r="AV258" i="4" s="1"/>
  <c r="AU257" i="4"/>
  <c r="AU258" i="4" s="1"/>
  <c r="AT257" i="4"/>
  <c r="AT258" i="4" s="1"/>
  <c r="AS257" i="4"/>
  <c r="AS258" i="4" s="1"/>
  <c r="AR257" i="4"/>
  <c r="AR258" i="4"/>
  <c r="AQ257" i="4"/>
  <c r="AQ258" i="4"/>
  <c r="AP257" i="4"/>
  <c r="AP258" i="4" s="1"/>
  <c r="AO257" i="4"/>
  <c r="AO258" i="4" s="1"/>
  <c r="AN257" i="4"/>
  <c r="AN258" i="4" s="1"/>
  <c r="AM257" i="4"/>
  <c r="AM258" i="4"/>
  <c r="AL257" i="4"/>
  <c r="AK257" i="4"/>
  <c r="AK258" i="4"/>
  <c r="AJ257" i="4"/>
  <c r="AJ258" i="4" s="1"/>
  <c r="AI257" i="4"/>
  <c r="AI258" i="4"/>
  <c r="AH257" i="4"/>
  <c r="AH258" i="4"/>
  <c r="AG257" i="4"/>
  <c r="AG258" i="4" s="1"/>
  <c r="AF257" i="4"/>
  <c r="AF258" i="4" s="1"/>
  <c r="AE257" i="4"/>
  <c r="AE258" i="4" s="1"/>
  <c r="AD257" i="4"/>
  <c r="AD258" i="4" s="1"/>
  <c r="AC257" i="4"/>
  <c r="AC258" i="4" s="1"/>
  <c r="AB257" i="4"/>
  <c r="AB258" i="4" s="1"/>
  <c r="AA257" i="4"/>
  <c r="AA258" i="4"/>
  <c r="Z257" i="4"/>
  <c r="Z258" i="4" s="1"/>
  <c r="Y257" i="4"/>
  <c r="Y258" i="4" s="1"/>
  <c r="X257" i="4"/>
  <c r="X258" i="4" s="1"/>
  <c r="W257" i="4"/>
  <c r="W258" i="4" s="1"/>
  <c r="V257" i="4"/>
  <c r="V258" i="4" s="1"/>
  <c r="U257" i="4"/>
  <c r="U258" i="4"/>
  <c r="T257" i="4"/>
  <c r="T258" i="4" s="1"/>
  <c r="S257" i="4"/>
  <c r="S258" i="4"/>
  <c r="R257" i="4"/>
  <c r="R258" i="4" s="1"/>
  <c r="Q257" i="4"/>
  <c r="Q258" i="4" s="1"/>
  <c r="P257" i="4"/>
  <c r="P258" i="4" s="1"/>
  <c r="O257" i="4"/>
  <c r="O258" i="4"/>
  <c r="N257" i="4"/>
  <c r="N258" i="4" s="1"/>
  <c r="M257" i="4"/>
  <c r="M258" i="4"/>
  <c r="L257" i="4"/>
  <c r="L258" i="4" s="1"/>
  <c r="K257" i="4"/>
  <c r="K258" i="4" s="1"/>
  <c r="J257" i="4"/>
  <c r="J258" i="4"/>
  <c r="I257" i="4"/>
  <c r="I258" i="4" s="1"/>
  <c r="H257" i="4"/>
  <c r="H258" i="4" s="1"/>
  <c r="G257" i="4"/>
  <c r="G258" i="4"/>
  <c r="AD252" i="4"/>
  <c r="AB252" i="4"/>
  <c r="O252" i="4"/>
  <c r="BE251" i="4"/>
  <c r="BE252" i="4" s="1"/>
  <c r="BD251" i="4"/>
  <c r="BD252" i="4" s="1"/>
  <c r="BC251" i="4"/>
  <c r="BC252" i="4" s="1"/>
  <c r="BB251" i="4"/>
  <c r="BB252" i="4" s="1"/>
  <c r="BA251" i="4"/>
  <c r="BA252" i="4"/>
  <c r="AZ251" i="4"/>
  <c r="AZ252" i="4" s="1"/>
  <c r="AY251" i="4"/>
  <c r="AY252" i="4" s="1"/>
  <c r="AX251" i="4"/>
  <c r="AX252" i="4" s="1"/>
  <c r="AW251" i="4"/>
  <c r="AW252" i="4"/>
  <c r="AV251" i="4"/>
  <c r="AV252" i="4" s="1"/>
  <c r="AU251" i="4"/>
  <c r="AU252" i="4" s="1"/>
  <c r="AT251" i="4"/>
  <c r="AT252" i="4" s="1"/>
  <c r="AS251" i="4"/>
  <c r="AS252" i="4" s="1"/>
  <c r="AR251" i="4"/>
  <c r="AR252" i="4" s="1"/>
  <c r="AQ251" i="4"/>
  <c r="AQ252" i="4"/>
  <c r="AP251" i="4"/>
  <c r="AP252" i="4" s="1"/>
  <c r="AO251" i="4"/>
  <c r="AO252" i="4" s="1"/>
  <c r="AN251" i="4"/>
  <c r="AN252" i="4" s="1"/>
  <c r="AM251" i="4"/>
  <c r="AM252" i="4" s="1"/>
  <c r="AL251" i="4"/>
  <c r="AL252" i="4" s="1"/>
  <c r="AK251" i="4"/>
  <c r="AK252" i="4"/>
  <c r="AJ251" i="4"/>
  <c r="AJ252" i="4" s="1"/>
  <c r="AI251" i="4"/>
  <c r="AI252" i="4" s="1"/>
  <c r="AH251" i="4"/>
  <c r="AH252" i="4" s="1"/>
  <c r="AG251" i="4"/>
  <c r="AG252" i="4" s="1"/>
  <c r="AF251" i="4"/>
  <c r="AF252" i="4" s="1"/>
  <c r="AE251" i="4"/>
  <c r="AE252" i="4" s="1"/>
  <c r="AD251" i="4"/>
  <c r="AC251" i="4"/>
  <c r="AC252" i="4" s="1"/>
  <c r="AB251" i="4"/>
  <c r="AA251" i="4"/>
  <c r="AA252" i="4" s="1"/>
  <c r="Z251" i="4"/>
  <c r="Z252" i="4" s="1"/>
  <c r="Y251" i="4"/>
  <c r="Y252" i="4"/>
  <c r="X251" i="4"/>
  <c r="X252" i="4" s="1"/>
  <c r="W251" i="4"/>
  <c r="W252" i="4" s="1"/>
  <c r="V251" i="4"/>
  <c r="V252" i="4" s="1"/>
  <c r="U251" i="4"/>
  <c r="U252" i="4" s="1"/>
  <c r="T251" i="4"/>
  <c r="T252" i="4" s="1"/>
  <c r="S251" i="4"/>
  <c r="S252" i="4" s="1"/>
  <c r="R251" i="4"/>
  <c r="R252" i="4" s="1"/>
  <c r="Q251" i="4"/>
  <c r="Q252" i="4"/>
  <c r="P251" i="4"/>
  <c r="P252" i="4" s="1"/>
  <c r="O251" i="4"/>
  <c r="N251" i="4"/>
  <c r="N252" i="4" s="1"/>
  <c r="M251" i="4"/>
  <c r="M252" i="4" s="1"/>
  <c r="L251" i="4"/>
  <c r="L252" i="4" s="1"/>
  <c r="K251" i="4"/>
  <c r="K252" i="4"/>
  <c r="J251" i="4"/>
  <c r="J252" i="4" s="1"/>
  <c r="I251" i="4"/>
  <c r="I252" i="4" s="1"/>
  <c r="H251" i="4"/>
  <c r="H252" i="4" s="1"/>
  <c r="G251" i="4"/>
  <c r="G252" i="4" s="1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BE199" i="4"/>
  <c r="BE201" i="4" s="1"/>
  <c r="BE220" i="4"/>
  <c r="BD199" i="4"/>
  <c r="BD220" i="4" s="1"/>
  <c r="BC199" i="4"/>
  <c r="BC220" i="4" s="1"/>
  <c r="BB199" i="4"/>
  <c r="BB220" i="4"/>
  <c r="BA199" i="4"/>
  <c r="BA220" i="4"/>
  <c r="AZ199" i="4"/>
  <c r="AZ220" i="4" s="1"/>
  <c r="AY199" i="4"/>
  <c r="AY220" i="4" s="1"/>
  <c r="AX199" i="4"/>
  <c r="AX220" i="4"/>
  <c r="AW199" i="4"/>
  <c r="AW220" i="4" s="1"/>
  <c r="AV199" i="4"/>
  <c r="AU199" i="4"/>
  <c r="AU220" i="4" s="1"/>
  <c r="AT199" i="4"/>
  <c r="AT220" i="4"/>
  <c r="AS199" i="4"/>
  <c r="AS220" i="4" s="1"/>
  <c r="AR199" i="4"/>
  <c r="AR220" i="4" s="1"/>
  <c r="AQ199" i="4"/>
  <c r="AQ220" i="4"/>
  <c r="AP199" i="4"/>
  <c r="AP220" i="4" s="1"/>
  <c r="AO199" i="4"/>
  <c r="AO220" i="4" s="1"/>
  <c r="AN199" i="4"/>
  <c r="AN220" i="4" s="1"/>
  <c r="AM199" i="4"/>
  <c r="AM220" i="4" s="1"/>
  <c r="AL199" i="4"/>
  <c r="AL220" i="4"/>
  <c r="AK199" i="4"/>
  <c r="AK220" i="4" s="1"/>
  <c r="AJ199" i="4"/>
  <c r="AJ220" i="4" s="1"/>
  <c r="AI199" i="4"/>
  <c r="AI220" i="4" s="1"/>
  <c r="AH199" i="4"/>
  <c r="AH220" i="4" s="1"/>
  <c r="AG199" i="4"/>
  <c r="AG220" i="4" s="1"/>
  <c r="AF199" i="4"/>
  <c r="AF220" i="4" s="1"/>
  <c r="AE199" i="4"/>
  <c r="AE220" i="4" s="1"/>
  <c r="AD199" i="4"/>
  <c r="AD220" i="4" s="1"/>
  <c r="AC199" i="4"/>
  <c r="AC220" i="4" s="1"/>
  <c r="AB199" i="4"/>
  <c r="AB220" i="4" s="1"/>
  <c r="AA199" i="4"/>
  <c r="AA220" i="4" s="1"/>
  <c r="Z199" i="4"/>
  <c r="Z220" i="4" s="1"/>
  <c r="Y199" i="4"/>
  <c r="X199" i="4"/>
  <c r="X220" i="4" s="1"/>
  <c r="W199" i="4"/>
  <c r="W220" i="4" s="1"/>
  <c r="V199" i="4"/>
  <c r="V220" i="4" s="1"/>
  <c r="U199" i="4"/>
  <c r="U220" i="4" s="1"/>
  <c r="T199" i="4"/>
  <c r="T220" i="4" s="1"/>
  <c r="S199" i="4"/>
  <c r="S220" i="4" s="1"/>
  <c r="R199" i="4"/>
  <c r="R220" i="4" s="1"/>
  <c r="Q199" i="4"/>
  <c r="Q220" i="4" s="1"/>
  <c r="P199" i="4"/>
  <c r="P220" i="4" s="1"/>
  <c r="O199" i="4"/>
  <c r="O220" i="4"/>
  <c r="N199" i="4"/>
  <c r="N220" i="4" s="1"/>
  <c r="M199" i="4"/>
  <c r="M220" i="4" s="1"/>
  <c r="L199" i="4"/>
  <c r="L220" i="4" s="1"/>
  <c r="K199" i="4"/>
  <c r="K220" i="4" s="1"/>
  <c r="J199" i="4"/>
  <c r="J220" i="4" s="1"/>
  <c r="I199" i="4"/>
  <c r="I220" i="4"/>
  <c r="H199" i="4"/>
  <c r="H220" i="4" s="1"/>
  <c r="G199" i="4"/>
  <c r="G220" i="4" s="1"/>
  <c r="BE198" i="4"/>
  <c r="BE219" i="4" s="1"/>
  <c r="BD198" i="4"/>
  <c r="BD219" i="4" s="1"/>
  <c r="BC198" i="4"/>
  <c r="BC219" i="4"/>
  <c r="BB198" i="4"/>
  <c r="BB219" i="4" s="1"/>
  <c r="BA198" i="4"/>
  <c r="BA219" i="4" s="1"/>
  <c r="AZ198" i="4"/>
  <c r="AZ219" i="4" s="1"/>
  <c r="AY198" i="4"/>
  <c r="AY219" i="4"/>
  <c r="AX198" i="4"/>
  <c r="AX219" i="4" s="1"/>
  <c r="AW198" i="4"/>
  <c r="AW219" i="4"/>
  <c r="AV198" i="4"/>
  <c r="AV219" i="4" s="1"/>
  <c r="AU198" i="4"/>
  <c r="AU219" i="4" s="1"/>
  <c r="AT198" i="4"/>
  <c r="AT219" i="4" s="1"/>
  <c r="AS198" i="4"/>
  <c r="AS219" i="4"/>
  <c r="AR198" i="4"/>
  <c r="AR219" i="4" s="1"/>
  <c r="AQ198" i="4"/>
  <c r="AQ219" i="4"/>
  <c r="AP198" i="4"/>
  <c r="AP219" i="4" s="1"/>
  <c r="AO198" i="4"/>
  <c r="AO219" i="4" s="1"/>
  <c r="AN198" i="4"/>
  <c r="AN219" i="4" s="1"/>
  <c r="AM198" i="4"/>
  <c r="AM219" i="4"/>
  <c r="AL198" i="4"/>
  <c r="AL219" i="4" s="1"/>
  <c r="AK198" i="4"/>
  <c r="AK219" i="4" s="1"/>
  <c r="AJ198" i="4"/>
  <c r="AJ219" i="4" s="1"/>
  <c r="AI198" i="4"/>
  <c r="AI219" i="4"/>
  <c r="AH198" i="4"/>
  <c r="AH219" i="4" s="1"/>
  <c r="AG198" i="4"/>
  <c r="AG219" i="4" s="1"/>
  <c r="AF198" i="4"/>
  <c r="AF219" i="4"/>
  <c r="AE198" i="4"/>
  <c r="AE219" i="4" s="1"/>
  <c r="AD198" i="4"/>
  <c r="AC198" i="4"/>
  <c r="AC219" i="4" s="1"/>
  <c r="AB198" i="4"/>
  <c r="AB219" i="4" s="1"/>
  <c r="AA198" i="4"/>
  <c r="AA219" i="4" s="1"/>
  <c r="Z198" i="4"/>
  <c r="Z219" i="4" s="1"/>
  <c r="Y198" i="4"/>
  <c r="Y219" i="4" s="1"/>
  <c r="X198" i="4"/>
  <c r="X219" i="4"/>
  <c r="W198" i="4"/>
  <c r="W219" i="4" s="1"/>
  <c r="V198" i="4"/>
  <c r="V219" i="4" s="1"/>
  <c r="U198" i="4"/>
  <c r="U219" i="4" s="1"/>
  <c r="T198" i="4"/>
  <c r="T219" i="4"/>
  <c r="S198" i="4"/>
  <c r="S219" i="4"/>
  <c r="R198" i="4"/>
  <c r="R219" i="4" s="1"/>
  <c r="Q198" i="4"/>
  <c r="Q219" i="4" s="1"/>
  <c r="P198" i="4"/>
  <c r="P219" i="4" s="1"/>
  <c r="O198" i="4"/>
  <c r="O219" i="4" s="1"/>
  <c r="N198" i="4"/>
  <c r="N219" i="4"/>
  <c r="M198" i="4"/>
  <c r="M219" i="4" s="1"/>
  <c r="L198" i="4"/>
  <c r="L219" i="4"/>
  <c r="K198" i="4"/>
  <c r="K219" i="4" s="1"/>
  <c r="J198" i="4"/>
  <c r="J219" i="4" s="1"/>
  <c r="I198" i="4"/>
  <c r="I219" i="4" s="1"/>
  <c r="H198" i="4"/>
  <c r="H219" i="4" s="1"/>
  <c r="G198" i="4"/>
  <c r="G219" i="4" s="1"/>
  <c r="BE197" i="4"/>
  <c r="BE218" i="4" s="1"/>
  <c r="BD197" i="4"/>
  <c r="BD218" i="4" s="1"/>
  <c r="BC197" i="4"/>
  <c r="BC218" i="4" s="1"/>
  <c r="BB197" i="4"/>
  <c r="BB218" i="4" s="1"/>
  <c r="BA197" i="4"/>
  <c r="AZ197" i="4"/>
  <c r="AZ218" i="4" s="1"/>
  <c r="AY197" i="4"/>
  <c r="AY218" i="4" s="1"/>
  <c r="AX197" i="4"/>
  <c r="AX218" i="4" s="1"/>
  <c r="AW197" i="4"/>
  <c r="AW218" i="4" s="1"/>
  <c r="AV197" i="4"/>
  <c r="AV218" i="4" s="1"/>
  <c r="AU197" i="4"/>
  <c r="AU218" i="4" s="1"/>
  <c r="AT197" i="4"/>
  <c r="AT218" i="4" s="1"/>
  <c r="AS197" i="4"/>
  <c r="AS218" i="4" s="1"/>
  <c r="AR197" i="4"/>
  <c r="AR218" i="4" s="1"/>
  <c r="AQ197" i="4"/>
  <c r="AQ218" i="4" s="1"/>
  <c r="AP197" i="4"/>
  <c r="AP218" i="4"/>
  <c r="AO197" i="4"/>
  <c r="AO218" i="4" s="1"/>
  <c r="AN197" i="4"/>
  <c r="AM197" i="4"/>
  <c r="AM218" i="4" s="1"/>
  <c r="AL197" i="4"/>
  <c r="AL218" i="4" s="1"/>
  <c r="AK197" i="4"/>
  <c r="AK218" i="4" s="1"/>
  <c r="AJ197" i="4"/>
  <c r="AJ218" i="4"/>
  <c r="AI197" i="4"/>
  <c r="AI218" i="4"/>
  <c r="AH197" i="4"/>
  <c r="AH218" i="4" s="1"/>
  <c r="AG197" i="4"/>
  <c r="AG218" i="4" s="1"/>
  <c r="AF197" i="4"/>
  <c r="AF218" i="4" s="1"/>
  <c r="AE197" i="4"/>
  <c r="AE218" i="4" s="1"/>
  <c r="AD197" i="4"/>
  <c r="AD218" i="4"/>
  <c r="AC197" i="4"/>
  <c r="AC218" i="4"/>
  <c r="AB197" i="4"/>
  <c r="AB218" i="4" s="1"/>
  <c r="AA197" i="4"/>
  <c r="AA218" i="4" s="1"/>
  <c r="Z197" i="4"/>
  <c r="Z218" i="4" s="1"/>
  <c r="Y197" i="4"/>
  <c r="Y218" i="4"/>
  <c r="X197" i="4"/>
  <c r="X218" i="4"/>
  <c r="W197" i="4"/>
  <c r="V197" i="4"/>
  <c r="V218" i="4" s="1"/>
  <c r="U197" i="4"/>
  <c r="T197" i="4"/>
  <c r="T218" i="4"/>
  <c r="S197" i="4"/>
  <c r="S218" i="4" s="1"/>
  <c r="R197" i="4"/>
  <c r="Q197" i="4"/>
  <c r="Q218" i="4" s="1"/>
  <c r="P197" i="4"/>
  <c r="P218" i="4" s="1"/>
  <c r="O197" i="4"/>
  <c r="O218" i="4"/>
  <c r="N197" i="4"/>
  <c r="N218" i="4"/>
  <c r="M197" i="4"/>
  <c r="M218" i="4" s="1"/>
  <c r="L197" i="4"/>
  <c r="L218" i="4" s="1"/>
  <c r="K197" i="4"/>
  <c r="K218" i="4" s="1"/>
  <c r="J197" i="4"/>
  <c r="J218" i="4"/>
  <c r="I197" i="4"/>
  <c r="I218" i="4"/>
  <c r="H197" i="4"/>
  <c r="G197" i="4"/>
  <c r="G218" i="4" s="1"/>
  <c r="BE196" i="4"/>
  <c r="BE217" i="4" s="1"/>
  <c r="BD196" i="4"/>
  <c r="BD217" i="4" s="1"/>
  <c r="BC196" i="4"/>
  <c r="BB196" i="4"/>
  <c r="BB217" i="4" s="1"/>
  <c r="BA196" i="4"/>
  <c r="BA217" i="4"/>
  <c r="AZ196" i="4"/>
  <c r="AZ217" i="4" s="1"/>
  <c r="AY196" i="4"/>
  <c r="AY217" i="4" s="1"/>
  <c r="AX196" i="4"/>
  <c r="AX217" i="4" s="1"/>
  <c r="AW196" i="4"/>
  <c r="AW217" i="4"/>
  <c r="AV196" i="4"/>
  <c r="AV217" i="4" s="1"/>
  <c r="AU196" i="4"/>
  <c r="AU217" i="4" s="1"/>
  <c r="AT196" i="4"/>
  <c r="AT217" i="4" s="1"/>
  <c r="AS196" i="4"/>
  <c r="AS217" i="4" s="1"/>
  <c r="AR196" i="4"/>
  <c r="AR217" i="4" s="1"/>
  <c r="AQ196" i="4"/>
  <c r="AQ217" i="4"/>
  <c r="AP196" i="4"/>
  <c r="AP217" i="4" s="1"/>
  <c r="AO196" i="4"/>
  <c r="AO217" i="4" s="1"/>
  <c r="AN196" i="4"/>
  <c r="AN217" i="4" s="1"/>
  <c r="AM196" i="4"/>
  <c r="AM217" i="4" s="1"/>
  <c r="AL196" i="4"/>
  <c r="AL217" i="4" s="1"/>
  <c r="AK196" i="4"/>
  <c r="AK217" i="4" s="1"/>
  <c r="AJ196" i="4"/>
  <c r="AJ217" i="4" s="1"/>
  <c r="AI196" i="4"/>
  <c r="AI217" i="4" s="1"/>
  <c r="AH196" i="4"/>
  <c r="AG196" i="4"/>
  <c r="AG217" i="4" s="1"/>
  <c r="AF196" i="4"/>
  <c r="AF217" i="4" s="1"/>
  <c r="AE196" i="4"/>
  <c r="AE217" i="4" s="1"/>
  <c r="AD196" i="4"/>
  <c r="AD217" i="4"/>
  <c r="AC196" i="4"/>
  <c r="AC217" i="4"/>
  <c r="AB196" i="4"/>
  <c r="AB217" i="4" s="1"/>
  <c r="AA196" i="4"/>
  <c r="AA217" i="4" s="1"/>
  <c r="Z196" i="4"/>
  <c r="Z217" i="4"/>
  <c r="Y196" i="4"/>
  <c r="Y217" i="4"/>
  <c r="X196" i="4"/>
  <c r="X217" i="4" s="1"/>
  <c r="W196" i="4"/>
  <c r="W217" i="4" s="1"/>
  <c r="V196" i="4"/>
  <c r="V217" i="4" s="1"/>
  <c r="U196" i="4"/>
  <c r="U217" i="4"/>
  <c r="T196" i="4"/>
  <c r="T217" i="4" s="1"/>
  <c r="S196" i="4"/>
  <c r="S217" i="4" s="1"/>
  <c r="R196" i="4"/>
  <c r="R217" i="4" s="1"/>
  <c r="Q196" i="4"/>
  <c r="Q217" i="4" s="1"/>
  <c r="P196" i="4"/>
  <c r="P217" i="4" s="1"/>
  <c r="O196" i="4"/>
  <c r="O217" i="4" s="1"/>
  <c r="N196" i="4"/>
  <c r="N217" i="4" s="1"/>
  <c r="M196" i="4"/>
  <c r="M217" i="4" s="1"/>
  <c r="L196" i="4"/>
  <c r="L217" i="4" s="1"/>
  <c r="K196" i="4"/>
  <c r="K217" i="4" s="1"/>
  <c r="J196" i="4"/>
  <c r="J217" i="4" s="1"/>
  <c r="I196" i="4"/>
  <c r="I217" i="4" s="1"/>
  <c r="H196" i="4"/>
  <c r="H217" i="4" s="1"/>
  <c r="G196" i="4"/>
  <c r="G217" i="4" s="1"/>
  <c r="BE195" i="4"/>
  <c r="BE216" i="4" s="1"/>
  <c r="BD195" i="4"/>
  <c r="BD216" i="4" s="1"/>
  <c r="BC195" i="4"/>
  <c r="BC216" i="4" s="1"/>
  <c r="BB195" i="4"/>
  <c r="BB216" i="4" s="1"/>
  <c r="BA195" i="4"/>
  <c r="BA216" i="4"/>
  <c r="AZ195" i="4"/>
  <c r="AY195" i="4"/>
  <c r="AY216" i="4" s="1"/>
  <c r="AX195" i="4"/>
  <c r="AX216" i="4" s="1"/>
  <c r="AW195" i="4"/>
  <c r="AW216" i="4" s="1"/>
  <c r="AV195" i="4"/>
  <c r="AV216" i="4" s="1"/>
  <c r="AU195" i="4"/>
  <c r="AU216" i="4" s="1"/>
  <c r="AT195" i="4"/>
  <c r="AT216" i="4" s="1"/>
  <c r="AS195" i="4"/>
  <c r="AS216" i="4" s="1"/>
  <c r="AR195" i="4"/>
  <c r="AQ195" i="4"/>
  <c r="AQ216" i="4" s="1"/>
  <c r="AP195" i="4"/>
  <c r="AP216" i="4" s="1"/>
  <c r="AO195" i="4"/>
  <c r="AO216" i="4" s="1"/>
  <c r="AN195" i="4"/>
  <c r="AN216" i="4"/>
  <c r="AM195" i="4"/>
  <c r="AM216" i="4" s="1"/>
  <c r="AL195" i="4"/>
  <c r="AL216" i="4" s="1"/>
  <c r="AK195" i="4"/>
  <c r="AK216" i="4" s="1"/>
  <c r="AJ195" i="4"/>
  <c r="AI195" i="4"/>
  <c r="AI216" i="4"/>
  <c r="AH195" i="4"/>
  <c r="AH216" i="4"/>
  <c r="AG195" i="4"/>
  <c r="AG216" i="4" s="1"/>
  <c r="AF195" i="4"/>
  <c r="AF216" i="4" s="1"/>
  <c r="AE195" i="4"/>
  <c r="AE216" i="4" s="1"/>
  <c r="AD195" i="4"/>
  <c r="AD216" i="4" s="1"/>
  <c r="AC195" i="4"/>
  <c r="AC216" i="4" s="1"/>
  <c r="AB195" i="4"/>
  <c r="AA195" i="4"/>
  <c r="AA216" i="4" s="1"/>
  <c r="Z195" i="4"/>
  <c r="Z216" i="4" s="1"/>
  <c r="Y195" i="4"/>
  <c r="Y216" i="4" s="1"/>
  <c r="X195" i="4"/>
  <c r="X216" i="4" s="1"/>
  <c r="W195" i="4"/>
  <c r="W216" i="4" s="1"/>
  <c r="V195" i="4"/>
  <c r="U195" i="4"/>
  <c r="U216" i="4" s="1"/>
  <c r="T195" i="4"/>
  <c r="S195" i="4"/>
  <c r="S216" i="4" s="1"/>
  <c r="R195" i="4"/>
  <c r="R216" i="4" s="1"/>
  <c r="Q195" i="4"/>
  <c r="Q216" i="4" s="1"/>
  <c r="P195" i="4"/>
  <c r="P216" i="4" s="1"/>
  <c r="O195" i="4"/>
  <c r="O216" i="4"/>
  <c r="N195" i="4"/>
  <c r="N216" i="4" s="1"/>
  <c r="M195" i="4"/>
  <c r="M216" i="4" s="1"/>
  <c r="L195" i="4"/>
  <c r="K195" i="4"/>
  <c r="K216" i="4" s="1"/>
  <c r="J195" i="4"/>
  <c r="J216" i="4" s="1"/>
  <c r="I195" i="4"/>
  <c r="I216" i="4" s="1"/>
  <c r="H195" i="4"/>
  <c r="H216" i="4"/>
  <c r="G195" i="4"/>
  <c r="G216" i="4"/>
  <c r="BE194" i="4"/>
  <c r="BD194" i="4"/>
  <c r="BC194" i="4"/>
  <c r="BB194" i="4"/>
  <c r="BA194" i="4"/>
  <c r="BA215" i="4"/>
  <c r="AZ194" i="4"/>
  <c r="AZ215" i="4" s="1"/>
  <c r="AY194" i="4"/>
  <c r="AX194" i="4"/>
  <c r="AX201" i="4" s="1"/>
  <c r="AW194" i="4"/>
  <c r="AV194" i="4"/>
  <c r="AU194" i="4"/>
  <c r="AT194" i="4"/>
  <c r="AS194" i="4"/>
  <c r="AS215" i="4" s="1"/>
  <c r="AR194" i="4"/>
  <c r="AR215" i="4" s="1"/>
  <c r="AQ194" i="4"/>
  <c r="AP194" i="4"/>
  <c r="AO194" i="4"/>
  <c r="AN194" i="4"/>
  <c r="AM194" i="4"/>
  <c r="AL194" i="4"/>
  <c r="AL215" i="4" s="1"/>
  <c r="AK194" i="4"/>
  <c r="AK215" i="4" s="1"/>
  <c r="AJ194" i="4"/>
  <c r="AJ215" i="4" s="1"/>
  <c r="AI194" i="4"/>
  <c r="AH194" i="4"/>
  <c r="AG194" i="4"/>
  <c r="AF194" i="4"/>
  <c r="AE194" i="4"/>
  <c r="AD194" i="4"/>
  <c r="AD215" i="4" s="1"/>
  <c r="AC194" i="4"/>
  <c r="AC215" i="4" s="1"/>
  <c r="AB194" i="4"/>
  <c r="AB215" i="4" s="1"/>
  <c r="AA194" i="4"/>
  <c r="Z194" i="4"/>
  <c r="Y194" i="4"/>
  <c r="X194" i="4"/>
  <c r="W194" i="4"/>
  <c r="V194" i="4"/>
  <c r="U194" i="4"/>
  <c r="U201" i="4" s="1"/>
  <c r="T194" i="4"/>
  <c r="T215" i="4" s="1"/>
  <c r="S194" i="4"/>
  <c r="R194" i="4"/>
  <c r="Q194" i="4"/>
  <c r="P194" i="4"/>
  <c r="O194" i="4"/>
  <c r="N194" i="4"/>
  <c r="M194" i="4"/>
  <c r="M201" i="4" s="1"/>
  <c r="L194" i="4"/>
  <c r="L215" i="4" s="1"/>
  <c r="K194" i="4"/>
  <c r="J194" i="4"/>
  <c r="J201" i="4"/>
  <c r="I194" i="4"/>
  <c r="H194" i="4"/>
  <c r="G194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B173" i="4"/>
  <c r="BE153" i="4"/>
  <c r="BE164" i="4" s="1"/>
  <c r="BD153" i="4"/>
  <c r="BD162" i="4" s="1"/>
  <c r="BC153" i="4"/>
  <c r="BB153" i="4"/>
  <c r="BB174" i="4" s="1"/>
  <c r="BA153" i="4"/>
  <c r="BA173" i="4" s="1"/>
  <c r="AZ153" i="4"/>
  <c r="AY153" i="4"/>
  <c r="AX153" i="4"/>
  <c r="AW153" i="4"/>
  <c r="AW174" i="4" s="1"/>
  <c r="AV153" i="4"/>
  <c r="AU153" i="4"/>
  <c r="AU168" i="4" s="1"/>
  <c r="AT153" i="4"/>
  <c r="AS153" i="4"/>
  <c r="AS174" i="4" s="1"/>
  <c r="AR153" i="4"/>
  <c r="AQ153" i="4"/>
  <c r="AP153" i="4"/>
  <c r="AO153" i="4"/>
  <c r="AN153" i="4"/>
  <c r="AN160" i="4" s="1"/>
  <c r="AM153" i="4"/>
  <c r="AL153" i="4"/>
  <c r="AK153" i="4"/>
  <c r="AK175" i="4" s="1"/>
  <c r="AJ153" i="4"/>
  <c r="AI153" i="4"/>
  <c r="AH153" i="4"/>
  <c r="AG153" i="4"/>
  <c r="AG162" i="4" s="1"/>
  <c r="AF153" i="4"/>
  <c r="AE153" i="4"/>
  <c r="AD153" i="4"/>
  <c r="AC153" i="4"/>
  <c r="AC164" i="4" s="1"/>
  <c r="AB153" i="4"/>
  <c r="AA153" i="4"/>
  <c r="Z153" i="4"/>
  <c r="Y153" i="4"/>
  <c r="X153" i="4"/>
  <c r="W153" i="4"/>
  <c r="V153" i="4"/>
  <c r="U153" i="4"/>
  <c r="T153" i="4"/>
  <c r="S153" i="4"/>
  <c r="R153" i="4"/>
  <c r="Q153" i="4"/>
  <c r="Q162" i="4" s="1"/>
  <c r="P153" i="4"/>
  <c r="O153" i="4"/>
  <c r="O168" i="4" s="1"/>
  <c r="N153" i="4"/>
  <c r="N175" i="4" s="1"/>
  <c r="M153" i="4"/>
  <c r="M164" i="4" s="1"/>
  <c r="L153" i="4"/>
  <c r="K153" i="4"/>
  <c r="J153" i="4"/>
  <c r="I153" i="4"/>
  <c r="I175" i="4" s="1"/>
  <c r="H153" i="4"/>
  <c r="G153" i="4"/>
  <c r="BE121" i="4"/>
  <c r="BD121" i="4"/>
  <c r="BD146" i="4" s="1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N146" i="4" s="1"/>
  <c r="AM121" i="4"/>
  <c r="AL121" i="4"/>
  <c r="AK121" i="4"/>
  <c r="AJ121" i="4"/>
  <c r="AI121" i="4"/>
  <c r="AH121" i="4"/>
  <c r="AG121" i="4"/>
  <c r="AF121" i="4"/>
  <c r="AF146" i="4" s="1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T146" i="4" s="1"/>
  <c r="S121" i="4"/>
  <c r="R121" i="4"/>
  <c r="Q121" i="4"/>
  <c r="P121" i="4"/>
  <c r="P146" i="4" s="1"/>
  <c r="O121" i="4"/>
  <c r="N121" i="4"/>
  <c r="M121" i="4"/>
  <c r="L121" i="4"/>
  <c r="L146" i="4" s="1"/>
  <c r="K121" i="4"/>
  <c r="J121" i="4"/>
  <c r="I121" i="4"/>
  <c r="H121" i="4"/>
  <c r="H146" i="4" s="1"/>
  <c r="G121" i="4"/>
  <c r="BE120" i="4"/>
  <c r="BD120" i="4"/>
  <c r="BC120" i="4"/>
  <c r="BC145" i="4" s="1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M145" i="4" s="1"/>
  <c r="AL120" i="4"/>
  <c r="AK120" i="4"/>
  <c r="AJ120" i="4"/>
  <c r="AI120" i="4"/>
  <c r="AI145" i="4" s="1"/>
  <c r="AH120" i="4"/>
  <c r="AG120" i="4"/>
  <c r="AF120" i="4"/>
  <c r="AE120" i="4"/>
  <c r="AD120" i="4"/>
  <c r="AC120" i="4"/>
  <c r="AB120" i="4"/>
  <c r="AA120" i="4"/>
  <c r="AA145" i="4" s="1"/>
  <c r="Z120" i="4"/>
  <c r="Y120" i="4"/>
  <c r="X120" i="4"/>
  <c r="W120" i="4"/>
  <c r="W145" i="4" s="1"/>
  <c r="V120" i="4"/>
  <c r="U120" i="4"/>
  <c r="T120" i="4"/>
  <c r="S120" i="4"/>
  <c r="S145" i="4" s="1"/>
  <c r="R120" i="4"/>
  <c r="Q120" i="4"/>
  <c r="P120" i="4"/>
  <c r="O120" i="4"/>
  <c r="O145" i="4" s="1"/>
  <c r="N120" i="4"/>
  <c r="M120" i="4"/>
  <c r="L120" i="4"/>
  <c r="K120" i="4"/>
  <c r="K145" i="4" s="1"/>
  <c r="J120" i="4"/>
  <c r="I120" i="4"/>
  <c r="H120" i="4"/>
  <c r="G120" i="4"/>
  <c r="G145" i="4" s="1"/>
  <c r="BE119" i="4"/>
  <c r="BD119" i="4"/>
  <c r="BC119" i="4"/>
  <c r="BB119" i="4"/>
  <c r="BG119" i="4" s="1"/>
  <c r="BA119" i="4"/>
  <c r="AZ119" i="4"/>
  <c r="AY119" i="4"/>
  <c r="AX119" i="4"/>
  <c r="AW119" i="4"/>
  <c r="AV119" i="4"/>
  <c r="AU119" i="4"/>
  <c r="AT119" i="4"/>
  <c r="AT144" i="4" s="1"/>
  <c r="AS119" i="4"/>
  <c r="AR119" i="4"/>
  <c r="AQ119" i="4"/>
  <c r="AP119" i="4"/>
  <c r="AO119" i="4"/>
  <c r="AN119" i="4"/>
  <c r="AM119" i="4"/>
  <c r="AL119" i="4"/>
  <c r="AL144" i="4" s="1"/>
  <c r="AK119" i="4"/>
  <c r="AJ119" i="4"/>
  <c r="AI119" i="4"/>
  <c r="AH119" i="4"/>
  <c r="AH144" i="4" s="1"/>
  <c r="AG119" i="4"/>
  <c r="AF119" i="4"/>
  <c r="AE119" i="4"/>
  <c r="AD119" i="4"/>
  <c r="AC119" i="4"/>
  <c r="AB119" i="4"/>
  <c r="AA119" i="4"/>
  <c r="Z119" i="4"/>
  <c r="Z144" i="4" s="1"/>
  <c r="Y119" i="4"/>
  <c r="X119" i="4"/>
  <c r="W119" i="4"/>
  <c r="V119" i="4"/>
  <c r="U119" i="4"/>
  <c r="T119" i="4"/>
  <c r="S119" i="4"/>
  <c r="S144" i="4" s="1"/>
  <c r="R119" i="4"/>
  <c r="Q119" i="4"/>
  <c r="Q144" i="4" s="1"/>
  <c r="P119" i="4"/>
  <c r="O119" i="4"/>
  <c r="N119" i="4"/>
  <c r="M119" i="4"/>
  <c r="L119" i="4"/>
  <c r="L144" i="4"/>
  <c r="K119" i="4"/>
  <c r="K144" i="4" s="1"/>
  <c r="J119" i="4"/>
  <c r="I119" i="4"/>
  <c r="H119" i="4"/>
  <c r="G119" i="4"/>
  <c r="BE118" i="4"/>
  <c r="BD118" i="4"/>
  <c r="BC118" i="4"/>
  <c r="BC143" i="4" s="1"/>
  <c r="BB118" i="4"/>
  <c r="BA118" i="4"/>
  <c r="AZ118" i="4"/>
  <c r="AY118" i="4"/>
  <c r="AX118" i="4"/>
  <c r="AW118" i="4"/>
  <c r="AV118" i="4"/>
  <c r="AU118" i="4"/>
  <c r="AT118" i="4"/>
  <c r="AT143" i="4" s="1"/>
  <c r="AS118" i="4"/>
  <c r="AR118" i="4"/>
  <c r="AQ118" i="4"/>
  <c r="AP118" i="4"/>
  <c r="AO118" i="4"/>
  <c r="AN118" i="4"/>
  <c r="AN143" i="4"/>
  <c r="AM118" i="4"/>
  <c r="AM143" i="4" s="1"/>
  <c r="AL118" i="4"/>
  <c r="AK118" i="4"/>
  <c r="AJ118" i="4"/>
  <c r="AI118" i="4"/>
  <c r="AH118" i="4"/>
  <c r="AG118" i="4"/>
  <c r="AF118" i="4"/>
  <c r="AF143" i="4" s="1"/>
  <c r="AE118" i="4"/>
  <c r="AD118" i="4"/>
  <c r="AC118" i="4"/>
  <c r="AB118" i="4"/>
  <c r="AA118" i="4"/>
  <c r="Z118" i="4"/>
  <c r="Y118" i="4"/>
  <c r="X118" i="4"/>
  <c r="X143" i="4"/>
  <c r="W118" i="4"/>
  <c r="W143" i="4" s="1"/>
  <c r="V118" i="4"/>
  <c r="U118" i="4"/>
  <c r="T118" i="4"/>
  <c r="S118" i="4"/>
  <c r="R118" i="4"/>
  <c r="R143" i="4"/>
  <c r="Q118" i="4"/>
  <c r="P118" i="4"/>
  <c r="P143" i="4" s="1"/>
  <c r="O118" i="4"/>
  <c r="N118" i="4"/>
  <c r="M118" i="4"/>
  <c r="L118" i="4"/>
  <c r="K118" i="4"/>
  <c r="J118" i="4"/>
  <c r="J143" i="4" s="1"/>
  <c r="I118" i="4"/>
  <c r="H118" i="4"/>
  <c r="H143" i="4" s="1"/>
  <c r="G118" i="4"/>
  <c r="BE114" i="4"/>
  <c r="BD114" i="4"/>
  <c r="BD139" i="4" s="1"/>
  <c r="BC114" i="4"/>
  <c r="BB114" i="4"/>
  <c r="BA114" i="4"/>
  <c r="AZ114" i="4"/>
  <c r="AY114" i="4"/>
  <c r="AX114" i="4"/>
  <c r="AW114" i="4"/>
  <c r="AV114" i="4"/>
  <c r="AU114" i="4"/>
  <c r="AT114" i="4"/>
  <c r="AS114" i="4"/>
  <c r="AS139" i="4" s="1"/>
  <c r="AR114" i="4"/>
  <c r="AQ114" i="4"/>
  <c r="AP114" i="4"/>
  <c r="AO114" i="4"/>
  <c r="AN114" i="4"/>
  <c r="AN139" i="4" s="1"/>
  <c r="AM114" i="4"/>
  <c r="AL114" i="4"/>
  <c r="AK114" i="4"/>
  <c r="AK139" i="4" s="1"/>
  <c r="AJ114" i="4"/>
  <c r="AI114" i="4"/>
  <c r="AH114" i="4"/>
  <c r="AG114" i="4"/>
  <c r="AF114" i="4"/>
  <c r="AF139" i="4" s="1"/>
  <c r="AE114" i="4"/>
  <c r="AD114" i="4"/>
  <c r="AC114" i="4"/>
  <c r="AC139" i="4" s="1"/>
  <c r="AB114" i="4"/>
  <c r="AA114" i="4"/>
  <c r="Z114" i="4"/>
  <c r="Y114" i="4"/>
  <c r="X114" i="4"/>
  <c r="X139" i="4" s="1"/>
  <c r="W114" i="4"/>
  <c r="V114" i="4"/>
  <c r="U114" i="4"/>
  <c r="U139" i="4" s="1"/>
  <c r="T114" i="4"/>
  <c r="S114" i="4"/>
  <c r="R114" i="4"/>
  <c r="Q114" i="4"/>
  <c r="P114" i="4"/>
  <c r="P139" i="4" s="1"/>
  <c r="O114" i="4"/>
  <c r="N114" i="4"/>
  <c r="M114" i="4"/>
  <c r="L114" i="4"/>
  <c r="K114" i="4"/>
  <c r="J114" i="4"/>
  <c r="I114" i="4"/>
  <c r="H114" i="4"/>
  <c r="H139" i="4" s="1"/>
  <c r="G114" i="4"/>
  <c r="G139" i="4" s="1"/>
  <c r="BE113" i="4"/>
  <c r="BD113" i="4"/>
  <c r="BD138" i="4" s="1"/>
  <c r="BC113" i="4"/>
  <c r="BB113" i="4"/>
  <c r="BA113" i="4"/>
  <c r="AZ113" i="4"/>
  <c r="AY113" i="4"/>
  <c r="BH113" i="4" s="1"/>
  <c r="AX113" i="4"/>
  <c r="AW113" i="4"/>
  <c r="AV113" i="4"/>
  <c r="AU113" i="4"/>
  <c r="AT113" i="4"/>
  <c r="AS113" i="4"/>
  <c r="AR113" i="4"/>
  <c r="AQ113" i="4"/>
  <c r="AQ138" i="4" s="1"/>
  <c r="AP113" i="4"/>
  <c r="AO113" i="4"/>
  <c r="AN113" i="4"/>
  <c r="AN138" i="4" s="1"/>
  <c r="AM113" i="4"/>
  <c r="AL113" i="4"/>
  <c r="AK113" i="4"/>
  <c r="AJ113" i="4"/>
  <c r="AI113" i="4"/>
  <c r="AI138" i="4" s="1"/>
  <c r="AH113" i="4"/>
  <c r="AH138" i="4" s="1"/>
  <c r="AG113" i="4"/>
  <c r="AF113" i="4"/>
  <c r="AF138" i="4" s="1"/>
  <c r="AE113" i="4"/>
  <c r="AD113" i="4"/>
  <c r="AC113" i="4"/>
  <c r="AB113" i="4"/>
  <c r="AA113" i="4"/>
  <c r="AA138" i="4" s="1"/>
  <c r="Z113" i="4"/>
  <c r="Y113" i="4"/>
  <c r="X113" i="4"/>
  <c r="X138" i="4" s="1"/>
  <c r="W113" i="4"/>
  <c r="V113" i="4"/>
  <c r="U113" i="4"/>
  <c r="T113" i="4"/>
  <c r="S113" i="4"/>
  <c r="S138" i="4" s="1"/>
  <c r="R113" i="4"/>
  <c r="Q113" i="4"/>
  <c r="P113" i="4"/>
  <c r="P138" i="4" s="1"/>
  <c r="O113" i="4"/>
  <c r="N113" i="4"/>
  <c r="M113" i="4"/>
  <c r="L113" i="4"/>
  <c r="K113" i="4"/>
  <c r="K138" i="4" s="1"/>
  <c r="J113" i="4"/>
  <c r="I113" i="4"/>
  <c r="H113" i="4"/>
  <c r="G113" i="4"/>
  <c r="BE112" i="4"/>
  <c r="BD112" i="4"/>
  <c r="BC112" i="4"/>
  <c r="BB112" i="4"/>
  <c r="BM112" i="4" s="1"/>
  <c r="BA112" i="4"/>
  <c r="AZ112" i="4"/>
  <c r="AY112" i="4"/>
  <c r="AX112" i="4"/>
  <c r="AW112" i="4"/>
  <c r="AV112" i="4"/>
  <c r="AU112" i="4"/>
  <c r="AT112" i="4"/>
  <c r="AT137" i="4" s="1"/>
  <c r="AS112" i="4"/>
  <c r="AR112" i="4"/>
  <c r="AQ112" i="4"/>
  <c r="AP112" i="4"/>
  <c r="AO112" i="4"/>
  <c r="AO137" i="4" s="1"/>
  <c r="AN112" i="4"/>
  <c r="AM112" i="4"/>
  <c r="AL112" i="4"/>
  <c r="AL137" i="4" s="1"/>
  <c r="AK112" i="4"/>
  <c r="AJ112" i="4"/>
  <c r="AI112" i="4"/>
  <c r="AH112" i="4"/>
  <c r="AG112" i="4"/>
  <c r="AF112" i="4"/>
  <c r="AE112" i="4"/>
  <c r="AD112" i="4"/>
  <c r="AD137" i="4" s="1"/>
  <c r="AC112" i="4"/>
  <c r="AB112" i="4"/>
  <c r="AA112" i="4"/>
  <c r="AA137" i="4" s="1"/>
  <c r="Z112" i="4"/>
  <c r="Y112" i="4"/>
  <c r="X112" i="4"/>
  <c r="W112" i="4"/>
  <c r="V112" i="4"/>
  <c r="V137" i="4" s="1"/>
  <c r="U112" i="4"/>
  <c r="U137" i="4" s="1"/>
  <c r="T112" i="4"/>
  <c r="S112" i="4"/>
  <c r="S137" i="4" s="1"/>
  <c r="R112" i="4"/>
  <c r="Q112" i="4"/>
  <c r="P112" i="4"/>
  <c r="O112" i="4"/>
  <c r="N112" i="4"/>
  <c r="N137" i="4" s="1"/>
  <c r="M112" i="4"/>
  <c r="L112" i="4"/>
  <c r="K112" i="4"/>
  <c r="J112" i="4"/>
  <c r="I112" i="4"/>
  <c r="H112" i="4"/>
  <c r="H137" i="4" s="1"/>
  <c r="G112" i="4"/>
  <c r="BE111" i="4"/>
  <c r="BE136" i="4" s="1"/>
  <c r="BD111" i="4"/>
  <c r="BC111" i="4"/>
  <c r="BB111" i="4"/>
  <c r="BA111" i="4"/>
  <c r="AZ111" i="4"/>
  <c r="AY111" i="4"/>
  <c r="AY136" i="4" s="1"/>
  <c r="AX111" i="4"/>
  <c r="AX136" i="4" s="1"/>
  <c r="AW111" i="4"/>
  <c r="BK111" i="4" s="1"/>
  <c r="AV111" i="4"/>
  <c r="AU111" i="4"/>
  <c r="AT111" i="4"/>
  <c r="AS111" i="4"/>
  <c r="AR111" i="4"/>
  <c r="AQ111" i="4"/>
  <c r="AP111" i="4"/>
  <c r="AP136" i="4" s="1"/>
  <c r="AO111" i="4"/>
  <c r="AO136" i="4" s="1"/>
  <c r="AN111" i="4"/>
  <c r="AM111" i="4"/>
  <c r="AL111" i="4"/>
  <c r="AK111" i="4"/>
  <c r="AJ111" i="4"/>
  <c r="AI111" i="4"/>
  <c r="AH111" i="4"/>
  <c r="AH136" i="4" s="1"/>
  <c r="AG111" i="4"/>
  <c r="AG136" i="4" s="1"/>
  <c r="AF111" i="4"/>
  <c r="AE111" i="4"/>
  <c r="AD111" i="4"/>
  <c r="AC111" i="4"/>
  <c r="AB111" i="4"/>
  <c r="AA111" i="4"/>
  <c r="Z111" i="4"/>
  <c r="Z136" i="4" s="1"/>
  <c r="Y111" i="4"/>
  <c r="Y136" i="4" s="1"/>
  <c r="X111" i="4"/>
  <c r="W111" i="4"/>
  <c r="V111" i="4"/>
  <c r="U111" i="4"/>
  <c r="T111" i="4"/>
  <c r="T136" i="4" s="1"/>
  <c r="S111" i="4"/>
  <c r="R111" i="4"/>
  <c r="R136" i="4" s="1"/>
  <c r="Q111" i="4"/>
  <c r="Q136" i="4" s="1"/>
  <c r="P111" i="4"/>
  <c r="O111" i="4"/>
  <c r="N111" i="4"/>
  <c r="M111" i="4"/>
  <c r="L111" i="4"/>
  <c r="K111" i="4"/>
  <c r="J111" i="4"/>
  <c r="J136" i="4" s="1"/>
  <c r="I111" i="4"/>
  <c r="I136" i="4" s="1"/>
  <c r="H111" i="4"/>
  <c r="G111" i="4"/>
  <c r="BE107" i="4"/>
  <c r="BF2" i="2" s="1"/>
  <c r="BD107" i="4"/>
  <c r="BE2" i="2" s="1"/>
  <c r="BC107" i="4"/>
  <c r="BD2" i="2" s="1"/>
  <c r="BB107" i="4"/>
  <c r="BC2" i="2" s="1"/>
  <c r="BA107" i="4"/>
  <c r="BB2" i="2" s="1"/>
  <c r="AZ107" i="4"/>
  <c r="AZ132" i="4" s="1"/>
  <c r="AY107" i="4"/>
  <c r="AX107" i="4"/>
  <c r="AY2" i="2" s="1"/>
  <c r="AW107" i="4"/>
  <c r="AX2" i="2" s="1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L2" i="2" s="1"/>
  <c r="AJ107" i="4"/>
  <c r="AI107" i="4"/>
  <c r="AH107" i="4"/>
  <c r="AI2" i="2" s="1"/>
  <c r="AG107" i="4"/>
  <c r="AH2" i="2" s="1"/>
  <c r="AF107" i="4"/>
  <c r="AE107" i="4"/>
  <c r="AF2" i="2" s="1"/>
  <c r="AD107" i="4"/>
  <c r="AE2" i="2" s="1"/>
  <c r="AC107" i="4"/>
  <c r="AD2" i="2" s="1"/>
  <c r="AB107" i="4"/>
  <c r="AA107" i="4"/>
  <c r="Z107" i="4"/>
  <c r="Y107" i="4"/>
  <c r="X107" i="4"/>
  <c r="W107" i="4"/>
  <c r="V107" i="4"/>
  <c r="U107" i="4"/>
  <c r="T107" i="4"/>
  <c r="S107" i="4"/>
  <c r="R107" i="4"/>
  <c r="Q107" i="4"/>
  <c r="R2" i="2" s="1"/>
  <c r="P107" i="4"/>
  <c r="O107" i="4"/>
  <c r="N107" i="4"/>
  <c r="O2" i="2" s="1"/>
  <c r="M107" i="4"/>
  <c r="L107" i="4"/>
  <c r="L132" i="4" s="1"/>
  <c r="K107" i="4"/>
  <c r="L2" i="2" s="1"/>
  <c r="J107" i="4"/>
  <c r="K2" i="2" s="1"/>
  <c r="I107" i="4"/>
  <c r="J2" i="2" s="1"/>
  <c r="H107" i="4"/>
  <c r="G107" i="4"/>
  <c r="BE106" i="4"/>
  <c r="BD106" i="4"/>
  <c r="BC106" i="4"/>
  <c r="BB106" i="4"/>
  <c r="BA106" i="4"/>
  <c r="AZ106" i="4"/>
  <c r="AY106" i="4"/>
  <c r="AX106" i="4"/>
  <c r="AX131" i="4" s="1"/>
  <c r="AW106" i="4"/>
  <c r="AW131" i="4" s="1"/>
  <c r="AV106" i="4"/>
  <c r="AU106" i="4"/>
  <c r="AT106" i="4"/>
  <c r="AS106" i="4"/>
  <c r="AR106" i="4"/>
  <c r="AQ106" i="4"/>
  <c r="AQ131" i="4" s="1"/>
  <c r="AP106" i="4"/>
  <c r="AO106" i="4"/>
  <c r="AO131" i="4" s="1"/>
  <c r="AN106" i="4"/>
  <c r="AN131" i="4" s="1"/>
  <c r="AM106" i="4"/>
  <c r="AL106" i="4"/>
  <c r="AK106" i="4"/>
  <c r="AJ106" i="4"/>
  <c r="AI106" i="4"/>
  <c r="AI131" i="4" s="1"/>
  <c r="AH106" i="4"/>
  <c r="AG106" i="4"/>
  <c r="AG131" i="4" s="1"/>
  <c r="AF106" i="4"/>
  <c r="AF131" i="4" s="1"/>
  <c r="AE106" i="4"/>
  <c r="AD106" i="4"/>
  <c r="AC106" i="4"/>
  <c r="AB106" i="4"/>
  <c r="AA106" i="4"/>
  <c r="Z106" i="4"/>
  <c r="Y106" i="4"/>
  <c r="Y131" i="4" s="1"/>
  <c r="X106" i="4"/>
  <c r="X131" i="4" s="1"/>
  <c r="W106" i="4"/>
  <c r="V106" i="4"/>
  <c r="U106" i="4"/>
  <c r="T106" i="4"/>
  <c r="S106" i="4"/>
  <c r="R106" i="4"/>
  <c r="Q106" i="4"/>
  <c r="Q131" i="4" s="1"/>
  <c r="P106" i="4"/>
  <c r="P131" i="4" s="1"/>
  <c r="O106" i="4"/>
  <c r="N106" i="4"/>
  <c r="M106" i="4"/>
  <c r="L106" i="4"/>
  <c r="K106" i="4"/>
  <c r="K131" i="4" s="1"/>
  <c r="J106" i="4"/>
  <c r="I106" i="4"/>
  <c r="I131" i="4" s="1"/>
  <c r="H106" i="4"/>
  <c r="H131" i="4" s="1"/>
  <c r="G106" i="4"/>
  <c r="BE105" i="4"/>
  <c r="BD105" i="4"/>
  <c r="BC105" i="4"/>
  <c r="BB105" i="4"/>
  <c r="BB130" i="4" s="1"/>
  <c r="BA105" i="4"/>
  <c r="BA130" i="4" s="1"/>
  <c r="AZ105" i="4"/>
  <c r="AZ130" i="4" s="1"/>
  <c r="AY105" i="4"/>
  <c r="AX105" i="4"/>
  <c r="AW105" i="4"/>
  <c r="AV105" i="4"/>
  <c r="AU105" i="4"/>
  <c r="AT105" i="4"/>
  <c r="AT130" i="4" s="1"/>
  <c r="AS105" i="4"/>
  <c r="AS130" i="4" s="1"/>
  <c r="AR105" i="4"/>
  <c r="AR130" i="4" s="1"/>
  <c r="AQ105" i="4"/>
  <c r="AP105" i="4"/>
  <c r="AO105" i="4"/>
  <c r="AN105" i="4"/>
  <c r="AM105" i="4"/>
  <c r="AL105" i="4"/>
  <c r="AK105" i="4"/>
  <c r="AK130" i="4"/>
  <c r="AJ105" i="4"/>
  <c r="AI105" i="4"/>
  <c r="AH105" i="4"/>
  <c r="AG105" i="4"/>
  <c r="AF105" i="4"/>
  <c r="AE105" i="4"/>
  <c r="AE130" i="4" s="1"/>
  <c r="AD105" i="4"/>
  <c r="AC105" i="4"/>
  <c r="AC130" i="4" s="1"/>
  <c r="AB105" i="4"/>
  <c r="AA105" i="4"/>
  <c r="Z105" i="4"/>
  <c r="Z130" i="4" s="1"/>
  <c r="Y105" i="4"/>
  <c r="X105" i="4"/>
  <c r="W105" i="4"/>
  <c r="W130" i="4" s="1"/>
  <c r="V105" i="4"/>
  <c r="U105" i="4"/>
  <c r="T105" i="4"/>
  <c r="S105" i="4"/>
  <c r="S130" i="4" s="1"/>
  <c r="R105" i="4"/>
  <c r="Q105" i="4"/>
  <c r="P105" i="4"/>
  <c r="O105" i="4"/>
  <c r="O130" i="4" s="1"/>
  <c r="N105" i="4"/>
  <c r="M105" i="4"/>
  <c r="L105" i="4"/>
  <c r="K105" i="4"/>
  <c r="K130" i="4" s="1"/>
  <c r="J105" i="4"/>
  <c r="I105" i="4"/>
  <c r="H105" i="4"/>
  <c r="G105" i="4"/>
  <c r="G130" i="4" s="1"/>
  <c r="BE104" i="4"/>
  <c r="BD104" i="4"/>
  <c r="BC104" i="4"/>
  <c r="BB104" i="4"/>
  <c r="BA104" i="4"/>
  <c r="AZ104" i="4"/>
  <c r="AZ129" i="4" s="1"/>
  <c r="AY104" i="4"/>
  <c r="AX104" i="4"/>
  <c r="AW104" i="4"/>
  <c r="AV104" i="4"/>
  <c r="AU104" i="4"/>
  <c r="AT104" i="4"/>
  <c r="AT129" i="4" s="1"/>
  <c r="AS104" i="4"/>
  <c r="AR104" i="4"/>
  <c r="AR129" i="4" s="1"/>
  <c r="AQ104" i="4"/>
  <c r="AP104" i="4"/>
  <c r="AO104" i="4"/>
  <c r="AN104" i="4"/>
  <c r="AN129" i="4" s="1"/>
  <c r="AM104" i="4"/>
  <c r="AM129" i="4" s="1"/>
  <c r="AL104" i="4"/>
  <c r="AL129" i="4" s="1"/>
  <c r="AK104" i="4"/>
  <c r="AJ104" i="4"/>
  <c r="AJ129" i="4" s="1"/>
  <c r="AI104" i="4"/>
  <c r="AH104" i="4"/>
  <c r="AG104" i="4"/>
  <c r="AF104" i="4"/>
  <c r="AF129" i="4" s="1"/>
  <c r="AE104" i="4"/>
  <c r="AE129" i="4" s="1"/>
  <c r="AD104" i="4"/>
  <c r="AD129" i="4" s="1"/>
  <c r="AC104" i="4"/>
  <c r="AB104" i="4"/>
  <c r="AB129" i="4" s="1"/>
  <c r="AA104" i="4"/>
  <c r="Z104" i="4"/>
  <c r="Y104" i="4"/>
  <c r="X104" i="4"/>
  <c r="X129" i="4" s="1"/>
  <c r="W104" i="4"/>
  <c r="W129" i="4" s="1"/>
  <c r="V104" i="4"/>
  <c r="V129" i="4" s="1"/>
  <c r="U104" i="4"/>
  <c r="T104" i="4"/>
  <c r="T129" i="4" s="1"/>
  <c r="S104" i="4"/>
  <c r="R104" i="4"/>
  <c r="Q104" i="4"/>
  <c r="P104" i="4"/>
  <c r="P129" i="4" s="1"/>
  <c r="O104" i="4"/>
  <c r="O129" i="4" s="1"/>
  <c r="N104" i="4"/>
  <c r="N129" i="4" s="1"/>
  <c r="M104" i="4"/>
  <c r="L104" i="4"/>
  <c r="L129" i="4" s="1"/>
  <c r="K104" i="4"/>
  <c r="J104" i="4"/>
  <c r="I104" i="4"/>
  <c r="H104" i="4"/>
  <c r="H129" i="4" s="1"/>
  <c r="G104" i="4"/>
  <c r="G129" i="4" s="1"/>
  <c r="BE103" i="4"/>
  <c r="BE128" i="4" s="1"/>
  <c r="BD103" i="4"/>
  <c r="BC103" i="4"/>
  <c r="BB103" i="4"/>
  <c r="BA103" i="4"/>
  <c r="AZ103" i="4"/>
  <c r="AZ128" i="4" s="1"/>
  <c r="AY103" i="4"/>
  <c r="AY128" i="4" s="1"/>
  <c r="AX103" i="4"/>
  <c r="AX128" i="4" s="1"/>
  <c r="AW103" i="4"/>
  <c r="AV103" i="4"/>
  <c r="AU103" i="4"/>
  <c r="AT103" i="4"/>
  <c r="AT128" i="4" s="1"/>
  <c r="AS103" i="4"/>
  <c r="AR103" i="4"/>
  <c r="AQ103" i="4"/>
  <c r="AQ128" i="4" s="1"/>
  <c r="AP103" i="4"/>
  <c r="AP128" i="4" s="1"/>
  <c r="AO103" i="4"/>
  <c r="AN103" i="4"/>
  <c r="AM103" i="4"/>
  <c r="AM128" i="4"/>
  <c r="AL103" i="4"/>
  <c r="AK103" i="4"/>
  <c r="AJ103" i="4"/>
  <c r="AJ128" i="4" s="1"/>
  <c r="AI103" i="4"/>
  <c r="AH103" i="4"/>
  <c r="AG103" i="4"/>
  <c r="AF103" i="4"/>
  <c r="AE103" i="4"/>
  <c r="AE128" i="4" s="1"/>
  <c r="AD103" i="4"/>
  <c r="AC103" i="4"/>
  <c r="AB103" i="4"/>
  <c r="AB128" i="4" s="1"/>
  <c r="AA103" i="4"/>
  <c r="Z103" i="4"/>
  <c r="Y103" i="4"/>
  <c r="Y128" i="4"/>
  <c r="X103" i="4"/>
  <c r="X128" i="4" s="1"/>
  <c r="W103" i="4"/>
  <c r="W128" i="4"/>
  <c r="V103" i="4"/>
  <c r="V128" i="4" s="1"/>
  <c r="U103" i="4"/>
  <c r="T103" i="4"/>
  <c r="S103" i="4"/>
  <c r="R103" i="4"/>
  <c r="Q103" i="4"/>
  <c r="Q128" i="4" s="1"/>
  <c r="P103" i="4"/>
  <c r="O103" i="4"/>
  <c r="O128" i="4" s="1"/>
  <c r="N103" i="4"/>
  <c r="N128" i="4" s="1"/>
  <c r="M103" i="4"/>
  <c r="L103" i="4"/>
  <c r="K103" i="4"/>
  <c r="J103" i="4"/>
  <c r="I103" i="4"/>
  <c r="I128" i="4" s="1"/>
  <c r="H103" i="4"/>
  <c r="H128" i="4" s="1"/>
  <c r="G103" i="4"/>
  <c r="G128" i="4" s="1"/>
  <c r="BE102" i="4"/>
  <c r="BD102" i="4"/>
  <c r="BC102" i="4"/>
  <c r="BB102" i="4"/>
  <c r="BB127" i="4"/>
  <c r="BA102" i="4"/>
  <c r="AZ102" i="4"/>
  <c r="AZ127" i="4" s="1"/>
  <c r="AY102" i="4"/>
  <c r="AX102" i="4"/>
  <c r="AW102" i="4"/>
  <c r="BN102" i="4" s="1"/>
  <c r="AV102" i="4"/>
  <c r="AU102" i="4"/>
  <c r="AT102" i="4"/>
  <c r="AT127" i="4" s="1"/>
  <c r="AS102" i="4"/>
  <c r="AR102" i="4"/>
  <c r="AQ102" i="4"/>
  <c r="AP102" i="4"/>
  <c r="AO102" i="4"/>
  <c r="AN102" i="4"/>
  <c r="AM102" i="4"/>
  <c r="AM127" i="4" s="1"/>
  <c r="AL102" i="4"/>
  <c r="AL127" i="4" s="1"/>
  <c r="AK102" i="4"/>
  <c r="AJ102" i="4"/>
  <c r="AJ127" i="4"/>
  <c r="AI102" i="4"/>
  <c r="AI127" i="4" s="1"/>
  <c r="AH102" i="4"/>
  <c r="AG102" i="4"/>
  <c r="AF102" i="4"/>
  <c r="AE102" i="4"/>
  <c r="AD102" i="4"/>
  <c r="AC102" i="4"/>
  <c r="AC127" i="4" s="1"/>
  <c r="AB102" i="4"/>
  <c r="AB127" i="4" s="1"/>
  <c r="AA102" i="4"/>
  <c r="AA127" i="4" s="1"/>
  <c r="Z102" i="4"/>
  <c r="Y102" i="4"/>
  <c r="X102" i="4"/>
  <c r="W102" i="4"/>
  <c r="V102" i="4"/>
  <c r="V127" i="4"/>
  <c r="U102" i="4"/>
  <c r="T102" i="4"/>
  <c r="T127" i="4" s="1"/>
  <c r="S102" i="4"/>
  <c r="R102" i="4"/>
  <c r="Q102" i="4"/>
  <c r="P102" i="4"/>
  <c r="O102" i="4"/>
  <c r="N102" i="4"/>
  <c r="N127" i="4" s="1"/>
  <c r="M102" i="4"/>
  <c r="L102" i="4"/>
  <c r="L127" i="4" s="1"/>
  <c r="K102" i="4"/>
  <c r="J102" i="4"/>
  <c r="I102" i="4"/>
  <c r="H102" i="4"/>
  <c r="H127" i="4" s="1"/>
  <c r="G102" i="4"/>
  <c r="G127" i="4" s="1"/>
  <c r="BE95" i="4"/>
  <c r="BE175" i="4" s="1"/>
  <c r="BD95" i="4"/>
  <c r="BD175" i="4" s="1"/>
  <c r="BC95" i="4"/>
  <c r="BB95" i="4"/>
  <c r="BA95" i="4"/>
  <c r="AZ95" i="4"/>
  <c r="AZ175" i="4" s="1"/>
  <c r="AY95" i="4"/>
  <c r="AY175" i="4" s="1"/>
  <c r="AX95" i="4"/>
  <c r="AX175" i="4" s="1"/>
  <c r="AW95" i="4"/>
  <c r="AW175" i="4" s="1"/>
  <c r="AV95" i="4"/>
  <c r="AV175" i="4" s="1"/>
  <c r="AU95" i="4"/>
  <c r="AT95" i="4"/>
  <c r="AT175" i="4"/>
  <c r="AS95" i="4"/>
  <c r="AR95" i="4"/>
  <c r="AR175" i="4" s="1"/>
  <c r="AQ95" i="4"/>
  <c r="AQ175" i="4" s="1"/>
  <c r="AP95" i="4"/>
  <c r="AP175" i="4"/>
  <c r="AO95" i="4"/>
  <c r="AO175" i="4"/>
  <c r="AN95" i="4"/>
  <c r="AN175" i="4" s="1"/>
  <c r="AM95" i="4"/>
  <c r="AL95" i="4"/>
  <c r="AK95" i="4"/>
  <c r="AJ95" i="4"/>
  <c r="AJ175" i="4"/>
  <c r="AI95" i="4"/>
  <c r="AI175" i="4" s="1"/>
  <c r="AH95" i="4"/>
  <c r="AH175" i="4" s="1"/>
  <c r="AG95" i="4"/>
  <c r="AG175" i="4" s="1"/>
  <c r="AF95" i="4"/>
  <c r="AE95" i="4"/>
  <c r="AD95" i="4"/>
  <c r="AD175" i="4"/>
  <c r="AC95" i="4"/>
  <c r="AB95" i="4"/>
  <c r="AB175" i="4"/>
  <c r="AA95" i="4"/>
  <c r="AA175" i="4" s="1"/>
  <c r="Z95" i="4"/>
  <c r="Z175" i="4" s="1"/>
  <c r="Y95" i="4"/>
  <c r="Y175" i="4"/>
  <c r="X95" i="4"/>
  <c r="X175" i="4"/>
  <c r="W95" i="4"/>
  <c r="V95" i="4"/>
  <c r="V175" i="4" s="1"/>
  <c r="U95" i="4"/>
  <c r="T95" i="4"/>
  <c r="T175" i="4" s="1"/>
  <c r="S95" i="4"/>
  <c r="S175" i="4" s="1"/>
  <c r="R95" i="4"/>
  <c r="R175" i="4" s="1"/>
  <c r="Q95" i="4"/>
  <c r="Q175" i="4" s="1"/>
  <c r="P95" i="4"/>
  <c r="P175" i="4" s="1"/>
  <c r="O95" i="4"/>
  <c r="N95" i="4"/>
  <c r="M95" i="4"/>
  <c r="L95" i="4"/>
  <c r="L175" i="4"/>
  <c r="K95" i="4"/>
  <c r="K175" i="4" s="1"/>
  <c r="J95" i="4"/>
  <c r="J175" i="4" s="1"/>
  <c r="I95" i="4"/>
  <c r="H95" i="4"/>
  <c r="H175" i="4" s="1"/>
  <c r="G95" i="4"/>
  <c r="BE94" i="4"/>
  <c r="BE174" i="4" s="1"/>
  <c r="BD94" i="4"/>
  <c r="BD174" i="4" s="1"/>
  <c r="BC94" i="4"/>
  <c r="BB94" i="4"/>
  <c r="BA94" i="4"/>
  <c r="AZ94" i="4"/>
  <c r="AZ174" i="4"/>
  <c r="AY94" i="4"/>
  <c r="AY174" i="4" s="1"/>
  <c r="AX94" i="4"/>
  <c r="AX174" i="4" s="1"/>
  <c r="AW94" i="4"/>
  <c r="AV94" i="4"/>
  <c r="AV174" i="4" s="1"/>
  <c r="AU94" i="4"/>
  <c r="AU174" i="4" s="1"/>
  <c r="AT94" i="4"/>
  <c r="AT174" i="4" s="1"/>
  <c r="AS94" i="4"/>
  <c r="AR94" i="4"/>
  <c r="AR174" i="4"/>
  <c r="AQ94" i="4"/>
  <c r="AQ174" i="4" s="1"/>
  <c r="AP94" i="4"/>
  <c r="AP174" i="4" s="1"/>
  <c r="AO94" i="4"/>
  <c r="AO174" i="4"/>
  <c r="AN94" i="4"/>
  <c r="AN174" i="4" s="1"/>
  <c r="AM94" i="4"/>
  <c r="AL94" i="4"/>
  <c r="AK94" i="4"/>
  <c r="AJ94" i="4"/>
  <c r="AJ174" i="4" s="1"/>
  <c r="AI94" i="4"/>
  <c r="AI174" i="4" s="1"/>
  <c r="AH94" i="4"/>
  <c r="AH174" i="4" s="1"/>
  <c r="AG94" i="4"/>
  <c r="AG174" i="4" s="1"/>
  <c r="AF94" i="4"/>
  <c r="AE94" i="4"/>
  <c r="AD94" i="4"/>
  <c r="AD174" i="4" s="1"/>
  <c r="AC94" i="4"/>
  <c r="AB94" i="4"/>
  <c r="AB174" i="4" s="1"/>
  <c r="AA94" i="4"/>
  <c r="AA174" i="4" s="1"/>
  <c r="Z94" i="4"/>
  <c r="Z174" i="4"/>
  <c r="Y94" i="4"/>
  <c r="X94" i="4"/>
  <c r="X174" i="4"/>
  <c r="W94" i="4"/>
  <c r="V94" i="4"/>
  <c r="V174" i="4"/>
  <c r="U94" i="4"/>
  <c r="T94" i="4"/>
  <c r="T174" i="4"/>
  <c r="S94" i="4"/>
  <c r="S174" i="4" s="1"/>
  <c r="R94" i="4"/>
  <c r="R174" i="4"/>
  <c r="Q94" i="4"/>
  <c r="Q174" i="4" s="1"/>
  <c r="P94" i="4"/>
  <c r="O94" i="4"/>
  <c r="N94" i="4"/>
  <c r="N174" i="4" s="1"/>
  <c r="M94" i="4"/>
  <c r="L94" i="4"/>
  <c r="L174" i="4"/>
  <c r="K94" i="4"/>
  <c r="K174" i="4" s="1"/>
  <c r="J94" i="4"/>
  <c r="J174" i="4" s="1"/>
  <c r="I94" i="4"/>
  <c r="I174" i="4"/>
  <c r="H94" i="4"/>
  <c r="H174" i="4" s="1"/>
  <c r="G94" i="4"/>
  <c r="BE93" i="4"/>
  <c r="BE173" i="4"/>
  <c r="BD93" i="4"/>
  <c r="BC93" i="4"/>
  <c r="BB93" i="4"/>
  <c r="BA93" i="4"/>
  <c r="AZ93" i="4"/>
  <c r="AZ173" i="4"/>
  <c r="AY93" i="4"/>
  <c r="AY173" i="4" s="1"/>
  <c r="AX93" i="4"/>
  <c r="AX173" i="4" s="1"/>
  <c r="AW93" i="4"/>
  <c r="AV93" i="4"/>
  <c r="AV173" i="4" s="1"/>
  <c r="AU93" i="4"/>
  <c r="AU173" i="4" s="1"/>
  <c r="AT93" i="4"/>
  <c r="AT173" i="4" s="1"/>
  <c r="AS93" i="4"/>
  <c r="AR93" i="4"/>
  <c r="AR173" i="4" s="1"/>
  <c r="AQ93" i="4"/>
  <c r="AQ173" i="4" s="1"/>
  <c r="AP93" i="4"/>
  <c r="AP173" i="4" s="1"/>
  <c r="AO93" i="4"/>
  <c r="AO173" i="4"/>
  <c r="AN93" i="4"/>
  <c r="AN173" i="4"/>
  <c r="AM93" i="4"/>
  <c r="AL93" i="4"/>
  <c r="AK93" i="4"/>
  <c r="AJ93" i="4"/>
  <c r="AJ173" i="4"/>
  <c r="AI93" i="4"/>
  <c r="AI173" i="4" s="1"/>
  <c r="AH93" i="4"/>
  <c r="AG93" i="4"/>
  <c r="AG173" i="4" s="1"/>
  <c r="AF93" i="4"/>
  <c r="AE93" i="4"/>
  <c r="AD93" i="4"/>
  <c r="AD173" i="4" s="1"/>
  <c r="AC93" i="4"/>
  <c r="AB93" i="4"/>
  <c r="AB173" i="4" s="1"/>
  <c r="AA93" i="4"/>
  <c r="AA173" i="4" s="1"/>
  <c r="Z93" i="4"/>
  <c r="Z173" i="4"/>
  <c r="Y93" i="4"/>
  <c r="Y173" i="4" s="1"/>
  <c r="X93" i="4"/>
  <c r="X173" i="4" s="1"/>
  <c r="W93" i="4"/>
  <c r="V93" i="4"/>
  <c r="V173" i="4" s="1"/>
  <c r="U93" i="4"/>
  <c r="T93" i="4"/>
  <c r="T173" i="4"/>
  <c r="S93" i="4"/>
  <c r="S173" i="4" s="1"/>
  <c r="R93" i="4"/>
  <c r="R173" i="4" s="1"/>
  <c r="Q93" i="4"/>
  <c r="Q173" i="4"/>
  <c r="P93" i="4"/>
  <c r="O93" i="4"/>
  <c r="N93" i="4"/>
  <c r="N173" i="4"/>
  <c r="M93" i="4"/>
  <c r="L93" i="4"/>
  <c r="L173" i="4" s="1"/>
  <c r="K93" i="4"/>
  <c r="K173" i="4" s="1"/>
  <c r="J93" i="4"/>
  <c r="J173" i="4" s="1"/>
  <c r="I93" i="4"/>
  <c r="H93" i="4"/>
  <c r="H173" i="4" s="1"/>
  <c r="G93" i="4"/>
  <c r="BE89" i="4"/>
  <c r="BE169" i="4" s="1"/>
  <c r="BD89" i="4"/>
  <c r="BD169" i="4" s="1"/>
  <c r="BC89" i="4"/>
  <c r="BB89" i="4"/>
  <c r="BB169" i="4"/>
  <c r="BA89" i="4"/>
  <c r="AZ89" i="4"/>
  <c r="AZ169" i="4"/>
  <c r="AY89" i="4"/>
  <c r="AY169" i="4" s="1"/>
  <c r="AX89" i="4"/>
  <c r="AX169" i="4"/>
  <c r="AW89" i="4"/>
  <c r="AW169" i="4" s="1"/>
  <c r="AV89" i="4"/>
  <c r="AV169" i="4" s="1"/>
  <c r="AU89" i="4"/>
  <c r="AT89" i="4"/>
  <c r="AT169" i="4" s="1"/>
  <c r="AS89" i="4"/>
  <c r="AR89" i="4"/>
  <c r="AR169" i="4"/>
  <c r="AQ89" i="4"/>
  <c r="AQ169" i="4" s="1"/>
  <c r="AP89" i="4"/>
  <c r="AP169" i="4" s="1"/>
  <c r="AO89" i="4"/>
  <c r="AO169" i="4" s="1"/>
  <c r="AN89" i="4"/>
  <c r="AN169" i="4" s="1"/>
  <c r="AM89" i="4"/>
  <c r="AL89" i="4"/>
  <c r="AK89" i="4"/>
  <c r="AJ89" i="4"/>
  <c r="AJ169" i="4" s="1"/>
  <c r="AI89" i="4"/>
  <c r="AI169" i="4" s="1"/>
  <c r="AH89" i="4"/>
  <c r="AH169" i="4" s="1"/>
  <c r="AG89" i="4"/>
  <c r="AG169" i="4" s="1"/>
  <c r="AF89" i="4"/>
  <c r="AF169" i="4" s="1"/>
  <c r="AE89" i="4"/>
  <c r="AD89" i="4"/>
  <c r="AD169" i="4"/>
  <c r="AC89" i="4"/>
  <c r="AB89" i="4"/>
  <c r="AB169" i="4"/>
  <c r="AA89" i="4"/>
  <c r="AA169" i="4" s="1"/>
  <c r="Z89" i="4"/>
  <c r="Z169" i="4"/>
  <c r="Y89" i="4"/>
  <c r="X89" i="4"/>
  <c r="X169" i="4" s="1"/>
  <c r="W89" i="4"/>
  <c r="V89" i="4"/>
  <c r="V169" i="4" s="1"/>
  <c r="U89" i="4"/>
  <c r="T89" i="4"/>
  <c r="T169" i="4"/>
  <c r="S89" i="4"/>
  <c r="S169" i="4" s="1"/>
  <c r="R89" i="4"/>
  <c r="R169" i="4" s="1"/>
  <c r="Q89" i="4"/>
  <c r="Q169" i="4" s="1"/>
  <c r="P89" i="4"/>
  <c r="O89" i="4"/>
  <c r="N89" i="4"/>
  <c r="M89" i="4"/>
  <c r="L89" i="4"/>
  <c r="L169" i="4" s="1"/>
  <c r="K89" i="4"/>
  <c r="K169" i="4" s="1"/>
  <c r="J89" i="4"/>
  <c r="J169" i="4" s="1"/>
  <c r="I89" i="4"/>
  <c r="H89" i="4"/>
  <c r="G89" i="4"/>
  <c r="G169" i="4" s="1"/>
  <c r="BE88" i="4"/>
  <c r="BE168" i="4" s="1"/>
  <c r="BD88" i="4"/>
  <c r="BD168" i="4" s="1"/>
  <c r="BC88" i="4"/>
  <c r="BC168" i="4" s="1"/>
  <c r="BB88" i="4"/>
  <c r="BB168" i="4" s="1"/>
  <c r="BA88" i="4"/>
  <c r="AZ88" i="4"/>
  <c r="AZ168" i="4"/>
  <c r="AY88" i="4"/>
  <c r="AY168" i="4" s="1"/>
  <c r="AX88" i="4"/>
  <c r="AX168" i="4"/>
  <c r="AW88" i="4"/>
  <c r="AW168" i="4" s="1"/>
  <c r="AV88" i="4"/>
  <c r="AV168" i="4" s="1"/>
  <c r="AU88" i="4"/>
  <c r="AT88" i="4"/>
  <c r="AT168" i="4" s="1"/>
  <c r="AS88" i="4"/>
  <c r="AR88" i="4"/>
  <c r="AR168" i="4" s="1"/>
  <c r="AQ88" i="4"/>
  <c r="AQ168" i="4" s="1"/>
  <c r="AP88" i="4"/>
  <c r="AP168" i="4" s="1"/>
  <c r="AO88" i="4"/>
  <c r="AN88" i="4"/>
  <c r="AN168" i="4"/>
  <c r="AM88" i="4"/>
  <c r="AM168" i="4" s="1"/>
  <c r="AL88" i="4"/>
  <c r="AL168" i="4"/>
  <c r="AK88" i="4"/>
  <c r="AJ88" i="4"/>
  <c r="AJ168" i="4" s="1"/>
  <c r="AI88" i="4"/>
  <c r="AI168" i="4" s="1"/>
  <c r="AH88" i="4"/>
  <c r="AH168" i="4" s="1"/>
  <c r="AG88" i="4"/>
  <c r="AG168" i="4" s="1"/>
  <c r="AF88" i="4"/>
  <c r="AF168" i="4" s="1"/>
  <c r="AE88" i="4"/>
  <c r="AD88" i="4"/>
  <c r="AD168" i="4"/>
  <c r="AC88" i="4"/>
  <c r="AB88" i="4"/>
  <c r="AB168" i="4" s="1"/>
  <c r="AA88" i="4"/>
  <c r="AA168" i="4" s="1"/>
  <c r="Z88" i="4"/>
  <c r="Z168" i="4" s="1"/>
  <c r="Y88" i="4"/>
  <c r="Y168" i="4" s="1"/>
  <c r="X88" i="4"/>
  <c r="X168" i="4" s="1"/>
  <c r="W88" i="4"/>
  <c r="W168" i="4" s="1"/>
  <c r="V88" i="4"/>
  <c r="V168" i="4" s="1"/>
  <c r="U88" i="4"/>
  <c r="T88" i="4"/>
  <c r="T168" i="4" s="1"/>
  <c r="S88" i="4"/>
  <c r="S168" i="4" s="1"/>
  <c r="R88" i="4"/>
  <c r="R168" i="4" s="1"/>
  <c r="Q88" i="4"/>
  <c r="Q168" i="4" s="1"/>
  <c r="P88" i="4"/>
  <c r="O88" i="4"/>
  <c r="N88" i="4"/>
  <c r="N168" i="4" s="1"/>
  <c r="M88" i="4"/>
  <c r="L88" i="4"/>
  <c r="L168" i="4" s="1"/>
  <c r="K88" i="4"/>
  <c r="K168" i="4" s="1"/>
  <c r="J88" i="4"/>
  <c r="J168" i="4"/>
  <c r="I88" i="4"/>
  <c r="I168" i="4"/>
  <c r="H88" i="4"/>
  <c r="H168" i="4"/>
  <c r="G88" i="4"/>
  <c r="G168" i="4" s="1"/>
  <c r="BE84" i="4"/>
  <c r="BD84" i="4"/>
  <c r="BD164" i="4"/>
  <c r="BC84" i="4"/>
  <c r="BB84" i="4"/>
  <c r="BB164" i="4"/>
  <c r="BA84" i="4"/>
  <c r="AZ84" i="4"/>
  <c r="AZ164" i="4" s="1"/>
  <c r="AY84" i="4"/>
  <c r="AY164" i="4"/>
  <c r="AX84" i="4"/>
  <c r="AX164" i="4" s="1"/>
  <c r="AW84" i="4"/>
  <c r="AW164" i="4" s="1"/>
  <c r="AV84" i="4"/>
  <c r="AV164" i="4" s="1"/>
  <c r="AU84" i="4"/>
  <c r="AT84" i="4"/>
  <c r="AT164" i="4"/>
  <c r="AS84" i="4"/>
  <c r="AR84" i="4"/>
  <c r="AR164" i="4" s="1"/>
  <c r="AQ84" i="4"/>
  <c r="AQ164" i="4" s="1"/>
  <c r="AP84" i="4"/>
  <c r="AP164" i="4" s="1"/>
  <c r="AO84" i="4"/>
  <c r="AN84" i="4"/>
  <c r="AM84" i="4"/>
  <c r="AM164" i="4" s="1"/>
  <c r="AL84" i="4"/>
  <c r="AL164" i="4" s="1"/>
  <c r="AK84" i="4"/>
  <c r="AJ84" i="4"/>
  <c r="AJ164" i="4"/>
  <c r="AI84" i="4"/>
  <c r="AI164" i="4" s="1"/>
  <c r="AH84" i="4"/>
  <c r="AH164" i="4"/>
  <c r="AG84" i="4"/>
  <c r="AG164" i="4" s="1"/>
  <c r="AF84" i="4"/>
  <c r="AF164" i="4" s="1"/>
  <c r="AE84" i="4"/>
  <c r="AE164" i="4" s="1"/>
  <c r="AD84" i="4"/>
  <c r="AD164" i="4" s="1"/>
  <c r="AC84" i="4"/>
  <c r="AB84" i="4"/>
  <c r="AB164" i="4" s="1"/>
  <c r="AA84" i="4"/>
  <c r="AA164" i="4" s="1"/>
  <c r="Z84" i="4"/>
  <c r="Z164" i="4" s="1"/>
  <c r="Y84" i="4"/>
  <c r="Y164" i="4" s="1"/>
  <c r="X84" i="4"/>
  <c r="X164" i="4"/>
  <c r="W84" i="4"/>
  <c r="W164" i="4" s="1"/>
  <c r="V84" i="4"/>
  <c r="V164" i="4"/>
  <c r="U84" i="4"/>
  <c r="T84" i="4"/>
  <c r="T164" i="4"/>
  <c r="S84" i="4"/>
  <c r="S164" i="4" s="1"/>
  <c r="R84" i="4"/>
  <c r="R164" i="4" s="1"/>
  <c r="Q84" i="4"/>
  <c r="Q164" i="4" s="1"/>
  <c r="P84" i="4"/>
  <c r="P164" i="4"/>
  <c r="O84" i="4"/>
  <c r="N84" i="4"/>
  <c r="M84" i="4"/>
  <c r="L84" i="4"/>
  <c r="L164" i="4"/>
  <c r="K84" i="4"/>
  <c r="K164" i="4" s="1"/>
  <c r="J84" i="4"/>
  <c r="J164" i="4" s="1"/>
  <c r="I84" i="4"/>
  <c r="H84" i="4"/>
  <c r="H164" i="4" s="1"/>
  <c r="G84" i="4"/>
  <c r="BE82" i="4"/>
  <c r="BE162" i="4"/>
  <c r="BD82" i="4"/>
  <c r="BC82" i="4"/>
  <c r="BB82" i="4"/>
  <c r="BB162" i="4"/>
  <c r="BA82" i="4"/>
  <c r="AZ82" i="4"/>
  <c r="AZ162" i="4" s="1"/>
  <c r="AY82" i="4"/>
  <c r="AY162" i="4" s="1"/>
  <c r="AX82" i="4"/>
  <c r="AX162" i="4" s="1"/>
  <c r="AW82" i="4"/>
  <c r="AV82" i="4"/>
  <c r="AV162" i="4" s="1"/>
  <c r="AU82" i="4"/>
  <c r="AT82" i="4"/>
  <c r="AT162" i="4" s="1"/>
  <c r="AS82" i="4"/>
  <c r="AR82" i="4"/>
  <c r="AR162" i="4" s="1"/>
  <c r="AQ82" i="4"/>
  <c r="AQ162" i="4"/>
  <c r="AP82" i="4"/>
  <c r="AP162" i="4" s="1"/>
  <c r="AO82" i="4"/>
  <c r="AO162" i="4" s="1"/>
  <c r="AN82" i="4"/>
  <c r="AN162" i="4" s="1"/>
  <c r="AM82" i="4"/>
  <c r="AL82" i="4"/>
  <c r="AL162" i="4"/>
  <c r="AK82" i="4"/>
  <c r="AJ82" i="4"/>
  <c r="AJ162" i="4" s="1"/>
  <c r="AI82" i="4"/>
  <c r="AI162" i="4" s="1"/>
  <c r="AH82" i="4"/>
  <c r="AH162" i="4" s="1"/>
  <c r="AG82" i="4"/>
  <c r="AF82" i="4"/>
  <c r="AF162" i="4" s="1"/>
  <c r="AE82" i="4"/>
  <c r="AE162" i="4" s="1"/>
  <c r="AD82" i="4"/>
  <c r="AD162" i="4" s="1"/>
  <c r="AC82" i="4"/>
  <c r="AB82" i="4"/>
  <c r="AB162" i="4"/>
  <c r="AA82" i="4"/>
  <c r="AA162" i="4"/>
  <c r="Z82" i="4"/>
  <c r="Z162" i="4" s="1"/>
  <c r="Y82" i="4"/>
  <c r="Y162" i="4" s="1"/>
  <c r="X82" i="4"/>
  <c r="W82" i="4"/>
  <c r="V82" i="4"/>
  <c r="V162" i="4"/>
  <c r="U82" i="4"/>
  <c r="T82" i="4"/>
  <c r="T162" i="4" s="1"/>
  <c r="S82" i="4"/>
  <c r="S162" i="4" s="1"/>
  <c r="R82" i="4"/>
  <c r="R162" i="4" s="1"/>
  <c r="Q82" i="4"/>
  <c r="P82" i="4"/>
  <c r="P162" i="4" s="1"/>
  <c r="O82" i="4"/>
  <c r="O162" i="4" s="1"/>
  <c r="N82" i="4"/>
  <c r="N162" i="4" s="1"/>
  <c r="M82" i="4"/>
  <c r="L82" i="4"/>
  <c r="L162" i="4" s="1"/>
  <c r="K82" i="4"/>
  <c r="K162" i="4"/>
  <c r="J82" i="4"/>
  <c r="J162" i="4"/>
  <c r="I82" i="4"/>
  <c r="I162" i="4" s="1"/>
  <c r="H82" i="4"/>
  <c r="H162" i="4" s="1"/>
  <c r="G82" i="4"/>
  <c r="BE80" i="4"/>
  <c r="BD80" i="4"/>
  <c r="BD160" i="4" s="1"/>
  <c r="BC80" i="4"/>
  <c r="BB80" i="4"/>
  <c r="BB160" i="4" s="1"/>
  <c r="BA80" i="4"/>
  <c r="AZ80" i="4"/>
  <c r="AZ160" i="4"/>
  <c r="AY80" i="4"/>
  <c r="AY160" i="4"/>
  <c r="AX80" i="4"/>
  <c r="AX160" i="4" s="1"/>
  <c r="AW80" i="4"/>
  <c r="AW160" i="4" s="1"/>
  <c r="AV80" i="4"/>
  <c r="AV160" i="4" s="1"/>
  <c r="AU80" i="4"/>
  <c r="AT80" i="4"/>
  <c r="AS80" i="4"/>
  <c r="AR80" i="4"/>
  <c r="AR160" i="4" s="1"/>
  <c r="AQ80" i="4"/>
  <c r="AQ160" i="4" s="1"/>
  <c r="AP80" i="4"/>
  <c r="AP160" i="4" s="1"/>
  <c r="AO80" i="4"/>
  <c r="AN80" i="4"/>
  <c r="AM80" i="4"/>
  <c r="AL80" i="4"/>
  <c r="AL160" i="4" s="1"/>
  <c r="AK80" i="4"/>
  <c r="AJ80" i="4"/>
  <c r="AJ160" i="4" s="1"/>
  <c r="AI80" i="4"/>
  <c r="AI160" i="4"/>
  <c r="AH80" i="4"/>
  <c r="AH160" i="4" s="1"/>
  <c r="AG80" i="4"/>
  <c r="AG160" i="4" s="1"/>
  <c r="AF80" i="4"/>
  <c r="AF160" i="4" s="1"/>
  <c r="AE80" i="4"/>
  <c r="AD80" i="4"/>
  <c r="AC80" i="4"/>
  <c r="AB80" i="4"/>
  <c r="AB160" i="4" s="1"/>
  <c r="AA80" i="4"/>
  <c r="AA160" i="4" s="1"/>
  <c r="Z80" i="4"/>
  <c r="Z160" i="4" s="1"/>
  <c r="Y80" i="4"/>
  <c r="X80" i="4"/>
  <c r="W80" i="4"/>
  <c r="V80" i="4"/>
  <c r="V160" i="4"/>
  <c r="U80" i="4"/>
  <c r="T80" i="4"/>
  <c r="T160" i="4" s="1"/>
  <c r="S80" i="4"/>
  <c r="S160" i="4"/>
  <c r="R80" i="4"/>
  <c r="R160" i="4" s="1"/>
  <c r="Q80" i="4"/>
  <c r="Q160" i="4" s="1"/>
  <c r="P80" i="4"/>
  <c r="P160" i="4" s="1"/>
  <c r="O80" i="4"/>
  <c r="N80" i="4"/>
  <c r="M80" i="4"/>
  <c r="L80" i="4"/>
  <c r="L160" i="4" s="1"/>
  <c r="K80" i="4"/>
  <c r="K160" i="4"/>
  <c r="J80" i="4"/>
  <c r="J160" i="4" s="1"/>
  <c r="I80" i="4"/>
  <c r="I160" i="4" s="1"/>
  <c r="H80" i="4"/>
  <c r="H160" i="4" s="1"/>
  <c r="G80" i="4"/>
  <c r="BE74" i="4"/>
  <c r="BE96" i="4"/>
  <c r="BE176" i="4"/>
  <c r="BD74" i="4"/>
  <c r="BD96" i="4" s="1"/>
  <c r="BD176" i="4" s="1"/>
  <c r="BC74" i="4"/>
  <c r="BC96" i="4" s="1"/>
  <c r="BC176" i="4" s="1"/>
  <c r="BB74" i="4"/>
  <c r="BB96" i="4" s="1"/>
  <c r="BA74" i="4"/>
  <c r="BA96" i="4"/>
  <c r="AZ74" i="4"/>
  <c r="AZ96" i="4" s="1"/>
  <c r="AZ176" i="4" s="1"/>
  <c r="AY74" i="4"/>
  <c r="AY96" i="4"/>
  <c r="AY176" i="4" s="1"/>
  <c r="AX74" i="4"/>
  <c r="AX96" i="4" s="1"/>
  <c r="AX176" i="4" s="1"/>
  <c r="AW74" i="4"/>
  <c r="AW96" i="4" s="1"/>
  <c r="AW176" i="4" s="1"/>
  <c r="AV74" i="4"/>
  <c r="AV96" i="4"/>
  <c r="AV176" i="4" s="1"/>
  <c r="AU74" i="4"/>
  <c r="AU96" i="4" s="1"/>
  <c r="AU176" i="4" s="1"/>
  <c r="AT74" i="4"/>
  <c r="AT96" i="4" s="1"/>
  <c r="AS74" i="4"/>
  <c r="AS96" i="4"/>
  <c r="AR74" i="4"/>
  <c r="AR96" i="4" s="1"/>
  <c r="AR176" i="4" s="1"/>
  <c r="AQ74" i="4"/>
  <c r="AQ96" i="4"/>
  <c r="AQ176" i="4" s="1"/>
  <c r="AP74" i="4"/>
  <c r="AP96" i="4" s="1"/>
  <c r="AP176" i="4" s="1"/>
  <c r="AO74" i="4"/>
  <c r="AO96" i="4" s="1"/>
  <c r="AO176" i="4" s="1"/>
  <c r="AN74" i="4"/>
  <c r="AN96" i="4" s="1"/>
  <c r="AN176" i="4" s="1"/>
  <c r="AM74" i="4"/>
  <c r="AM96" i="4" s="1"/>
  <c r="AM176" i="4" s="1"/>
  <c r="AL74" i="4"/>
  <c r="AL96" i="4" s="1"/>
  <c r="AL176" i="4" s="1"/>
  <c r="AK74" i="4"/>
  <c r="AK96" i="4" s="1"/>
  <c r="AK176" i="4" s="1"/>
  <c r="AJ74" i="4"/>
  <c r="AJ96" i="4" s="1"/>
  <c r="AJ176" i="4" s="1"/>
  <c r="AI74" i="4"/>
  <c r="AI96" i="4"/>
  <c r="AI176" i="4"/>
  <c r="AH74" i="4"/>
  <c r="AH96" i="4" s="1"/>
  <c r="AH176" i="4" s="1"/>
  <c r="AG74" i="4"/>
  <c r="AG96" i="4" s="1"/>
  <c r="AG176" i="4" s="1"/>
  <c r="AF74" i="4"/>
  <c r="AF96" i="4" s="1"/>
  <c r="AF176" i="4" s="1"/>
  <c r="AE74" i="4"/>
  <c r="AE96" i="4" s="1"/>
  <c r="AE176" i="4" s="1"/>
  <c r="AD74" i="4"/>
  <c r="AD96" i="4"/>
  <c r="AD176" i="4"/>
  <c r="AC74" i="4"/>
  <c r="AC96" i="4" s="1"/>
  <c r="AB74" i="4"/>
  <c r="AB96" i="4" s="1"/>
  <c r="AB176" i="4" s="1"/>
  <c r="AA74" i="4"/>
  <c r="AA96" i="4" s="1"/>
  <c r="AA176" i="4" s="1"/>
  <c r="Z74" i="4"/>
  <c r="Z96" i="4" s="1"/>
  <c r="Z176" i="4"/>
  <c r="Y74" i="4"/>
  <c r="Y96" i="4" s="1"/>
  <c r="Y176" i="4" s="1"/>
  <c r="X74" i="4"/>
  <c r="X96" i="4" s="1"/>
  <c r="X176" i="4" s="1"/>
  <c r="W74" i="4"/>
  <c r="W96" i="4"/>
  <c r="W176" i="4" s="1"/>
  <c r="V74" i="4"/>
  <c r="V96" i="4" s="1"/>
  <c r="U74" i="4"/>
  <c r="U96" i="4"/>
  <c r="T74" i="4"/>
  <c r="T96" i="4" s="1"/>
  <c r="T176" i="4" s="1"/>
  <c r="S74" i="4"/>
  <c r="S96" i="4"/>
  <c r="S176" i="4" s="1"/>
  <c r="R74" i="4"/>
  <c r="R96" i="4" s="1"/>
  <c r="R176" i="4" s="1"/>
  <c r="Q74" i="4"/>
  <c r="Q96" i="4" s="1"/>
  <c r="Q176" i="4" s="1"/>
  <c r="P74" i="4"/>
  <c r="P96" i="4"/>
  <c r="P176" i="4" s="1"/>
  <c r="O74" i="4"/>
  <c r="O96" i="4" s="1"/>
  <c r="O176" i="4" s="1"/>
  <c r="N74" i="4"/>
  <c r="N96" i="4" s="1"/>
  <c r="N176" i="4" s="1"/>
  <c r="M74" i="4"/>
  <c r="M96" i="4" s="1"/>
  <c r="L74" i="4"/>
  <c r="L96" i="4" s="1"/>
  <c r="L176" i="4" s="1"/>
  <c r="K74" i="4"/>
  <c r="K96" i="4"/>
  <c r="K176" i="4" s="1"/>
  <c r="J74" i="4"/>
  <c r="J96" i="4" s="1"/>
  <c r="J176" i="4" s="1"/>
  <c r="I74" i="4"/>
  <c r="I96" i="4" s="1"/>
  <c r="I176" i="4" s="1"/>
  <c r="H74" i="4"/>
  <c r="H96" i="4" s="1"/>
  <c r="H176" i="4" s="1"/>
  <c r="G74" i="4"/>
  <c r="G96" i="4" s="1"/>
  <c r="BE70" i="4"/>
  <c r="BE92" i="4" s="1"/>
  <c r="BE172" i="4" s="1"/>
  <c r="BD70" i="4"/>
  <c r="BD92" i="4"/>
  <c r="BD172" i="4" s="1"/>
  <c r="BC70" i="4"/>
  <c r="BC92" i="4" s="1"/>
  <c r="BC172" i="4" s="1"/>
  <c r="BB70" i="4"/>
  <c r="BB92" i="4" s="1"/>
  <c r="BB172" i="4" s="1"/>
  <c r="BA70" i="4"/>
  <c r="BA92" i="4" s="1"/>
  <c r="AZ70" i="4"/>
  <c r="AZ92" i="4" s="1"/>
  <c r="AZ172" i="4" s="1"/>
  <c r="AY70" i="4"/>
  <c r="AY92" i="4" s="1"/>
  <c r="AY172" i="4" s="1"/>
  <c r="AX70" i="4"/>
  <c r="AX92" i="4" s="1"/>
  <c r="AX172" i="4" s="1"/>
  <c r="AW70" i="4"/>
  <c r="AW92" i="4"/>
  <c r="AW172" i="4" s="1"/>
  <c r="AV70" i="4"/>
  <c r="AV92" i="4" s="1"/>
  <c r="AV172" i="4" s="1"/>
  <c r="AU70" i="4"/>
  <c r="AU92" i="4" s="1"/>
  <c r="AU172" i="4" s="1"/>
  <c r="AT70" i="4"/>
  <c r="AT92" i="4" s="1"/>
  <c r="AT172" i="4" s="1"/>
  <c r="AS70" i="4"/>
  <c r="AS92" i="4" s="1"/>
  <c r="AR70" i="4"/>
  <c r="AR92" i="4"/>
  <c r="AR172" i="4" s="1"/>
  <c r="AQ70" i="4"/>
  <c r="AQ92" i="4" s="1"/>
  <c r="AQ172" i="4" s="1"/>
  <c r="AP70" i="4"/>
  <c r="AP92" i="4" s="1"/>
  <c r="AP172" i="4" s="1"/>
  <c r="AO70" i="4"/>
  <c r="AO92" i="4" s="1"/>
  <c r="AO172" i="4" s="1"/>
  <c r="AN70" i="4"/>
  <c r="AN92" i="4" s="1"/>
  <c r="AN172" i="4" s="1"/>
  <c r="AM70" i="4"/>
  <c r="AM92" i="4" s="1"/>
  <c r="AM172" i="4" s="1"/>
  <c r="AL70" i="4"/>
  <c r="AL92" i="4" s="1"/>
  <c r="AL172" i="4" s="1"/>
  <c r="AK70" i="4"/>
  <c r="AK92" i="4" s="1"/>
  <c r="AJ70" i="4"/>
  <c r="AJ92" i="4" s="1"/>
  <c r="AJ172" i="4" s="1"/>
  <c r="AI70" i="4"/>
  <c r="AI92" i="4" s="1"/>
  <c r="AI172" i="4" s="1"/>
  <c r="AH70" i="4"/>
  <c r="AH92" i="4" s="1"/>
  <c r="AH172" i="4" s="1"/>
  <c r="AG70" i="4"/>
  <c r="AG92" i="4" s="1"/>
  <c r="AG172" i="4" s="1"/>
  <c r="AF70" i="4"/>
  <c r="AF92" i="4" s="1"/>
  <c r="AF172" i="4" s="1"/>
  <c r="AE70" i="4"/>
  <c r="AE92" i="4" s="1"/>
  <c r="AE172" i="4" s="1"/>
  <c r="AD70" i="4"/>
  <c r="AD92" i="4" s="1"/>
  <c r="AD172" i="4" s="1"/>
  <c r="AC70" i="4"/>
  <c r="AC92" i="4" s="1"/>
  <c r="AB70" i="4"/>
  <c r="AB92" i="4" s="1"/>
  <c r="AB172" i="4" s="1"/>
  <c r="AA70" i="4"/>
  <c r="AA92" i="4" s="1"/>
  <c r="AA172" i="4" s="1"/>
  <c r="Z70" i="4"/>
  <c r="Z92" i="4" s="1"/>
  <c r="Z172" i="4" s="1"/>
  <c r="Y70" i="4"/>
  <c r="Y92" i="4" s="1"/>
  <c r="Y172" i="4" s="1"/>
  <c r="X70" i="4"/>
  <c r="X92" i="4" s="1"/>
  <c r="X172" i="4" s="1"/>
  <c r="W70" i="4"/>
  <c r="W92" i="4" s="1"/>
  <c r="W172" i="4" s="1"/>
  <c r="V70" i="4"/>
  <c r="V92" i="4" s="1"/>
  <c r="V172" i="4" s="1"/>
  <c r="U70" i="4"/>
  <c r="U92" i="4" s="1"/>
  <c r="T70" i="4"/>
  <c r="T92" i="4" s="1"/>
  <c r="T172" i="4" s="1"/>
  <c r="S70" i="4"/>
  <c r="S92" i="4" s="1"/>
  <c r="S172" i="4" s="1"/>
  <c r="R70" i="4"/>
  <c r="R92" i="4" s="1"/>
  <c r="R172" i="4" s="1"/>
  <c r="Q70" i="4"/>
  <c r="Q92" i="4" s="1"/>
  <c r="Q172" i="4" s="1"/>
  <c r="P70" i="4"/>
  <c r="P92" i="4"/>
  <c r="P172" i="4" s="1"/>
  <c r="O70" i="4"/>
  <c r="O92" i="4" s="1"/>
  <c r="O172" i="4" s="1"/>
  <c r="N70" i="4"/>
  <c r="N92" i="4" s="1"/>
  <c r="N172" i="4" s="1"/>
  <c r="M70" i="4"/>
  <c r="M92" i="4"/>
  <c r="L70" i="4"/>
  <c r="L92" i="4" s="1"/>
  <c r="L172" i="4" s="1"/>
  <c r="K70" i="4"/>
  <c r="K92" i="4" s="1"/>
  <c r="K172" i="4" s="1"/>
  <c r="J70" i="4"/>
  <c r="J92" i="4"/>
  <c r="J172" i="4" s="1"/>
  <c r="I70" i="4"/>
  <c r="I92" i="4" s="1"/>
  <c r="I172" i="4" s="1"/>
  <c r="H70" i="4"/>
  <c r="H92" i="4"/>
  <c r="H172" i="4"/>
  <c r="G70" i="4"/>
  <c r="G92" i="4" s="1"/>
  <c r="G172" i="4" s="1"/>
  <c r="BE68" i="4"/>
  <c r="BE90" i="4" s="1"/>
  <c r="BE170" i="4" s="1"/>
  <c r="BD68" i="4"/>
  <c r="BD90" i="4"/>
  <c r="BD170" i="4" s="1"/>
  <c r="BC68" i="4"/>
  <c r="BC90" i="4" s="1"/>
  <c r="BC170" i="4" s="1"/>
  <c r="BB68" i="4"/>
  <c r="BB90" i="4" s="1"/>
  <c r="BB170" i="4" s="1"/>
  <c r="BA68" i="4"/>
  <c r="BA90" i="4"/>
  <c r="AZ68" i="4"/>
  <c r="AZ90" i="4" s="1"/>
  <c r="AZ170" i="4" s="1"/>
  <c r="AY68" i="4"/>
  <c r="AY90" i="4" s="1"/>
  <c r="AY170" i="4" s="1"/>
  <c r="AX68" i="4"/>
  <c r="AX90" i="4" s="1"/>
  <c r="AX170" i="4" s="1"/>
  <c r="AW68" i="4"/>
  <c r="AW90" i="4" s="1"/>
  <c r="AW170" i="4" s="1"/>
  <c r="AV68" i="4"/>
  <c r="AV90" i="4"/>
  <c r="AV170" i="4"/>
  <c r="AU68" i="4"/>
  <c r="AU90" i="4" s="1"/>
  <c r="AU170" i="4" s="1"/>
  <c r="AT68" i="4"/>
  <c r="AT90" i="4" s="1"/>
  <c r="AT170" i="4" s="1"/>
  <c r="AS68" i="4"/>
  <c r="AS90" i="4"/>
  <c r="AR68" i="4"/>
  <c r="AR90" i="4" s="1"/>
  <c r="AR170" i="4" s="1"/>
  <c r="AQ68" i="4"/>
  <c r="AQ90" i="4"/>
  <c r="AQ170" i="4"/>
  <c r="AP68" i="4"/>
  <c r="AP90" i="4" s="1"/>
  <c r="AP170" i="4" s="1"/>
  <c r="AO68" i="4"/>
  <c r="AO90" i="4"/>
  <c r="AO170" i="4" s="1"/>
  <c r="AN68" i="4"/>
  <c r="AN90" i="4" s="1"/>
  <c r="AN170" i="4" s="1"/>
  <c r="AM68" i="4"/>
  <c r="AM90" i="4"/>
  <c r="AM170" i="4" s="1"/>
  <c r="AL68" i="4"/>
  <c r="AL90" i="4"/>
  <c r="AL170" i="4" s="1"/>
  <c r="AK68" i="4"/>
  <c r="AK90" i="4"/>
  <c r="AJ68" i="4"/>
  <c r="AJ90" i="4"/>
  <c r="AJ170" i="4" s="1"/>
  <c r="AI68" i="4"/>
  <c r="AI90" i="4" s="1"/>
  <c r="AI170" i="4" s="1"/>
  <c r="AH68" i="4"/>
  <c r="AH90" i="4" s="1"/>
  <c r="AH170" i="4" s="1"/>
  <c r="AG68" i="4"/>
  <c r="AG90" i="4" s="1"/>
  <c r="AG170" i="4" s="1"/>
  <c r="AF68" i="4"/>
  <c r="AF90" i="4" s="1"/>
  <c r="AF170" i="4" s="1"/>
  <c r="AE68" i="4"/>
  <c r="AE90" i="4" s="1"/>
  <c r="AE170" i="4" s="1"/>
  <c r="AD68" i="4"/>
  <c r="AD90" i="4" s="1"/>
  <c r="AD170" i="4"/>
  <c r="AC68" i="4"/>
  <c r="AC90" i="4" s="1"/>
  <c r="AB68" i="4"/>
  <c r="AB90" i="4" s="1"/>
  <c r="AB170" i="4" s="1"/>
  <c r="AA68" i="4"/>
  <c r="AA90" i="4" s="1"/>
  <c r="AA170" i="4" s="1"/>
  <c r="Z68" i="4"/>
  <c r="Z90" i="4" s="1"/>
  <c r="Z170" i="4" s="1"/>
  <c r="Y68" i="4"/>
  <c r="Y90" i="4"/>
  <c r="Y170" i="4" s="1"/>
  <c r="X68" i="4"/>
  <c r="X90" i="4" s="1"/>
  <c r="X170" i="4" s="1"/>
  <c r="W68" i="4"/>
  <c r="W90" i="4" s="1"/>
  <c r="W170" i="4" s="1"/>
  <c r="V68" i="4"/>
  <c r="V90" i="4" s="1"/>
  <c r="V170" i="4" s="1"/>
  <c r="U68" i="4"/>
  <c r="U90" i="4" s="1"/>
  <c r="T68" i="4"/>
  <c r="T90" i="4" s="1"/>
  <c r="T170" i="4" s="1"/>
  <c r="S68" i="4"/>
  <c r="S90" i="4"/>
  <c r="S170" i="4" s="1"/>
  <c r="R68" i="4"/>
  <c r="R90" i="4" s="1"/>
  <c r="R170" i="4" s="1"/>
  <c r="Q68" i="4"/>
  <c r="Q90" i="4" s="1"/>
  <c r="Q170" i="4" s="1"/>
  <c r="P68" i="4"/>
  <c r="P90" i="4"/>
  <c r="P170" i="4" s="1"/>
  <c r="O68" i="4"/>
  <c r="O90" i="4" s="1"/>
  <c r="O170" i="4" s="1"/>
  <c r="N68" i="4"/>
  <c r="N90" i="4"/>
  <c r="N170" i="4" s="1"/>
  <c r="M68" i="4"/>
  <c r="M90" i="4" s="1"/>
  <c r="L68" i="4"/>
  <c r="L90" i="4" s="1"/>
  <c r="L170" i="4" s="1"/>
  <c r="K68" i="4"/>
  <c r="K90" i="4" s="1"/>
  <c r="K170" i="4" s="1"/>
  <c r="J68" i="4"/>
  <c r="J90" i="4" s="1"/>
  <c r="J170" i="4" s="1"/>
  <c r="I68" i="4"/>
  <c r="I90" i="4" s="1"/>
  <c r="I170" i="4" s="1"/>
  <c r="H68" i="4"/>
  <c r="H90" i="4"/>
  <c r="H170" i="4"/>
  <c r="G68" i="4"/>
  <c r="G90" i="4"/>
  <c r="G170" i="4" s="1"/>
  <c r="BE65" i="4"/>
  <c r="BE87" i="4" s="1"/>
  <c r="BE167" i="4" s="1"/>
  <c r="BD65" i="4"/>
  <c r="BD87" i="4" s="1"/>
  <c r="BD167" i="4" s="1"/>
  <c r="BC65" i="4"/>
  <c r="BC87" i="4" s="1"/>
  <c r="BC167" i="4" s="1"/>
  <c r="BB65" i="4"/>
  <c r="BB87" i="4"/>
  <c r="BB167" i="4" s="1"/>
  <c r="BA65" i="4"/>
  <c r="BA87" i="4" s="1"/>
  <c r="AZ65" i="4"/>
  <c r="AZ87" i="4"/>
  <c r="AZ167" i="4" s="1"/>
  <c r="AY65" i="4"/>
  <c r="AY87" i="4" s="1"/>
  <c r="AY167" i="4" s="1"/>
  <c r="AX65" i="4"/>
  <c r="AX87" i="4" s="1"/>
  <c r="AX167" i="4" s="1"/>
  <c r="AW65" i="4"/>
  <c r="AW87" i="4" s="1"/>
  <c r="AW167" i="4" s="1"/>
  <c r="AV65" i="4"/>
  <c r="AV87" i="4" s="1"/>
  <c r="AV167" i="4" s="1"/>
  <c r="AU65" i="4"/>
  <c r="AU87" i="4" s="1"/>
  <c r="AU167" i="4" s="1"/>
  <c r="AT65" i="4"/>
  <c r="AT87" i="4" s="1"/>
  <c r="AT167" i="4" s="1"/>
  <c r="AS65" i="4"/>
  <c r="AS87" i="4"/>
  <c r="AR65" i="4"/>
  <c r="AR87" i="4" s="1"/>
  <c r="AR167" i="4" s="1"/>
  <c r="AQ65" i="4"/>
  <c r="AQ87" i="4" s="1"/>
  <c r="AQ167" i="4" s="1"/>
  <c r="AP65" i="4"/>
  <c r="AP87" i="4" s="1"/>
  <c r="AP167" i="4" s="1"/>
  <c r="AO65" i="4"/>
  <c r="AO87" i="4"/>
  <c r="AO167" i="4" s="1"/>
  <c r="AN65" i="4"/>
  <c r="AN87" i="4"/>
  <c r="AN167" i="4" s="1"/>
  <c r="AM65" i="4"/>
  <c r="AM87" i="4" s="1"/>
  <c r="AM167" i="4" s="1"/>
  <c r="AL65" i="4"/>
  <c r="AL87" i="4"/>
  <c r="AL167" i="4" s="1"/>
  <c r="AK65" i="4"/>
  <c r="AK87" i="4"/>
  <c r="AJ65" i="4"/>
  <c r="AJ87" i="4"/>
  <c r="AJ167" i="4" s="1"/>
  <c r="AI65" i="4"/>
  <c r="AI87" i="4" s="1"/>
  <c r="AI167" i="4" s="1"/>
  <c r="AH65" i="4"/>
  <c r="AH87" i="4" s="1"/>
  <c r="AH167" i="4" s="1"/>
  <c r="AG65" i="4"/>
  <c r="AG87" i="4" s="1"/>
  <c r="AG167" i="4" s="1"/>
  <c r="AF65" i="4"/>
  <c r="AF87" i="4" s="1"/>
  <c r="AF167" i="4" s="1"/>
  <c r="AE65" i="4"/>
  <c r="AE87" i="4" s="1"/>
  <c r="AE167" i="4" s="1"/>
  <c r="AD65" i="4"/>
  <c r="AD87" i="4"/>
  <c r="AD167" i="4" s="1"/>
  <c r="AC65" i="4"/>
  <c r="AC87" i="4" s="1"/>
  <c r="AB65" i="4"/>
  <c r="AB87" i="4"/>
  <c r="AB167" i="4"/>
  <c r="AA65" i="4"/>
  <c r="AA87" i="4"/>
  <c r="AA167" i="4" s="1"/>
  <c r="Z65" i="4"/>
  <c r="Z87" i="4"/>
  <c r="Z167" i="4" s="1"/>
  <c r="Y65" i="4"/>
  <c r="Y87" i="4" s="1"/>
  <c r="Y167" i="4" s="1"/>
  <c r="X65" i="4"/>
  <c r="X87" i="4"/>
  <c r="X167" i="4" s="1"/>
  <c r="W65" i="4"/>
  <c r="W87" i="4" s="1"/>
  <c r="W167" i="4" s="1"/>
  <c r="V65" i="4"/>
  <c r="V87" i="4"/>
  <c r="V167" i="4" s="1"/>
  <c r="U65" i="4"/>
  <c r="U87" i="4"/>
  <c r="T65" i="4"/>
  <c r="T87" i="4" s="1"/>
  <c r="T167" i="4" s="1"/>
  <c r="S65" i="4"/>
  <c r="S87" i="4" s="1"/>
  <c r="S167" i="4" s="1"/>
  <c r="R65" i="4"/>
  <c r="R87" i="4" s="1"/>
  <c r="R167" i="4" s="1"/>
  <c r="Q65" i="4"/>
  <c r="Q87" i="4" s="1"/>
  <c r="Q167" i="4" s="1"/>
  <c r="P65" i="4"/>
  <c r="P87" i="4"/>
  <c r="P167" i="4" s="1"/>
  <c r="O65" i="4"/>
  <c r="O87" i="4" s="1"/>
  <c r="O167" i="4" s="1"/>
  <c r="N65" i="4"/>
  <c r="N87" i="4" s="1"/>
  <c r="N167" i="4" s="1"/>
  <c r="M65" i="4"/>
  <c r="M87" i="4"/>
  <c r="L65" i="4"/>
  <c r="L87" i="4" s="1"/>
  <c r="L167" i="4" s="1"/>
  <c r="K65" i="4"/>
  <c r="K87" i="4" s="1"/>
  <c r="K167" i="4" s="1"/>
  <c r="J65" i="4"/>
  <c r="J87" i="4" s="1"/>
  <c r="J167" i="4" s="1"/>
  <c r="I65" i="4"/>
  <c r="I87" i="4" s="1"/>
  <c r="I167" i="4" s="1"/>
  <c r="H65" i="4"/>
  <c r="H87" i="4" s="1"/>
  <c r="H167" i="4" s="1"/>
  <c r="G65" i="4"/>
  <c r="G87" i="4" s="1"/>
  <c r="G167" i="4" s="1"/>
  <c r="AV64" i="4"/>
  <c r="AV86" i="4" s="1"/>
  <c r="AV166" i="4" s="1"/>
  <c r="BE63" i="4"/>
  <c r="BE85" i="4"/>
  <c r="BE165" i="4" s="1"/>
  <c r="BD63" i="4"/>
  <c r="BD85" i="4"/>
  <c r="BD165" i="4" s="1"/>
  <c r="BC63" i="4"/>
  <c r="BC85" i="4" s="1"/>
  <c r="BC165" i="4" s="1"/>
  <c r="BB63" i="4"/>
  <c r="BB85" i="4"/>
  <c r="BB165" i="4" s="1"/>
  <c r="BA63" i="4"/>
  <c r="BA85" i="4" s="1"/>
  <c r="AZ63" i="4"/>
  <c r="AZ85" i="4" s="1"/>
  <c r="AZ165" i="4" s="1"/>
  <c r="AY63" i="4"/>
  <c r="AY85" i="4"/>
  <c r="AY165" i="4" s="1"/>
  <c r="AX63" i="4"/>
  <c r="AX85" i="4"/>
  <c r="AX165" i="4" s="1"/>
  <c r="AW63" i="4"/>
  <c r="AW85" i="4" s="1"/>
  <c r="AW165" i="4" s="1"/>
  <c r="AV63" i="4"/>
  <c r="AV85" i="4" s="1"/>
  <c r="AV165" i="4" s="1"/>
  <c r="AU63" i="4"/>
  <c r="AU85" i="4" s="1"/>
  <c r="AU165" i="4" s="1"/>
  <c r="AT63" i="4"/>
  <c r="AT85" i="4"/>
  <c r="AT165" i="4" s="1"/>
  <c r="AS63" i="4"/>
  <c r="AS85" i="4" s="1"/>
  <c r="AR63" i="4"/>
  <c r="AR85" i="4"/>
  <c r="AR165" i="4"/>
  <c r="AQ63" i="4"/>
  <c r="AQ85" i="4"/>
  <c r="AQ165" i="4" s="1"/>
  <c r="AP63" i="4"/>
  <c r="AP85" i="4"/>
  <c r="AP165" i="4" s="1"/>
  <c r="AO63" i="4"/>
  <c r="AO85" i="4" s="1"/>
  <c r="AO165" i="4" s="1"/>
  <c r="AN63" i="4"/>
  <c r="AN85" i="4"/>
  <c r="AN165" i="4" s="1"/>
  <c r="AM63" i="4"/>
  <c r="AM85" i="4" s="1"/>
  <c r="AM165" i="4" s="1"/>
  <c r="AL63" i="4"/>
  <c r="AL85" i="4" s="1"/>
  <c r="AL165" i="4" s="1"/>
  <c r="AK63" i="4"/>
  <c r="AK85" i="4" s="1"/>
  <c r="AK165" i="4" s="1"/>
  <c r="AJ63" i="4"/>
  <c r="AJ85" i="4"/>
  <c r="AJ165" i="4" s="1"/>
  <c r="AI63" i="4"/>
  <c r="AI85" i="4" s="1"/>
  <c r="AI165" i="4" s="1"/>
  <c r="AH63" i="4"/>
  <c r="AH85" i="4" s="1"/>
  <c r="AH165" i="4" s="1"/>
  <c r="AG63" i="4"/>
  <c r="AG85" i="4" s="1"/>
  <c r="AG165" i="4" s="1"/>
  <c r="AF63" i="4"/>
  <c r="AF85" i="4" s="1"/>
  <c r="AF165" i="4" s="1"/>
  <c r="AE63" i="4"/>
  <c r="AE85" i="4" s="1"/>
  <c r="AE165" i="4" s="1"/>
  <c r="AD63" i="4"/>
  <c r="AD85" i="4"/>
  <c r="AD165" i="4" s="1"/>
  <c r="AC63" i="4"/>
  <c r="AC85" i="4" s="1"/>
  <c r="AB63" i="4"/>
  <c r="AB85" i="4"/>
  <c r="AB165" i="4" s="1"/>
  <c r="AA63" i="4"/>
  <c r="AA85" i="4" s="1"/>
  <c r="AA165" i="4" s="1"/>
  <c r="Z63" i="4"/>
  <c r="Z85" i="4" s="1"/>
  <c r="Z165" i="4" s="1"/>
  <c r="Y63" i="4"/>
  <c r="Y85" i="4" s="1"/>
  <c r="Y165" i="4" s="1"/>
  <c r="X63" i="4"/>
  <c r="X85" i="4"/>
  <c r="X165" i="4" s="1"/>
  <c r="W63" i="4"/>
  <c r="W85" i="4" s="1"/>
  <c r="W165" i="4" s="1"/>
  <c r="V63" i="4"/>
  <c r="V85" i="4" s="1"/>
  <c r="V165" i="4" s="1"/>
  <c r="U63" i="4"/>
  <c r="U85" i="4" s="1"/>
  <c r="T63" i="4"/>
  <c r="T85" i="4"/>
  <c r="T165" i="4" s="1"/>
  <c r="S63" i="4"/>
  <c r="S85" i="4" s="1"/>
  <c r="S165" i="4" s="1"/>
  <c r="R63" i="4"/>
  <c r="R85" i="4" s="1"/>
  <c r="R165" i="4" s="1"/>
  <c r="Q63" i="4"/>
  <c r="Q85" i="4" s="1"/>
  <c r="Q165" i="4" s="1"/>
  <c r="P63" i="4"/>
  <c r="P85" i="4" s="1"/>
  <c r="P165" i="4" s="1"/>
  <c r="O63" i="4"/>
  <c r="O85" i="4" s="1"/>
  <c r="O165" i="4" s="1"/>
  <c r="N63" i="4"/>
  <c r="N85" i="4"/>
  <c r="N165" i="4" s="1"/>
  <c r="M63" i="4"/>
  <c r="M85" i="4" s="1"/>
  <c r="L63" i="4"/>
  <c r="L85" i="4" s="1"/>
  <c r="L165" i="4" s="1"/>
  <c r="K63" i="4"/>
  <c r="K85" i="4" s="1"/>
  <c r="K165" i="4"/>
  <c r="J63" i="4"/>
  <c r="J85" i="4"/>
  <c r="J165" i="4" s="1"/>
  <c r="I63" i="4"/>
  <c r="I85" i="4" s="1"/>
  <c r="I165" i="4" s="1"/>
  <c r="H63" i="4"/>
  <c r="H85" i="4"/>
  <c r="H165" i="4" s="1"/>
  <c r="G63" i="4"/>
  <c r="G85" i="4" s="1"/>
  <c r="G165" i="4" s="1"/>
  <c r="BE61" i="4"/>
  <c r="BE83" i="4"/>
  <c r="BE163" i="4" s="1"/>
  <c r="BD61" i="4"/>
  <c r="BD83" i="4" s="1"/>
  <c r="BD163" i="4" s="1"/>
  <c r="BC61" i="4"/>
  <c r="BC83" i="4"/>
  <c r="BC163" i="4" s="1"/>
  <c r="BB61" i="4"/>
  <c r="BB83" i="4" s="1"/>
  <c r="BB163" i="4" s="1"/>
  <c r="BA61" i="4"/>
  <c r="BA83" i="4" s="1"/>
  <c r="AZ61" i="4"/>
  <c r="AZ83" i="4" s="1"/>
  <c r="AZ163" i="4" s="1"/>
  <c r="AY61" i="4"/>
  <c r="AY83" i="4" s="1"/>
  <c r="AY163" i="4" s="1"/>
  <c r="AX61" i="4"/>
  <c r="AX83" i="4" s="1"/>
  <c r="AX163" i="4" s="1"/>
  <c r="AW61" i="4"/>
  <c r="AW83" i="4"/>
  <c r="AW163" i="4" s="1"/>
  <c r="AV61" i="4"/>
  <c r="AV83" i="4" s="1"/>
  <c r="AV163" i="4" s="1"/>
  <c r="AU61" i="4"/>
  <c r="AU83" i="4"/>
  <c r="AU163" i="4" s="1"/>
  <c r="AT61" i="4"/>
  <c r="AT83" i="4"/>
  <c r="AT163" i="4" s="1"/>
  <c r="AS61" i="4"/>
  <c r="AS83" i="4" s="1"/>
  <c r="AR61" i="4"/>
  <c r="AR83" i="4" s="1"/>
  <c r="AR163" i="4" s="1"/>
  <c r="AQ61" i="4"/>
  <c r="AQ83" i="4"/>
  <c r="AQ163" i="4" s="1"/>
  <c r="AP61" i="4"/>
  <c r="AP83" i="4" s="1"/>
  <c r="AP163" i="4" s="1"/>
  <c r="AO61" i="4"/>
  <c r="AO83" i="4"/>
  <c r="AO163" i="4" s="1"/>
  <c r="AN61" i="4"/>
  <c r="AN83" i="4" s="1"/>
  <c r="AN163" i="4" s="1"/>
  <c r="AM61" i="4"/>
  <c r="AM83" i="4" s="1"/>
  <c r="AM163" i="4" s="1"/>
  <c r="AL61" i="4"/>
  <c r="AL83" i="4" s="1"/>
  <c r="AL163" i="4" s="1"/>
  <c r="AK61" i="4"/>
  <c r="AK83" i="4" s="1"/>
  <c r="AJ61" i="4"/>
  <c r="AJ83" i="4" s="1"/>
  <c r="AJ163" i="4" s="1"/>
  <c r="AI61" i="4"/>
  <c r="AI83" i="4"/>
  <c r="AI163" i="4" s="1"/>
  <c r="AH61" i="4"/>
  <c r="AH83" i="4" s="1"/>
  <c r="AH163" i="4" s="1"/>
  <c r="AG61" i="4"/>
  <c r="AG83" i="4"/>
  <c r="AG163" i="4" s="1"/>
  <c r="AF61" i="4"/>
  <c r="AF83" i="4"/>
  <c r="AF163" i="4"/>
  <c r="AE61" i="4"/>
  <c r="AE83" i="4" s="1"/>
  <c r="AE163" i="4" s="1"/>
  <c r="AD61" i="4"/>
  <c r="AD83" i="4" s="1"/>
  <c r="AD163" i="4" s="1"/>
  <c r="AC61" i="4"/>
  <c r="AC83" i="4" s="1"/>
  <c r="AB61" i="4"/>
  <c r="AB83" i="4" s="1"/>
  <c r="AB163" i="4" s="1"/>
  <c r="AA61" i="4"/>
  <c r="AA83" i="4" s="1"/>
  <c r="AA163" i="4" s="1"/>
  <c r="Z61" i="4"/>
  <c r="Z83" i="4" s="1"/>
  <c r="Z163" i="4" s="1"/>
  <c r="Y61" i="4"/>
  <c r="Y83" i="4" s="1"/>
  <c r="Y163" i="4" s="1"/>
  <c r="X61" i="4"/>
  <c r="X83" i="4"/>
  <c r="X163" i="4" s="1"/>
  <c r="W61" i="4"/>
  <c r="W83" i="4" s="1"/>
  <c r="W163" i="4" s="1"/>
  <c r="V61" i="4"/>
  <c r="V83" i="4" s="1"/>
  <c r="V163" i="4" s="1"/>
  <c r="U61" i="4"/>
  <c r="U83" i="4"/>
  <c r="T61" i="4"/>
  <c r="T83" i="4" s="1"/>
  <c r="T163" i="4" s="1"/>
  <c r="S61" i="4"/>
  <c r="S83" i="4" s="1"/>
  <c r="S163" i="4" s="1"/>
  <c r="R61" i="4"/>
  <c r="R83" i="4" s="1"/>
  <c r="R163" i="4" s="1"/>
  <c r="Q61" i="4"/>
  <c r="Q83" i="4"/>
  <c r="Q163" i="4" s="1"/>
  <c r="P61" i="4"/>
  <c r="P83" i="4" s="1"/>
  <c r="P163" i="4" s="1"/>
  <c r="O61" i="4"/>
  <c r="O83" i="4"/>
  <c r="O163" i="4" s="1"/>
  <c r="N61" i="4"/>
  <c r="N83" i="4" s="1"/>
  <c r="N163" i="4" s="1"/>
  <c r="M61" i="4"/>
  <c r="M83" i="4" s="1"/>
  <c r="L61" i="4"/>
  <c r="L83" i="4" s="1"/>
  <c r="L163" i="4" s="1"/>
  <c r="K61" i="4"/>
  <c r="K83" i="4" s="1"/>
  <c r="K163" i="4" s="1"/>
  <c r="J61" i="4"/>
  <c r="J83" i="4" s="1"/>
  <c r="J163" i="4" s="1"/>
  <c r="I61" i="4"/>
  <c r="I83" i="4"/>
  <c r="I163" i="4" s="1"/>
  <c r="H61" i="4"/>
  <c r="H83" i="4" s="1"/>
  <c r="H163" i="4" s="1"/>
  <c r="G61" i="4"/>
  <c r="G83" i="4" s="1"/>
  <c r="G163" i="4" s="1"/>
  <c r="BE59" i="4"/>
  <c r="BE81" i="4"/>
  <c r="BE161" i="4"/>
  <c r="BD59" i="4"/>
  <c r="BD81" i="4" s="1"/>
  <c r="BD161" i="4" s="1"/>
  <c r="BC59" i="4"/>
  <c r="BC81" i="4" s="1"/>
  <c r="BC161" i="4" s="1"/>
  <c r="BB59" i="4"/>
  <c r="BB81" i="4" s="1"/>
  <c r="BB161" i="4" s="1"/>
  <c r="BA59" i="4"/>
  <c r="BA81" i="4" s="1"/>
  <c r="AZ59" i="4"/>
  <c r="AZ81" i="4" s="1"/>
  <c r="AZ161" i="4" s="1"/>
  <c r="AY59" i="4"/>
  <c r="AY81" i="4"/>
  <c r="AY161" i="4" s="1"/>
  <c r="AX59" i="4"/>
  <c r="AX81" i="4"/>
  <c r="AX161" i="4"/>
  <c r="AW59" i="4"/>
  <c r="AW81" i="4"/>
  <c r="AW161" i="4" s="1"/>
  <c r="AV59" i="4"/>
  <c r="AV81" i="4" s="1"/>
  <c r="AV161" i="4" s="1"/>
  <c r="AU59" i="4"/>
  <c r="AU81" i="4" s="1"/>
  <c r="AU161" i="4" s="1"/>
  <c r="AT59" i="4"/>
  <c r="AT81" i="4"/>
  <c r="AT161" i="4" s="1"/>
  <c r="AS59" i="4"/>
  <c r="AS81" i="4" s="1"/>
  <c r="AR59" i="4"/>
  <c r="AR81" i="4"/>
  <c r="AR161" i="4"/>
  <c r="AQ59" i="4"/>
  <c r="AQ81" i="4" s="1"/>
  <c r="AQ161" i="4" s="1"/>
  <c r="AP59" i="4"/>
  <c r="AP81" i="4" s="1"/>
  <c r="AP161" i="4" s="1"/>
  <c r="AO59" i="4"/>
  <c r="AO81" i="4" s="1"/>
  <c r="AO161" i="4" s="1"/>
  <c r="AN59" i="4"/>
  <c r="AN81" i="4"/>
  <c r="AN161" i="4" s="1"/>
  <c r="AM59" i="4"/>
  <c r="AM81" i="4" s="1"/>
  <c r="AM161" i="4" s="1"/>
  <c r="AL59" i="4"/>
  <c r="AL81" i="4" s="1"/>
  <c r="AL161" i="4" s="1"/>
  <c r="AK59" i="4"/>
  <c r="AK81" i="4" s="1"/>
  <c r="AK161" i="4" s="1"/>
  <c r="AJ59" i="4"/>
  <c r="AJ81" i="4"/>
  <c r="AJ161" i="4" s="1"/>
  <c r="AI59" i="4"/>
  <c r="AI81" i="4" s="1"/>
  <c r="AI161" i="4" s="1"/>
  <c r="AH59" i="4"/>
  <c r="AH81" i="4" s="1"/>
  <c r="AH161" i="4" s="1"/>
  <c r="AG59" i="4"/>
  <c r="AG81" i="4" s="1"/>
  <c r="AG161" i="4" s="1"/>
  <c r="AF59" i="4"/>
  <c r="AF81" i="4" s="1"/>
  <c r="AF161" i="4" s="1"/>
  <c r="AE59" i="4"/>
  <c r="AE81" i="4"/>
  <c r="AE161" i="4" s="1"/>
  <c r="AD59" i="4"/>
  <c r="AD81" i="4" s="1"/>
  <c r="AD161" i="4" s="1"/>
  <c r="AC59" i="4"/>
  <c r="AC81" i="4" s="1"/>
  <c r="AB59" i="4"/>
  <c r="AB81" i="4"/>
  <c r="AB161" i="4" s="1"/>
  <c r="AA59" i="4"/>
  <c r="AA81" i="4" s="1"/>
  <c r="AA161" i="4" s="1"/>
  <c r="Z59" i="4"/>
  <c r="Z81" i="4" s="1"/>
  <c r="Z161" i="4" s="1"/>
  <c r="Y59" i="4"/>
  <c r="Y81" i="4" s="1"/>
  <c r="Y161" i="4" s="1"/>
  <c r="X59" i="4"/>
  <c r="X81" i="4" s="1"/>
  <c r="X161" i="4" s="1"/>
  <c r="W59" i="4"/>
  <c r="W81" i="4" s="1"/>
  <c r="W161" i="4" s="1"/>
  <c r="V59" i="4"/>
  <c r="V81" i="4" s="1"/>
  <c r="V161" i="4" s="1"/>
  <c r="U59" i="4"/>
  <c r="U81" i="4"/>
  <c r="T59" i="4"/>
  <c r="T81" i="4" s="1"/>
  <c r="T161" i="4"/>
  <c r="S59" i="4"/>
  <c r="S81" i="4" s="1"/>
  <c r="S161" i="4" s="1"/>
  <c r="R59" i="4"/>
  <c r="R81" i="4" s="1"/>
  <c r="R161" i="4" s="1"/>
  <c r="Q59" i="4"/>
  <c r="Q81" i="4" s="1"/>
  <c r="Q161" i="4" s="1"/>
  <c r="P59" i="4"/>
  <c r="P81" i="4" s="1"/>
  <c r="P161" i="4" s="1"/>
  <c r="O59" i="4"/>
  <c r="O81" i="4" s="1"/>
  <c r="N59" i="4"/>
  <c r="N81" i="4"/>
  <c r="N161" i="4" s="1"/>
  <c r="M59" i="4"/>
  <c r="M81" i="4"/>
  <c r="L59" i="4"/>
  <c r="L81" i="4" s="1"/>
  <c r="L161" i="4" s="1"/>
  <c r="K59" i="4"/>
  <c r="K81" i="4" s="1"/>
  <c r="K161" i="4" s="1"/>
  <c r="J59" i="4"/>
  <c r="J81" i="4" s="1"/>
  <c r="J161" i="4" s="1"/>
  <c r="I59" i="4"/>
  <c r="I81" i="4" s="1"/>
  <c r="I161" i="4" s="1"/>
  <c r="H59" i="4"/>
  <c r="H81" i="4"/>
  <c r="H161" i="4" s="1"/>
  <c r="G59" i="4"/>
  <c r="G81" i="4" s="1"/>
  <c r="G161" i="4" s="1"/>
  <c r="BE57" i="4"/>
  <c r="BE64" i="4" s="1"/>
  <c r="BD57" i="4"/>
  <c r="BD101" i="4" s="1"/>
  <c r="BC57" i="4"/>
  <c r="BB57" i="4"/>
  <c r="BB64" i="4"/>
  <c r="BB69" i="4" s="1"/>
  <c r="BB117" i="4" s="1"/>
  <c r="BB142" i="4" s="1"/>
  <c r="BA57" i="4"/>
  <c r="BA64" i="4" s="1"/>
  <c r="AZ57" i="4"/>
  <c r="AY57" i="4"/>
  <c r="AY64" i="4" s="1"/>
  <c r="AY101" i="4"/>
  <c r="AX57" i="4"/>
  <c r="AX64" i="4" s="1"/>
  <c r="AX101" i="4"/>
  <c r="AX126" i="4" s="1"/>
  <c r="AW57" i="4"/>
  <c r="AW79" i="4" s="1"/>
  <c r="AW159" i="4" s="1"/>
  <c r="AW101" i="4"/>
  <c r="AV57" i="4"/>
  <c r="AV101" i="4" s="1"/>
  <c r="AU57" i="4"/>
  <c r="AU101" i="4"/>
  <c r="AU126" i="4" s="1"/>
  <c r="AT57" i="4"/>
  <c r="AT64" i="4" s="1"/>
  <c r="AS57" i="4"/>
  <c r="AS64" i="4" s="1"/>
  <c r="AR57" i="4"/>
  <c r="AR101" i="4"/>
  <c r="AQ57" i="4"/>
  <c r="AP57" i="4"/>
  <c r="AP64" i="4" s="1"/>
  <c r="AP101" i="4"/>
  <c r="AO57" i="4"/>
  <c r="AN57" i="4"/>
  <c r="AM57" i="4"/>
  <c r="AM101" i="4" s="1"/>
  <c r="AM126" i="4" s="1"/>
  <c r="AL57" i="4"/>
  <c r="AK57" i="4"/>
  <c r="AK64" i="4" s="1"/>
  <c r="AJ57" i="4"/>
  <c r="AJ101" i="4" s="1"/>
  <c r="AJ126" i="4" s="1"/>
  <c r="AI57" i="4"/>
  <c r="AI101" i="4" s="1"/>
  <c r="AI126" i="4" s="1"/>
  <c r="AH57" i="4"/>
  <c r="AG57" i="4"/>
  <c r="AG101" i="4" s="1"/>
  <c r="AG126" i="4" s="1"/>
  <c r="AG64" i="4"/>
  <c r="AG86" i="4" s="1"/>
  <c r="AG166" i="4" s="1"/>
  <c r="AF57" i="4"/>
  <c r="AF64" i="4" s="1"/>
  <c r="AF101" i="4"/>
  <c r="AF126" i="4" s="1"/>
  <c r="AE57" i="4"/>
  <c r="AE79" i="4" s="1"/>
  <c r="AE159" i="4" s="1"/>
  <c r="AD57" i="4"/>
  <c r="AD64" i="4" s="1"/>
  <c r="AC57" i="4"/>
  <c r="AB57" i="4"/>
  <c r="AB64" i="4" s="1"/>
  <c r="AB101" i="4"/>
  <c r="AB126" i="4" s="1"/>
  <c r="AA57" i="4"/>
  <c r="AA79" i="4" s="1"/>
  <c r="AA159" i="4" s="1"/>
  <c r="Z57" i="4"/>
  <c r="Z64" i="4" s="1"/>
  <c r="Z101" i="4"/>
  <c r="Y57" i="4"/>
  <c r="Y64" i="4"/>
  <c r="X57" i="4"/>
  <c r="W57" i="4"/>
  <c r="V57" i="4"/>
  <c r="U57" i="4"/>
  <c r="U101" i="4" s="1"/>
  <c r="U126" i="4" s="1"/>
  <c r="T57" i="4"/>
  <c r="T79" i="4" s="1"/>
  <c r="T159" i="4" s="1"/>
  <c r="T101" i="4"/>
  <c r="S57" i="4"/>
  <c r="S79" i="4" s="1"/>
  <c r="S159" i="4" s="1"/>
  <c r="S101" i="4"/>
  <c r="R57" i="4"/>
  <c r="Q57" i="4"/>
  <c r="Q101" i="4"/>
  <c r="Q126" i="4" s="1"/>
  <c r="P57" i="4"/>
  <c r="P64" i="4" s="1"/>
  <c r="O57" i="4"/>
  <c r="O101" i="4" s="1"/>
  <c r="O126" i="4" s="1"/>
  <c r="N57" i="4"/>
  <c r="N101" i="4" s="1"/>
  <c r="M57" i="4"/>
  <c r="L57" i="4"/>
  <c r="K57" i="4"/>
  <c r="K64" i="4" s="1"/>
  <c r="J57" i="4"/>
  <c r="I57" i="4"/>
  <c r="I79" i="4" s="1"/>
  <c r="I159" i="4" s="1"/>
  <c r="I64" i="4"/>
  <c r="H57" i="4"/>
  <c r="H101" i="4"/>
  <c r="H126" i="4" s="1"/>
  <c r="G57" i="4"/>
  <c r="G79" i="4"/>
  <c r="G159" i="4" s="1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C32" i="4" s="1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BE28" i="4"/>
  <c r="BD28" i="4"/>
  <c r="BD32" i="4" s="1"/>
  <c r="BD221" i="4" s="1"/>
  <c r="BD177" i="4" s="1"/>
  <c r="BD97" i="4" s="1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Q32" i="4" s="1"/>
  <c r="AQ221" i="4" s="1"/>
  <c r="AQ177" i="4" s="1"/>
  <c r="AQ97" i="4" s="1"/>
  <c r="AP27" i="4"/>
  <c r="AO27" i="4"/>
  <c r="AN27" i="4"/>
  <c r="AM27" i="4"/>
  <c r="AL27" i="4"/>
  <c r="AK27" i="4"/>
  <c r="AJ27" i="4"/>
  <c r="AI27" i="4"/>
  <c r="AH27" i="4"/>
  <c r="AH32" i="4" s="1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T32" i="4" s="1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BE26" i="4"/>
  <c r="BD26" i="4"/>
  <c r="BC26" i="4"/>
  <c r="BB26" i="4"/>
  <c r="BA26" i="4"/>
  <c r="BA32" i="4" s="1"/>
  <c r="AZ26" i="4"/>
  <c r="AY26" i="4"/>
  <c r="AX26" i="4"/>
  <c r="AW26" i="4"/>
  <c r="AV26" i="4"/>
  <c r="AU26" i="4"/>
  <c r="AT26" i="4"/>
  <c r="AS26" i="4"/>
  <c r="AS32" i="4" s="1"/>
  <c r="AR26" i="4"/>
  <c r="AQ26" i="4"/>
  <c r="AP26" i="4"/>
  <c r="AO26" i="4"/>
  <c r="AN26" i="4"/>
  <c r="AM26" i="4"/>
  <c r="AL26" i="4"/>
  <c r="AL32" i="4" s="1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Y86" i="4"/>
  <c r="Y166" i="4" s="1"/>
  <c r="AW126" i="4"/>
  <c r="V101" i="4"/>
  <c r="V126" i="4" s="1"/>
  <c r="V79" i="4"/>
  <c r="V159" i="4" s="1"/>
  <c r="AL101" i="4"/>
  <c r="AL126" i="4"/>
  <c r="AL79" i="4"/>
  <c r="AL159" i="4" s="1"/>
  <c r="Y101" i="4"/>
  <c r="Y126" i="4" s="1"/>
  <c r="BE101" i="4"/>
  <c r="BE126" i="4"/>
  <c r="AV143" i="4"/>
  <c r="AN132" i="4"/>
  <c r="AH143" i="4"/>
  <c r="AV126" i="4"/>
  <c r="L64" i="4"/>
  <c r="L86" i="4" s="1"/>
  <c r="L166" i="4" s="1"/>
  <c r="AJ64" i="4"/>
  <c r="AZ64" i="4"/>
  <c r="K79" i="4"/>
  <c r="K159" i="4" s="1"/>
  <c r="AE101" i="4"/>
  <c r="AE126" i="4" s="1"/>
  <c r="AY132" i="4"/>
  <c r="N126" i="4"/>
  <c r="N79" i="4"/>
  <c r="N159" i="4" s="1"/>
  <c r="BE145" i="4"/>
  <c r="BD144" i="4"/>
  <c r="U144" i="4"/>
  <c r="AJ146" i="4"/>
  <c r="AJ131" i="4"/>
  <c r="AT145" i="4"/>
  <c r="AH145" i="4"/>
  <c r="X132" i="4"/>
  <c r="AV144" i="4"/>
  <c r="AR144" i="4"/>
  <c r="AG137" i="4"/>
  <c r="H144" i="4"/>
  <c r="V139" i="4"/>
  <c r="Z126" i="4"/>
  <c r="AP126" i="4"/>
  <c r="O161" i="4"/>
  <c r="N64" i="4"/>
  <c r="N110" i="4" s="1"/>
  <c r="N135" i="4" s="1"/>
  <c r="V64" i="4"/>
  <c r="AL64" i="4"/>
  <c r="AL86" i="4" s="1"/>
  <c r="AL166" i="4" s="1"/>
  <c r="O79" i="4"/>
  <c r="O159" i="4" s="1"/>
  <c r="Y79" i="4"/>
  <c r="Y159" i="4"/>
  <c r="AI79" i="4"/>
  <c r="AI159" i="4" s="1"/>
  <c r="AU79" i="4"/>
  <c r="AU159" i="4" s="1"/>
  <c r="BE79" i="4"/>
  <c r="BE159" i="4" s="1"/>
  <c r="G101" i="4"/>
  <c r="G126" i="4" s="1"/>
  <c r="S131" i="4"/>
  <c r="AA131" i="4"/>
  <c r="AY131" i="4"/>
  <c r="BF111" i="4"/>
  <c r="I138" i="4"/>
  <c r="Q138" i="4"/>
  <c r="BB101" i="4"/>
  <c r="BB126" i="4" s="1"/>
  <c r="BB79" i="4"/>
  <c r="BB159" i="4" s="1"/>
  <c r="S126" i="4"/>
  <c r="AY126" i="4"/>
  <c r="G64" i="4"/>
  <c r="O64" i="4"/>
  <c r="AU64" i="4"/>
  <c r="AU110" i="4" s="1"/>
  <c r="P79" i="4"/>
  <c r="P159" i="4" s="1"/>
  <c r="Z79" i="4"/>
  <c r="Z159" i="4" s="1"/>
  <c r="AJ79" i="4"/>
  <c r="AJ159" i="4" s="1"/>
  <c r="AV79" i="4"/>
  <c r="AV159" i="4" s="1"/>
  <c r="G160" i="4"/>
  <c r="O160" i="4"/>
  <c r="W160" i="4"/>
  <c r="AE160" i="4"/>
  <c r="AM160" i="4"/>
  <c r="AU160" i="4"/>
  <c r="BC160" i="4"/>
  <c r="G162" i="4"/>
  <c r="W162" i="4"/>
  <c r="AM162" i="4"/>
  <c r="AU162" i="4"/>
  <c r="BC162" i="4"/>
  <c r="AO101" i="4"/>
  <c r="AO126" i="4" s="1"/>
  <c r="K128" i="4"/>
  <c r="S128" i="4"/>
  <c r="AA128" i="4"/>
  <c r="AI128" i="4"/>
  <c r="I130" i="4"/>
  <c r="Q130" i="4"/>
  <c r="Y130" i="4"/>
  <c r="AG130" i="4"/>
  <c r="AO130" i="4"/>
  <c r="H132" i="4"/>
  <c r="P132" i="4"/>
  <c r="AF132" i="4"/>
  <c r="AV132" i="4"/>
  <c r="BD132" i="4"/>
  <c r="J138" i="4"/>
  <c r="R138" i="4"/>
  <c r="Z138" i="4"/>
  <c r="AD101" i="4"/>
  <c r="AD126" i="4" s="1"/>
  <c r="AD79" i="4"/>
  <c r="AD159" i="4" s="1"/>
  <c r="T126" i="4"/>
  <c r="AR126" i="4"/>
  <c r="Q79" i="4"/>
  <c r="Q159" i="4"/>
  <c r="M131" i="4"/>
  <c r="K136" i="4"/>
  <c r="S136" i="4"/>
  <c r="AA136" i="4"/>
  <c r="AI136" i="4"/>
  <c r="AQ136" i="4"/>
  <c r="AD139" i="4"/>
  <c r="AT139" i="4"/>
  <c r="M145" i="4"/>
  <c r="U145" i="4"/>
  <c r="AC145" i="4"/>
  <c r="AK145" i="4"/>
  <c r="AS145" i="4"/>
  <c r="BA145" i="4"/>
  <c r="R146" i="4"/>
  <c r="Q137" i="4"/>
  <c r="AT101" i="4"/>
  <c r="AT126" i="4" s="1"/>
  <c r="AT79" i="4"/>
  <c r="AT159" i="4" s="1"/>
  <c r="AC101" i="4"/>
  <c r="AC126" i="4" s="1"/>
  <c r="AK101" i="4"/>
  <c r="AK126" i="4" s="1"/>
  <c r="AK79" i="4"/>
  <c r="AS101" i="4"/>
  <c r="AS126" i="4" s="1"/>
  <c r="BA101" i="4"/>
  <c r="BA79" i="4"/>
  <c r="Q64" i="4"/>
  <c r="Q69" i="4" s="1"/>
  <c r="Q117" i="4" s="1"/>
  <c r="Q142" i="4" s="1"/>
  <c r="AW64" i="4"/>
  <c r="AW86" i="4" s="1"/>
  <c r="AV69" i="4"/>
  <c r="AV117" i="4" s="1"/>
  <c r="AV142" i="4" s="1"/>
  <c r="R79" i="4"/>
  <c r="R159" i="4" s="1"/>
  <c r="AB79" i="4"/>
  <c r="AB159" i="4" s="1"/>
  <c r="AX79" i="4"/>
  <c r="AX159" i="4" s="1"/>
  <c r="J127" i="4"/>
  <c r="R127" i="4"/>
  <c r="Z127" i="4"/>
  <c r="AH127" i="4"/>
  <c r="AP127" i="4"/>
  <c r="AX127" i="4"/>
  <c r="AV129" i="4"/>
  <c r="BF104" i="4"/>
  <c r="BD129" i="4"/>
  <c r="AA130" i="4"/>
  <c r="AI130" i="4"/>
  <c r="AQ130" i="4"/>
  <c r="AY130" i="4"/>
  <c r="BJ105" i="4"/>
  <c r="V131" i="4"/>
  <c r="J132" i="4"/>
  <c r="R132" i="4"/>
  <c r="Z132" i="4"/>
  <c r="AH132" i="4"/>
  <c r="AP132" i="4"/>
  <c r="AX132" i="4"/>
  <c r="BH107" i="4"/>
  <c r="AN137" i="4"/>
  <c r="L138" i="4"/>
  <c r="T138" i="4"/>
  <c r="AB138" i="4"/>
  <c r="AJ138" i="4"/>
  <c r="AR138" i="4"/>
  <c r="AZ138" i="4"/>
  <c r="AW128" i="4"/>
  <c r="AL131" i="4"/>
  <c r="G173" i="4"/>
  <c r="O173" i="4"/>
  <c r="W173" i="4"/>
  <c r="AE173" i="4"/>
  <c r="AM173" i="4"/>
  <c r="BC173" i="4"/>
  <c r="M127" i="4"/>
  <c r="U127" i="4"/>
  <c r="AK127" i="4"/>
  <c r="AS127" i="4"/>
  <c r="BA127" i="4"/>
  <c r="J128" i="4"/>
  <c r="R128" i="4"/>
  <c r="Z128" i="4"/>
  <c r="AH128" i="4"/>
  <c r="AU129" i="4"/>
  <c r="BC129" i="4"/>
  <c r="L130" i="4"/>
  <c r="T130" i="4"/>
  <c r="AB130" i="4"/>
  <c r="AJ130" i="4"/>
  <c r="J131" i="4"/>
  <c r="R131" i="4"/>
  <c r="Z131" i="4"/>
  <c r="AH131" i="4"/>
  <c r="AP131" i="4"/>
  <c r="I132" i="4"/>
  <c r="Q132" i="4"/>
  <c r="Y132" i="4"/>
  <c r="AG132" i="4"/>
  <c r="AO132" i="4"/>
  <c r="BK107" i="4"/>
  <c r="BE132" i="4"/>
  <c r="M139" i="4"/>
  <c r="BA139" i="4"/>
  <c r="AA144" i="4"/>
  <c r="AI144" i="4"/>
  <c r="AQ144" i="4"/>
  <c r="AY144" i="4"/>
  <c r="AD145" i="4"/>
  <c r="I146" i="4"/>
  <c r="Q146" i="4"/>
  <c r="Y146" i="4"/>
  <c r="AG146" i="4"/>
  <c r="AO146" i="4"/>
  <c r="AW146" i="4"/>
  <c r="BF121" i="4"/>
  <c r="BE146" i="4"/>
  <c r="AW132" i="4"/>
  <c r="O127" i="4"/>
  <c r="W127" i="4"/>
  <c r="AE127" i="4"/>
  <c r="AU127" i="4"/>
  <c r="BC127" i="4"/>
  <c r="L128" i="4"/>
  <c r="T128" i="4"/>
  <c r="AR128" i="4"/>
  <c r="I129" i="4"/>
  <c r="Q129" i="4"/>
  <c r="Y129" i="4"/>
  <c r="AG129" i="4"/>
  <c r="AO129" i="4"/>
  <c r="AW129" i="4"/>
  <c r="BE129" i="4"/>
  <c r="N130" i="4"/>
  <c r="V130" i="4"/>
  <c r="AD130" i="4"/>
  <c r="AL130" i="4"/>
  <c r="L131" i="4"/>
  <c r="T131" i="4"/>
  <c r="AB131" i="4"/>
  <c r="AR131" i="4"/>
  <c r="K132" i="4"/>
  <c r="S132" i="4"/>
  <c r="AA132" i="4"/>
  <c r="AQ132" i="4"/>
  <c r="L136" i="4"/>
  <c r="AB136" i="4"/>
  <c r="AJ136" i="4"/>
  <c r="AR136" i="4"/>
  <c r="AZ136" i="4"/>
  <c r="U138" i="4"/>
  <c r="AC138" i="4"/>
  <c r="AS138" i="4"/>
  <c r="O139" i="4"/>
  <c r="W139" i="4"/>
  <c r="AE139" i="4"/>
  <c r="AM139" i="4"/>
  <c r="AU139" i="4"/>
  <c r="BC139" i="4"/>
  <c r="AI143" i="4"/>
  <c r="AQ143" i="4"/>
  <c r="BJ120" i="4"/>
  <c r="K146" i="4"/>
  <c r="S146" i="4"/>
  <c r="AA146" i="4"/>
  <c r="AI146" i="4"/>
  <c r="AQ146" i="4"/>
  <c r="AY146" i="4"/>
  <c r="G174" i="4"/>
  <c r="O174" i="4"/>
  <c r="W174" i="4"/>
  <c r="AE174" i="4"/>
  <c r="AM174" i="4"/>
  <c r="BC174" i="4"/>
  <c r="P127" i="4"/>
  <c r="X127" i="4"/>
  <c r="AF127" i="4"/>
  <c r="AN127" i="4"/>
  <c r="AV127" i="4"/>
  <c r="BD127" i="4"/>
  <c r="M128" i="4"/>
  <c r="U128" i="4"/>
  <c r="AC128" i="4"/>
  <c r="AK128" i="4"/>
  <c r="AS128" i="4"/>
  <c r="BA128" i="4"/>
  <c r="J129" i="4"/>
  <c r="R129" i="4"/>
  <c r="Z129" i="4"/>
  <c r="AH129" i="4"/>
  <c r="AP129" i="4"/>
  <c r="AX129" i="4"/>
  <c r="AM130" i="4"/>
  <c r="AU130" i="4"/>
  <c r="BC130" i="4"/>
  <c r="U131" i="4"/>
  <c r="AC131" i="4"/>
  <c r="AK131" i="4"/>
  <c r="AS131" i="4"/>
  <c r="BA131" i="4"/>
  <c r="M137" i="4"/>
  <c r="AC137" i="4"/>
  <c r="AK137" i="4"/>
  <c r="AS137" i="4"/>
  <c r="BA137" i="4"/>
  <c r="AV139" i="4"/>
  <c r="T143" i="4"/>
  <c r="I145" i="4"/>
  <c r="O169" i="4"/>
  <c r="W169" i="4"/>
  <c r="AE169" i="4"/>
  <c r="AM169" i="4"/>
  <c r="AU169" i="4"/>
  <c r="BC169" i="4"/>
  <c r="I127" i="4"/>
  <c r="Q127" i="4"/>
  <c r="Y127" i="4"/>
  <c r="AG127" i="4"/>
  <c r="AO127" i="4"/>
  <c r="BE127" i="4"/>
  <c r="AD128" i="4"/>
  <c r="AL128" i="4"/>
  <c r="BB128" i="4"/>
  <c r="K129" i="4"/>
  <c r="S129" i="4"/>
  <c r="AA129" i="4"/>
  <c r="AI129" i="4"/>
  <c r="AQ129" i="4"/>
  <c r="AY129" i="4"/>
  <c r="H130" i="4"/>
  <c r="P130" i="4"/>
  <c r="X130" i="4"/>
  <c r="AF130" i="4"/>
  <c r="AN130" i="4"/>
  <c r="BD130" i="4"/>
  <c r="N131" i="4"/>
  <c r="AD131" i="4"/>
  <c r="AT131" i="4"/>
  <c r="BB131" i="4"/>
  <c r="N136" i="4"/>
  <c r="V136" i="4"/>
  <c r="AD136" i="4"/>
  <c r="AL136" i="4"/>
  <c r="I139" i="4"/>
  <c r="Q139" i="4"/>
  <c r="M143" i="4"/>
  <c r="U143" i="4"/>
  <c r="AC143" i="4"/>
  <c r="AK143" i="4"/>
  <c r="AS143" i="4"/>
  <c r="BA143" i="4"/>
  <c r="W144" i="4"/>
  <c r="AE144" i="4"/>
  <c r="AU144" i="4"/>
  <c r="R145" i="4"/>
  <c r="G164" i="4"/>
  <c r="O164" i="4"/>
  <c r="AU164" i="4"/>
  <c r="BC164" i="4"/>
  <c r="BF102" i="4"/>
  <c r="AW130" i="4"/>
  <c r="BE130" i="4"/>
  <c r="G131" i="4"/>
  <c r="O131" i="4"/>
  <c r="W131" i="4"/>
  <c r="AE131" i="4"/>
  <c r="AM131" i="4"/>
  <c r="AU131" i="4"/>
  <c r="N132" i="4"/>
  <c r="V132" i="4"/>
  <c r="AD132" i="4"/>
  <c r="AL132" i="4"/>
  <c r="AT132" i="4"/>
  <c r="BB132" i="4"/>
  <c r="G137" i="4"/>
  <c r="O137" i="4"/>
  <c r="W137" i="4"/>
  <c r="AE137" i="4"/>
  <c r="AM137" i="4"/>
  <c r="AU137" i="4"/>
  <c r="BC137" i="4"/>
  <c r="AH139" i="4"/>
  <c r="AP139" i="4"/>
  <c r="V146" i="4"/>
  <c r="G175" i="4"/>
  <c r="O175" i="4"/>
  <c r="W175" i="4"/>
  <c r="AE175" i="4"/>
  <c r="AM175" i="4"/>
  <c r="AU175" i="4"/>
  <c r="BC175" i="4"/>
  <c r="K127" i="4"/>
  <c r="S127" i="4"/>
  <c r="AQ127" i="4"/>
  <c r="AY127" i="4"/>
  <c r="BG102" i="4"/>
  <c r="P128" i="4"/>
  <c r="AF128" i="4"/>
  <c r="AN128" i="4"/>
  <c r="AV128" i="4"/>
  <c r="BD128" i="4"/>
  <c r="M129" i="4"/>
  <c r="U129" i="4"/>
  <c r="AC129" i="4"/>
  <c r="AK129" i="4"/>
  <c r="AS129" i="4"/>
  <c r="BA129" i="4"/>
  <c r="J130" i="4"/>
  <c r="R130" i="4"/>
  <c r="AH130" i="4"/>
  <c r="AP130" i="4"/>
  <c r="AX130" i="4"/>
  <c r="BD131" i="4"/>
  <c r="G132" i="4"/>
  <c r="AE132" i="4"/>
  <c r="AM132" i="4"/>
  <c r="AU132" i="4"/>
  <c r="BC132" i="4"/>
  <c r="P137" i="4"/>
  <c r="X137" i="4"/>
  <c r="AF137" i="4"/>
  <c r="AV137" i="4"/>
  <c r="BD137" i="4"/>
  <c r="Y138" i="4"/>
  <c r="AG138" i="4"/>
  <c r="AO138" i="4"/>
  <c r="AW138" i="4"/>
  <c r="BE138" i="4"/>
  <c r="G143" i="4"/>
  <c r="O143" i="4"/>
  <c r="AE143" i="4"/>
  <c r="AU143" i="4"/>
  <c r="I144" i="4"/>
  <c r="Y144" i="4"/>
  <c r="AG144" i="4"/>
  <c r="AO144" i="4"/>
  <c r="AW144" i="4"/>
  <c r="BH119" i="4"/>
  <c r="BE144" i="4"/>
  <c r="AR145" i="4"/>
  <c r="AP138" i="4"/>
  <c r="AX138" i="4"/>
  <c r="N139" i="4"/>
  <c r="AL139" i="4"/>
  <c r="BB139" i="4"/>
  <c r="N143" i="4"/>
  <c r="V143" i="4"/>
  <c r="AD143" i="4"/>
  <c r="AL143" i="4"/>
  <c r="BB143" i="4"/>
  <c r="J144" i="4"/>
  <c r="R144" i="4"/>
  <c r="AP144" i="4"/>
  <c r="N145" i="4"/>
  <c r="V145" i="4"/>
  <c r="AL145" i="4"/>
  <c r="BB145" i="4"/>
  <c r="J146" i="4"/>
  <c r="Z146" i="4"/>
  <c r="AH146" i="4"/>
  <c r="AP146" i="4"/>
  <c r="AX146" i="4"/>
  <c r="T144" i="4"/>
  <c r="AB144" i="4"/>
  <c r="AZ144" i="4"/>
  <c r="H145" i="4"/>
  <c r="P145" i="4"/>
  <c r="X145" i="4"/>
  <c r="AF145" i="4"/>
  <c r="AN145" i="4"/>
  <c r="AV145" i="4"/>
  <c r="BD145" i="4"/>
  <c r="AB146" i="4"/>
  <c r="AR146" i="4"/>
  <c r="AZ146" i="4"/>
  <c r="G215" i="4"/>
  <c r="O201" i="4"/>
  <c r="O215" i="4"/>
  <c r="W215" i="4"/>
  <c r="AE201" i="4"/>
  <c r="AE215" i="4"/>
  <c r="AM201" i="4"/>
  <c r="AM215" i="4"/>
  <c r="AU201" i="4"/>
  <c r="AU215" i="4"/>
  <c r="BC215" i="4"/>
  <c r="L201" i="4"/>
  <c r="L216" i="4"/>
  <c r="T201" i="4"/>
  <c r="T216" i="4"/>
  <c r="AB216" i="4"/>
  <c r="AB201" i="4"/>
  <c r="AJ216" i="4"/>
  <c r="AR201" i="4"/>
  <c r="AR216" i="4"/>
  <c r="AZ201" i="4"/>
  <c r="AZ216" i="4"/>
  <c r="BE131" i="4"/>
  <c r="AC132" i="4"/>
  <c r="AK132" i="4"/>
  <c r="M136" i="4"/>
  <c r="U136" i="4"/>
  <c r="AC136" i="4"/>
  <c r="AK136" i="4"/>
  <c r="AS136" i="4"/>
  <c r="BA136" i="4"/>
  <c r="AW137" i="4"/>
  <c r="BE137" i="4"/>
  <c r="M138" i="4"/>
  <c r="AK138" i="4"/>
  <c r="BA138" i="4"/>
  <c r="Y139" i="4"/>
  <c r="AO139" i="4"/>
  <c r="AW139" i="4"/>
  <c r="BE139" i="4"/>
  <c r="I143" i="4"/>
  <c r="Q143" i="4"/>
  <c r="Y143" i="4"/>
  <c r="AG143" i="4"/>
  <c r="AO143" i="4"/>
  <c r="AW143" i="4"/>
  <c r="BE143" i="4"/>
  <c r="M144" i="4"/>
  <c r="AC144" i="4"/>
  <c r="AK144" i="4"/>
  <c r="AS144" i="4"/>
  <c r="BA144" i="4"/>
  <c r="Q145" i="4"/>
  <c r="Y145" i="4"/>
  <c r="AG145" i="4"/>
  <c r="AO145" i="4"/>
  <c r="AW145" i="4"/>
  <c r="M146" i="4"/>
  <c r="U146" i="4"/>
  <c r="AC146" i="4"/>
  <c r="AK146" i="4"/>
  <c r="AS146" i="4"/>
  <c r="BA146" i="4"/>
  <c r="AT136" i="4"/>
  <c r="BB136" i="4"/>
  <c r="J137" i="4"/>
  <c r="R137" i="4"/>
  <c r="Z137" i="4"/>
  <c r="AH137" i="4"/>
  <c r="AP137" i="4"/>
  <c r="AX137" i="4"/>
  <c r="N138" i="4"/>
  <c r="V138" i="4"/>
  <c r="AD138" i="4"/>
  <c r="AL138" i="4"/>
  <c r="AT138" i="4"/>
  <c r="BB138" i="4"/>
  <c r="J139" i="4"/>
  <c r="R139" i="4"/>
  <c r="Z139" i="4"/>
  <c r="AX139" i="4"/>
  <c r="Z143" i="4"/>
  <c r="AP143" i="4"/>
  <c r="AX143" i="4"/>
  <c r="N144" i="4"/>
  <c r="V144" i="4"/>
  <c r="AD144" i="4"/>
  <c r="J145" i="4"/>
  <c r="Z145" i="4"/>
  <c r="AP145" i="4"/>
  <c r="AX145" i="4"/>
  <c r="N146" i="4"/>
  <c r="AD146" i="4"/>
  <c r="AL146" i="4"/>
  <c r="AT146" i="4"/>
  <c r="BB146" i="4"/>
  <c r="G136" i="4"/>
  <c r="O136" i="4"/>
  <c r="W136" i="4"/>
  <c r="AE136" i="4"/>
  <c r="AM136" i="4"/>
  <c r="AU136" i="4"/>
  <c r="BC136" i="4"/>
  <c r="K137" i="4"/>
  <c r="AI137" i="4"/>
  <c r="AQ137" i="4"/>
  <c r="G138" i="4"/>
  <c r="O138" i="4"/>
  <c r="W138" i="4"/>
  <c r="AE138" i="4"/>
  <c r="AM138" i="4"/>
  <c r="AU138" i="4"/>
  <c r="BC138" i="4"/>
  <c r="K139" i="4"/>
  <c r="S139" i="4"/>
  <c r="AA139" i="4"/>
  <c r="AI139" i="4"/>
  <c r="AQ139" i="4"/>
  <c r="AY139" i="4"/>
  <c r="K143" i="4"/>
  <c r="S143" i="4"/>
  <c r="AA143" i="4"/>
  <c r="AY143" i="4"/>
  <c r="G144" i="4"/>
  <c r="O144" i="4"/>
  <c r="AM144" i="4"/>
  <c r="BC144" i="4"/>
  <c r="AQ145" i="4"/>
  <c r="G146" i="4"/>
  <c r="O146" i="4"/>
  <c r="W146" i="4"/>
  <c r="AE146" i="4"/>
  <c r="AM146" i="4"/>
  <c r="AU146" i="4"/>
  <c r="BC146" i="4"/>
  <c r="AV130" i="4"/>
  <c r="H136" i="4"/>
  <c r="P136" i="4"/>
  <c r="X136" i="4"/>
  <c r="AF136" i="4"/>
  <c r="AN136" i="4"/>
  <c r="AV136" i="4"/>
  <c r="BD136" i="4"/>
  <c r="L137" i="4"/>
  <c r="T137" i="4"/>
  <c r="AB137" i="4"/>
  <c r="AJ137" i="4"/>
  <c r="AR137" i="4"/>
  <c r="AZ137" i="4"/>
  <c r="H138" i="4"/>
  <c r="L139" i="4"/>
  <c r="T139" i="4"/>
  <c r="AB139" i="4"/>
  <c r="AJ139" i="4"/>
  <c r="AR139" i="4"/>
  <c r="AZ139" i="4"/>
  <c r="L143" i="4"/>
  <c r="AB143" i="4"/>
  <c r="AJ143" i="4"/>
  <c r="AR143" i="4"/>
  <c r="AZ143" i="4"/>
  <c r="P144" i="4"/>
  <c r="X144" i="4"/>
  <c r="AF144" i="4"/>
  <c r="AN144" i="4"/>
  <c r="L145" i="4"/>
  <c r="T145" i="4"/>
  <c r="AB145" i="4"/>
  <c r="AJ145" i="4"/>
  <c r="AZ145" i="4"/>
  <c r="X146" i="4"/>
  <c r="P201" i="4"/>
  <c r="X201" i="4"/>
  <c r="AF201" i="4"/>
  <c r="BD201" i="4"/>
  <c r="N201" i="4"/>
  <c r="AL201" i="4"/>
  <c r="AT201" i="4"/>
  <c r="BB201" i="4"/>
  <c r="I201" i="4"/>
  <c r="AG201" i="4"/>
  <c r="AO201" i="4"/>
  <c r="AW201" i="4"/>
  <c r="N215" i="4"/>
  <c r="AT215" i="4"/>
  <c r="U218" i="4"/>
  <c r="BA218" i="4"/>
  <c r="K201" i="4"/>
  <c r="AA201" i="4"/>
  <c r="AI201" i="4"/>
  <c r="AQ201" i="4"/>
  <c r="AY201" i="4"/>
  <c r="V215" i="4"/>
  <c r="BB215" i="4"/>
  <c r="H215" i="4"/>
  <c r="P215" i="4"/>
  <c r="X215" i="4"/>
  <c r="AF215" i="4"/>
  <c r="AN215" i="4"/>
  <c r="AV215" i="4"/>
  <c r="BD215" i="4"/>
  <c r="I215" i="4"/>
  <c r="Q215" i="4"/>
  <c r="Y215" i="4"/>
  <c r="AG215" i="4"/>
  <c r="AO215" i="4"/>
  <c r="AW215" i="4"/>
  <c r="BE215" i="4"/>
  <c r="J215" i="4"/>
  <c r="R215" i="4"/>
  <c r="Z215" i="4"/>
  <c r="AH215" i="4"/>
  <c r="AP215" i="4"/>
  <c r="AX215" i="4"/>
  <c r="K215" i="4"/>
  <c r="S215" i="4"/>
  <c r="AA215" i="4"/>
  <c r="AI215" i="4"/>
  <c r="AQ215" i="4"/>
  <c r="AY215" i="4"/>
  <c r="O110" i="4"/>
  <c r="O135" i="4" s="1"/>
  <c r="O86" i="4"/>
  <c r="O166" i="4" s="1"/>
  <c r="O69" i="4"/>
  <c r="O117" i="4" s="1"/>
  <c r="O142" i="4" s="1"/>
  <c r="G69" i="4"/>
  <c r="G117" i="4" s="1"/>
  <c r="G142" i="4" s="1"/>
  <c r="G86" i="4"/>
  <c r="G166" i="4" s="1"/>
  <c r="G110" i="4"/>
  <c r="G135" i="4" s="1"/>
  <c r="L110" i="4"/>
  <c r="L135" i="4" s="1"/>
  <c r="AW110" i="4"/>
  <c r="AW166" i="4"/>
  <c r="AW69" i="4"/>
  <c r="AZ110" i="4"/>
  <c r="AZ135" i="4"/>
  <c r="AZ86" i="4"/>
  <c r="AZ166" i="4"/>
  <c r="AZ69" i="4"/>
  <c r="V110" i="4"/>
  <c r="V135" i="4"/>
  <c r="V69" i="4"/>
  <c r="V117" i="4" s="1"/>
  <c r="V142" i="4" s="1"/>
  <c r="V86" i="4"/>
  <c r="V166" i="4" s="1"/>
  <c r="AU135" i="4"/>
  <c r="AU69" i="4"/>
  <c r="AU117" i="4" s="1"/>
  <c r="AU142" i="4" s="1"/>
  <c r="N86" i="4"/>
  <c r="N166" i="4" s="1"/>
  <c r="N69" i="4"/>
  <c r="N117" i="4" s="1"/>
  <c r="N142" i="4" s="1"/>
  <c r="AJ110" i="4"/>
  <c r="AJ135" i="4"/>
  <c r="AJ86" i="4"/>
  <c r="AJ166" i="4" s="1"/>
  <c r="AJ69" i="4"/>
  <c r="AJ91" i="4" s="1"/>
  <c r="AJ171" i="4" s="1"/>
  <c r="AB110" i="4"/>
  <c r="AB135" i="4"/>
  <c r="AB86" i="4"/>
  <c r="AB166" i="4"/>
  <c r="AB69" i="4"/>
  <c r="AB117" i="4" s="1"/>
  <c r="AB142" i="4" s="1"/>
  <c r="AB91" i="4"/>
  <c r="AB171" i="4"/>
  <c r="V91" i="4"/>
  <c r="V171" i="4"/>
  <c r="O91" i="4"/>
  <c r="O171" i="4"/>
  <c r="AW91" i="4"/>
  <c r="AW171" i="4" s="1"/>
  <c r="AW117" i="4"/>
  <c r="Q91" i="4"/>
  <c r="Q171" i="4" s="1"/>
  <c r="BG101" i="4" l="1"/>
  <c r="BK104" i="4"/>
  <c r="BB129" i="4"/>
  <c r="BI104" i="4"/>
  <c r="AK2" i="2"/>
  <c r="AK3" i="2"/>
  <c r="AJ132" i="4"/>
  <c r="BO114" i="4"/>
  <c r="BL114" i="4"/>
  <c r="BM114" i="4"/>
  <c r="BG114" i="4"/>
  <c r="BK114" i="4"/>
  <c r="BN114" i="4"/>
  <c r="BK120" i="4"/>
  <c r="BF120" i="4"/>
  <c r="BH120" i="4"/>
  <c r="BI120" i="4"/>
  <c r="BM120" i="4"/>
  <c r="BN120" i="4"/>
  <c r="BG121" i="4"/>
  <c r="BN121" i="4"/>
  <c r="BM121" i="4"/>
  <c r="BI121" i="4"/>
  <c r="BL121" i="4"/>
  <c r="U174" i="4"/>
  <c r="U173" i="4"/>
  <c r="V216" i="4"/>
  <c r="V201" i="4"/>
  <c r="BC217" i="4"/>
  <c r="BC201" i="4"/>
  <c r="W218" i="4"/>
  <c r="W201" i="4"/>
  <c r="AV220" i="4"/>
  <c r="AV201" i="4"/>
  <c r="AU91" i="4"/>
  <c r="AU171" i="4" s="1"/>
  <c r="BI119" i="4"/>
  <c r="T221" i="4"/>
  <c r="T177" i="4" s="1"/>
  <c r="T97" i="4" s="1"/>
  <c r="BJ119" i="4"/>
  <c r="BH114" i="4"/>
  <c r="AY138" i="4"/>
  <c r="BL103" i="4"/>
  <c r="AE32" i="4"/>
  <c r="AE221" i="4" s="1"/>
  <c r="AE177" i="4" s="1"/>
  <c r="AE97" i="4" s="1"/>
  <c r="AC221" i="4"/>
  <c r="AC177" i="4" s="1"/>
  <c r="AC97" i="4" s="1"/>
  <c r="AN64" i="4"/>
  <c r="AN101" i="4"/>
  <c r="AN126" i="4" s="1"/>
  <c r="AN79" i="4"/>
  <c r="AN159" i="4" s="1"/>
  <c r="BO106" i="4"/>
  <c r="BF106" i="4"/>
  <c r="BK106" i="4"/>
  <c r="AV131" i="4"/>
  <c r="BM106" i="4"/>
  <c r="N2" i="2"/>
  <c r="M132" i="4"/>
  <c r="U132" i="4"/>
  <c r="BJ121" i="4"/>
  <c r="BL113" i="4"/>
  <c r="BM111" i="4"/>
  <c r="AG69" i="4"/>
  <c r="AN32" i="4"/>
  <c r="Q201" i="4"/>
  <c r="AJ201" i="4"/>
  <c r="BL120" i="4"/>
  <c r="BI111" i="4"/>
  <c r="BH106" i="4"/>
  <c r="BL105" i="4"/>
  <c r="AR132" i="4"/>
  <c r="BI112" i="4"/>
  <c r="I101" i="4"/>
  <c r="I126" i="4" s="1"/>
  <c r="BJ111" i="4"/>
  <c r="AG79" i="4"/>
  <c r="AG159" i="4" s="1"/>
  <c r="AG110" i="4"/>
  <c r="AG135" i="4" s="1"/>
  <c r="J32" i="4"/>
  <c r="J221" i="4" s="1"/>
  <c r="J177" i="4" s="1"/>
  <c r="J97" i="4" s="1"/>
  <c r="R32" i="4"/>
  <c r="Y32" i="4"/>
  <c r="X79" i="4"/>
  <c r="X159" i="4" s="1"/>
  <c r="X101" i="4"/>
  <c r="X126" i="4" s="1"/>
  <c r="AC64" i="4"/>
  <c r="AC69" i="4" s="1"/>
  <c r="AC79" i="4"/>
  <c r="AC159" i="4" s="1"/>
  <c r="BA161" i="4"/>
  <c r="AC162" i="4"/>
  <c r="BG106" i="4"/>
  <c r="BC32" i="4"/>
  <c r="W101" i="4"/>
  <c r="W126" i="4" s="1"/>
  <c r="W64" i="4"/>
  <c r="U64" i="4"/>
  <c r="AC175" i="4"/>
  <c r="BM105" i="4"/>
  <c r="BI105" i="4"/>
  <c r="BH105" i="4"/>
  <c r="BF105" i="4"/>
  <c r="Y110" i="4"/>
  <c r="Y135" i="4" s="1"/>
  <c r="Y69" i="4"/>
  <c r="AC176" i="4"/>
  <c r="U160" i="4"/>
  <c r="BA164" i="4"/>
  <c r="BN118" i="4"/>
  <c r="BG118" i="4"/>
  <c r="BF118" i="4"/>
  <c r="BL118" i="4"/>
  <c r="BL119" i="4"/>
  <c r="BF119" i="4"/>
  <c r="BK119" i="4"/>
  <c r="BK121" i="4"/>
  <c r="H218" i="4"/>
  <c r="H201" i="4"/>
  <c r="BA221" i="4"/>
  <c r="BA177" i="4" s="1"/>
  <c r="BA97" i="4" s="1"/>
  <c r="BI106" i="4"/>
  <c r="BC131" i="4"/>
  <c r="AB132" i="4"/>
  <c r="BA2" i="2"/>
  <c r="BG107" i="4"/>
  <c r="BL107" i="4"/>
  <c r="BF107" i="4"/>
  <c r="BG3" i="2" s="1"/>
  <c r="BH111" i="4"/>
  <c r="AT32" i="4"/>
  <c r="AT221" i="4" s="1"/>
  <c r="AT177" i="4" s="1"/>
  <c r="AT97" i="4" s="1"/>
  <c r="AC170" i="4"/>
  <c r="BA174" i="4"/>
  <c r="X32" i="4"/>
  <c r="X221" i="4" s="1"/>
  <c r="X177" i="4" s="1"/>
  <c r="X97" i="4" s="1"/>
  <c r="AU32" i="4"/>
  <c r="AU221" i="4" s="1"/>
  <c r="AU177" i="4" s="1"/>
  <c r="AU97" i="4" s="1"/>
  <c r="J64" i="4"/>
  <c r="J69" i="4" s="1"/>
  <c r="J101" i="4"/>
  <c r="J126" i="4" s="1"/>
  <c r="AH79" i="4"/>
  <c r="AH159" i="4" s="1"/>
  <c r="AH101" i="4"/>
  <c r="AH126" i="4" s="1"/>
  <c r="AO79" i="4"/>
  <c r="AO159" i="4" s="1"/>
  <c r="AO64" i="4"/>
  <c r="AW114" i="5"/>
  <c r="AL69" i="4"/>
  <c r="BB137" i="4"/>
  <c r="T132" i="4"/>
  <c r="N32" i="4"/>
  <c r="N221" i="4" s="1"/>
  <c r="N177" i="4" s="1"/>
  <c r="N97" i="4" s="1"/>
  <c r="L79" i="4"/>
  <c r="L159" i="4" s="1"/>
  <c r="L101" i="4"/>
  <c r="L126" i="4" s="1"/>
  <c r="BA170" i="4"/>
  <c r="AS169" i="4"/>
  <c r="L69" i="4"/>
  <c r="AC201" i="4"/>
  <c r="L32" i="4"/>
  <c r="L221" i="4" s="1"/>
  <c r="L177" i="4" s="1"/>
  <c r="L97" i="4" s="1"/>
  <c r="AX32" i="4"/>
  <c r="AX221" i="4" s="1"/>
  <c r="AX177" i="4" s="1"/>
  <c r="AX97" i="4" s="1"/>
  <c r="M64" i="4"/>
  <c r="M69" i="4" s="1"/>
  <c r="M101" i="4"/>
  <c r="M126" i="4" s="1"/>
  <c r="M79" i="4"/>
  <c r="M159" i="4" s="1"/>
  <c r="AQ64" i="4"/>
  <c r="AQ86" i="4" s="1"/>
  <c r="AQ166" i="4" s="1"/>
  <c r="AQ79" i="4"/>
  <c r="AQ159" i="4" s="1"/>
  <c r="AS163" i="4"/>
  <c r="BM113" i="4"/>
  <c r="AV138" i="4"/>
  <c r="BJ113" i="4"/>
  <c r="AZ221" i="4"/>
  <c r="AZ177" i="4" s="1"/>
  <c r="AZ97" i="4" s="1"/>
  <c r="AL221" i="4"/>
  <c r="AL177" i="4" s="1"/>
  <c r="AL97" i="4" s="1"/>
  <c r="BN107" i="4"/>
  <c r="AM32" i="4"/>
  <c r="AM221" i="4" s="1"/>
  <c r="AM177" i="4" s="1"/>
  <c r="AM97" i="4" s="1"/>
  <c r="AS170" i="4"/>
  <c r="BJ102" i="4"/>
  <c r="BL102" i="4"/>
  <c r="BK102" i="4"/>
  <c r="BI102" i="4"/>
  <c r="BG103" i="4"/>
  <c r="BN103" i="4"/>
  <c r="BF103" i="4"/>
  <c r="BM103" i="4"/>
  <c r="BH103" i="4"/>
  <c r="AS132" i="4"/>
  <c r="BI113" i="4"/>
  <c r="BM104" i="4"/>
  <c r="Q32" i="4"/>
  <c r="Q221" i="4" s="1"/>
  <c r="Q177" i="4" s="1"/>
  <c r="Q97" i="4" s="1"/>
  <c r="AV91" i="4"/>
  <c r="AV171" i="4" s="1"/>
  <c r="BI103" i="4"/>
  <c r="W79" i="4"/>
  <c r="W159" i="4" s="1"/>
  <c r="M172" i="4"/>
  <c r="BA176" i="4"/>
  <c r="G91" i="4"/>
  <c r="G171" i="4" s="1"/>
  <c r="AL110" i="4"/>
  <c r="AL135" i="4" s="1"/>
  <c r="BF113" i="4"/>
  <c r="BJ106" i="4"/>
  <c r="U167" i="4"/>
  <c r="BJ114" i="4"/>
  <c r="BH102" i="4"/>
  <c r="BI101" i="4"/>
  <c r="AM64" i="4"/>
  <c r="BM118" i="4"/>
  <c r="BB86" i="4"/>
  <c r="BB166" i="4" s="1"/>
  <c r="AC161" i="4"/>
  <c r="AK167" i="4"/>
  <c r="U172" i="4"/>
  <c r="AC168" i="4"/>
  <c r="M169" i="4"/>
  <c r="AC173" i="4"/>
  <c r="AC174" i="4"/>
  <c r="M175" i="4"/>
  <c r="AS175" i="4"/>
  <c r="AD219" i="4"/>
  <c r="AD201" i="4"/>
  <c r="Y220" i="4"/>
  <c r="Y201" i="4"/>
  <c r="I86" i="4"/>
  <c r="I166" i="4" s="1"/>
  <c r="I69" i="4"/>
  <c r="I110" i="4"/>
  <c r="I135" i="4" s="1"/>
  <c r="AA64" i="4"/>
  <c r="AA101" i="4"/>
  <c r="AA126" i="4" s="1"/>
  <c r="AW136" i="4"/>
  <c r="BG111" i="4"/>
  <c r="BL111" i="4"/>
  <c r="BN111" i="4"/>
  <c r="BH121" i="4"/>
  <c r="BH104" i="4"/>
  <c r="AK159" i="4"/>
  <c r="M161" i="4"/>
  <c r="BA172" i="4"/>
  <c r="U176" i="4"/>
  <c r="BL101" i="4"/>
  <c r="BM107" i="4"/>
  <c r="I32" i="4"/>
  <c r="I221" i="4" s="1"/>
  <c r="I177" i="4" s="1"/>
  <c r="I97" i="4" s="1"/>
  <c r="AF32" i="4"/>
  <c r="AF221" i="4" s="1"/>
  <c r="AF177" i="4" s="1"/>
  <c r="AF97" i="4" s="1"/>
  <c r="BB144" i="4"/>
  <c r="BJ107" i="4"/>
  <c r="BN105" i="4"/>
  <c r="BE32" i="4"/>
  <c r="BE221" i="4" s="1"/>
  <c r="BE177" i="4" s="1"/>
  <c r="BE97" i="4" s="1"/>
  <c r="AS161" i="4"/>
  <c r="AZ117" i="4"/>
  <c r="AZ142" i="4" s="1"/>
  <c r="AZ91" i="4"/>
  <c r="AZ171" i="4" s="1"/>
  <c r="BL106" i="4"/>
  <c r="BM102" i="4"/>
  <c r="U79" i="4"/>
  <c r="U159" i="4" s="1"/>
  <c r="BJ118" i="4"/>
  <c r="AA32" i="4"/>
  <c r="AA221" i="4" s="1"/>
  <c r="AA177" i="4" s="1"/>
  <c r="AA97" i="4" s="1"/>
  <c r="BN101" i="4"/>
  <c r="BF101" i="4"/>
  <c r="AC160" i="4"/>
  <c r="AS162" i="4"/>
  <c r="AY137" i="4"/>
  <c r="BH112" i="4"/>
  <c r="BL112" i="4"/>
  <c r="BG112" i="4"/>
  <c r="BF112" i="4"/>
  <c r="BB91" i="4"/>
  <c r="BB171" i="4" s="1"/>
  <c r="BH101" i="4"/>
  <c r="Q86" i="4"/>
  <c r="Q166" i="4" s="1"/>
  <c r="AV146" i="4"/>
  <c r="BG120" i="4"/>
  <c r="BI107" i="4"/>
  <c r="BJ2" i="2" s="1"/>
  <c r="BN113" i="4"/>
  <c r="BN112" i="4"/>
  <c r="N91" i="4"/>
  <c r="N171" i="4" s="1"/>
  <c r="AU86" i="4"/>
  <c r="AU166" i="4" s="1"/>
  <c r="Q110" i="4"/>
  <c r="Q135" i="4" s="1"/>
  <c r="AY145" i="4"/>
  <c r="BA132" i="4"/>
  <c r="G201" i="4"/>
  <c r="AX144" i="4"/>
  <c r="BN119" i="4"/>
  <c r="BK113" i="4"/>
  <c r="BI114" i="4"/>
  <c r="BK103" i="4"/>
  <c r="AW127" i="4"/>
  <c r="BF114" i="4"/>
  <c r="AV110" i="4"/>
  <c r="AV135" i="4" s="1"/>
  <c r="BN104" i="4"/>
  <c r="BB110" i="4"/>
  <c r="BB135" i="4" s="1"/>
  <c r="AM79" i="4"/>
  <c r="AM159" i="4" s="1"/>
  <c r="AR79" i="4"/>
  <c r="AR159" i="4" s="1"/>
  <c r="AR64" i="4"/>
  <c r="BC101" i="4"/>
  <c r="BC126" i="4" s="1"/>
  <c r="BC79" i="4"/>
  <c r="BC159" i="4" s="1"/>
  <c r="BC64" i="4"/>
  <c r="AK160" i="4"/>
  <c r="AK168" i="4"/>
  <c r="AN218" i="4"/>
  <c r="AN201" i="4"/>
  <c r="S201" i="4"/>
  <c r="BA159" i="4"/>
  <c r="K32" i="4"/>
  <c r="S32" i="4"/>
  <c r="S221" i="4" s="1"/>
  <c r="S177" i="4" s="1"/>
  <c r="S97" i="4" s="1"/>
  <c r="Z32" i="4"/>
  <c r="Z221" i="4" s="1"/>
  <c r="Z177" i="4" s="1"/>
  <c r="Z97" i="4" s="1"/>
  <c r="AG32" i="4"/>
  <c r="AG221" i="4" s="1"/>
  <c r="AG177" i="4" s="1"/>
  <c r="AG97" i="4" s="1"/>
  <c r="AV32" i="4"/>
  <c r="AV221" i="4" s="1"/>
  <c r="AV177" i="4" s="1"/>
  <c r="AV97" i="4" s="1"/>
  <c r="R64" i="4"/>
  <c r="R101" i="4"/>
  <c r="R126" i="4" s="1"/>
  <c r="U163" i="4"/>
  <c r="BA165" i="4"/>
  <c r="BA167" i="4"/>
  <c r="AC172" i="4"/>
  <c r="BA169" i="4"/>
  <c r="P2" i="2"/>
  <c r="O132" i="4"/>
  <c r="W132" i="4"/>
  <c r="BH118" i="4"/>
  <c r="AS79" i="4"/>
  <c r="AS159" i="4" s="1"/>
  <c r="U32" i="4"/>
  <c r="U221" i="4" s="1"/>
  <c r="U177" i="4" s="1"/>
  <c r="U97" i="4" s="1"/>
  <c r="AJ32" i="4"/>
  <c r="AJ221" i="4" s="1"/>
  <c r="AJ177" i="4" s="1"/>
  <c r="AJ97" i="4" s="1"/>
  <c r="AK32" i="4"/>
  <c r="AK221" i="4" s="1"/>
  <c r="AK177" i="4" s="1"/>
  <c r="AK97" i="4" s="1"/>
  <c r="W32" i="4"/>
  <c r="AZ79" i="4"/>
  <c r="AZ159" i="4" s="1"/>
  <c r="AZ101" i="4"/>
  <c r="AZ126" i="4" s="1"/>
  <c r="AC163" i="4"/>
  <c r="AK170" i="4"/>
  <c r="AS172" i="4"/>
  <c r="M162" i="4"/>
  <c r="M168" i="4"/>
  <c r="AZ32" i="4"/>
  <c r="BB32" i="4"/>
  <c r="H64" i="4"/>
  <c r="H110" i="4" s="1"/>
  <c r="H135" i="4" s="1"/>
  <c r="H79" i="4"/>
  <c r="H159" i="4" s="1"/>
  <c r="M163" i="4"/>
  <c r="BA163" i="4"/>
  <c r="M165" i="4"/>
  <c r="AS165" i="4"/>
  <c r="AC167" i="4"/>
  <c r="AS167" i="4"/>
  <c r="BA160" i="4"/>
  <c r="U162" i="4"/>
  <c r="AC169" i="4"/>
  <c r="M174" i="4"/>
  <c r="BA175" i="4"/>
  <c r="BG104" i="4"/>
  <c r="AJ2" i="2"/>
  <c r="AI132" i="4"/>
  <c r="BO111" i="4"/>
  <c r="AB32" i="4"/>
  <c r="AB221" i="4" s="1"/>
  <c r="AB177" i="4" s="1"/>
  <c r="AB97" i="4" s="1"/>
  <c r="AI32" i="4"/>
  <c r="AI221" i="4" s="1"/>
  <c r="AI177" i="4" s="1"/>
  <c r="AI97" i="4" s="1"/>
  <c r="AP32" i="4"/>
  <c r="AP221" i="4" s="1"/>
  <c r="AP177" i="4" s="1"/>
  <c r="AP97" i="4" s="1"/>
  <c r="AW32" i="4"/>
  <c r="AW221" i="4" s="1"/>
  <c r="AW177" i="4" s="1"/>
  <c r="AW97" i="4" s="1"/>
  <c r="M32" i="4"/>
  <c r="M221" i="4" s="1"/>
  <c r="M177" i="4" s="1"/>
  <c r="M97" i="4" s="1"/>
  <c r="AO32" i="4"/>
  <c r="AO221" i="4" s="1"/>
  <c r="AO177" i="4" s="1"/>
  <c r="AO97" i="4" s="1"/>
  <c r="AC165" i="4"/>
  <c r="BA162" i="4"/>
  <c r="AS168" i="4"/>
  <c r="AM2" i="2"/>
  <c r="V114" i="5"/>
  <c r="AC114" i="5"/>
  <c r="AI114" i="5"/>
  <c r="AM114" i="5"/>
  <c r="AT114" i="5"/>
  <c r="G32" i="4"/>
  <c r="O32" i="4"/>
  <c r="O221" i="4" s="1"/>
  <c r="O177" i="4" s="1"/>
  <c r="O97" i="4" s="1"/>
  <c r="V32" i="4"/>
  <c r="V221" i="4" s="1"/>
  <c r="V177" i="4" s="1"/>
  <c r="V97" i="4" s="1"/>
  <c r="AY32" i="4"/>
  <c r="AY221" i="4" s="1"/>
  <c r="AY177" i="4" s="1"/>
  <c r="AY97" i="4" s="1"/>
  <c r="U161" i="4"/>
  <c r="AK163" i="4"/>
  <c r="M167" i="4"/>
  <c r="U170" i="4"/>
  <c r="AK172" i="4"/>
  <c r="M173" i="4"/>
  <c r="Q2" i="2"/>
  <c r="Q3" i="2"/>
  <c r="AL174" i="4"/>
  <c r="AL173" i="4"/>
  <c r="BA201" i="4"/>
  <c r="BI118" i="4"/>
  <c r="T64" i="4"/>
  <c r="BK118" i="4"/>
  <c r="H32" i="4"/>
  <c r="H221" i="4" s="1"/>
  <c r="H177" i="4" s="1"/>
  <c r="H97" i="4" s="1"/>
  <c r="AD32" i="4"/>
  <c r="AD221" i="4" s="1"/>
  <c r="AD177" i="4" s="1"/>
  <c r="AD97" i="4" s="1"/>
  <c r="AR32" i="4"/>
  <c r="AR221" i="4" s="1"/>
  <c r="AR177" i="4" s="1"/>
  <c r="AR97" i="4" s="1"/>
  <c r="P32" i="4"/>
  <c r="P221" i="4" s="1"/>
  <c r="P177" i="4" s="1"/>
  <c r="P97" i="4" s="1"/>
  <c r="U165" i="4"/>
  <c r="M170" i="4"/>
  <c r="AS160" i="4"/>
  <c r="AK162" i="4"/>
  <c r="U164" i="4"/>
  <c r="AK164" i="4"/>
  <c r="AS164" i="4"/>
  <c r="AS173" i="4"/>
  <c r="BO102" i="4"/>
  <c r="BO105" i="4"/>
  <c r="BG105" i="4"/>
  <c r="BO119" i="4"/>
  <c r="AE145" i="4"/>
  <c r="U130" i="4"/>
  <c r="AO128" i="4"/>
  <c r="AJ144" i="4"/>
  <c r="I137" i="4"/>
  <c r="BC128" i="4"/>
  <c r="AD127" i="4"/>
  <c r="BM119" i="4"/>
  <c r="AF173" i="4"/>
  <c r="AF174" i="4"/>
  <c r="AH201" i="4"/>
  <c r="AH221" i="4" s="1"/>
  <c r="AH177" i="4" s="1"/>
  <c r="AH97" i="4" s="1"/>
  <c r="W114" i="5"/>
  <c r="AJ114" i="5"/>
  <c r="AQ114" i="5"/>
  <c r="AS176" i="4"/>
  <c r="BB176" i="4"/>
  <c r="M160" i="4"/>
  <c r="X160" i="4"/>
  <c r="AD160" i="4"/>
  <c r="AT160" i="4"/>
  <c r="BE160" i="4"/>
  <c r="AW162" i="4"/>
  <c r="I164" i="4"/>
  <c r="AN164" i="4"/>
  <c r="H169" i="4"/>
  <c r="N169" i="4"/>
  <c r="Y169" i="4"/>
  <c r="AK169" i="4"/>
  <c r="I173" i="4"/>
  <c r="AK173" i="4"/>
  <c r="AW173" i="4"/>
  <c r="BB173" i="4"/>
  <c r="Y174" i="4"/>
  <c r="AK174" i="4"/>
  <c r="AG128" i="4"/>
  <c r="AU128" i="4"/>
  <c r="BO104" i="4"/>
  <c r="AZ131" i="4"/>
  <c r="AG139" i="4"/>
  <c r="BO118" i="4"/>
  <c r="BO120" i="4"/>
  <c r="AH173" i="4"/>
  <c r="BE3" i="2"/>
  <c r="M114" i="5"/>
  <c r="P114" i="5"/>
  <c r="AG114" i="5"/>
  <c r="AN114" i="5"/>
  <c r="BA114" i="5"/>
  <c r="BD114" i="5"/>
  <c r="G176" i="4"/>
  <c r="M176" i="4"/>
  <c r="N160" i="4"/>
  <c r="Y160" i="4"/>
  <c r="X162" i="4"/>
  <c r="N164" i="4"/>
  <c r="AO164" i="4"/>
  <c r="U168" i="4"/>
  <c r="AE168" i="4"/>
  <c r="AO168" i="4"/>
  <c r="I169" i="4"/>
  <c r="AL169" i="4"/>
  <c r="P174" i="4"/>
  <c r="U175" i="4"/>
  <c r="AF175" i="4"/>
  <c r="AR127" i="4"/>
  <c r="M130" i="4"/>
  <c r="Y137" i="4"/>
  <c r="BO112" i="4"/>
  <c r="Z201" i="4"/>
  <c r="AP201" i="4"/>
  <c r="T114" i="5"/>
  <c r="V176" i="4"/>
  <c r="AT176" i="4"/>
  <c r="AO160" i="4"/>
  <c r="P168" i="4"/>
  <c r="BA168" i="4"/>
  <c r="P169" i="4"/>
  <c r="U169" i="4"/>
  <c r="P173" i="4"/>
  <c r="BD173" i="4"/>
  <c r="AL175" i="4"/>
  <c r="BL104" i="4"/>
  <c r="BJ104" i="4"/>
  <c r="BK112" i="4"/>
  <c r="H114" i="5"/>
  <c r="Y114" i="5"/>
  <c r="AB114" i="5"/>
  <c r="AS114" i="5"/>
  <c r="AV114" i="5"/>
  <c r="R69" i="4"/>
  <c r="R86" i="4"/>
  <c r="R166" i="4" s="1"/>
  <c r="R110" i="4"/>
  <c r="R135" i="4" s="1"/>
  <c r="AD69" i="4"/>
  <c r="AD86" i="4"/>
  <c r="AD166" i="4" s="1"/>
  <c r="AD110" i="4"/>
  <c r="AD135" i="4" s="1"/>
  <c r="AQ69" i="4"/>
  <c r="BM101" i="4"/>
  <c r="BK101" i="4"/>
  <c r="BD126" i="4"/>
  <c r="AF86" i="4"/>
  <c r="AF166" i="4" s="1"/>
  <c r="AF69" i="4"/>
  <c r="AF110" i="4"/>
  <c r="AF135" i="4" s="1"/>
  <c r="AS110" i="4"/>
  <c r="AS135" i="4" s="1"/>
  <c r="AS69" i="4"/>
  <c r="AS86" i="4"/>
  <c r="AS166" i="4" s="1"/>
  <c r="BE110" i="4"/>
  <c r="BE135" i="4" s="1"/>
  <c r="BE86" i="4"/>
  <c r="BE166" i="4" s="1"/>
  <c r="BE69" i="4"/>
  <c r="AT110" i="4"/>
  <c r="AT135" i="4" s="1"/>
  <c r="AT69" i="4"/>
  <c r="AT86" i="4"/>
  <c r="AT166" i="4" s="1"/>
  <c r="BB221" i="4"/>
  <c r="BB177" i="4" s="1"/>
  <c r="BB97" i="4" s="1"/>
  <c r="H86" i="4"/>
  <c r="H166" i="4" s="1"/>
  <c r="AJ117" i="4"/>
  <c r="AJ142" i="4" s="1"/>
  <c r="J86" i="4"/>
  <c r="J166" i="4" s="1"/>
  <c r="J110" i="4"/>
  <c r="J135" i="4" s="1"/>
  <c r="K110" i="4"/>
  <c r="K135" i="4" s="1"/>
  <c r="K86" i="4"/>
  <c r="K166" i="4" s="1"/>
  <c r="K69" i="4"/>
  <c r="AK69" i="4"/>
  <c r="AK110" i="4"/>
  <c r="AK135" i="4" s="1"/>
  <c r="AK86" i="4"/>
  <c r="AK166" i="4" s="1"/>
  <c r="AX110" i="4"/>
  <c r="AX69" i="4"/>
  <c r="AX86" i="4"/>
  <c r="AX166" i="4" s="1"/>
  <c r="M86" i="4"/>
  <c r="M166" i="4" s="1"/>
  <c r="K221" i="4"/>
  <c r="K177" i="4" s="1"/>
  <c r="K97" i="4" s="1"/>
  <c r="Z86" i="4"/>
  <c r="Z166" i="4" s="1"/>
  <c r="Z110" i="4"/>
  <c r="Z135" i="4" s="1"/>
  <c r="Z69" i="4"/>
  <c r="AY86" i="4"/>
  <c r="AY166" i="4" s="1"/>
  <c r="AY110" i="4"/>
  <c r="AY135" i="4" s="1"/>
  <c r="AY69" i="4"/>
  <c r="AW142" i="4"/>
  <c r="AN69" i="4"/>
  <c r="AN110" i="4"/>
  <c r="AN135" i="4" s="1"/>
  <c r="AN86" i="4"/>
  <c r="AN166" i="4" s="1"/>
  <c r="P69" i="4"/>
  <c r="P86" i="4"/>
  <c r="P166" i="4" s="1"/>
  <c r="P110" i="4"/>
  <c r="P135" i="4" s="1"/>
  <c r="AA86" i="4"/>
  <c r="AA166" i="4" s="1"/>
  <c r="AA110" i="4"/>
  <c r="AA135" i="4" s="1"/>
  <c r="AA69" i="4"/>
  <c r="BA69" i="4"/>
  <c r="BA86" i="4"/>
  <c r="BA166" i="4" s="1"/>
  <c r="BA110" i="4"/>
  <c r="BA135" i="4" s="1"/>
  <c r="AC110" i="4"/>
  <c r="AC135" i="4" s="1"/>
  <c r="AC86" i="4"/>
  <c r="AC166" i="4" s="1"/>
  <c r="AP69" i="4"/>
  <c r="AP110" i="4"/>
  <c r="AP135" i="4" s="1"/>
  <c r="AP86" i="4"/>
  <c r="AP166" i="4" s="1"/>
  <c r="BM2" i="2"/>
  <c r="BM3" i="2"/>
  <c r="AP79" i="4"/>
  <c r="AP159" i="4" s="1"/>
  <c r="BH2" i="2"/>
  <c r="BH3" i="2"/>
  <c r="AH64" i="4"/>
  <c r="BI2" i="2"/>
  <c r="BI3" i="2"/>
  <c r="J79" i="4"/>
  <c r="J159" i="4" s="1"/>
  <c r="BL2" i="2"/>
  <c r="BL3" i="2"/>
  <c r="S64" i="4"/>
  <c r="BA126" i="4"/>
  <c r="AE64" i="4"/>
  <c r="AI64" i="4"/>
  <c r="AY79" i="4"/>
  <c r="AY159" i="4" s="1"/>
  <c r="R218" i="4"/>
  <c r="R201" i="4"/>
  <c r="R221" i="4" s="1"/>
  <c r="R177" i="4" s="1"/>
  <c r="R97" i="4" s="1"/>
  <c r="X64" i="4"/>
  <c r="AD21" i="5"/>
  <c r="AF21" i="5"/>
  <c r="K101" i="4"/>
  <c r="K126" i="4" s="1"/>
  <c r="AQ101" i="4"/>
  <c r="AQ126" i="4" s="1"/>
  <c r="BD79" i="4"/>
  <c r="BD159" i="4" s="1"/>
  <c r="M2" i="2"/>
  <c r="M3" i="2"/>
  <c r="AG2" i="2"/>
  <c r="AG3" i="2"/>
  <c r="AZ2" i="2"/>
  <c r="AZ3" i="2"/>
  <c r="BD64" i="4"/>
  <c r="BO103" i="4"/>
  <c r="BN2" i="2"/>
  <c r="BN3" i="2"/>
  <c r="BJ103" i="4"/>
  <c r="AF79" i="4"/>
  <c r="AF159" i="4" s="1"/>
  <c r="AW135" i="4"/>
  <c r="BK2" i="2"/>
  <c r="BK3" i="2"/>
  <c r="P101" i="4"/>
  <c r="P126" i="4" s="1"/>
  <c r="BB175" i="4"/>
  <c r="BK105" i="4"/>
  <c r="AH217" i="4"/>
  <c r="H2" i="2"/>
  <c r="AW2" i="2"/>
  <c r="AC2" i="2"/>
  <c r="I2" i="2"/>
  <c r="AU3" i="2"/>
  <c r="AA3" i="2"/>
  <c r="AV2" i="2"/>
  <c r="AB2" i="2"/>
  <c r="BO121" i="4"/>
  <c r="AT3" i="2"/>
  <c r="Z3" i="2"/>
  <c r="AS201" i="4"/>
  <c r="AS221" i="4" s="1"/>
  <c r="AS177" i="4" s="1"/>
  <c r="AS97" i="4" s="1"/>
  <c r="AU2" i="2"/>
  <c r="AA2" i="2"/>
  <c r="AS3" i="2"/>
  <c r="Y3" i="2"/>
  <c r="AT2" i="2"/>
  <c r="Z2" i="2"/>
  <c r="AR3" i="2"/>
  <c r="X3" i="2"/>
  <c r="Q21" i="5"/>
  <c r="S21" i="5" s="1"/>
  <c r="BJ112" i="4"/>
  <c r="AS2" i="2"/>
  <c r="Y2" i="2"/>
  <c r="AQ3" i="2"/>
  <c r="W3" i="2"/>
  <c r="AB20" i="5"/>
  <c r="AK201" i="4"/>
  <c r="AR2" i="2"/>
  <c r="X2" i="2"/>
  <c r="AP3" i="2"/>
  <c r="V3" i="2"/>
  <c r="U215" i="4"/>
  <c r="AQ2" i="2"/>
  <c r="W2" i="2"/>
  <c r="AO3" i="2"/>
  <c r="U3" i="2"/>
  <c r="AP2" i="2"/>
  <c r="V2" i="2"/>
  <c r="BO113" i="4"/>
  <c r="AN3" i="2"/>
  <c r="T3" i="2"/>
  <c r="BD143" i="4"/>
  <c r="AO2" i="2"/>
  <c r="U2" i="2"/>
  <c r="AM3" i="2"/>
  <c r="S3" i="2"/>
  <c r="AN2" i="2"/>
  <c r="T2" i="2"/>
  <c r="BF3" i="2"/>
  <c r="AL3" i="2"/>
  <c r="R3" i="2"/>
  <c r="O22" i="5"/>
  <c r="BG113" i="4"/>
  <c r="AU145" i="4"/>
  <c r="BO107" i="4"/>
  <c r="BD3" i="2"/>
  <c r="AJ3" i="2"/>
  <c r="P3" i="2"/>
  <c r="BN106" i="4"/>
  <c r="BC3" i="2"/>
  <c r="AI3" i="2"/>
  <c r="O3" i="2"/>
  <c r="BB3" i="2"/>
  <c r="AH3" i="2"/>
  <c r="N3" i="2"/>
  <c r="BA3" i="2"/>
  <c r="M215" i="4"/>
  <c r="AF3" i="2"/>
  <c r="L3" i="2"/>
  <c r="AY3" i="2"/>
  <c r="AE3" i="2"/>
  <c r="K3" i="2"/>
  <c r="AX3" i="2"/>
  <c r="AD3" i="2"/>
  <c r="J3" i="2"/>
  <c r="H3" i="2"/>
  <c r="AW3" i="2"/>
  <c r="AC3" i="2"/>
  <c r="I3" i="2"/>
  <c r="AV3" i="2"/>
  <c r="AB3" i="2"/>
  <c r="I91" i="4" l="1"/>
  <c r="I171" i="4" s="1"/>
  <c r="I117" i="4"/>
  <c r="I142" i="4" s="1"/>
  <c r="BO3" i="2"/>
  <c r="AQ110" i="4"/>
  <c r="AQ135" i="4" s="1"/>
  <c r="BC110" i="4"/>
  <c r="BC135" i="4" s="1"/>
  <c r="BC69" i="4"/>
  <c r="BC86" i="4"/>
  <c r="BC166" i="4" s="1"/>
  <c r="AN221" i="4"/>
  <c r="AN177" i="4" s="1"/>
  <c r="AN97" i="4" s="1"/>
  <c r="G221" i="4"/>
  <c r="G177" i="4" s="1"/>
  <c r="G97" i="4" s="1"/>
  <c r="BC221" i="4"/>
  <c r="BC177" i="4" s="1"/>
  <c r="BC97" i="4" s="1"/>
  <c r="Y221" i="4"/>
  <c r="Y177" i="4" s="1"/>
  <c r="Y97" i="4" s="1"/>
  <c r="AG91" i="4"/>
  <c r="AG171" i="4" s="1"/>
  <c r="AG117" i="4"/>
  <c r="AG142" i="4" s="1"/>
  <c r="AM110" i="4"/>
  <c r="AM135" i="4" s="1"/>
  <c r="AM69" i="4"/>
  <c r="AM86" i="4"/>
  <c r="AM166" i="4" s="1"/>
  <c r="Y91" i="4"/>
  <c r="Y171" i="4" s="1"/>
  <c r="Y117" i="4"/>
  <c r="Y142" i="4" s="1"/>
  <c r="T110" i="4"/>
  <c r="T135" i="4" s="1"/>
  <c r="T69" i="4"/>
  <c r="T86" i="4"/>
  <c r="T166" i="4" s="1"/>
  <c r="H69" i="4"/>
  <c r="H91" i="4" s="1"/>
  <c r="H171" i="4" s="1"/>
  <c r="BJ101" i="4"/>
  <c r="AO86" i="4"/>
  <c r="AO166" i="4" s="1"/>
  <c r="AO110" i="4"/>
  <c r="AO135" i="4" s="1"/>
  <c r="AO69" i="4"/>
  <c r="U69" i="4"/>
  <c r="U86" i="4"/>
  <c r="U166" i="4" s="1"/>
  <c r="U110" i="4"/>
  <c r="U135" i="4" s="1"/>
  <c r="W69" i="4"/>
  <c r="W110" i="4"/>
  <c r="W135" i="4" s="1"/>
  <c r="W86" i="4"/>
  <c r="W166" i="4" s="1"/>
  <c r="M110" i="4"/>
  <c r="M135" i="4" s="1"/>
  <c r="BO2" i="2"/>
  <c r="BO101" i="4"/>
  <c r="BJ3" i="2"/>
  <c r="BG2" i="2"/>
  <c r="W221" i="4"/>
  <c r="W177" i="4" s="1"/>
  <c r="W97" i="4" s="1"/>
  <c r="AR110" i="4"/>
  <c r="AR135" i="4" s="1"/>
  <c r="AR86" i="4"/>
  <c r="AR166" i="4" s="1"/>
  <c r="AR69" i="4"/>
  <c r="L91" i="4"/>
  <c r="L171" i="4" s="1"/>
  <c r="L117" i="4"/>
  <c r="L142" i="4" s="1"/>
  <c r="AL117" i="4"/>
  <c r="AL142" i="4" s="1"/>
  <c r="AL91" i="4"/>
  <c r="AL171" i="4" s="1"/>
  <c r="AS91" i="4"/>
  <c r="AS171" i="4" s="1"/>
  <c r="AS117" i="4"/>
  <c r="AS142" i="4" s="1"/>
  <c r="BA117" i="4"/>
  <c r="BA142" i="4" s="1"/>
  <c r="BA91" i="4"/>
  <c r="BA171" i="4" s="1"/>
  <c r="Z117" i="4"/>
  <c r="Z142" i="4" s="1"/>
  <c r="Z91" i="4"/>
  <c r="Z171" i="4" s="1"/>
  <c r="X69" i="4"/>
  <c r="X86" i="4"/>
  <c r="X166" i="4" s="1"/>
  <c r="X110" i="4"/>
  <c r="X135" i="4" s="1"/>
  <c r="AA117" i="4"/>
  <c r="AA142" i="4" s="1"/>
  <c r="AA91" i="4"/>
  <c r="AA171" i="4" s="1"/>
  <c r="AF117" i="4"/>
  <c r="AF142" i="4" s="1"/>
  <c r="AF91" i="4"/>
  <c r="AF171" i="4" s="1"/>
  <c r="AD20" i="5"/>
  <c r="AF20" i="5"/>
  <c r="Z22" i="5"/>
  <c r="AB22" i="5" s="1"/>
  <c r="O23" i="5"/>
  <c r="M91" i="4"/>
  <c r="M171" i="4" s="1"/>
  <c r="M117" i="4"/>
  <c r="M142" i="4" s="1"/>
  <c r="P91" i="4"/>
  <c r="P171" i="4" s="1"/>
  <c r="P117" i="4"/>
  <c r="P142" i="4" s="1"/>
  <c r="Q22" i="5"/>
  <c r="S22" i="5" s="1"/>
  <c r="BD110" i="4"/>
  <c r="BL110" i="4" s="1"/>
  <c r="BD86" i="4"/>
  <c r="BD166" i="4" s="1"/>
  <c r="BD69" i="4"/>
  <c r="AX91" i="4"/>
  <c r="AX171" i="4" s="1"/>
  <c r="AX117" i="4"/>
  <c r="AX135" i="4"/>
  <c r="BF110" i="4"/>
  <c r="BJ110" i="4"/>
  <c r="AQ91" i="4"/>
  <c r="AQ171" i="4" s="1"/>
  <c r="AQ117" i="4"/>
  <c r="AQ142" i="4" s="1"/>
  <c r="AI86" i="4"/>
  <c r="AI166" i="4" s="1"/>
  <c r="AI110" i="4"/>
  <c r="AI135" i="4" s="1"/>
  <c r="AI69" i="4"/>
  <c r="AE110" i="4"/>
  <c r="AE135" i="4" s="1"/>
  <c r="AE69" i="4"/>
  <c r="AE86" i="4"/>
  <c r="AE166" i="4" s="1"/>
  <c r="AP117" i="4"/>
  <c r="AP142" i="4" s="1"/>
  <c r="AP91" i="4"/>
  <c r="AP171" i="4" s="1"/>
  <c r="AH69" i="4"/>
  <c r="AH86" i="4"/>
  <c r="AH166" i="4" s="1"/>
  <c r="AH110" i="4"/>
  <c r="AH135" i="4" s="1"/>
  <c r="AN117" i="4"/>
  <c r="AN142" i="4" s="1"/>
  <c r="AN91" i="4"/>
  <c r="AN171" i="4" s="1"/>
  <c r="AK117" i="4"/>
  <c r="AK142" i="4" s="1"/>
  <c r="AK91" i="4"/>
  <c r="AK171" i="4" s="1"/>
  <c r="AT91" i="4"/>
  <c r="AT171" i="4" s="1"/>
  <c r="AT117" i="4"/>
  <c r="AT142" i="4" s="1"/>
  <c r="K117" i="4"/>
  <c r="K142" i="4" s="1"/>
  <c r="K91" i="4"/>
  <c r="K171" i="4" s="1"/>
  <c r="AD91" i="4"/>
  <c r="AD171" i="4" s="1"/>
  <c r="AD117" i="4"/>
  <c r="AD142" i="4" s="1"/>
  <c r="S86" i="4"/>
  <c r="S166" i="4" s="1"/>
  <c r="S69" i="4"/>
  <c r="S110" i="4"/>
  <c r="S135" i="4" s="1"/>
  <c r="AC117" i="4"/>
  <c r="AC142" i="4" s="1"/>
  <c r="AC91" i="4"/>
  <c r="AC171" i="4" s="1"/>
  <c r="BE117" i="4"/>
  <c r="BE142" i="4" s="1"/>
  <c r="BE91" i="4"/>
  <c r="BE171" i="4" s="1"/>
  <c r="BP3" i="2"/>
  <c r="BP2" i="2"/>
  <c r="AY117" i="4"/>
  <c r="AY142" i="4" s="1"/>
  <c r="AY91" i="4"/>
  <c r="AY171" i="4" s="1"/>
  <c r="R91" i="4"/>
  <c r="R171" i="4" s="1"/>
  <c r="R117" i="4"/>
  <c r="R142" i="4" s="1"/>
  <c r="J117" i="4"/>
  <c r="J142" i="4" s="1"/>
  <c r="J91" i="4"/>
  <c r="J171" i="4" s="1"/>
  <c r="AM91" i="4" l="1"/>
  <c r="AM171" i="4" s="1"/>
  <c r="AM117" i="4"/>
  <c r="AM142" i="4" s="1"/>
  <c r="W117" i="4"/>
  <c r="W142" i="4" s="1"/>
  <c r="W91" i="4"/>
  <c r="W171" i="4" s="1"/>
  <c r="BG110" i="4"/>
  <c r="BM110" i="4"/>
  <c r="H117" i="4"/>
  <c r="H142" i="4" s="1"/>
  <c r="U117" i="4"/>
  <c r="U142" i="4" s="1"/>
  <c r="U91" i="4"/>
  <c r="U171" i="4" s="1"/>
  <c r="T117" i="4"/>
  <c r="T142" i="4" s="1"/>
  <c r="T91" i="4"/>
  <c r="T171" i="4" s="1"/>
  <c r="BK110" i="4"/>
  <c r="AO117" i="4"/>
  <c r="AO142" i="4" s="1"/>
  <c r="AO91" i="4"/>
  <c r="AO171" i="4" s="1"/>
  <c r="BC91" i="4"/>
  <c r="BC171" i="4" s="1"/>
  <c r="BC117" i="4"/>
  <c r="BC142" i="4" s="1"/>
  <c r="BI110" i="4"/>
  <c r="AR117" i="4"/>
  <c r="AR142" i="4" s="1"/>
  <c r="AR91" i="4"/>
  <c r="AR171" i="4" s="1"/>
  <c r="BH110" i="4"/>
  <c r="Z23" i="5"/>
  <c r="AB23" i="5" s="1"/>
  <c r="O24" i="5"/>
  <c r="Q23" i="5"/>
  <c r="S23" i="5" s="1"/>
  <c r="X117" i="4"/>
  <c r="X142" i="4" s="1"/>
  <c r="X91" i="4"/>
  <c r="X171" i="4" s="1"/>
  <c r="AF22" i="5"/>
  <c r="AD22" i="5"/>
  <c r="AX142" i="4"/>
  <c r="BI117" i="4"/>
  <c r="BD135" i="4"/>
  <c r="BN110" i="4"/>
  <c r="BO110" i="4"/>
  <c r="AE117" i="4"/>
  <c r="AE142" i="4" s="1"/>
  <c r="AE91" i="4"/>
  <c r="AE171" i="4" s="1"/>
  <c r="AI91" i="4"/>
  <c r="AI171" i="4" s="1"/>
  <c r="AI117" i="4"/>
  <c r="AI142" i="4" s="1"/>
  <c r="AH117" i="4"/>
  <c r="AH142" i="4" s="1"/>
  <c r="AH91" i="4"/>
  <c r="AH171" i="4" s="1"/>
  <c r="BD91" i="4"/>
  <c r="BD171" i="4" s="1"/>
  <c r="BD117" i="4"/>
  <c r="BD142" i="4" s="1"/>
  <c r="S117" i="4"/>
  <c r="S142" i="4" s="1"/>
  <c r="S91" i="4"/>
  <c r="S171" i="4" s="1"/>
  <c r="BF117" i="4" l="1"/>
  <c r="BK117" i="4"/>
  <c r="BM117" i="4"/>
  <c r="BH117" i="4"/>
  <c r="BO117" i="4"/>
  <c r="BL117" i="4"/>
  <c r="BJ117" i="4"/>
  <c r="BG117" i="4"/>
  <c r="BN117" i="4"/>
  <c r="Z24" i="5"/>
  <c r="AB24" i="5" s="1"/>
  <c r="O25" i="5"/>
  <c r="Q24" i="5"/>
  <c r="S24" i="5" s="1"/>
  <c r="AF23" i="5"/>
  <c r="AD23" i="5"/>
  <c r="AF24" i="5" l="1"/>
  <c r="AD24" i="5"/>
  <c r="Z25" i="5"/>
  <c r="AB25" i="5" s="1"/>
  <c r="O26" i="5"/>
  <c r="Q25" i="5"/>
  <c r="S25" i="5" s="1"/>
  <c r="Z26" i="5" l="1"/>
  <c r="AB26" i="5" s="1"/>
  <c r="O27" i="5"/>
  <c r="Q26" i="5"/>
  <c r="S26" i="5" s="1"/>
  <c r="AF25" i="5"/>
  <c r="AD25" i="5"/>
  <c r="Z27" i="5" l="1"/>
  <c r="AB27" i="5" s="1"/>
  <c r="O28" i="5"/>
  <c r="Q27" i="5"/>
  <c r="S27" i="5" s="1"/>
  <c r="AF26" i="5"/>
  <c r="AD26" i="5"/>
  <c r="Z28" i="5" l="1"/>
  <c r="AB28" i="5" s="1"/>
  <c r="O29" i="5"/>
  <c r="Q28" i="5"/>
  <c r="S28" i="5" s="1"/>
  <c r="AF27" i="5"/>
  <c r="AD27" i="5"/>
  <c r="Z29" i="5" l="1"/>
  <c r="AB29" i="5" s="1"/>
  <c r="O30" i="5"/>
  <c r="Q29" i="5"/>
  <c r="S29" i="5" s="1"/>
  <c r="AD28" i="5"/>
  <c r="AF28" i="5"/>
  <c r="Z30" i="5" l="1"/>
  <c r="AB30" i="5" s="1"/>
  <c r="O31" i="5"/>
  <c r="Q30" i="5"/>
  <c r="S30" i="5" s="1"/>
  <c r="AD29" i="5"/>
  <c r="AF29" i="5"/>
  <c r="Z31" i="5" l="1"/>
  <c r="AB31" i="5" s="1"/>
  <c r="O32" i="5"/>
  <c r="Q31" i="5"/>
  <c r="S31" i="5" s="1"/>
  <c r="AD30" i="5"/>
  <c r="AF30" i="5"/>
  <c r="O33" i="5" l="1"/>
  <c r="Z32" i="5"/>
  <c r="AB32" i="5" s="1"/>
  <c r="Q32" i="5"/>
  <c r="S32" i="5" s="1"/>
  <c r="AD31" i="5"/>
  <c r="AF31" i="5"/>
  <c r="AF32" i="5" l="1"/>
  <c r="AD32" i="5"/>
  <c r="O34" i="5"/>
  <c r="Z33" i="5"/>
  <c r="AB33" i="5" s="1"/>
  <c r="Q33" i="5"/>
  <c r="S33" i="5" s="1"/>
  <c r="AF33" i="5" l="1"/>
  <c r="AD33" i="5"/>
  <c r="O35" i="5"/>
  <c r="Z34" i="5"/>
  <c r="AB34" i="5" s="1"/>
  <c r="Q34" i="5"/>
  <c r="S34" i="5" s="1"/>
  <c r="O36" i="5" l="1"/>
  <c r="Z35" i="5"/>
  <c r="AB35" i="5" s="1"/>
  <c r="Q35" i="5"/>
  <c r="S35" i="5" s="1"/>
  <c r="AD34" i="5"/>
  <c r="AF34" i="5"/>
  <c r="AD35" i="5" l="1"/>
  <c r="AF35" i="5"/>
  <c r="O37" i="5"/>
  <c r="Z36" i="5"/>
  <c r="AB36" i="5" s="1"/>
  <c r="Q36" i="5"/>
  <c r="S36" i="5" s="1"/>
  <c r="AD36" i="5" l="1"/>
  <c r="AF36" i="5"/>
  <c r="O38" i="5"/>
  <c r="Z37" i="5"/>
  <c r="AB37" i="5" s="1"/>
  <c r="Q37" i="5"/>
  <c r="S37" i="5" s="1"/>
  <c r="AD37" i="5" l="1"/>
  <c r="AF37" i="5"/>
  <c r="O39" i="5"/>
  <c r="Z38" i="5"/>
  <c r="AB38" i="5" s="1"/>
  <c r="Q38" i="5"/>
  <c r="S38" i="5" s="1"/>
  <c r="AD38" i="5" l="1"/>
  <c r="AF38" i="5"/>
  <c r="Z39" i="5"/>
  <c r="AB39" i="5" s="1"/>
  <c r="O40" i="5"/>
  <c r="Q39" i="5"/>
  <c r="S39" i="5" s="1"/>
  <c r="Z40" i="5" l="1"/>
  <c r="AB40" i="5" s="1"/>
  <c r="O41" i="5"/>
  <c r="Q40" i="5"/>
  <c r="S40" i="5" s="1"/>
  <c r="AF39" i="5"/>
  <c r="AD39" i="5"/>
  <c r="Z41" i="5" l="1"/>
  <c r="AB41" i="5" s="1"/>
  <c r="O42" i="5"/>
  <c r="Q41" i="5"/>
  <c r="S41" i="5" s="1"/>
  <c r="AF40" i="5"/>
  <c r="AD40" i="5"/>
  <c r="Z42" i="5" l="1"/>
  <c r="AB42" i="5" s="1"/>
  <c r="O43" i="5"/>
  <c r="Q42" i="5"/>
  <c r="S42" i="5" s="1"/>
  <c r="AD41" i="5"/>
  <c r="AF41" i="5"/>
  <c r="Z43" i="5" l="1"/>
  <c r="AB43" i="5" s="1"/>
  <c r="O44" i="5"/>
  <c r="Q43" i="5"/>
  <c r="S43" i="5" s="1"/>
  <c r="AF42" i="5"/>
  <c r="AD42" i="5"/>
  <c r="Z44" i="5" l="1"/>
  <c r="AB44" i="5" s="1"/>
  <c r="O45" i="5"/>
  <c r="Q44" i="5"/>
  <c r="S44" i="5" s="1"/>
  <c r="AF43" i="5"/>
  <c r="AD43" i="5"/>
  <c r="Z45" i="5" l="1"/>
  <c r="AB45" i="5" s="1"/>
  <c r="O46" i="5"/>
  <c r="Q45" i="5"/>
  <c r="S45" i="5" s="1"/>
  <c r="AF44" i="5"/>
  <c r="AD44" i="5"/>
  <c r="Z46" i="5" l="1"/>
  <c r="AB46" i="5" s="1"/>
  <c r="O47" i="5"/>
  <c r="Q46" i="5"/>
  <c r="S46" i="5" s="1"/>
  <c r="AF45" i="5"/>
  <c r="AD45" i="5"/>
  <c r="Z47" i="5" l="1"/>
  <c r="AB47" i="5" s="1"/>
  <c r="O48" i="5"/>
  <c r="Q47" i="5"/>
  <c r="S47" i="5" s="1"/>
  <c r="AF46" i="5"/>
  <c r="AD46" i="5"/>
  <c r="Z48" i="5" l="1"/>
  <c r="AB48" i="5" s="1"/>
  <c r="O49" i="5"/>
  <c r="Q48" i="5"/>
  <c r="S48" i="5" s="1"/>
  <c r="AF47" i="5"/>
  <c r="AD47" i="5"/>
  <c r="Z49" i="5" l="1"/>
  <c r="AB49" i="5" s="1"/>
  <c r="O50" i="5"/>
  <c r="Q49" i="5"/>
  <c r="S49" i="5" s="1"/>
  <c r="AD48" i="5"/>
  <c r="AF48" i="5"/>
  <c r="Z50" i="5" l="1"/>
  <c r="AB50" i="5" s="1"/>
  <c r="O51" i="5"/>
  <c r="Q50" i="5"/>
  <c r="S50" i="5" s="1"/>
  <c r="AD49" i="5"/>
  <c r="AF49" i="5"/>
  <c r="Z51" i="5" l="1"/>
  <c r="AB51" i="5" s="1"/>
  <c r="O52" i="5"/>
  <c r="Q51" i="5"/>
  <c r="S51" i="5" s="1"/>
  <c r="AD50" i="5"/>
  <c r="AF50" i="5"/>
  <c r="O53" i="5" l="1"/>
  <c r="Z52" i="5"/>
  <c r="AB52" i="5" s="1"/>
  <c r="Q52" i="5"/>
  <c r="S52" i="5" s="1"/>
  <c r="AD51" i="5"/>
  <c r="AF51" i="5"/>
  <c r="AF52" i="5" l="1"/>
  <c r="AD52" i="5"/>
  <c r="O54" i="5"/>
  <c r="Z53" i="5"/>
  <c r="AB53" i="5" s="1"/>
  <c r="Q53" i="5"/>
  <c r="S53" i="5" s="1"/>
  <c r="AF53" i="5" l="1"/>
  <c r="AD53" i="5"/>
  <c r="O55" i="5"/>
  <c r="Z54" i="5"/>
  <c r="AB54" i="5" s="1"/>
  <c r="Q54" i="5"/>
  <c r="S54" i="5" s="1"/>
  <c r="AD54" i="5" l="1"/>
  <c r="AF54" i="5"/>
  <c r="O56" i="5"/>
  <c r="Z55" i="5"/>
  <c r="AB55" i="5" s="1"/>
  <c r="Q55" i="5"/>
  <c r="S55" i="5" s="1"/>
  <c r="AD55" i="5" l="1"/>
  <c r="AF55" i="5"/>
  <c r="O57" i="5"/>
  <c r="Z56" i="5"/>
  <c r="AB56" i="5" s="1"/>
  <c r="Q56" i="5"/>
  <c r="S56" i="5" s="1"/>
  <c r="AD56" i="5" l="1"/>
  <c r="AF56" i="5"/>
  <c r="O58" i="5"/>
  <c r="Z57" i="5"/>
  <c r="AB57" i="5" s="1"/>
  <c r="Q57" i="5"/>
  <c r="S57" i="5" s="1"/>
  <c r="AD57" i="5" l="1"/>
  <c r="AF57" i="5"/>
  <c r="O59" i="5"/>
  <c r="Z58" i="5"/>
  <c r="AB58" i="5" s="1"/>
  <c r="Q58" i="5"/>
  <c r="S58" i="5" s="1"/>
  <c r="AD58" i="5" l="1"/>
  <c r="AF58" i="5"/>
  <c r="Z59" i="5"/>
  <c r="AB59" i="5" s="1"/>
  <c r="O60" i="5"/>
  <c r="Q59" i="5"/>
  <c r="S59" i="5" s="1"/>
  <c r="Z60" i="5" l="1"/>
  <c r="AB60" i="5" s="1"/>
  <c r="O61" i="5"/>
  <c r="Q60" i="5"/>
  <c r="S60" i="5" s="1"/>
  <c r="AF59" i="5"/>
  <c r="AD59" i="5"/>
  <c r="Z61" i="5" l="1"/>
  <c r="AB61" i="5" s="1"/>
  <c r="O62" i="5"/>
  <c r="Q61" i="5"/>
  <c r="S61" i="5" s="1"/>
  <c r="AF60" i="5"/>
  <c r="AD60" i="5"/>
  <c r="Z62" i="5" l="1"/>
  <c r="AB62" i="5" s="1"/>
  <c r="O63" i="5"/>
  <c r="Q62" i="5"/>
  <c r="S62" i="5" s="1"/>
  <c r="AD61" i="5"/>
  <c r="AF61" i="5"/>
  <c r="Z63" i="5" l="1"/>
  <c r="AB63" i="5" s="1"/>
  <c r="O64" i="5"/>
  <c r="Q63" i="5"/>
  <c r="S63" i="5" s="1"/>
  <c r="AF62" i="5"/>
  <c r="AD62" i="5"/>
  <c r="Z64" i="5" l="1"/>
  <c r="AB64" i="5" s="1"/>
  <c r="O65" i="5"/>
  <c r="Q64" i="5"/>
  <c r="S64" i="5" s="1"/>
  <c r="AF63" i="5"/>
  <c r="AD63" i="5"/>
  <c r="Z65" i="5" l="1"/>
  <c r="AB65" i="5" s="1"/>
  <c r="O66" i="5"/>
  <c r="Q65" i="5"/>
  <c r="S65" i="5" s="1"/>
  <c r="AF64" i="5"/>
  <c r="AD64" i="5"/>
  <c r="Z66" i="5" l="1"/>
  <c r="AB66" i="5" s="1"/>
  <c r="Q66" i="5"/>
  <c r="S66" i="5" s="1"/>
  <c r="AF65" i="5"/>
  <c r="AD65" i="5"/>
  <c r="AF66" i="5" l="1"/>
  <c r="AD66" i="5"/>
</calcChain>
</file>

<file path=xl/sharedStrings.xml><?xml version="1.0" encoding="utf-8"?>
<sst xmlns="http://schemas.openxmlformats.org/spreadsheetml/2006/main" count="585" uniqueCount="196">
  <si>
    <t>Country</t>
  </si>
  <si>
    <t>Machine</t>
  </si>
  <si>
    <t>Eu.product</t>
  </si>
  <si>
    <t>Description</t>
  </si>
  <si>
    <t>USA</t>
  </si>
  <si>
    <t>Domestic appliances</t>
  </si>
  <si>
    <t>MD</t>
  </si>
  <si>
    <t>This page calculates the end useful work done from electricity input  (TJ)</t>
  </si>
  <si>
    <t>Fouquet, R. &amp; Pearson, P.J.G., 2006. Seven Centuries of Energy Services : The Price and Use of Light in the United Kingdom (1300-2000 ). The Energy Journal, 27(1), pp.139–178.</t>
  </si>
  <si>
    <t>How this page works</t>
  </si>
  <si>
    <t>A1 - 1st law efficiencies are calculated for each type of end use eg mech drive, heat, light</t>
  </si>
  <si>
    <t>A2 - 2nd law multipliers (eg carnot temp ratio for heat) are calculated</t>
  </si>
  <si>
    <t>A = A1*A2 = total electricity to end use downstream conversion efficiency</t>
  </si>
  <si>
    <t>B1 - grid efficiency is added</t>
  </si>
  <si>
    <t>B2 - exergy coefficient (based on fuel input mix) added</t>
  </si>
  <si>
    <t xml:space="preserve">B = B1/B2 = downstream conversion coefficient to get from exergy to electricity </t>
  </si>
  <si>
    <t>C = A*B = total exergy conversion efficiency from exergy to electricty to end useful work</t>
  </si>
  <si>
    <t xml:space="preserve">final end use useful work energy TJ are then calculated as useful work x A and summarised in a table </t>
  </si>
  <si>
    <t>Actions still to do</t>
  </si>
  <si>
    <t>Results</t>
  </si>
  <si>
    <t>Year</t>
  </si>
  <si>
    <t>Useful Work</t>
  </si>
  <si>
    <t>Electricity sub-sector category (from Sheet 2)</t>
  </si>
  <si>
    <t>Electricity</t>
  </si>
  <si>
    <t>Elect1</t>
  </si>
  <si>
    <t>Electricity - Energy sector own use</t>
  </si>
  <si>
    <t>TJ</t>
  </si>
  <si>
    <t>Elect2</t>
  </si>
  <si>
    <t>Electricity - Industry use</t>
  </si>
  <si>
    <t>EMD1</t>
  </si>
  <si>
    <t>Electricity - Transport - Mechanical drive (rail)</t>
  </si>
  <si>
    <t>Elect4</t>
  </si>
  <si>
    <t xml:space="preserve">Electricity - residential use </t>
  </si>
  <si>
    <t>Elect5</t>
  </si>
  <si>
    <t xml:space="preserve">Electricity - commerical / public sector use </t>
  </si>
  <si>
    <t>Elect6</t>
  </si>
  <si>
    <t xml:space="preserve">Electricity - other (eg agriculture) use </t>
  </si>
  <si>
    <t>Electricity - sub-total</t>
  </si>
  <si>
    <t>A1 - Electricity to end use efficiency (part 1) - energy transfer to device</t>
  </si>
  <si>
    <t>Domestic</t>
  </si>
  <si>
    <t>domestic - lighting</t>
  </si>
  <si>
    <t>assume elect ready to use</t>
  </si>
  <si>
    <t>%</t>
  </si>
  <si>
    <t>domestic - space heating</t>
  </si>
  <si>
    <t>A+W 80-90%</t>
  </si>
  <si>
    <t>domestic - cooking / hot water</t>
  </si>
  <si>
    <t>domestic - comms / electric devices</t>
  </si>
  <si>
    <t>domestic - refridgeration</t>
  </si>
  <si>
    <t>A+W 75-85% energy transfer</t>
  </si>
  <si>
    <t>domestic - air-conditioning</t>
  </si>
  <si>
    <t>domestic - wet / dry motor driven appliances</t>
  </si>
  <si>
    <t>Commerce</t>
  </si>
  <si>
    <t>commerce - lighting</t>
  </si>
  <si>
    <t>commerce space / water heating / cooking</t>
  </si>
  <si>
    <t>commerce - comms / electric</t>
  </si>
  <si>
    <t>commerce - air-con &amp; refridgeration</t>
  </si>
  <si>
    <t>A+W 80-85% energy transfer</t>
  </si>
  <si>
    <t>commerce - unallocated - motor</t>
  </si>
  <si>
    <t>industry</t>
  </si>
  <si>
    <t>industry - lighting</t>
  </si>
  <si>
    <t>industry space / water heating / cooking</t>
  </si>
  <si>
    <t>industry - electrolytic end use</t>
  </si>
  <si>
    <t>industry - comms / electric</t>
  </si>
  <si>
    <t>industry - heating, air-con &amp; refridgeration</t>
  </si>
  <si>
    <t>A+W 80-90% energy transfer</t>
  </si>
  <si>
    <t>industry - unallocated - motor</t>
  </si>
  <si>
    <t>Total</t>
  </si>
  <si>
    <t>A2 - Electricity to end use efficiency (part 2) - 2nd law efficiency</t>
  </si>
  <si>
    <t>Roger Fouquet paper</t>
  </si>
  <si>
    <t>1-Tc/Th. LTh (20'C)</t>
  </si>
  <si>
    <t>1-Tc/Th. LTh (50'C)</t>
  </si>
  <si>
    <t>A+W 0.01 - 1%</t>
  </si>
  <si>
    <t>1-Tc/Th. LTh (0'C-20'C)</t>
  </si>
  <si>
    <t>1-Tc/Th. LTh (30'C-20'C)</t>
  </si>
  <si>
    <t>50% MD, 50% MTH1</t>
  </si>
  <si>
    <t>A+W 30% to 40%</t>
  </si>
  <si>
    <t>75% MD, 25% MTH1</t>
  </si>
  <si>
    <t>A - Electricity to end useful work conversion efficiency  = A1xA2</t>
  </si>
  <si>
    <t>REVISED eta.fu values NO GRID EFFICIENCY, NO PHI</t>
  </si>
  <si>
    <t>USE THESE!</t>
  </si>
  <si>
    <t>Electric lamps</t>
  </si>
  <si>
    <t>Light</t>
  </si>
  <si>
    <t>Domestic electric heaters</t>
  </si>
  <si>
    <t>LTH.20.C</t>
  </si>
  <si>
    <t>MTH.100.C</t>
  </si>
  <si>
    <t>Electronic devices</t>
  </si>
  <si>
    <t>Information processing</t>
  </si>
  <si>
    <t>Refrigerators</t>
  </si>
  <si>
    <t>LTC.-10.C</t>
  </si>
  <si>
    <t>Air conditioners</t>
  </si>
  <si>
    <t>Domestic electric motors</t>
  </si>
  <si>
    <t>Commercial</t>
  </si>
  <si>
    <t>Commerical electric heaters</t>
  </si>
  <si>
    <t>Commercial electric motors</t>
  </si>
  <si>
    <t>Industrial</t>
  </si>
  <si>
    <t>Industrial electric heaters</t>
  </si>
  <si>
    <t>HTH.600.C</t>
  </si>
  <si>
    <t>Electrolysis machines</t>
  </si>
  <si>
    <t>Electrolysis</t>
  </si>
  <si>
    <t>Industrial electric motors</t>
  </si>
  <si>
    <t>REVISED eta.fu values INCL. GRID EFFICIENCY, NO PHI</t>
  </si>
  <si>
    <t>Electrolytic machines</t>
  </si>
  <si>
    <t>B1 - Grid efficiency from sheet 6</t>
  </si>
  <si>
    <t>B2 - weighted exergy coefficient based on input fuel</t>
  </si>
  <si>
    <t>B = B1/B2 downstream conversion coefficient exergy to electricity</t>
  </si>
  <si>
    <t>graph</t>
  </si>
  <si>
    <t>C - Total exergy to end useful work exergy efficiency  = A*B</t>
  </si>
  <si>
    <t>lighting</t>
  </si>
  <si>
    <t>space heating</t>
  </si>
  <si>
    <t>cooking / hot water</t>
  </si>
  <si>
    <t>comms / electric devices</t>
  </si>
  <si>
    <t>refridgeration</t>
  </si>
  <si>
    <t>air-conditioning</t>
  </si>
  <si>
    <t>wet / dry motor driven appliances</t>
  </si>
  <si>
    <t>aggregate electricity exergy efficiency</t>
  </si>
  <si>
    <t>Exergy input (includes electricity transformation (grid) losses) and weighted exergy coefficient</t>
  </si>
  <si>
    <t>Electricity sub-sector category (from Sheet 7)</t>
  </si>
  <si>
    <t>additional upstream exergy conversion losses (p 1c) or hydro 0.85 and PV/wind 0.10</t>
  </si>
  <si>
    <t>Exergy input (includes electricity transformation (grid) losses) and weighted exergy coefficient + redistributed upstream losses</t>
  </si>
  <si>
    <t>useful work</t>
  </si>
  <si>
    <t>Electricity use</t>
  </si>
  <si>
    <t>Calculations from sheet 7 &amp; 8</t>
  </si>
  <si>
    <t>from Sheet 2</t>
  </si>
  <si>
    <t>Overall Exergy efficiency - electricity end use</t>
  </si>
  <si>
    <t>useful work output / exergy input</t>
  </si>
  <si>
    <t>Electricity - overall  efficiency</t>
  </si>
  <si>
    <t>Ayres &amp; Warr lighting conversion efficiency</t>
  </si>
  <si>
    <t>grid efficiency</t>
  </si>
  <si>
    <t>total exergy efficiency of lighting</t>
  </si>
  <si>
    <t>so take following efficiency (need to add electricity grid factor)</t>
  </si>
  <si>
    <t>Fouquet &amp; Pearson 2006 lighting conversion efficiency</t>
  </si>
  <si>
    <t>1960 (3.5%)</t>
  </si>
  <si>
    <t>1970 (4.0%)</t>
  </si>
  <si>
    <t>1980 (4.75%)</t>
  </si>
  <si>
    <t>1990 (5.5%)</t>
  </si>
  <si>
    <t>2000 (6.25%)</t>
  </si>
  <si>
    <t>2010 (7.00%)</t>
  </si>
  <si>
    <r>
      <t xml:space="preserve">Fouquet, R. &amp; Pearson, P.J.G., 2006. Seven Centuries of Energy Services : The Price and Use of Light in the United Kingdom (1300-2000 ). </t>
    </r>
    <r>
      <rPr>
        <i/>
        <sz val="10"/>
        <rFont val="Arial"/>
        <family val="2"/>
      </rPr>
      <t>The Energy Journal</t>
    </r>
    <r>
      <rPr>
        <sz val="10"/>
        <rFont val="Arial"/>
        <family val="2"/>
      </rPr>
      <t>, 27(1), pp.139–178.</t>
    </r>
  </si>
  <si>
    <t>Quantity</t>
  </si>
  <si>
    <t>Energy.type</t>
  </si>
  <si>
    <t>Last.stage</t>
  </si>
  <si>
    <t>Method</t>
  </si>
  <si>
    <t>E</t>
  </si>
  <si>
    <t>Final</t>
  </si>
  <si>
    <t>PCM</t>
  </si>
  <si>
    <t>eta.fu</t>
  </si>
  <si>
    <r>
      <t>Table 3.08: Total electricity consumption</t>
    </r>
    <r>
      <rPr>
        <b/>
        <vertAlign val="superscript"/>
        <sz val="12"/>
        <rFont val="Arial"/>
        <family val="2"/>
      </rPr>
      <t>1, 2</t>
    </r>
    <r>
      <rPr>
        <b/>
        <sz val="12"/>
        <rFont val="Arial"/>
        <family val="2"/>
      </rPr>
      <t xml:space="preserve"> by household domestic</t>
    </r>
  </si>
  <si>
    <t>appliances 1970 to 2015</t>
  </si>
  <si>
    <r>
      <t>Table 3.10: Total electricity consumption</t>
    </r>
    <r>
      <rPr>
        <b/>
        <vertAlign val="superscript"/>
        <sz val="12"/>
        <rFont val="Arial"/>
        <family val="2"/>
      </rPr>
      <t>1</t>
    </r>
  </si>
  <si>
    <t>exergy efficiency / grid efficiency</t>
  </si>
  <si>
    <t>by household domestic appliances 1970 to 2011</t>
  </si>
  <si>
    <t>MD motor 70-80%</t>
  </si>
  <si>
    <t>A+W</t>
  </si>
  <si>
    <t>Carnot</t>
  </si>
  <si>
    <t>0.1-1%</t>
  </si>
  <si>
    <t xml:space="preserve">carnot </t>
  </si>
  <si>
    <t>appliances - aggregate exergy efficiency</t>
  </si>
  <si>
    <t>electricty consumption ktoe</t>
  </si>
  <si>
    <t>eff 0 to 20'C</t>
  </si>
  <si>
    <t>add heat eff 20%</t>
  </si>
  <si>
    <t>non-energy</t>
  </si>
  <si>
    <t>eff 20-100'C</t>
  </si>
  <si>
    <t>weighted average exergy efficiency / grid eff</t>
  </si>
  <si>
    <t>weighted average exergy efficiency</t>
  </si>
  <si>
    <t>excluded</t>
  </si>
  <si>
    <t>t2/t1-1</t>
  </si>
  <si>
    <t xml:space="preserve"> av 45-50%</t>
  </si>
  <si>
    <t>use</t>
  </si>
  <si>
    <t>1-t1/t3</t>
  </si>
  <si>
    <t>Cold</t>
  </si>
  <si>
    <t>Wet</t>
  </si>
  <si>
    <t>consumer electonics</t>
  </si>
  <si>
    <t>computing</t>
  </si>
  <si>
    <t>Cooking</t>
  </si>
  <si>
    <t>total</t>
  </si>
  <si>
    <t>ECUK TABLE 3.08</t>
  </si>
  <si>
    <t>option 1: 220lumen / watt max efficacy</t>
  </si>
  <si>
    <t>Ayreset al (2005) lighting device level conversion efficiency</t>
  </si>
  <si>
    <t>option 2: Roger Fouquet 400lumen/watt</t>
  </si>
  <si>
    <t>Fouquet &amp; Pearson 2006 lighting device level conversion efficiency</t>
  </si>
  <si>
    <t>option 3: white light 683 lumen/watt</t>
  </si>
  <si>
    <t>Roger Fouquet values x 400/683</t>
  </si>
  <si>
    <t>WRLD</t>
  </si>
  <si>
    <t>Desroches &amp; Garbesi (2011) - Max Tech and Beyond maximizing appliance and equipment efficiency by design</t>
  </si>
  <si>
    <t>https://www.osti.gov/biblio/1047752</t>
  </si>
  <si>
    <t xml:space="preserve">  title={Divergence of trends in US and UK aggregate exergy efficiencies 1960--2010},</t>
  </si>
  <si>
    <t xml:space="preserve">  author={Brockway, Paul E and Barrett, John R and Foxon, Timothy J and Steinberger, Julia K},</t>
  </si>
  <si>
    <t xml:space="preserve">  journal={Environmental science \&amp; technology},</t>
  </si>
  <si>
    <t xml:space="preserve">  volume={48},</t>
  </si>
  <si>
    <t xml:space="preserve">  number={16},</t>
  </si>
  <si>
    <t xml:space="preserve">  pages={9874--9881},</t>
  </si>
  <si>
    <t xml:space="preserve">  year={2014},</t>
  </si>
  <si>
    <t xml:space="preserve">  publisher={ACS Publications},</t>
  </si>
  <si>
    <t xml:space="preserve">  doi={10.1021/es501217t}</t>
  </si>
  <si>
    <t>}</t>
  </si>
  <si>
    <t>@article{brockway2014,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</si>
</sst>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%"/>
    <numFmt numFmtId="165" formatCode="0.0"/>
    <numFmt numFmtId="166" formatCode="0.00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9" fontId="6" fillId="0" borderId="0" applyFont="0" applyFill="0" applyBorder="0" applyAlignment="0" applyProtection="0"/>
    <xf numFmtId="0" fontId="12" fillId="0" borderId="0"/>
    <xf numFmtId="0" fontId="6" fillId="0" borderId="0"/>
    <xf numFmtId="0" fontId="4" fillId="0" borderId="0"/>
    <xf numFmtId="0" fontId="15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7" fillId="0" borderId="0" xfId="2" applyFont="1"/>
    <xf numFmtId="0" fontId="6" fillId="0" borderId="0" xfId="2"/>
    <xf numFmtId="0" fontId="6" fillId="0" borderId="0" xfId="3"/>
    <xf numFmtId="0" fontId="4" fillId="0" borderId="0" xfId="4"/>
    <xf numFmtId="0" fontId="6" fillId="0" borderId="0" xfId="3" applyFont="1"/>
    <xf numFmtId="0" fontId="7" fillId="0" borderId="0" xfId="3" applyFont="1"/>
    <xf numFmtId="0" fontId="7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0" fontId="7" fillId="0" borderId="0" xfId="3" applyFont="1" applyAlignment="1">
      <alignment horizontal="center"/>
    </xf>
    <xf numFmtId="0" fontId="4" fillId="0" borderId="0" xfId="5"/>
    <xf numFmtId="0" fontId="6" fillId="2" borderId="2" xfId="6" applyFill="1" applyBorder="1"/>
    <xf numFmtId="0" fontId="1" fillId="0" borderId="3" xfId="5" applyFont="1" applyBorder="1"/>
    <xf numFmtId="0" fontId="1" fillId="0" borderId="0" xfId="5" applyFont="1"/>
    <xf numFmtId="3" fontId="1" fillId="0" borderId="0" xfId="5" applyNumberFormat="1" applyFont="1"/>
    <xf numFmtId="0" fontId="6" fillId="2" borderId="4" xfId="6" applyFill="1" applyBorder="1"/>
    <xf numFmtId="0" fontId="6" fillId="0" borderId="0" xfId="6"/>
    <xf numFmtId="0" fontId="6" fillId="0" borderId="5" xfId="6" applyBorder="1"/>
    <xf numFmtId="0" fontId="7" fillId="0" borderId="6" xfId="6" applyFont="1" applyBorder="1"/>
    <xf numFmtId="0" fontId="1" fillId="0" borderId="6" xfId="5" applyFont="1" applyBorder="1"/>
    <xf numFmtId="3" fontId="5" fillId="0" borderId="6" xfId="5" applyNumberFormat="1" applyFont="1" applyBorder="1"/>
    <xf numFmtId="0" fontId="6" fillId="3" borderId="0" xfId="3" applyFont="1" applyFill="1"/>
    <xf numFmtId="164" fontId="0" fillId="0" borderId="0" xfId="7" applyNumberFormat="1" applyFont="1"/>
    <xf numFmtId="0" fontId="6" fillId="4" borderId="0" xfId="3" applyFont="1" applyFill="1"/>
    <xf numFmtId="0" fontId="6" fillId="5" borderId="0" xfId="3" applyFont="1" applyFill="1"/>
    <xf numFmtId="165" fontId="7" fillId="0" borderId="0" xfId="3" applyNumberFormat="1" applyFont="1"/>
    <xf numFmtId="3" fontId="6" fillId="0" borderId="0" xfId="3" applyNumberFormat="1"/>
    <xf numFmtId="164" fontId="0" fillId="0" borderId="0" xfId="7" applyNumberFormat="1" applyFont="1" applyFill="1"/>
    <xf numFmtId="164" fontId="6" fillId="0" borderId="0" xfId="7" applyNumberFormat="1" applyFont="1"/>
    <xf numFmtId="164" fontId="6" fillId="6" borderId="0" xfId="7" applyNumberFormat="1" applyFont="1" applyFill="1"/>
    <xf numFmtId="164" fontId="7" fillId="0" borderId="0" xfId="7" applyNumberFormat="1" applyFont="1"/>
    <xf numFmtId="164" fontId="6" fillId="0" borderId="0" xfId="7" applyNumberFormat="1" applyFont="1" applyFill="1"/>
    <xf numFmtId="164" fontId="6" fillId="0" borderId="0" xfId="3" applyNumberFormat="1" applyFont="1"/>
    <xf numFmtId="3" fontId="7" fillId="0" borderId="0" xfId="3" applyNumberFormat="1" applyFont="1"/>
    <xf numFmtId="164" fontId="7" fillId="0" borderId="0" xfId="7" applyNumberFormat="1" applyFont="1" applyFill="1"/>
    <xf numFmtId="0" fontId="7" fillId="0" borderId="0" xfId="7" applyNumberFormat="1" applyFont="1" applyFill="1"/>
    <xf numFmtId="0" fontId="7" fillId="0" borderId="1" xfId="3" applyFont="1" applyBorder="1"/>
    <xf numFmtId="164" fontId="7" fillId="0" borderId="1" xfId="7" applyNumberFormat="1" applyFont="1" applyFill="1" applyBorder="1"/>
    <xf numFmtId="0" fontId="7" fillId="0" borderId="1" xfId="7" applyNumberFormat="1" applyFont="1" applyFill="1" applyBorder="1"/>
    <xf numFmtId="0" fontId="8" fillId="0" borderId="0" xfId="3" applyFont="1"/>
    <xf numFmtId="0" fontId="7" fillId="3" borderId="0" xfId="3" applyFont="1" applyFill="1"/>
    <xf numFmtId="0" fontId="7" fillId="0" borderId="7" xfId="3" applyFont="1" applyBorder="1"/>
    <xf numFmtId="10" fontId="6" fillId="0" borderId="7" xfId="7" applyNumberFormat="1" applyFont="1" applyFill="1" applyBorder="1"/>
    <xf numFmtId="10" fontId="6" fillId="0" borderId="0" xfId="7" applyNumberFormat="1" applyFont="1" applyFill="1" applyBorder="1"/>
    <xf numFmtId="0" fontId="7" fillId="4" borderId="0" xfId="3" applyFont="1" applyFill="1"/>
    <xf numFmtId="0" fontId="7" fillId="5" borderId="0" xfId="3" applyFont="1" applyFill="1"/>
    <xf numFmtId="0" fontId="6" fillId="5" borderId="0" xfId="3" applyFill="1"/>
    <xf numFmtId="0" fontId="6" fillId="0" borderId="0" xfId="3" applyFont="1" applyFill="1"/>
    <xf numFmtId="0" fontId="6" fillId="0" borderId="1" xfId="3" applyFont="1" applyFill="1" applyBorder="1"/>
    <xf numFmtId="164" fontId="6" fillId="0" borderId="1" xfId="7" applyNumberFormat="1" applyFont="1" applyFill="1" applyBorder="1"/>
    <xf numFmtId="0" fontId="6" fillId="0" borderId="1" xfId="3" applyFont="1" applyBorder="1"/>
    <xf numFmtId="3" fontId="7" fillId="0" borderId="1" xfId="3" applyNumberFormat="1" applyFont="1" applyBorder="1"/>
    <xf numFmtId="2" fontId="0" fillId="0" borderId="0" xfId="7" applyNumberFormat="1" applyFont="1" applyFill="1"/>
    <xf numFmtId="0" fontId="7" fillId="7" borderId="0" xfId="3" applyFont="1" applyFill="1"/>
    <xf numFmtId="164" fontId="7" fillId="7" borderId="0" xfId="7" applyNumberFormat="1" applyFont="1" applyFill="1"/>
    <xf numFmtId="3" fontId="1" fillId="6" borderId="0" xfId="5" applyNumberFormat="1" applyFont="1" applyFill="1"/>
    <xf numFmtId="0" fontId="6" fillId="3" borderId="4" xfId="6" applyFill="1" applyBorder="1"/>
    <xf numFmtId="0" fontId="6" fillId="3" borderId="0" xfId="6" applyFill="1"/>
    <xf numFmtId="0" fontId="1" fillId="3" borderId="0" xfId="5" applyFont="1" applyFill="1"/>
    <xf numFmtId="3" fontId="1" fillId="3" borderId="0" xfId="5" applyNumberFormat="1" applyFont="1" applyFill="1"/>
    <xf numFmtId="0" fontId="4" fillId="3" borderId="0" xfId="5" applyFill="1"/>
    <xf numFmtId="3" fontId="5" fillId="0" borderId="0" xfId="5" applyNumberFormat="1" applyFont="1"/>
    <xf numFmtId="3" fontId="5" fillId="3" borderId="6" xfId="5" applyNumberFormat="1" applyFont="1" applyFill="1" applyBorder="1"/>
    <xf numFmtId="164" fontId="1" fillId="0" borderId="0" xfId="7" applyNumberFormat="1" applyFont="1" applyFill="1" applyBorder="1"/>
    <xf numFmtId="164" fontId="1" fillId="3" borderId="0" xfId="7" applyNumberFormat="1" applyFont="1" applyFill="1" applyBorder="1"/>
    <xf numFmtId="0" fontId="6" fillId="7" borderId="5" xfId="6" applyFill="1" applyBorder="1"/>
    <xf numFmtId="0" fontId="7" fillId="7" borderId="6" xfId="6" applyFont="1" applyFill="1" applyBorder="1"/>
    <xf numFmtId="0" fontId="1" fillId="7" borderId="6" xfId="5" applyFont="1" applyFill="1" applyBorder="1"/>
    <xf numFmtId="0" fontId="1" fillId="7" borderId="0" xfId="5" applyFont="1" applyFill="1"/>
    <xf numFmtId="164" fontId="5" fillId="7" borderId="6" xfId="7" applyNumberFormat="1" applyFont="1" applyFill="1" applyBorder="1"/>
    <xf numFmtId="0" fontId="4" fillId="7" borderId="0" xfId="5" applyFill="1"/>
    <xf numFmtId="164" fontId="6" fillId="0" borderId="0" xfId="3" applyNumberFormat="1"/>
    <xf numFmtId="10" fontId="0" fillId="0" borderId="0" xfId="7" applyNumberFormat="1" applyFont="1"/>
    <xf numFmtId="0" fontId="6" fillId="3" borderId="0" xfId="3" applyFill="1" applyAlignment="1">
      <alignment horizontal="left" vertical="center" indent="2"/>
    </xf>
    <xf numFmtId="0" fontId="6" fillId="3" borderId="0" xfId="3" applyFill="1"/>
    <xf numFmtId="10" fontId="10" fillId="0" borderId="0" xfId="0" applyNumberFormat="1" applyFont="1" applyAlignment="1">
      <alignment horizontal="center"/>
    </xf>
    <xf numFmtId="0" fontId="12" fillId="0" borderId="0" xfId="8"/>
    <xf numFmtId="0" fontId="6" fillId="0" borderId="0" xfId="8" applyFont="1"/>
    <xf numFmtId="0" fontId="7" fillId="0" borderId="0" xfId="8" applyFont="1"/>
    <xf numFmtId="3" fontId="12" fillId="0" borderId="0" xfId="8" applyNumberFormat="1"/>
    <xf numFmtId="164" fontId="0" fillId="8" borderId="0" xfId="7" applyNumberFormat="1" applyFont="1" applyFill="1"/>
    <xf numFmtId="3" fontId="7" fillId="0" borderId="0" xfId="8" applyNumberFormat="1" applyFont="1"/>
    <xf numFmtId="9" fontId="0" fillId="0" borderId="0" xfId="7" applyFont="1"/>
    <xf numFmtId="0" fontId="13" fillId="10" borderId="0" xfId="9" applyFont="1" applyFill="1"/>
    <xf numFmtId="0" fontId="11" fillId="10" borderId="0" xfId="9" applyFont="1" applyFill="1"/>
    <xf numFmtId="0" fontId="6" fillId="10" borderId="0" xfId="9" applyFill="1"/>
    <xf numFmtId="0" fontId="13" fillId="0" borderId="0" xfId="8" applyFont="1"/>
    <xf numFmtId="0" fontId="7" fillId="0" borderId="0" xfId="8" applyFont="1" applyFill="1"/>
    <xf numFmtId="3" fontId="7" fillId="0" borderId="0" xfId="8" applyNumberFormat="1" applyFont="1" applyFill="1"/>
    <xf numFmtId="0" fontId="13" fillId="0" borderId="8" xfId="8" applyFont="1" applyBorder="1" applyAlignment="1">
      <alignment horizontal="left"/>
    </xf>
    <xf numFmtId="0" fontId="12" fillId="0" borderId="9" xfId="8" applyBorder="1"/>
    <xf numFmtId="0" fontId="12" fillId="8" borderId="9" xfId="8" applyFill="1" applyBorder="1"/>
    <xf numFmtId="9" fontId="6" fillId="0" borderId="0" xfId="8" applyNumberFormat="1" applyFont="1"/>
    <xf numFmtId="0" fontId="12" fillId="0" borderId="1" xfId="8" applyBorder="1"/>
    <xf numFmtId="0" fontId="12" fillId="8" borderId="1" xfId="8" applyFill="1" applyBorder="1" applyAlignment="1">
      <alignment wrapText="1"/>
    </xf>
    <xf numFmtId="0" fontId="12" fillId="0" borderId="1" xfId="8" applyBorder="1" applyAlignment="1">
      <alignment wrapText="1"/>
    </xf>
    <xf numFmtId="0" fontId="12" fillId="0" borderId="0" xfId="8" applyFill="1" applyBorder="1" applyAlignment="1">
      <alignment wrapText="1"/>
    </xf>
    <xf numFmtId="0" fontId="12" fillId="0" borderId="1" xfId="8" applyBorder="1" applyAlignment="1">
      <alignment horizontal="left" wrapText="1"/>
    </xf>
    <xf numFmtId="0" fontId="12" fillId="0" borderId="0" xfId="8" applyBorder="1"/>
    <xf numFmtId="0" fontId="12" fillId="8" borderId="0" xfId="8" applyFill="1" applyBorder="1" applyAlignment="1">
      <alignment wrapText="1"/>
    </xf>
    <xf numFmtId="0" fontId="12" fillId="0" borderId="0" xfId="8" applyBorder="1" applyAlignment="1">
      <alignment wrapText="1"/>
    </xf>
    <xf numFmtId="0" fontId="12" fillId="0" borderId="0" xfId="8" applyBorder="1" applyAlignment="1">
      <alignment horizontal="left" wrapText="1"/>
    </xf>
    <xf numFmtId="164" fontId="0" fillId="0" borderId="0" xfId="7" applyNumberFormat="1" applyFont="1" applyAlignment="1">
      <alignment horizontal="right" wrapText="1"/>
    </xf>
    <xf numFmtId="0" fontId="12" fillId="0" borderId="0" xfId="8" applyAlignment="1">
      <alignment horizontal="left"/>
    </xf>
    <xf numFmtId="3" fontId="12" fillId="8" borderId="0" xfId="8" applyNumberFormat="1" applyFill="1" applyAlignment="1">
      <alignment horizontal="left"/>
    </xf>
    <xf numFmtId="3" fontId="12" fillId="0" borderId="0" xfId="8" applyNumberFormat="1" applyAlignment="1">
      <alignment horizontal="left"/>
    </xf>
    <xf numFmtId="41" fontId="12" fillId="0" borderId="0" xfId="8" applyNumberFormat="1" applyAlignment="1">
      <alignment horizontal="left"/>
    </xf>
    <xf numFmtId="166" fontId="0" fillId="0" borderId="0" xfId="7" applyNumberFormat="1" applyFont="1"/>
    <xf numFmtId="0" fontId="12" fillId="0" borderId="0" xfId="8" applyBorder="1" applyAlignment="1">
      <alignment horizontal="left"/>
    </xf>
    <xf numFmtId="0" fontId="12" fillId="3" borderId="0" xfId="8" applyFill="1" applyBorder="1" applyAlignment="1">
      <alignment horizontal="left"/>
    </xf>
    <xf numFmtId="3" fontId="12" fillId="9" borderId="0" xfId="8" applyNumberFormat="1" applyFill="1" applyAlignment="1">
      <alignment horizontal="left"/>
    </xf>
    <xf numFmtId="41" fontId="12" fillId="9" borderId="0" xfId="8" applyNumberFormat="1" applyFill="1" applyAlignment="1">
      <alignment horizontal="left"/>
    </xf>
    <xf numFmtId="3" fontId="12" fillId="9" borderId="0" xfId="8" applyNumberFormat="1" applyFill="1"/>
    <xf numFmtId="3" fontId="12" fillId="11" borderId="0" xfId="8" applyNumberFormat="1" applyFill="1" applyAlignment="1">
      <alignment horizontal="left"/>
    </xf>
    <xf numFmtId="41" fontId="12" fillId="11" borderId="0" xfId="8" applyNumberFormat="1" applyFill="1" applyAlignment="1">
      <alignment horizontal="left"/>
    </xf>
    <xf numFmtId="3" fontId="12" fillId="11" borderId="0" xfId="8" applyNumberFormat="1" applyFill="1"/>
    <xf numFmtId="164" fontId="12" fillId="0" borderId="0" xfId="8" applyNumberFormat="1"/>
    <xf numFmtId="0" fontId="7" fillId="9" borderId="0" xfId="8" applyFont="1" applyFill="1"/>
    <xf numFmtId="10" fontId="0" fillId="9" borderId="0" xfId="7" applyNumberFormat="1" applyFont="1" applyFill="1"/>
    <xf numFmtId="164" fontId="12" fillId="9" borderId="0" xfId="8" applyNumberFormat="1" applyFill="1"/>
    <xf numFmtId="0" fontId="12" fillId="3" borderId="0" xfId="8" applyFill="1" applyAlignment="1">
      <alignment horizontal="left" vertical="center" indent="2"/>
    </xf>
    <xf numFmtId="0" fontId="12" fillId="3" borderId="0" xfId="8" applyFill="1"/>
    <xf numFmtId="9" fontId="12" fillId="0" borderId="0" xfId="8" applyNumberFormat="1"/>
    <xf numFmtId="164" fontId="0" fillId="3" borderId="0" xfId="7" applyNumberFormat="1" applyFont="1" applyFill="1"/>
    <xf numFmtId="0" fontId="4" fillId="0" borderId="0" xfId="10"/>
    <xf numFmtId="0" fontId="15" fillId="0" borderId="0" xfId="11"/>
    <xf numFmtId="0" fontId="16" fillId="10" borderId="0" xfId="0" applyFont="1" applyFill="1"/>
    <xf numFmtId="0" fontId="0" fillId="10" borderId="0" xfId="0" applyFill="1"/>
    <xf numFmtId="0" fontId="12" fillId="0" borderId="0" xfId="8" applyAlignment="1">
      <alignment horizontal="center" wrapText="1"/>
    </xf>
    <xf numFmtId="0" fontId="16" fillId="10" borderId="0" xfId="0" quotePrefix="1" applyFont="1" applyFill="1"/>
  </cellXfs>
  <cellStyles count="12">
    <cellStyle name="Hyperlink 2" xfId="11" xr:uid="{5E684580-1425-4C4B-89A8-991E4E874A55}"/>
    <cellStyle name="Normal" xfId="0" builtinId="0"/>
    <cellStyle name="Normal 2" xfId="2" xr:uid="{00000000-0005-0000-0000-000001000000}"/>
    <cellStyle name="Normal 2 2" xfId="6" xr:uid="{00000000-0005-0000-0000-000002000000}"/>
    <cellStyle name="Normal 2 2 3" xfId="1" xr:uid="{00000000-0005-0000-0000-000003000000}"/>
    <cellStyle name="Normal 2 3 2" xfId="9" xr:uid="{00000000-0005-0000-0000-000004000000}"/>
    <cellStyle name="Normal 3" xfId="3" xr:uid="{00000000-0005-0000-0000-000005000000}"/>
    <cellStyle name="Normal 3 2" xfId="10" xr:uid="{08B99A49-6027-469A-84B4-02B29118078C}"/>
    <cellStyle name="Normal 4" xfId="8" xr:uid="{00000000-0005-0000-0000-000006000000}"/>
    <cellStyle name="Normal 5 2" xfId="5" xr:uid="{00000000-0005-0000-0000-000007000000}"/>
    <cellStyle name="Normal 7" xfId="4" xr:uid="{00000000-0005-0000-0000-000008000000}"/>
    <cellStyle name="Percent 2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electricity: exergy to useful work conversion 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Brockway_2014!$C$215:$D$215</c:f>
              <c:strCache>
                <c:ptCount val="2"/>
                <c:pt idx="0">
                  <c:v>Elect1</c:v>
                </c:pt>
                <c:pt idx="1">
                  <c:v>Electricity - Energy sector own use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Brockway_2014!$G$215:$BE$215</c:f>
              <c:numCache>
                <c:formatCode>0.0%</c:formatCode>
                <c:ptCount val="51"/>
                <c:pt idx="0">
                  <c:v>0.18839266806278149</c:v>
                </c:pt>
                <c:pt idx="1">
                  <c:v>0.19267272703122212</c:v>
                </c:pt>
                <c:pt idx="2">
                  <c:v>0.19461877547936612</c:v>
                </c:pt>
                <c:pt idx="3">
                  <c:v>0.19410437862445443</c:v>
                </c:pt>
                <c:pt idx="4">
                  <c:v>0.19428159233980871</c:v>
                </c:pt>
                <c:pt idx="5">
                  <c:v>0.19529599987685142</c:v>
                </c:pt>
                <c:pt idx="6">
                  <c:v>0.19330916216767668</c:v>
                </c:pt>
                <c:pt idx="7">
                  <c:v>0.20662875655850116</c:v>
                </c:pt>
                <c:pt idx="8">
                  <c:v>0.20596828627694846</c:v>
                </c:pt>
                <c:pt idx="9">
                  <c:v>0.20314216434832413</c:v>
                </c:pt>
                <c:pt idx="10">
                  <c:v>0.1976073964799458</c:v>
                </c:pt>
                <c:pt idx="11">
                  <c:v>0.19756339057471764</c:v>
                </c:pt>
                <c:pt idx="12">
                  <c:v>0.19339673892503753</c:v>
                </c:pt>
                <c:pt idx="13">
                  <c:v>0.19249924636921273</c:v>
                </c:pt>
                <c:pt idx="14">
                  <c:v>0.18884968618992823</c:v>
                </c:pt>
                <c:pt idx="15">
                  <c:v>0.19183706491178973</c:v>
                </c:pt>
                <c:pt idx="16">
                  <c:v>0.1908725214821865</c:v>
                </c:pt>
                <c:pt idx="17">
                  <c:v>0.18511759851941414</c:v>
                </c:pt>
                <c:pt idx="18">
                  <c:v>0.19058224803547497</c:v>
                </c:pt>
                <c:pt idx="19">
                  <c:v>0.19243796810677127</c:v>
                </c:pt>
                <c:pt idx="20">
                  <c:v>0.19371456542084201</c:v>
                </c:pt>
                <c:pt idx="21">
                  <c:v>0.19233964041571086</c:v>
                </c:pt>
                <c:pt idx="22">
                  <c:v>0.19764383267795851</c:v>
                </c:pt>
                <c:pt idx="23">
                  <c:v>0.19819044471361449</c:v>
                </c:pt>
                <c:pt idx="24">
                  <c:v>0.19691185847065304</c:v>
                </c:pt>
                <c:pt idx="25">
                  <c:v>0.19448118012413051</c:v>
                </c:pt>
                <c:pt idx="26">
                  <c:v>0.19560531400110057</c:v>
                </c:pt>
                <c:pt idx="27">
                  <c:v>0.19293156822340513</c:v>
                </c:pt>
                <c:pt idx="28">
                  <c:v>0.19197081484345047</c:v>
                </c:pt>
                <c:pt idx="29">
                  <c:v>0.19208816305953066</c:v>
                </c:pt>
                <c:pt idx="30">
                  <c:v>0.19092510129007703</c:v>
                </c:pt>
                <c:pt idx="31">
                  <c:v>0.19221532816242518</c:v>
                </c:pt>
                <c:pt idx="32">
                  <c:v>0.18837023907011927</c:v>
                </c:pt>
                <c:pt idx="33">
                  <c:v>0.19070628519341443</c:v>
                </c:pt>
                <c:pt idx="34">
                  <c:v>0.19124223506134255</c:v>
                </c:pt>
                <c:pt idx="35">
                  <c:v>0.19192644122982011</c:v>
                </c:pt>
                <c:pt idx="36">
                  <c:v>0.19323830271466697</c:v>
                </c:pt>
                <c:pt idx="37">
                  <c:v>0.19127583005775795</c:v>
                </c:pt>
                <c:pt idx="38">
                  <c:v>0.1922115806207326</c:v>
                </c:pt>
                <c:pt idx="39">
                  <c:v>0.1890510982221475</c:v>
                </c:pt>
                <c:pt idx="40">
                  <c:v>0.19106154763162012</c:v>
                </c:pt>
                <c:pt idx="41">
                  <c:v>0.18307609508260575</c:v>
                </c:pt>
                <c:pt idx="42">
                  <c:v>0.19501284741122554</c:v>
                </c:pt>
                <c:pt idx="43">
                  <c:v>0.19593442532084759</c:v>
                </c:pt>
                <c:pt idx="44">
                  <c:v>0.19704515542525308</c:v>
                </c:pt>
                <c:pt idx="45">
                  <c:v>0.19887438802147961</c:v>
                </c:pt>
                <c:pt idx="46">
                  <c:v>0.19995617240704919</c:v>
                </c:pt>
                <c:pt idx="47">
                  <c:v>0.19646319569420609</c:v>
                </c:pt>
                <c:pt idx="48">
                  <c:v>0.19862083219457394</c:v>
                </c:pt>
                <c:pt idx="49">
                  <c:v>0.19930758485926711</c:v>
                </c:pt>
                <c:pt idx="50">
                  <c:v>0.19795211750259029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6-440C-9B97-B439EB3EAE1E}"/>
            </c:ext>
          </c:extLst>
        </c:ser>
        <c:ser>
          <c:idx val="1"/>
          <c:order val="1"/>
          <c:tx>
            <c:strRef>
              <c:f>Brockway_2014!$C$216:$D$216</c:f>
              <c:strCache>
                <c:ptCount val="2"/>
                <c:pt idx="0">
                  <c:v>Elect2</c:v>
                </c:pt>
                <c:pt idx="1">
                  <c:v>Electricity - Industry use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Brockway_2014!$G$216:$BE$216</c:f>
              <c:numCache>
                <c:formatCode>0.0%</c:formatCode>
                <c:ptCount val="51"/>
                <c:pt idx="0">
                  <c:v>0.18839266806278143</c:v>
                </c:pt>
                <c:pt idx="1">
                  <c:v>0.19267272703122215</c:v>
                </c:pt>
                <c:pt idx="2">
                  <c:v>0.1946187754793661</c:v>
                </c:pt>
                <c:pt idx="3">
                  <c:v>0.1941043786244544</c:v>
                </c:pt>
                <c:pt idx="4">
                  <c:v>0.19428159233980866</c:v>
                </c:pt>
                <c:pt idx="5">
                  <c:v>0.19529599987685139</c:v>
                </c:pt>
                <c:pt idx="6">
                  <c:v>0.19330916216767668</c:v>
                </c:pt>
                <c:pt idx="7">
                  <c:v>0.20662875655850124</c:v>
                </c:pt>
                <c:pt idx="8">
                  <c:v>0.20596828627694849</c:v>
                </c:pt>
                <c:pt idx="9">
                  <c:v>0.20314216434832411</c:v>
                </c:pt>
                <c:pt idx="10">
                  <c:v>0.1976073964799458</c:v>
                </c:pt>
                <c:pt idx="11">
                  <c:v>0.19756339057471767</c:v>
                </c:pt>
                <c:pt idx="12">
                  <c:v>0.1933967389250375</c:v>
                </c:pt>
                <c:pt idx="13">
                  <c:v>0.19249924636921273</c:v>
                </c:pt>
                <c:pt idx="14">
                  <c:v>0.18884968618992826</c:v>
                </c:pt>
                <c:pt idx="15">
                  <c:v>0.19183706491178976</c:v>
                </c:pt>
                <c:pt idx="16">
                  <c:v>0.19087252148218653</c:v>
                </c:pt>
                <c:pt idx="17">
                  <c:v>0.18511759851941412</c:v>
                </c:pt>
                <c:pt idx="18">
                  <c:v>0.19058224803547499</c:v>
                </c:pt>
                <c:pt idx="19">
                  <c:v>0.19243796810677127</c:v>
                </c:pt>
                <c:pt idx="20">
                  <c:v>0.19371456542084201</c:v>
                </c:pt>
                <c:pt idx="21">
                  <c:v>0.19233964041571083</c:v>
                </c:pt>
                <c:pt idx="22">
                  <c:v>0.19764383267795854</c:v>
                </c:pt>
                <c:pt idx="23">
                  <c:v>0.19819044471361444</c:v>
                </c:pt>
                <c:pt idx="24">
                  <c:v>0.19691185847065296</c:v>
                </c:pt>
                <c:pt idx="25">
                  <c:v>0.19448118012413046</c:v>
                </c:pt>
                <c:pt idx="26">
                  <c:v>0.19560531400110054</c:v>
                </c:pt>
                <c:pt idx="27">
                  <c:v>0.19293156822340518</c:v>
                </c:pt>
                <c:pt idx="28">
                  <c:v>0.19197081484345049</c:v>
                </c:pt>
                <c:pt idx="29">
                  <c:v>0.19208816305953064</c:v>
                </c:pt>
                <c:pt idx="30">
                  <c:v>0.19092510129007706</c:v>
                </c:pt>
                <c:pt idx="31">
                  <c:v>0.19221532816242515</c:v>
                </c:pt>
                <c:pt idx="32">
                  <c:v>0.18837023907011927</c:v>
                </c:pt>
                <c:pt idx="33">
                  <c:v>0.19070628519341443</c:v>
                </c:pt>
                <c:pt idx="34">
                  <c:v>0.19124223506134258</c:v>
                </c:pt>
                <c:pt idx="35">
                  <c:v>0.19192644122982006</c:v>
                </c:pt>
                <c:pt idx="36">
                  <c:v>0.19323830271466694</c:v>
                </c:pt>
                <c:pt idx="37">
                  <c:v>0.19127583005775795</c:v>
                </c:pt>
                <c:pt idx="38">
                  <c:v>0.19221158062073254</c:v>
                </c:pt>
                <c:pt idx="39">
                  <c:v>0.18905109822214747</c:v>
                </c:pt>
                <c:pt idx="40">
                  <c:v>0.19106154763162009</c:v>
                </c:pt>
                <c:pt idx="41">
                  <c:v>0.18307609508260575</c:v>
                </c:pt>
                <c:pt idx="42">
                  <c:v>0.19501284741122554</c:v>
                </c:pt>
                <c:pt idx="43">
                  <c:v>0.19593442532084757</c:v>
                </c:pt>
                <c:pt idx="44">
                  <c:v>0.19704515542525311</c:v>
                </c:pt>
                <c:pt idx="45">
                  <c:v>0.19887438802147958</c:v>
                </c:pt>
                <c:pt idx="46">
                  <c:v>0.19995617240704922</c:v>
                </c:pt>
                <c:pt idx="47">
                  <c:v>0.19646319569420606</c:v>
                </c:pt>
                <c:pt idx="48">
                  <c:v>0.19862083219457394</c:v>
                </c:pt>
                <c:pt idx="49">
                  <c:v>0.19930758485926711</c:v>
                </c:pt>
                <c:pt idx="50">
                  <c:v>0.19795211750259026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6-440C-9B97-B439EB3EAE1E}"/>
            </c:ext>
          </c:extLst>
        </c:ser>
        <c:ser>
          <c:idx val="2"/>
          <c:order val="2"/>
          <c:tx>
            <c:strRef>
              <c:f>Brockway_2014!$C$217:$D$217</c:f>
              <c:strCache>
                <c:ptCount val="2"/>
                <c:pt idx="0">
                  <c:v>EMD1</c:v>
                </c:pt>
                <c:pt idx="1">
                  <c:v>Electricity - Transport - Mechanical drive (rail)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Brockway_2014!$G$217:$BE$217</c:f>
              <c:numCache>
                <c:formatCode>0.0%</c:formatCode>
                <c:ptCount val="51"/>
                <c:pt idx="0">
                  <c:v>0.18839266806278149</c:v>
                </c:pt>
                <c:pt idx="1">
                  <c:v>0.19267272703122218</c:v>
                </c:pt>
                <c:pt idx="2">
                  <c:v>0.19461877547936612</c:v>
                </c:pt>
                <c:pt idx="3">
                  <c:v>0.19410437862445445</c:v>
                </c:pt>
                <c:pt idx="4">
                  <c:v>0.19428159233980871</c:v>
                </c:pt>
                <c:pt idx="5">
                  <c:v>0.19529599987685142</c:v>
                </c:pt>
                <c:pt idx="6">
                  <c:v>0.19330916216767674</c:v>
                </c:pt>
                <c:pt idx="7">
                  <c:v>0.20662875655850121</c:v>
                </c:pt>
                <c:pt idx="8">
                  <c:v>0.20596828627694846</c:v>
                </c:pt>
                <c:pt idx="9">
                  <c:v>0.20314216434832413</c:v>
                </c:pt>
                <c:pt idx="10">
                  <c:v>0.1976073964799458</c:v>
                </c:pt>
                <c:pt idx="11">
                  <c:v>0.1975633905747177</c:v>
                </c:pt>
                <c:pt idx="12">
                  <c:v>0.1933967389250375</c:v>
                </c:pt>
                <c:pt idx="13">
                  <c:v>0.19249924636921273</c:v>
                </c:pt>
                <c:pt idx="14">
                  <c:v>0.18884968618992823</c:v>
                </c:pt>
                <c:pt idx="15">
                  <c:v>0.19183706491178973</c:v>
                </c:pt>
                <c:pt idx="16">
                  <c:v>0.19087252148218653</c:v>
                </c:pt>
                <c:pt idx="17">
                  <c:v>0.18511759851941414</c:v>
                </c:pt>
                <c:pt idx="18">
                  <c:v>0.19058224803547502</c:v>
                </c:pt>
                <c:pt idx="19">
                  <c:v>0.19243796810677125</c:v>
                </c:pt>
                <c:pt idx="20">
                  <c:v>0.19371456542084201</c:v>
                </c:pt>
                <c:pt idx="21">
                  <c:v>0.19233964041571086</c:v>
                </c:pt>
                <c:pt idx="22">
                  <c:v>0.19764383267795846</c:v>
                </c:pt>
                <c:pt idx="23">
                  <c:v>0.19819044471361449</c:v>
                </c:pt>
                <c:pt idx="24">
                  <c:v>0.19691185847065304</c:v>
                </c:pt>
                <c:pt idx="25">
                  <c:v>0.19448118012413046</c:v>
                </c:pt>
                <c:pt idx="26">
                  <c:v>0.19560531400110051</c:v>
                </c:pt>
                <c:pt idx="27">
                  <c:v>0.19293156822340518</c:v>
                </c:pt>
                <c:pt idx="28">
                  <c:v>0.19197081484345047</c:v>
                </c:pt>
                <c:pt idx="29">
                  <c:v>0.19208816305953066</c:v>
                </c:pt>
                <c:pt idx="30">
                  <c:v>0.19092510129007706</c:v>
                </c:pt>
                <c:pt idx="31">
                  <c:v>0.19221532816242518</c:v>
                </c:pt>
                <c:pt idx="32">
                  <c:v>0.18837023907011927</c:v>
                </c:pt>
                <c:pt idx="33">
                  <c:v>0.1907062851934144</c:v>
                </c:pt>
                <c:pt idx="34">
                  <c:v>0.19124223506134258</c:v>
                </c:pt>
                <c:pt idx="35">
                  <c:v>0.19192644122982008</c:v>
                </c:pt>
                <c:pt idx="36">
                  <c:v>0.19323830271466697</c:v>
                </c:pt>
                <c:pt idx="37">
                  <c:v>0.19127583005775792</c:v>
                </c:pt>
                <c:pt idx="38">
                  <c:v>0.19221158062073254</c:v>
                </c:pt>
                <c:pt idx="39">
                  <c:v>0.18905109822214747</c:v>
                </c:pt>
                <c:pt idx="40">
                  <c:v>0.19106154763162009</c:v>
                </c:pt>
                <c:pt idx="41">
                  <c:v>0.18307609508260575</c:v>
                </c:pt>
                <c:pt idx="42">
                  <c:v>0.19501284741122554</c:v>
                </c:pt>
                <c:pt idx="43">
                  <c:v>0.19593442532084757</c:v>
                </c:pt>
                <c:pt idx="44">
                  <c:v>0.19704515542525308</c:v>
                </c:pt>
                <c:pt idx="45">
                  <c:v>0.19887438802147964</c:v>
                </c:pt>
                <c:pt idx="46">
                  <c:v>0.19995617240704922</c:v>
                </c:pt>
                <c:pt idx="47">
                  <c:v>0.19646319569420606</c:v>
                </c:pt>
                <c:pt idx="48">
                  <c:v>0.19862083219457397</c:v>
                </c:pt>
                <c:pt idx="49">
                  <c:v>0.19930758485926711</c:v>
                </c:pt>
                <c:pt idx="50">
                  <c:v>0.19795211750259026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6-440C-9B97-B439EB3EAE1E}"/>
            </c:ext>
          </c:extLst>
        </c:ser>
        <c:ser>
          <c:idx val="3"/>
          <c:order val="3"/>
          <c:tx>
            <c:strRef>
              <c:f>Brockway_2014!$C$218:$D$218</c:f>
              <c:strCache>
                <c:ptCount val="2"/>
                <c:pt idx="0">
                  <c:v>Elect4</c:v>
                </c:pt>
                <c:pt idx="1">
                  <c:v>Electricity - residential use 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Brockway_2014!$G$218:$BE$218</c:f>
              <c:numCache>
                <c:formatCode>0.0%</c:formatCode>
                <c:ptCount val="51"/>
                <c:pt idx="0">
                  <c:v>4.9058922389532952E-2</c:v>
                </c:pt>
                <c:pt idx="1">
                  <c:v>5.0794471196055797E-2</c:v>
                </c:pt>
                <c:pt idx="2">
                  <c:v>5.2395928370685046E-2</c:v>
                </c:pt>
                <c:pt idx="3">
                  <c:v>5.3214177903009648E-2</c:v>
                </c:pt>
                <c:pt idx="4">
                  <c:v>5.4285935316777799E-2</c:v>
                </c:pt>
                <c:pt idx="5">
                  <c:v>5.5581890553851487E-2</c:v>
                </c:pt>
                <c:pt idx="6">
                  <c:v>5.6002464451895391E-2</c:v>
                </c:pt>
                <c:pt idx="7">
                  <c:v>6.1075206008800002E-2</c:v>
                </c:pt>
                <c:pt idx="8">
                  <c:v>6.1657716973261056E-2</c:v>
                </c:pt>
                <c:pt idx="9">
                  <c:v>6.2225068631347143E-2</c:v>
                </c:pt>
                <c:pt idx="10">
                  <c:v>6.16775515818766E-2</c:v>
                </c:pt>
                <c:pt idx="11">
                  <c:v>6.2454011364875481E-2</c:v>
                </c:pt>
                <c:pt idx="12">
                  <c:v>6.2061127200954615E-2</c:v>
                </c:pt>
                <c:pt idx="13">
                  <c:v>6.2985367201877612E-2</c:v>
                </c:pt>
                <c:pt idx="14">
                  <c:v>6.2988418230105828E-2</c:v>
                </c:pt>
                <c:pt idx="15">
                  <c:v>6.3846139884949388E-2</c:v>
                </c:pt>
                <c:pt idx="16">
                  <c:v>6.4406235034559084E-2</c:v>
                </c:pt>
                <c:pt idx="17">
                  <c:v>6.3468010463110625E-2</c:v>
                </c:pt>
                <c:pt idx="18">
                  <c:v>6.6367317221288108E-2</c:v>
                </c:pt>
                <c:pt idx="19">
                  <c:v>6.80947942929674E-2</c:v>
                </c:pt>
                <c:pt idx="20">
                  <c:v>6.9431129298998806E-2</c:v>
                </c:pt>
                <c:pt idx="21">
                  <c:v>6.9549171334336093E-2</c:v>
                </c:pt>
                <c:pt idx="22">
                  <c:v>7.1829813134409323E-2</c:v>
                </c:pt>
                <c:pt idx="23">
                  <c:v>7.2828847078593995E-2</c:v>
                </c:pt>
                <c:pt idx="24">
                  <c:v>7.3753798925985395E-2</c:v>
                </c:pt>
                <c:pt idx="25">
                  <c:v>7.3296423044925493E-2</c:v>
                </c:pt>
                <c:pt idx="26">
                  <c:v>7.428339233962622E-2</c:v>
                </c:pt>
                <c:pt idx="27">
                  <c:v>7.4325481220378908E-2</c:v>
                </c:pt>
                <c:pt idx="28">
                  <c:v>7.5206821551076192E-2</c:v>
                </c:pt>
                <c:pt idx="29">
                  <c:v>7.6124544836379857E-2</c:v>
                </c:pt>
                <c:pt idx="30">
                  <c:v>7.649535603508191E-2</c:v>
                </c:pt>
                <c:pt idx="31">
                  <c:v>7.7937890364023696E-2</c:v>
                </c:pt>
                <c:pt idx="32">
                  <c:v>7.7172996201148578E-2</c:v>
                </c:pt>
                <c:pt idx="33">
                  <c:v>7.9099222259508939E-2</c:v>
                </c:pt>
                <c:pt idx="34">
                  <c:v>7.9971892922822349E-2</c:v>
                </c:pt>
                <c:pt idx="35">
                  <c:v>8.1101404396865431E-2</c:v>
                </c:pt>
                <c:pt idx="36">
                  <c:v>8.2726286224864845E-2</c:v>
                </c:pt>
                <c:pt idx="37">
                  <c:v>8.2854327193851371E-2</c:v>
                </c:pt>
                <c:pt idx="38">
                  <c:v>8.4140518934511077E-2</c:v>
                </c:pt>
                <c:pt idx="39">
                  <c:v>8.3890881566214576E-2</c:v>
                </c:pt>
                <c:pt idx="40">
                  <c:v>8.5778599146905207E-2</c:v>
                </c:pt>
                <c:pt idx="41">
                  <c:v>8.3078983567217102E-2</c:v>
                </c:pt>
                <c:pt idx="42">
                  <c:v>8.9161405703992627E-2</c:v>
                </c:pt>
                <c:pt idx="43">
                  <c:v>9.0442603873910898E-2</c:v>
                </c:pt>
                <c:pt idx="44">
                  <c:v>9.1779807869962704E-2</c:v>
                </c:pt>
                <c:pt idx="45">
                  <c:v>9.3388537041499367E-2</c:v>
                </c:pt>
                <c:pt idx="46">
                  <c:v>9.4719971965933694E-2</c:v>
                </c:pt>
                <c:pt idx="47">
                  <c:v>9.3940514687707699E-2</c:v>
                </c:pt>
                <c:pt idx="48">
                  <c:v>9.5816954028402235E-2</c:v>
                </c:pt>
                <c:pt idx="49">
                  <c:v>9.6973757562651697E-2</c:v>
                </c:pt>
                <c:pt idx="50">
                  <c:v>9.7212691337039844E-2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6-440C-9B97-B439EB3EAE1E}"/>
            </c:ext>
          </c:extLst>
        </c:ser>
        <c:ser>
          <c:idx val="4"/>
          <c:order val="4"/>
          <c:tx>
            <c:strRef>
              <c:f>Brockway_2014!$C$219:$D$219</c:f>
              <c:strCache>
                <c:ptCount val="2"/>
                <c:pt idx="0">
                  <c:v>Elect5</c:v>
                </c:pt>
                <c:pt idx="1">
                  <c:v>Electricity - commerical / public sector use 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Brockway_2014!$G$219:$BE$219</c:f>
              <c:numCache>
                <c:formatCode>0.0%</c:formatCode>
                <c:ptCount val="51"/>
                <c:pt idx="0">
                  <c:v>9.1814843341588473E-2</c:v>
                </c:pt>
                <c:pt idx="1">
                  <c:v>9.4507369939753241E-2</c:v>
                </c:pt>
                <c:pt idx="2">
                  <c:v>9.6747041676462739E-2</c:v>
                </c:pt>
                <c:pt idx="3">
                  <c:v>9.7581074073079033E-2</c:v>
                </c:pt>
                <c:pt idx="4">
                  <c:v>9.887891216547598E-2</c:v>
                </c:pt>
                <c:pt idx="5">
                  <c:v>0.10065476899134496</c:v>
                </c:pt>
                <c:pt idx="6">
                  <c:v>0.10073346413044888</c:v>
                </c:pt>
                <c:pt idx="7">
                  <c:v>0.10924984480529169</c:v>
                </c:pt>
                <c:pt idx="8">
                  <c:v>0.10954689174407059</c:v>
                </c:pt>
                <c:pt idx="9">
                  <c:v>0.10986189865019098</c:v>
                </c:pt>
                <c:pt idx="10">
                  <c:v>0.10830713945737874</c:v>
                </c:pt>
                <c:pt idx="11">
                  <c:v>0.1090533338528298</c:v>
                </c:pt>
                <c:pt idx="12">
                  <c:v>0.10777299415394803</c:v>
                </c:pt>
                <c:pt idx="13">
                  <c:v>0.10871812693143623</c:v>
                </c:pt>
                <c:pt idx="14">
                  <c:v>0.10821421346464456</c:v>
                </c:pt>
                <c:pt idx="15">
                  <c:v>0.10909114552141415</c:v>
                </c:pt>
                <c:pt idx="16">
                  <c:v>0.10952495617825397</c:v>
                </c:pt>
                <c:pt idx="17">
                  <c:v>0.10720763583829586</c:v>
                </c:pt>
                <c:pt idx="18">
                  <c:v>0.11149709537643146</c:v>
                </c:pt>
                <c:pt idx="19">
                  <c:v>0.11373789798202616</c:v>
                </c:pt>
                <c:pt idx="20">
                  <c:v>0.11562899780377688</c:v>
                </c:pt>
                <c:pt idx="21">
                  <c:v>0.11530189007414707</c:v>
                </c:pt>
                <c:pt idx="22">
                  <c:v>0.11836414270066996</c:v>
                </c:pt>
                <c:pt idx="23">
                  <c:v>0.1195865775194031</c:v>
                </c:pt>
                <c:pt idx="24">
                  <c:v>0.120370581375063</c:v>
                </c:pt>
                <c:pt idx="25">
                  <c:v>0.11906280585847029</c:v>
                </c:pt>
                <c:pt idx="26">
                  <c:v>0.12018341309041446</c:v>
                </c:pt>
                <c:pt idx="27">
                  <c:v>0.11974177618145607</c:v>
                </c:pt>
                <c:pt idx="28">
                  <c:v>0.12053662711548085</c:v>
                </c:pt>
                <c:pt idx="29">
                  <c:v>0.12146291311012913</c:v>
                </c:pt>
                <c:pt idx="30">
                  <c:v>0.12155534036806304</c:v>
                </c:pt>
                <c:pt idx="31">
                  <c:v>0.1232909212100296</c:v>
                </c:pt>
                <c:pt idx="32">
                  <c:v>0.12162997454161842</c:v>
                </c:pt>
                <c:pt idx="33">
                  <c:v>0.12398437915967923</c:v>
                </c:pt>
                <c:pt idx="34">
                  <c:v>0.12483829421458872</c:v>
                </c:pt>
                <c:pt idx="35">
                  <c:v>0.12616150419243546</c:v>
                </c:pt>
                <c:pt idx="36">
                  <c:v>0.12808170223284976</c:v>
                </c:pt>
                <c:pt idx="37">
                  <c:v>0.12775857740883639</c:v>
                </c:pt>
                <c:pt idx="38">
                  <c:v>0.12927005950561443</c:v>
                </c:pt>
                <c:pt idx="39">
                  <c:v>0.10836666887238482</c:v>
                </c:pt>
                <c:pt idx="40">
                  <c:v>0.13072435465858664</c:v>
                </c:pt>
                <c:pt idx="41">
                  <c:v>0.12630329578601296</c:v>
                </c:pt>
                <c:pt idx="42">
                  <c:v>0.13546993554082251</c:v>
                </c:pt>
                <c:pt idx="43">
                  <c:v>0.13716139460206436</c:v>
                </c:pt>
                <c:pt idx="44">
                  <c:v>0.13897160689161586</c:v>
                </c:pt>
                <c:pt idx="45">
                  <c:v>0.14127536406217794</c:v>
                </c:pt>
                <c:pt idx="46">
                  <c:v>0.14309258763931418</c:v>
                </c:pt>
                <c:pt idx="47">
                  <c:v>0.14164075520451261</c:v>
                </c:pt>
                <c:pt idx="48">
                  <c:v>0.14424326596740758</c:v>
                </c:pt>
                <c:pt idx="49">
                  <c:v>0.14579151897693327</c:v>
                </c:pt>
                <c:pt idx="50">
                  <c:v>0.14584512965867247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6-440C-9B97-B439EB3EAE1E}"/>
            </c:ext>
          </c:extLst>
        </c:ser>
        <c:ser>
          <c:idx val="5"/>
          <c:order val="5"/>
          <c:tx>
            <c:strRef>
              <c:f>Brockway_2014!$C$220:$D$220</c:f>
              <c:strCache>
                <c:ptCount val="2"/>
                <c:pt idx="0">
                  <c:v>Elect6</c:v>
                </c:pt>
                <c:pt idx="1">
                  <c:v>Electricity - other (eg agriculture) use 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Brockway_2014!$G$220:$BE$220</c:f>
              <c:numCache>
                <c:formatCode>0.0%</c:formatCode>
                <c:ptCount val="51"/>
                <c:pt idx="0">
                  <c:v>0.18839266806278146</c:v>
                </c:pt>
                <c:pt idx="1">
                  <c:v>0.19267272703122212</c:v>
                </c:pt>
                <c:pt idx="2">
                  <c:v>0.19461877547936615</c:v>
                </c:pt>
                <c:pt idx="3">
                  <c:v>0.1941043786244544</c:v>
                </c:pt>
                <c:pt idx="4">
                  <c:v>0.19428159233980868</c:v>
                </c:pt>
                <c:pt idx="5">
                  <c:v>0.19529599987685137</c:v>
                </c:pt>
                <c:pt idx="6">
                  <c:v>0.19330916216767674</c:v>
                </c:pt>
                <c:pt idx="7">
                  <c:v>0.20662875655850124</c:v>
                </c:pt>
                <c:pt idx="8">
                  <c:v>0.20596828627694844</c:v>
                </c:pt>
                <c:pt idx="9">
                  <c:v>0.20314216434832411</c:v>
                </c:pt>
                <c:pt idx="10">
                  <c:v>0.19760739647994577</c:v>
                </c:pt>
                <c:pt idx="11">
                  <c:v>0.19756339057471767</c:v>
                </c:pt>
                <c:pt idx="12">
                  <c:v>0.19339673892503753</c:v>
                </c:pt>
                <c:pt idx="13">
                  <c:v>0.19249924636921273</c:v>
                </c:pt>
                <c:pt idx="14">
                  <c:v>0.1888496861899282</c:v>
                </c:pt>
                <c:pt idx="15">
                  <c:v>0.19183706491178973</c:v>
                </c:pt>
                <c:pt idx="16">
                  <c:v>0.19087252148218653</c:v>
                </c:pt>
                <c:pt idx="17">
                  <c:v>0.18511759851941412</c:v>
                </c:pt>
                <c:pt idx="18">
                  <c:v>0.19058224803547499</c:v>
                </c:pt>
                <c:pt idx="19">
                  <c:v>0.19243796810677127</c:v>
                </c:pt>
                <c:pt idx="20">
                  <c:v>0.19371456542084201</c:v>
                </c:pt>
                <c:pt idx="21">
                  <c:v>0.19233964041571092</c:v>
                </c:pt>
                <c:pt idx="22">
                  <c:v>0.19764383267795849</c:v>
                </c:pt>
                <c:pt idx="23">
                  <c:v>0.19819044471361444</c:v>
                </c:pt>
                <c:pt idx="24">
                  <c:v>0.19691185847065301</c:v>
                </c:pt>
                <c:pt idx="25">
                  <c:v>0.19448118012413046</c:v>
                </c:pt>
                <c:pt idx="26">
                  <c:v>0.19560531400110059</c:v>
                </c:pt>
                <c:pt idx="27">
                  <c:v>0.19293156822340513</c:v>
                </c:pt>
                <c:pt idx="28">
                  <c:v>0.19197081484345047</c:v>
                </c:pt>
                <c:pt idx="29">
                  <c:v>0.19208816305953064</c:v>
                </c:pt>
                <c:pt idx="30">
                  <c:v>0.19092510129007703</c:v>
                </c:pt>
                <c:pt idx="31">
                  <c:v>0.19221532816242515</c:v>
                </c:pt>
                <c:pt idx="32">
                  <c:v>0.18837023907011927</c:v>
                </c:pt>
                <c:pt idx="33">
                  <c:v>0.1907062851934144</c:v>
                </c:pt>
                <c:pt idx="34">
                  <c:v>0.19124223506134255</c:v>
                </c:pt>
                <c:pt idx="35">
                  <c:v>0.19192644122982006</c:v>
                </c:pt>
                <c:pt idx="36">
                  <c:v>0.19323830271466691</c:v>
                </c:pt>
                <c:pt idx="37">
                  <c:v>0.19127583005775789</c:v>
                </c:pt>
                <c:pt idx="38">
                  <c:v>0.19221158062073251</c:v>
                </c:pt>
                <c:pt idx="39">
                  <c:v>0.18905109822214744</c:v>
                </c:pt>
                <c:pt idx="40">
                  <c:v>0.19106154763162012</c:v>
                </c:pt>
                <c:pt idx="41">
                  <c:v>0.18307609508260578</c:v>
                </c:pt>
                <c:pt idx="42">
                  <c:v>0.19501284741122552</c:v>
                </c:pt>
                <c:pt idx="43">
                  <c:v>0.19593442532084759</c:v>
                </c:pt>
                <c:pt idx="44">
                  <c:v>0.19704515542525314</c:v>
                </c:pt>
                <c:pt idx="45">
                  <c:v>0.19887438802147961</c:v>
                </c:pt>
                <c:pt idx="46">
                  <c:v>0.19995617240704922</c:v>
                </c:pt>
                <c:pt idx="47">
                  <c:v>0.19646319569420609</c:v>
                </c:pt>
                <c:pt idx="48">
                  <c:v>0.19862083219457397</c:v>
                </c:pt>
                <c:pt idx="49">
                  <c:v>0.19930758485926711</c:v>
                </c:pt>
                <c:pt idx="50">
                  <c:v>0.19795211750259029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6-440C-9B97-B439EB3EAE1E}"/>
            </c:ext>
          </c:extLst>
        </c:ser>
        <c:ser>
          <c:idx val="6"/>
          <c:order val="6"/>
          <c:tx>
            <c:strRef>
              <c:f>Brockway_2014!$C$221:$D$221</c:f>
              <c:strCache>
                <c:ptCount val="2"/>
                <c:pt idx="0">
                  <c:v>Electricity - overall  efficiency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Brockway_2014!$G$221:$BE$221</c:f>
              <c:numCache>
                <c:formatCode>0.0%</c:formatCode>
                <c:ptCount val="51"/>
                <c:pt idx="0">
                  <c:v>0.13318127373268313</c:v>
                </c:pt>
                <c:pt idx="1">
                  <c:v>0.13567744415493502</c:v>
                </c:pt>
                <c:pt idx="2">
                  <c:v>0.1364962380943415</c:v>
                </c:pt>
                <c:pt idx="3">
                  <c:v>0.13630252572335375</c:v>
                </c:pt>
                <c:pt idx="4">
                  <c:v>0.13633095338563109</c:v>
                </c:pt>
                <c:pt idx="5">
                  <c:v>0.13670139652193058</c:v>
                </c:pt>
                <c:pt idx="6">
                  <c:v>0.13528409690096779</c:v>
                </c:pt>
                <c:pt idx="7">
                  <c:v>0.14393700971753168</c:v>
                </c:pt>
                <c:pt idx="8">
                  <c:v>0.14241155530907873</c:v>
                </c:pt>
                <c:pt idx="9">
                  <c:v>0.1401029943277573</c:v>
                </c:pt>
                <c:pt idx="10">
                  <c:v>0.13471135503740023</c:v>
                </c:pt>
                <c:pt idx="11">
                  <c:v>0.13478225576015196</c:v>
                </c:pt>
                <c:pt idx="12">
                  <c:v>0.13110133240867539</c:v>
                </c:pt>
                <c:pt idx="13">
                  <c:v>0.13167253249666455</c:v>
                </c:pt>
                <c:pt idx="14">
                  <c:v>0.12987285286813499</c:v>
                </c:pt>
                <c:pt idx="15">
                  <c:v>0.13105122890489057</c:v>
                </c:pt>
                <c:pt idx="16">
                  <c:v>0.13246524060083845</c:v>
                </c:pt>
                <c:pt idx="17">
                  <c:v>0.12883161027500251</c:v>
                </c:pt>
                <c:pt idx="18">
                  <c:v>0.13296319650695648</c:v>
                </c:pt>
                <c:pt idx="19">
                  <c:v>0.13561793406574846</c:v>
                </c:pt>
                <c:pt idx="20">
                  <c:v>0.13623427524395251</c:v>
                </c:pt>
                <c:pt idx="21">
                  <c:v>0.1354459812494504</c:v>
                </c:pt>
                <c:pt idx="22">
                  <c:v>0.13650039361200142</c:v>
                </c:pt>
                <c:pt idx="23">
                  <c:v>0.1377168737750647</c:v>
                </c:pt>
                <c:pt idx="24">
                  <c:v>0.13895541594334668</c:v>
                </c:pt>
                <c:pt idx="25">
                  <c:v>0.13692757951169163</c:v>
                </c:pt>
                <c:pt idx="26">
                  <c:v>0.13674541040400573</c:v>
                </c:pt>
                <c:pt idx="27">
                  <c:v>0.13589565994024791</c:v>
                </c:pt>
                <c:pt idx="28">
                  <c:v>0.13626232082857187</c:v>
                </c:pt>
                <c:pt idx="29">
                  <c:v>0.13715860128549567</c:v>
                </c:pt>
                <c:pt idx="30">
                  <c:v>0.13702582484690282</c:v>
                </c:pt>
                <c:pt idx="31">
                  <c:v>0.1395127110178235</c:v>
                </c:pt>
                <c:pt idx="32">
                  <c:v>0.13831639137732288</c:v>
                </c:pt>
                <c:pt idx="33">
                  <c:v>0.13950747105980521</c:v>
                </c:pt>
                <c:pt idx="34">
                  <c:v>0.14066956352357735</c:v>
                </c:pt>
                <c:pt idx="35">
                  <c:v>0.14121076701773963</c:v>
                </c:pt>
                <c:pt idx="36">
                  <c:v>0.14239515871963962</c:v>
                </c:pt>
                <c:pt idx="37">
                  <c:v>0.14169912883466773</c:v>
                </c:pt>
                <c:pt idx="38">
                  <c:v>0.14226941272291849</c:v>
                </c:pt>
                <c:pt idx="39">
                  <c:v>0.13545009538218092</c:v>
                </c:pt>
                <c:pt idx="40">
                  <c:v>0.14246632265074599</c:v>
                </c:pt>
                <c:pt idx="41">
                  <c:v>0.13454393087541058</c:v>
                </c:pt>
                <c:pt idx="42">
                  <c:v>0.1424582877813908</c:v>
                </c:pt>
                <c:pt idx="43">
                  <c:v>0.14244746834109515</c:v>
                </c:pt>
                <c:pt idx="44">
                  <c:v>0.14376212843709807</c:v>
                </c:pt>
                <c:pt idx="45">
                  <c:v>0.14499806292928238</c:v>
                </c:pt>
                <c:pt idx="46">
                  <c:v>0.14628629063181794</c:v>
                </c:pt>
                <c:pt idx="47">
                  <c:v>0.14362803234390251</c:v>
                </c:pt>
                <c:pt idx="48">
                  <c:v>0.14667622967743998</c:v>
                </c:pt>
                <c:pt idx="49">
                  <c:v>0.14593297437496339</c:v>
                </c:pt>
                <c:pt idx="50">
                  <c:v>0.14577238668577844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76-440C-9B97-B439EB3E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9440"/>
        <c:axId val="309989760"/>
      </c:lineChart>
      <c:catAx>
        <c:axId val="3097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9897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98976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exergy efficiency %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309709440"/>
        <c:crosses val="autoZero"/>
        <c:crossBetween val="midCat"/>
        <c:majorUnit val="5.000000000000001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US electricity input exergy TJ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Brockway_2014!$C$182:$D$182</c:f>
              <c:strCache>
                <c:ptCount val="2"/>
                <c:pt idx="0">
                  <c:v>Elect1</c:v>
                </c:pt>
                <c:pt idx="1">
                  <c:v>Electricity - Energy sector own use</c:v>
                </c:pt>
              </c:strCache>
            </c:strRef>
          </c:tx>
          <c:marker>
            <c:symbol val="none"/>
          </c:marker>
          <c:cat>
            <c:numRef>
              <c:f>Brockway_2014!$G$181:$BE$181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Brockway_2014!$G$182:$BE$182</c:f>
              <c:numCache>
                <c:formatCode>#,##0</c:formatCode>
                <c:ptCount val="51"/>
                <c:pt idx="0">
                  <c:v>433296.44450012501</c:v>
                </c:pt>
                <c:pt idx="1">
                  <c:v>450802.2695148912</c:v>
                </c:pt>
                <c:pt idx="2">
                  <c:v>472705.33339618624</c:v>
                </c:pt>
                <c:pt idx="3">
                  <c:v>529017.98772704159</c:v>
                </c:pt>
                <c:pt idx="4">
                  <c:v>558735.02989587176</c:v>
                </c:pt>
                <c:pt idx="5">
                  <c:v>606616.24425971881</c:v>
                </c:pt>
                <c:pt idx="6">
                  <c:v>621120.53709876526</c:v>
                </c:pt>
                <c:pt idx="7">
                  <c:v>643428.87958933902</c:v>
                </c:pt>
                <c:pt idx="8">
                  <c:v>718454.93475773581</c:v>
                </c:pt>
                <c:pt idx="9">
                  <c:v>787050.31233635824</c:v>
                </c:pt>
                <c:pt idx="10">
                  <c:v>1291210.9817674595</c:v>
                </c:pt>
                <c:pt idx="11">
                  <c:v>1152323.7456193997</c:v>
                </c:pt>
                <c:pt idx="12">
                  <c:v>1340375.1829559305</c:v>
                </c:pt>
                <c:pt idx="13">
                  <c:v>1451288.6671788106</c:v>
                </c:pt>
                <c:pt idx="14">
                  <c:v>1358255.8842439796</c:v>
                </c:pt>
                <c:pt idx="15">
                  <c:v>1429605.9444285133</c:v>
                </c:pt>
                <c:pt idx="16">
                  <c:v>1549171.2905368949</c:v>
                </c:pt>
                <c:pt idx="17">
                  <c:v>1750645.4377749213</c:v>
                </c:pt>
                <c:pt idx="18">
                  <c:v>1750862.2335295149</c:v>
                </c:pt>
                <c:pt idx="19">
                  <c:v>1827407.2723429454</c:v>
                </c:pt>
                <c:pt idx="20">
                  <c:v>2110059.5622643074</c:v>
                </c:pt>
                <c:pt idx="21">
                  <c:v>2120783.2495307545</c:v>
                </c:pt>
                <c:pt idx="22">
                  <c:v>1960638.7030005238</c:v>
                </c:pt>
                <c:pt idx="23">
                  <c:v>1987643.5339723288</c:v>
                </c:pt>
                <c:pt idx="24">
                  <c:v>2136074.7171708252</c:v>
                </c:pt>
                <c:pt idx="25">
                  <c:v>2228511.2114810422</c:v>
                </c:pt>
                <c:pt idx="26">
                  <c:v>2259940.3941349555</c:v>
                </c:pt>
                <c:pt idx="27">
                  <c:v>2469110.9983961582</c:v>
                </c:pt>
                <c:pt idx="28">
                  <c:v>2560390.3077819268</c:v>
                </c:pt>
                <c:pt idx="29">
                  <c:v>2635954.6158103351</c:v>
                </c:pt>
                <c:pt idx="30">
                  <c:v>2761507.3514496423</c:v>
                </c:pt>
                <c:pt idx="31">
                  <c:v>2763791.8101717038</c:v>
                </c:pt>
                <c:pt idx="32">
                  <c:v>2928748.1638721395</c:v>
                </c:pt>
                <c:pt idx="33">
                  <c:v>2984890.22069052</c:v>
                </c:pt>
                <c:pt idx="34">
                  <c:v>3049531.9461200377</c:v>
                </c:pt>
                <c:pt idx="35">
                  <c:v>3115755.2526259022</c:v>
                </c:pt>
                <c:pt idx="36">
                  <c:v>3133306.3476448422</c:v>
                </c:pt>
                <c:pt idx="37">
                  <c:v>3235980.297590489</c:v>
                </c:pt>
                <c:pt idx="38">
                  <c:v>3293807.2256019544</c:v>
                </c:pt>
                <c:pt idx="39">
                  <c:v>3201132.8215073622</c:v>
                </c:pt>
                <c:pt idx="40">
                  <c:v>3372352.4617305975</c:v>
                </c:pt>
                <c:pt idx="41">
                  <c:v>2511058.6880321032</c:v>
                </c:pt>
                <c:pt idx="42">
                  <c:v>2629062.9504876984</c:v>
                </c:pt>
                <c:pt idx="43">
                  <c:v>2664472.7604701635</c:v>
                </c:pt>
                <c:pt idx="44">
                  <c:v>2716717.6215166342</c:v>
                </c:pt>
                <c:pt idx="45">
                  <c:v>3040702.9820199017</c:v>
                </c:pt>
                <c:pt idx="46">
                  <c:v>2968999.3009940516</c:v>
                </c:pt>
                <c:pt idx="47">
                  <c:v>2602048.8613712853</c:v>
                </c:pt>
                <c:pt idx="48">
                  <c:v>3078680.5814142567</c:v>
                </c:pt>
                <c:pt idx="49">
                  <c:v>2832010.6180093465</c:v>
                </c:pt>
                <c:pt idx="50">
                  <c:v>3029876.1748455148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6-4B15-AC6D-8DE44DAEB95E}"/>
            </c:ext>
          </c:extLst>
        </c:ser>
        <c:ser>
          <c:idx val="1"/>
          <c:order val="1"/>
          <c:tx>
            <c:strRef>
              <c:f>Brockway_2014!$C$183:$D$183</c:f>
              <c:strCache>
                <c:ptCount val="2"/>
                <c:pt idx="0">
                  <c:v>Elect2</c:v>
                </c:pt>
                <c:pt idx="1">
                  <c:v>Electricity - Industry use</c:v>
                </c:pt>
              </c:strCache>
            </c:strRef>
          </c:tx>
          <c:marker>
            <c:symbol val="none"/>
          </c:marker>
          <c:cat>
            <c:numRef>
              <c:f>Brockway_2014!$G$181:$BE$181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Brockway_2014!$G$183:$BE$183</c:f>
              <c:numCache>
                <c:formatCode>#,##0</c:formatCode>
                <c:ptCount val="51"/>
                <c:pt idx="0">
                  <c:v>3214085.6708725137</c:v>
                </c:pt>
                <c:pt idx="1">
                  <c:v>3286327.8711282844</c:v>
                </c:pt>
                <c:pt idx="2">
                  <c:v>3470387.4708913262</c:v>
                </c:pt>
                <c:pt idx="3">
                  <c:v>3650269.6226567104</c:v>
                </c:pt>
                <c:pt idx="4">
                  <c:v>3916773.7582273702</c:v>
                </c:pt>
                <c:pt idx="5">
                  <c:v>4123241.2071206425</c:v>
                </c:pt>
                <c:pt idx="6">
                  <c:v>4514692.7942513172</c:v>
                </c:pt>
                <c:pt idx="7">
                  <c:v>4390059.7406002665</c:v>
                </c:pt>
                <c:pt idx="8">
                  <c:v>4762277.6209768495</c:v>
                </c:pt>
                <c:pt idx="9">
                  <c:v>5148694.8613360198</c:v>
                </c:pt>
                <c:pt idx="10">
                  <c:v>4982617.4485135879</c:v>
                </c:pt>
                <c:pt idx="11">
                  <c:v>5445207.1067076623</c:v>
                </c:pt>
                <c:pt idx="12">
                  <c:v>5873689.950974457</c:v>
                </c:pt>
                <c:pt idx="13">
                  <c:v>6273617.2133781072</c:v>
                </c:pt>
                <c:pt idx="14">
                  <c:v>6382628.7232528757</c:v>
                </c:pt>
                <c:pt idx="15">
                  <c:v>6267543.0935249152</c:v>
                </c:pt>
                <c:pt idx="16">
                  <c:v>6930368.3658256931</c:v>
                </c:pt>
                <c:pt idx="17">
                  <c:v>7459338.5888671065</c:v>
                </c:pt>
                <c:pt idx="18">
                  <c:v>7454930.2664876161</c:v>
                </c:pt>
                <c:pt idx="19">
                  <c:v>7618852.4653559066</c:v>
                </c:pt>
                <c:pt idx="20">
                  <c:v>7307218.6169381421</c:v>
                </c:pt>
                <c:pt idx="21">
                  <c:v>7473395.7457864368</c:v>
                </c:pt>
                <c:pt idx="22">
                  <c:v>6536419.9059186494</c:v>
                </c:pt>
                <c:pt idx="23">
                  <c:v>6786985.3799188184</c:v>
                </c:pt>
                <c:pt idx="24">
                  <c:v>7479593.1904612388</c:v>
                </c:pt>
                <c:pt idx="25">
                  <c:v>7559934.9081460303</c:v>
                </c:pt>
                <c:pt idx="26">
                  <c:v>7235628.4110529544</c:v>
                </c:pt>
                <c:pt idx="27">
                  <c:v>7707708.3858492514</c:v>
                </c:pt>
                <c:pt idx="28">
                  <c:v>8289912.1512988424</c:v>
                </c:pt>
                <c:pt idx="29">
                  <c:v>8436772.1481410228</c:v>
                </c:pt>
                <c:pt idx="30">
                  <c:v>8716450.7978606503</c:v>
                </c:pt>
                <c:pt idx="31">
                  <c:v>9593865.850875834</c:v>
                </c:pt>
                <c:pt idx="32">
                  <c:v>10083278.94176458</c:v>
                </c:pt>
                <c:pt idx="33">
                  <c:v>10030965.582546506</c:v>
                </c:pt>
                <c:pt idx="34">
                  <c:v>10487251.284686405</c:v>
                </c:pt>
                <c:pt idx="35">
                  <c:v>10629406.643437583</c:v>
                </c:pt>
                <c:pt idx="36">
                  <c:v>10749771.708157934</c:v>
                </c:pt>
                <c:pt idx="37">
                  <c:v>10968964.081898998</c:v>
                </c:pt>
                <c:pt idx="38">
                  <c:v>11081237.533254273</c:v>
                </c:pt>
                <c:pt idx="39">
                  <c:v>11433786.80062207</c:v>
                </c:pt>
                <c:pt idx="40">
                  <c:v>11628808.263044802</c:v>
                </c:pt>
                <c:pt idx="41">
                  <c:v>11206472.057618201</c:v>
                </c:pt>
                <c:pt idx="42">
                  <c:v>10037923.031882875</c:v>
                </c:pt>
                <c:pt idx="43">
                  <c:v>9200874.8282782827</c:v>
                </c:pt>
                <c:pt idx="44">
                  <c:v>9188011.798813263</c:v>
                </c:pt>
                <c:pt idx="45">
                  <c:v>9111910.4080581982</c:v>
                </c:pt>
                <c:pt idx="46">
                  <c:v>8947552.9357768744</c:v>
                </c:pt>
                <c:pt idx="47">
                  <c:v>9212966.1642871201</c:v>
                </c:pt>
                <c:pt idx="48">
                  <c:v>8889366.0205143578</c:v>
                </c:pt>
                <c:pt idx="49">
                  <c:v>7631404.121507003</c:v>
                </c:pt>
                <c:pt idx="50">
                  <c:v>8394566.1805365682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6-4B15-AC6D-8DE44DAEB95E}"/>
            </c:ext>
          </c:extLst>
        </c:ser>
        <c:ser>
          <c:idx val="2"/>
          <c:order val="2"/>
          <c:tx>
            <c:strRef>
              <c:f>Brockway_2014!$C$184:$D$184</c:f>
              <c:strCache>
                <c:ptCount val="2"/>
                <c:pt idx="0">
                  <c:v>EMD1</c:v>
                </c:pt>
                <c:pt idx="1">
                  <c:v>Electricity - Transport - Mechanical drive (rail)</c:v>
                </c:pt>
              </c:strCache>
            </c:strRef>
          </c:tx>
          <c:marker>
            <c:symbol val="none"/>
          </c:marker>
          <c:cat>
            <c:numRef>
              <c:f>Brockway_2014!$G$181:$BE$181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Brockway_2014!$G$184:$BE$184</c:f>
              <c:numCache>
                <c:formatCode>#,##0</c:formatCode>
                <c:ptCount val="51"/>
                <c:pt idx="0">
                  <c:v>53816.094952109212</c:v>
                </c:pt>
                <c:pt idx="1">
                  <c:v>51450.04702692233</c:v>
                </c:pt>
                <c:pt idx="2">
                  <c:v>50455.577840681115</c:v>
                </c:pt>
                <c:pt idx="3">
                  <c:v>48828.407711028616</c:v>
                </c:pt>
                <c:pt idx="4">
                  <c:v>48645.362972552277</c:v>
                </c:pt>
                <c:pt idx="5">
                  <c:v>49229.001078955545</c:v>
                </c:pt>
                <c:pt idx="6">
                  <c:v>47735.092346114136</c:v>
                </c:pt>
                <c:pt idx="7">
                  <c:v>44651.885980167252</c:v>
                </c:pt>
                <c:pt idx="8">
                  <c:v>44889.722450321133</c:v>
                </c:pt>
                <c:pt idx="9">
                  <c:v>44882.987583703798</c:v>
                </c:pt>
                <c:pt idx="10">
                  <c:v>43848.305554747451</c:v>
                </c:pt>
                <c:pt idx="11">
                  <c:v>43147.47155911805</c:v>
                </c:pt>
                <c:pt idx="12">
                  <c:v>43095.759499502739</c:v>
                </c:pt>
                <c:pt idx="13">
                  <c:v>41636.365767891497</c:v>
                </c:pt>
                <c:pt idx="14">
                  <c:v>38842.202554150754</c:v>
                </c:pt>
                <c:pt idx="15">
                  <c:v>38683.002886606133</c:v>
                </c:pt>
                <c:pt idx="16">
                  <c:v>32763.6398179309</c:v>
                </c:pt>
                <c:pt idx="17">
                  <c:v>34998.077316023715</c:v>
                </c:pt>
                <c:pt idx="18">
                  <c:v>26369.794767724958</c:v>
                </c:pt>
                <c:pt idx="19">
                  <c:v>30388.630468323467</c:v>
                </c:pt>
                <c:pt idx="20">
                  <c:v>30330.202612737394</c:v>
                </c:pt>
                <c:pt idx="21">
                  <c:v>31955.717974842395</c:v>
                </c:pt>
                <c:pt idx="22">
                  <c:v>27085.34164956021</c:v>
                </c:pt>
                <c:pt idx="23">
                  <c:v>24984.318942320111</c:v>
                </c:pt>
                <c:pt idx="24">
                  <c:v>31397.677810195506</c:v>
                </c:pt>
                <c:pt idx="25">
                  <c:v>39657.634727724027</c:v>
                </c:pt>
                <c:pt idx="26">
                  <c:v>39535.712433696441</c:v>
                </c:pt>
                <c:pt idx="27">
                  <c:v>40138.356472342653</c:v>
                </c:pt>
                <c:pt idx="28">
                  <c:v>40430.460462462281</c:v>
                </c:pt>
                <c:pt idx="29">
                  <c:v>39925.529257905946</c:v>
                </c:pt>
                <c:pt idx="30">
                  <c:v>41513.039694291685</c:v>
                </c:pt>
                <c:pt idx="31">
                  <c:v>40870.028037073862</c:v>
                </c:pt>
                <c:pt idx="32">
                  <c:v>41006.836070031626</c:v>
                </c:pt>
                <c:pt idx="33">
                  <c:v>39150.724852130486</c:v>
                </c:pt>
                <c:pt idx="34">
                  <c:v>40363.159713552828</c:v>
                </c:pt>
                <c:pt idx="35">
                  <c:v>39317.326820072842</c:v>
                </c:pt>
                <c:pt idx="36">
                  <c:v>39916.796543138655</c:v>
                </c:pt>
                <c:pt idx="37">
                  <c:v>42700.55290512128</c:v>
                </c:pt>
                <c:pt idx="38">
                  <c:v>42816.901763371927</c:v>
                </c:pt>
                <c:pt idx="39">
                  <c:v>44244.998602048567</c:v>
                </c:pt>
                <c:pt idx="40">
                  <c:v>45003.797811822165</c:v>
                </c:pt>
                <c:pt idx="41">
                  <c:v>48996.058890900509</c:v>
                </c:pt>
                <c:pt idx="42">
                  <c:v>42711.698128501499</c:v>
                </c:pt>
                <c:pt idx="43">
                  <c:v>68272.258484815407</c:v>
                </c:pt>
                <c:pt idx="44">
                  <c:v>71966.029709049923</c:v>
                </c:pt>
                <c:pt idx="45">
                  <c:v>74033.100811712997</c:v>
                </c:pt>
                <c:pt idx="46">
                  <c:v>71818.034008081377</c:v>
                </c:pt>
                <c:pt idx="47">
                  <c:v>81067.293902335659</c:v>
                </c:pt>
                <c:pt idx="48">
                  <c:v>74815.108540043919</c:v>
                </c:pt>
                <c:pt idx="49">
                  <c:v>74568.817632317761</c:v>
                </c:pt>
                <c:pt idx="50">
                  <c:v>73615.61212563084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6-4B15-AC6D-8DE44DAEB95E}"/>
            </c:ext>
          </c:extLst>
        </c:ser>
        <c:ser>
          <c:idx val="3"/>
          <c:order val="3"/>
          <c:tx>
            <c:strRef>
              <c:f>Brockway_2014!$C$185:$D$185</c:f>
              <c:strCache>
                <c:ptCount val="2"/>
                <c:pt idx="0">
                  <c:v>Elect4</c:v>
                </c:pt>
                <c:pt idx="1">
                  <c:v>Electricity - residential use </c:v>
                </c:pt>
              </c:strCache>
            </c:strRef>
          </c:tx>
          <c:marker>
            <c:symbol val="none"/>
          </c:marker>
          <c:cat>
            <c:numRef>
              <c:f>Brockway_2014!$G$181:$BE$181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Brockway_2014!$G$185:$BE$185</c:f>
              <c:numCache>
                <c:formatCode>#,##0</c:formatCode>
                <c:ptCount val="51"/>
                <c:pt idx="0">
                  <c:v>1993923.5180412815</c:v>
                </c:pt>
                <c:pt idx="1">
                  <c:v>2086866.9567402161</c:v>
                </c:pt>
                <c:pt idx="2">
                  <c:v>2246111.8908824418</c:v>
                </c:pt>
                <c:pt idx="3">
                  <c:v>2430285.6108404091</c:v>
                </c:pt>
                <c:pt idx="4">
                  <c:v>2630524.5981181352</c:v>
                </c:pt>
                <c:pt idx="5">
                  <c:v>2796883.8957391772</c:v>
                </c:pt>
                <c:pt idx="6">
                  <c:v>3084391.4133139383</c:v>
                </c:pt>
                <c:pt idx="7">
                  <c:v>3077567.6532043107</c:v>
                </c:pt>
                <c:pt idx="8">
                  <c:v>3491727.5455146958</c:v>
                </c:pt>
                <c:pt idx="9">
                  <c:v>3932902.8726126663</c:v>
                </c:pt>
                <c:pt idx="10">
                  <c:v>4410384.2841597917</c:v>
                </c:pt>
                <c:pt idx="11">
                  <c:v>4705394.8722957354</c:v>
                </c:pt>
                <c:pt idx="12">
                  <c:v>5451982.4142683987</c:v>
                </c:pt>
                <c:pt idx="13">
                  <c:v>5627301.5225466574</c:v>
                </c:pt>
                <c:pt idx="14">
                  <c:v>5694203.8644952076</c:v>
                </c:pt>
                <c:pt idx="15">
                  <c:v>5794962.1288152132</c:v>
                </c:pt>
                <c:pt idx="16">
                  <c:v>6019259.2835091874</c:v>
                </c:pt>
                <c:pt idx="17">
                  <c:v>6645710.5383501546</c:v>
                </c:pt>
                <c:pt idx="18">
                  <c:v>6754853.7781269969</c:v>
                </c:pt>
                <c:pt idx="19">
                  <c:v>6761138.5688335486</c:v>
                </c:pt>
                <c:pt idx="20">
                  <c:v>7026725.4516067207</c:v>
                </c:pt>
                <c:pt idx="21">
                  <c:v>7158962.9786288906</c:v>
                </c:pt>
                <c:pt idx="22">
                  <c:v>7128174.0404715594</c:v>
                </c:pt>
                <c:pt idx="23">
                  <c:v>7300359.6657966543</c:v>
                </c:pt>
                <c:pt idx="24">
                  <c:v>7575715.0914706113</c:v>
                </c:pt>
                <c:pt idx="25">
                  <c:v>7870335.2151599266</c:v>
                </c:pt>
                <c:pt idx="26">
                  <c:v>8081722.308918382</c:v>
                </c:pt>
                <c:pt idx="27">
                  <c:v>8525517.3643841129</c:v>
                </c:pt>
                <c:pt idx="28">
                  <c:v>9017256.1350185405</c:v>
                </c:pt>
                <c:pt idx="29">
                  <c:v>9051969.1740774363</c:v>
                </c:pt>
                <c:pt idx="30">
                  <c:v>9294595.5687521212</c:v>
                </c:pt>
                <c:pt idx="31">
                  <c:v>9572914.8264518268</c:v>
                </c:pt>
                <c:pt idx="32">
                  <c:v>9582995.5417101961</c:v>
                </c:pt>
                <c:pt idx="33">
                  <c:v>10092354.811901325</c:v>
                </c:pt>
                <c:pt idx="34">
                  <c:v>10271390.369478473</c:v>
                </c:pt>
                <c:pt idx="35">
                  <c:v>10640797.644665826</c:v>
                </c:pt>
                <c:pt idx="36">
                  <c:v>10972466.482168283</c:v>
                </c:pt>
                <c:pt idx="37">
                  <c:v>11058219.955966203</c:v>
                </c:pt>
                <c:pt idx="38">
                  <c:v>11554467.267316641</c:v>
                </c:pt>
                <c:pt idx="39">
                  <c:v>11731615.68653387</c:v>
                </c:pt>
                <c:pt idx="40">
                  <c:v>12141311.919800019</c:v>
                </c:pt>
                <c:pt idx="41">
                  <c:v>12832091.29724844</c:v>
                </c:pt>
                <c:pt idx="42">
                  <c:v>12726798.454596687</c:v>
                </c:pt>
                <c:pt idx="43">
                  <c:v>12790511.880929682</c:v>
                </c:pt>
                <c:pt idx="44">
                  <c:v>12870821.566383962</c:v>
                </c:pt>
                <c:pt idx="45">
                  <c:v>13406313.551425824</c:v>
                </c:pt>
                <c:pt idx="46">
                  <c:v>13191561.473580068</c:v>
                </c:pt>
                <c:pt idx="47">
                  <c:v>13809520.412318816</c:v>
                </c:pt>
                <c:pt idx="48">
                  <c:v>13408237.441324459</c:v>
                </c:pt>
                <c:pt idx="49">
                  <c:v>13009995.253455887</c:v>
                </c:pt>
                <c:pt idx="50">
                  <c:v>13800130.414848208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6-4B15-AC6D-8DE44DAEB95E}"/>
            </c:ext>
          </c:extLst>
        </c:ser>
        <c:ser>
          <c:idx val="4"/>
          <c:order val="4"/>
          <c:tx>
            <c:strRef>
              <c:f>Brockway_2014!$C$186:$D$186</c:f>
              <c:strCache>
                <c:ptCount val="2"/>
                <c:pt idx="0">
                  <c:v>Elect5</c:v>
                </c:pt>
                <c:pt idx="1">
                  <c:v>Electricity - commerical / public sector use </c:v>
                </c:pt>
              </c:strCache>
            </c:strRef>
          </c:tx>
          <c:marker>
            <c:symbol val="none"/>
          </c:marker>
          <c:cat>
            <c:numRef>
              <c:f>Brockway_2014!$G$181:$BE$181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Brockway_2014!$G$186:$BE$186</c:f>
              <c:numCache>
                <c:formatCode>#,##0</c:formatCode>
                <c:ptCount val="51"/>
                <c:pt idx="0">
                  <c:v>1272738.2455955045</c:v>
                </c:pt>
                <c:pt idx="1">
                  <c:v>1333478.7302127446</c:v>
                </c:pt>
                <c:pt idx="2">
                  <c:v>1470692.3703725624</c:v>
                </c:pt>
                <c:pt idx="3">
                  <c:v>1599331.2626016254</c:v>
                </c:pt>
                <c:pt idx="4">
                  <c:v>1742867.6119480135</c:v>
                </c:pt>
                <c:pt idx="5">
                  <c:v>1923516.0513339422</c:v>
                </c:pt>
                <c:pt idx="6">
                  <c:v>2126624.6348610758</c:v>
                </c:pt>
                <c:pt idx="7">
                  <c:v>2218455.5911427592</c:v>
                </c:pt>
                <c:pt idx="8">
                  <c:v>2495835.6619049651</c:v>
                </c:pt>
                <c:pt idx="9">
                  <c:v>2769537.308130323</c:v>
                </c:pt>
                <c:pt idx="10">
                  <c:v>3178183.4869668726</c:v>
                </c:pt>
                <c:pt idx="11">
                  <c:v>3347566.6715471796</c:v>
                </c:pt>
                <c:pt idx="12">
                  <c:v>3608522.4766686112</c:v>
                </c:pt>
                <c:pt idx="13">
                  <c:v>4114277.1800400461</c:v>
                </c:pt>
                <c:pt idx="14">
                  <c:v>4128557.0531529346</c:v>
                </c:pt>
                <c:pt idx="15">
                  <c:v>4358916.7184591973</c:v>
                </c:pt>
                <c:pt idx="16">
                  <c:v>4577899.0516229384</c:v>
                </c:pt>
                <c:pt idx="17">
                  <c:v>4925839.2720082887</c:v>
                </c:pt>
                <c:pt idx="18">
                  <c:v>4918148.2049506465</c:v>
                </c:pt>
                <c:pt idx="19">
                  <c:v>4925110.2413261123</c:v>
                </c:pt>
                <c:pt idx="20">
                  <c:v>4971509.6821643189</c:v>
                </c:pt>
                <c:pt idx="21">
                  <c:v>5347198.5900701592</c:v>
                </c:pt>
                <c:pt idx="22">
                  <c:v>5350298.050267878</c:v>
                </c:pt>
                <c:pt idx="23">
                  <c:v>5391686.4250018131</c:v>
                </c:pt>
                <c:pt idx="24">
                  <c:v>5696910.0580139989</c:v>
                </c:pt>
                <c:pt idx="25">
                  <c:v>6100461.4724195609</c:v>
                </c:pt>
                <c:pt idx="26">
                  <c:v>6308747.3747305516</c:v>
                </c:pt>
                <c:pt idx="27">
                  <c:v>6691055.3734316584</c:v>
                </c:pt>
                <c:pt idx="28">
                  <c:v>6903479.5145813944</c:v>
                </c:pt>
                <c:pt idx="29">
                  <c:v>7130581.4303337596</c:v>
                </c:pt>
                <c:pt idx="30">
                  <c:v>7396626.9415653106</c:v>
                </c:pt>
                <c:pt idx="31">
                  <c:v>7485928.6213695006</c:v>
                </c:pt>
                <c:pt idx="32">
                  <c:v>7542716.11565057</c:v>
                </c:pt>
                <c:pt idx="33">
                  <c:v>7775182.6156971725</c:v>
                </c:pt>
                <c:pt idx="34">
                  <c:v>8042282.7464078097</c:v>
                </c:pt>
                <c:pt idx="35">
                  <c:v>8415489.3190691434</c:v>
                </c:pt>
                <c:pt idx="36">
                  <c:v>8575610.3855211921</c:v>
                </c:pt>
                <c:pt idx="37">
                  <c:v>9117291.5010606311</c:v>
                </c:pt>
                <c:pt idx="38">
                  <c:v>9450548.8466019463</c:v>
                </c:pt>
                <c:pt idx="39">
                  <c:v>9774392.6535500959</c:v>
                </c:pt>
                <c:pt idx="40">
                  <c:v>10226141.212259578</c:v>
                </c:pt>
                <c:pt idx="41">
                  <c:v>11065931.427923786</c:v>
                </c:pt>
                <c:pt idx="42">
                  <c:v>11110443.346169459</c:v>
                </c:pt>
                <c:pt idx="43">
                  <c:v>12017601.742876036</c:v>
                </c:pt>
                <c:pt idx="44">
                  <c:v>12257586.116383962</c:v>
                </c:pt>
                <c:pt idx="45">
                  <c:v>12576345.876618467</c:v>
                </c:pt>
                <c:pt idx="46">
                  <c:v>12686199.890432145</c:v>
                </c:pt>
                <c:pt idx="47">
                  <c:v>13254795.161030181</c:v>
                </c:pt>
                <c:pt idx="48">
                  <c:v>12980722.535381353</c:v>
                </c:pt>
                <c:pt idx="49">
                  <c:v>12638937.073196094</c:v>
                </c:pt>
                <c:pt idx="50">
                  <c:v>12696306.693456667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6-4B15-AC6D-8DE44DAEB95E}"/>
            </c:ext>
          </c:extLst>
        </c:ser>
        <c:ser>
          <c:idx val="5"/>
          <c:order val="5"/>
          <c:tx>
            <c:strRef>
              <c:f>Brockway_2014!$C$187:$D$187</c:f>
              <c:strCache>
                <c:ptCount val="2"/>
                <c:pt idx="0">
                  <c:v>Elect6</c:v>
                </c:pt>
                <c:pt idx="1">
                  <c:v>Electricity - other (eg agriculture) use </c:v>
                </c:pt>
              </c:strCache>
            </c:strRef>
          </c:tx>
          <c:marker>
            <c:symbol val="none"/>
          </c:marker>
          <c:cat>
            <c:numRef>
              <c:f>Brockway_2014!$G$181:$BE$181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Brockway_2014!$G$187:$BE$187</c:f>
              <c:numCache>
                <c:formatCode>#,##0</c:formatCode>
                <c:ptCount val="51"/>
                <c:pt idx="0">
                  <c:v>290408.51239133591</c:v>
                </c:pt>
                <c:pt idx="1">
                  <c:v>282614.44520228129</c:v>
                </c:pt>
                <c:pt idx="2">
                  <c:v>262245.61321702116</c:v>
                </c:pt>
                <c:pt idx="3">
                  <c:v>336734.95208688348</c:v>
                </c:pt>
                <c:pt idx="4">
                  <c:v>326446.16841719724</c:v>
                </c:pt>
                <c:pt idx="5">
                  <c:v>276295.6060165434</c:v>
                </c:pt>
                <c:pt idx="6">
                  <c:v>297045.37999072945</c:v>
                </c:pt>
                <c:pt idx="7">
                  <c:v>217049.98457701813</c:v>
                </c:pt>
                <c:pt idx="8">
                  <c:v>201469.02311698798</c:v>
                </c:pt>
                <c:pt idx="9">
                  <c:v>206638.58535612453</c:v>
                </c:pt>
                <c:pt idx="10">
                  <c:v>137810.31236405735</c:v>
                </c:pt>
                <c:pt idx="11">
                  <c:v>152162.12143396269</c:v>
                </c:pt>
                <c:pt idx="12">
                  <c:v>136431.08007320057</c:v>
                </c:pt>
                <c:pt idx="13">
                  <c:v>140578.5928668124</c:v>
                </c:pt>
                <c:pt idx="14">
                  <c:v>194125.09372089888</c:v>
                </c:pt>
                <c:pt idx="15">
                  <c:v>245848.43285026232</c:v>
                </c:pt>
                <c:pt idx="16">
                  <c:v>299664.99984233652</c:v>
                </c:pt>
                <c:pt idx="17">
                  <c:v>364936.87344087975</c:v>
                </c:pt>
                <c:pt idx="18">
                  <c:v>407338.50935391424</c:v>
                </c:pt>
                <c:pt idx="19">
                  <c:v>454618.02276117401</c:v>
                </c:pt>
                <c:pt idx="20">
                  <c:v>500961.82192807394</c:v>
                </c:pt>
                <c:pt idx="21">
                  <c:v>558959.49605556589</c:v>
                </c:pt>
                <c:pt idx="22">
                  <c:v>602223.64270184725</c:v>
                </c:pt>
                <c:pt idx="23">
                  <c:v>650114.90826888708</c:v>
                </c:pt>
                <c:pt idx="24">
                  <c:v>702517.28832857101</c:v>
                </c:pt>
                <c:pt idx="25">
                  <c:v>766922.24606754421</c:v>
                </c:pt>
                <c:pt idx="26">
                  <c:v>816358.95221400319</c:v>
                </c:pt>
                <c:pt idx="27">
                  <c:v>881386.75110579689</c:v>
                </c:pt>
                <c:pt idx="28">
                  <c:v>940767.67103972856</c:v>
                </c:pt>
                <c:pt idx="29">
                  <c:v>982797.92936897429</c:v>
                </c:pt>
                <c:pt idx="30">
                  <c:v>1041655.3077840861</c:v>
                </c:pt>
                <c:pt idx="31">
                  <c:v>1090094.1801937185</c:v>
                </c:pt>
                <c:pt idx="32">
                  <c:v>1167606.8555016073</c:v>
                </c:pt>
                <c:pt idx="33">
                  <c:v>1210096.4259750296</c:v>
                </c:pt>
                <c:pt idx="34">
                  <c:v>1268203.6858576573</c:v>
                </c:pt>
                <c:pt idx="35">
                  <c:v>1324429.1505015504</c:v>
                </c:pt>
                <c:pt idx="36">
                  <c:v>1368375.2024750353</c:v>
                </c:pt>
                <c:pt idx="37">
                  <c:v>1441556.0764436566</c:v>
                </c:pt>
                <c:pt idx="38">
                  <c:v>1490527.1130407164</c:v>
                </c:pt>
                <c:pt idx="39">
                  <c:v>1544355.1013783207</c:v>
                </c:pt>
                <c:pt idx="40">
                  <c:v>1587946.2609168368</c:v>
                </c:pt>
                <c:pt idx="41">
                  <c:v>1719969.9871515878</c:v>
                </c:pt>
                <c:pt idx="42">
                  <c:v>1674256.317665959</c:v>
                </c:pt>
                <c:pt idx="43">
                  <c:v>1690164.4725337783</c:v>
                </c:pt>
                <c:pt idx="44">
                  <c:v>1681976.8167243311</c:v>
                </c:pt>
                <c:pt idx="45">
                  <c:v>1484597.4288673368</c:v>
                </c:pt>
                <c:pt idx="46">
                  <c:v>1441065.259176563</c:v>
                </c:pt>
                <c:pt idx="47">
                  <c:v>1589287.9441310947</c:v>
                </c:pt>
                <c:pt idx="48">
                  <c:v>1693211.649979129</c:v>
                </c:pt>
                <c:pt idx="49">
                  <c:v>1429261.1387784509</c:v>
                </c:pt>
                <c:pt idx="50">
                  <c:v>1326971.0456473606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66-4B15-AC6D-8DE44DAE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43392"/>
        <c:axId val="310044928"/>
      </c:lineChart>
      <c:catAx>
        <c:axId val="3100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0449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1004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1004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US electricity end use exergy 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Brockway_2014!$D$216</c:f>
              <c:strCache>
                <c:ptCount val="1"/>
                <c:pt idx="0">
                  <c:v>Electricity - Industry use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Brockway_2014!$G$216:$BE$216</c:f>
              <c:numCache>
                <c:formatCode>0.0%</c:formatCode>
                <c:ptCount val="51"/>
                <c:pt idx="0">
                  <c:v>0.18839266806278143</c:v>
                </c:pt>
                <c:pt idx="1">
                  <c:v>0.19267272703122215</c:v>
                </c:pt>
                <c:pt idx="2">
                  <c:v>0.1946187754793661</c:v>
                </c:pt>
                <c:pt idx="3">
                  <c:v>0.1941043786244544</c:v>
                </c:pt>
                <c:pt idx="4">
                  <c:v>0.19428159233980866</c:v>
                </c:pt>
                <c:pt idx="5">
                  <c:v>0.19529599987685139</c:v>
                </c:pt>
                <c:pt idx="6">
                  <c:v>0.19330916216767668</c:v>
                </c:pt>
                <c:pt idx="7">
                  <c:v>0.20662875655850124</c:v>
                </c:pt>
                <c:pt idx="8">
                  <c:v>0.20596828627694849</c:v>
                </c:pt>
                <c:pt idx="9">
                  <c:v>0.20314216434832411</c:v>
                </c:pt>
                <c:pt idx="10">
                  <c:v>0.1976073964799458</c:v>
                </c:pt>
                <c:pt idx="11">
                  <c:v>0.19756339057471767</c:v>
                </c:pt>
                <c:pt idx="12">
                  <c:v>0.1933967389250375</c:v>
                </c:pt>
                <c:pt idx="13">
                  <c:v>0.19249924636921273</c:v>
                </c:pt>
                <c:pt idx="14">
                  <c:v>0.18884968618992826</c:v>
                </c:pt>
                <c:pt idx="15">
                  <c:v>0.19183706491178976</c:v>
                </c:pt>
                <c:pt idx="16">
                  <c:v>0.19087252148218653</c:v>
                </c:pt>
                <c:pt idx="17">
                  <c:v>0.18511759851941412</c:v>
                </c:pt>
                <c:pt idx="18">
                  <c:v>0.19058224803547499</c:v>
                </c:pt>
                <c:pt idx="19">
                  <c:v>0.19243796810677127</c:v>
                </c:pt>
                <c:pt idx="20">
                  <c:v>0.19371456542084201</c:v>
                </c:pt>
                <c:pt idx="21">
                  <c:v>0.19233964041571083</c:v>
                </c:pt>
                <c:pt idx="22">
                  <c:v>0.19764383267795854</c:v>
                </c:pt>
                <c:pt idx="23">
                  <c:v>0.19819044471361444</c:v>
                </c:pt>
                <c:pt idx="24">
                  <c:v>0.19691185847065296</c:v>
                </c:pt>
                <c:pt idx="25">
                  <c:v>0.19448118012413046</c:v>
                </c:pt>
                <c:pt idx="26">
                  <c:v>0.19560531400110054</c:v>
                </c:pt>
                <c:pt idx="27">
                  <c:v>0.19293156822340518</c:v>
                </c:pt>
                <c:pt idx="28">
                  <c:v>0.19197081484345049</c:v>
                </c:pt>
                <c:pt idx="29">
                  <c:v>0.19208816305953064</c:v>
                </c:pt>
                <c:pt idx="30">
                  <c:v>0.19092510129007706</c:v>
                </c:pt>
                <c:pt idx="31">
                  <c:v>0.19221532816242515</c:v>
                </c:pt>
                <c:pt idx="32">
                  <c:v>0.18837023907011927</c:v>
                </c:pt>
                <c:pt idx="33">
                  <c:v>0.19070628519341443</c:v>
                </c:pt>
                <c:pt idx="34">
                  <c:v>0.19124223506134258</c:v>
                </c:pt>
                <c:pt idx="35">
                  <c:v>0.19192644122982006</c:v>
                </c:pt>
                <c:pt idx="36">
                  <c:v>0.19323830271466694</c:v>
                </c:pt>
                <c:pt idx="37">
                  <c:v>0.19127583005775795</c:v>
                </c:pt>
                <c:pt idx="38">
                  <c:v>0.19221158062073254</c:v>
                </c:pt>
                <c:pt idx="39">
                  <c:v>0.18905109822214747</c:v>
                </c:pt>
                <c:pt idx="40">
                  <c:v>0.19106154763162009</c:v>
                </c:pt>
                <c:pt idx="41">
                  <c:v>0.18307609508260575</c:v>
                </c:pt>
                <c:pt idx="42">
                  <c:v>0.19501284741122554</c:v>
                </c:pt>
                <c:pt idx="43">
                  <c:v>0.19593442532084757</c:v>
                </c:pt>
                <c:pt idx="44">
                  <c:v>0.19704515542525311</c:v>
                </c:pt>
                <c:pt idx="45">
                  <c:v>0.19887438802147958</c:v>
                </c:pt>
                <c:pt idx="46">
                  <c:v>0.19995617240704922</c:v>
                </c:pt>
                <c:pt idx="47">
                  <c:v>0.19646319569420606</c:v>
                </c:pt>
                <c:pt idx="48">
                  <c:v>0.19862083219457394</c:v>
                </c:pt>
                <c:pt idx="49">
                  <c:v>0.19930758485926711</c:v>
                </c:pt>
                <c:pt idx="50">
                  <c:v>0.19795211750259026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E-4F2C-ADF8-554C915265C3}"/>
            </c:ext>
          </c:extLst>
        </c:ser>
        <c:ser>
          <c:idx val="2"/>
          <c:order val="1"/>
          <c:tx>
            <c:strRef>
              <c:f>Brockway_2014!$D$218</c:f>
              <c:strCache>
                <c:ptCount val="1"/>
                <c:pt idx="0">
                  <c:v>Electricity - residential use 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Brockway_2014!$G$218:$BE$218</c:f>
              <c:numCache>
                <c:formatCode>0.0%</c:formatCode>
                <c:ptCount val="51"/>
                <c:pt idx="0">
                  <c:v>4.9058922389532952E-2</c:v>
                </c:pt>
                <c:pt idx="1">
                  <c:v>5.0794471196055797E-2</c:v>
                </c:pt>
                <c:pt idx="2">
                  <c:v>5.2395928370685046E-2</c:v>
                </c:pt>
                <c:pt idx="3">
                  <c:v>5.3214177903009648E-2</c:v>
                </c:pt>
                <c:pt idx="4">
                  <c:v>5.4285935316777799E-2</c:v>
                </c:pt>
                <c:pt idx="5">
                  <c:v>5.5581890553851487E-2</c:v>
                </c:pt>
                <c:pt idx="6">
                  <c:v>5.6002464451895391E-2</c:v>
                </c:pt>
                <c:pt idx="7">
                  <c:v>6.1075206008800002E-2</c:v>
                </c:pt>
                <c:pt idx="8">
                  <c:v>6.1657716973261056E-2</c:v>
                </c:pt>
                <c:pt idx="9">
                  <c:v>6.2225068631347143E-2</c:v>
                </c:pt>
                <c:pt idx="10">
                  <c:v>6.16775515818766E-2</c:v>
                </c:pt>
                <c:pt idx="11">
                  <c:v>6.2454011364875481E-2</c:v>
                </c:pt>
                <c:pt idx="12">
                  <c:v>6.2061127200954615E-2</c:v>
                </c:pt>
                <c:pt idx="13">
                  <c:v>6.2985367201877612E-2</c:v>
                </c:pt>
                <c:pt idx="14">
                  <c:v>6.2988418230105828E-2</c:v>
                </c:pt>
                <c:pt idx="15">
                  <c:v>6.3846139884949388E-2</c:v>
                </c:pt>
                <c:pt idx="16">
                  <c:v>6.4406235034559084E-2</c:v>
                </c:pt>
                <c:pt idx="17">
                  <c:v>6.3468010463110625E-2</c:v>
                </c:pt>
                <c:pt idx="18">
                  <c:v>6.6367317221288108E-2</c:v>
                </c:pt>
                <c:pt idx="19">
                  <c:v>6.80947942929674E-2</c:v>
                </c:pt>
                <c:pt idx="20">
                  <c:v>6.9431129298998806E-2</c:v>
                </c:pt>
                <c:pt idx="21">
                  <c:v>6.9549171334336093E-2</c:v>
                </c:pt>
                <c:pt idx="22">
                  <c:v>7.1829813134409323E-2</c:v>
                </c:pt>
                <c:pt idx="23">
                  <c:v>7.2828847078593995E-2</c:v>
                </c:pt>
                <c:pt idx="24">
                  <c:v>7.3753798925985395E-2</c:v>
                </c:pt>
                <c:pt idx="25">
                  <c:v>7.3296423044925493E-2</c:v>
                </c:pt>
                <c:pt idx="26">
                  <c:v>7.428339233962622E-2</c:v>
                </c:pt>
                <c:pt idx="27">
                  <c:v>7.4325481220378908E-2</c:v>
                </c:pt>
                <c:pt idx="28">
                  <c:v>7.5206821551076192E-2</c:v>
                </c:pt>
                <c:pt idx="29">
                  <c:v>7.6124544836379857E-2</c:v>
                </c:pt>
                <c:pt idx="30">
                  <c:v>7.649535603508191E-2</c:v>
                </c:pt>
                <c:pt idx="31">
                  <c:v>7.7937890364023696E-2</c:v>
                </c:pt>
                <c:pt idx="32">
                  <c:v>7.7172996201148578E-2</c:v>
                </c:pt>
                <c:pt idx="33">
                  <c:v>7.9099222259508939E-2</c:v>
                </c:pt>
                <c:pt idx="34">
                  <c:v>7.9971892922822349E-2</c:v>
                </c:pt>
                <c:pt idx="35">
                  <c:v>8.1101404396865431E-2</c:v>
                </c:pt>
                <c:pt idx="36">
                  <c:v>8.2726286224864845E-2</c:v>
                </c:pt>
                <c:pt idx="37">
                  <c:v>8.2854327193851371E-2</c:v>
                </c:pt>
                <c:pt idx="38">
                  <c:v>8.4140518934511077E-2</c:v>
                </c:pt>
                <c:pt idx="39">
                  <c:v>8.3890881566214576E-2</c:v>
                </c:pt>
                <c:pt idx="40">
                  <c:v>8.5778599146905207E-2</c:v>
                </c:pt>
                <c:pt idx="41">
                  <c:v>8.3078983567217102E-2</c:v>
                </c:pt>
                <c:pt idx="42">
                  <c:v>8.9161405703992627E-2</c:v>
                </c:pt>
                <c:pt idx="43">
                  <c:v>9.0442603873910898E-2</c:v>
                </c:pt>
                <c:pt idx="44">
                  <c:v>9.1779807869962704E-2</c:v>
                </c:pt>
                <c:pt idx="45">
                  <c:v>9.3388537041499367E-2</c:v>
                </c:pt>
                <c:pt idx="46">
                  <c:v>9.4719971965933694E-2</c:v>
                </c:pt>
                <c:pt idx="47">
                  <c:v>9.3940514687707699E-2</c:v>
                </c:pt>
                <c:pt idx="48">
                  <c:v>9.5816954028402235E-2</c:v>
                </c:pt>
                <c:pt idx="49">
                  <c:v>9.6973757562651697E-2</c:v>
                </c:pt>
                <c:pt idx="50">
                  <c:v>9.7212691337039844E-2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E-4F2C-ADF8-554C915265C3}"/>
            </c:ext>
          </c:extLst>
        </c:ser>
        <c:ser>
          <c:idx val="3"/>
          <c:order val="2"/>
          <c:tx>
            <c:strRef>
              <c:f>Brockway_2014!$D$219</c:f>
              <c:strCache>
                <c:ptCount val="1"/>
                <c:pt idx="0">
                  <c:v>Electricity - commerical / public sector use </c:v>
                </c:pt>
              </c:strCache>
            </c:strRef>
          </c:tx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Brockway_2014!$G$219:$BE$219</c:f>
              <c:numCache>
                <c:formatCode>0.0%</c:formatCode>
                <c:ptCount val="51"/>
                <c:pt idx="0">
                  <c:v>9.1814843341588473E-2</c:v>
                </c:pt>
                <c:pt idx="1">
                  <c:v>9.4507369939753241E-2</c:v>
                </c:pt>
                <c:pt idx="2">
                  <c:v>9.6747041676462739E-2</c:v>
                </c:pt>
                <c:pt idx="3">
                  <c:v>9.7581074073079033E-2</c:v>
                </c:pt>
                <c:pt idx="4">
                  <c:v>9.887891216547598E-2</c:v>
                </c:pt>
                <c:pt idx="5">
                  <c:v>0.10065476899134496</c:v>
                </c:pt>
                <c:pt idx="6">
                  <c:v>0.10073346413044888</c:v>
                </c:pt>
                <c:pt idx="7">
                  <c:v>0.10924984480529169</c:v>
                </c:pt>
                <c:pt idx="8">
                  <c:v>0.10954689174407059</c:v>
                </c:pt>
                <c:pt idx="9">
                  <c:v>0.10986189865019098</c:v>
                </c:pt>
                <c:pt idx="10">
                  <c:v>0.10830713945737874</c:v>
                </c:pt>
                <c:pt idx="11">
                  <c:v>0.1090533338528298</c:v>
                </c:pt>
                <c:pt idx="12">
                  <c:v>0.10777299415394803</c:v>
                </c:pt>
                <c:pt idx="13">
                  <c:v>0.10871812693143623</c:v>
                </c:pt>
                <c:pt idx="14">
                  <c:v>0.10821421346464456</c:v>
                </c:pt>
                <c:pt idx="15">
                  <c:v>0.10909114552141415</c:v>
                </c:pt>
                <c:pt idx="16">
                  <c:v>0.10952495617825397</c:v>
                </c:pt>
                <c:pt idx="17">
                  <c:v>0.10720763583829586</c:v>
                </c:pt>
                <c:pt idx="18">
                  <c:v>0.11149709537643146</c:v>
                </c:pt>
                <c:pt idx="19">
                  <c:v>0.11373789798202616</c:v>
                </c:pt>
                <c:pt idx="20">
                  <c:v>0.11562899780377688</c:v>
                </c:pt>
                <c:pt idx="21">
                  <c:v>0.11530189007414707</c:v>
                </c:pt>
                <c:pt idx="22">
                  <c:v>0.11836414270066996</c:v>
                </c:pt>
                <c:pt idx="23">
                  <c:v>0.1195865775194031</c:v>
                </c:pt>
                <c:pt idx="24">
                  <c:v>0.120370581375063</c:v>
                </c:pt>
                <c:pt idx="25">
                  <c:v>0.11906280585847029</c:v>
                </c:pt>
                <c:pt idx="26">
                  <c:v>0.12018341309041446</c:v>
                </c:pt>
                <c:pt idx="27">
                  <c:v>0.11974177618145607</c:v>
                </c:pt>
                <c:pt idx="28">
                  <c:v>0.12053662711548085</c:v>
                </c:pt>
                <c:pt idx="29">
                  <c:v>0.12146291311012913</c:v>
                </c:pt>
                <c:pt idx="30">
                  <c:v>0.12155534036806304</c:v>
                </c:pt>
                <c:pt idx="31">
                  <c:v>0.1232909212100296</c:v>
                </c:pt>
                <c:pt idx="32">
                  <c:v>0.12162997454161842</c:v>
                </c:pt>
                <c:pt idx="33">
                  <c:v>0.12398437915967923</c:v>
                </c:pt>
                <c:pt idx="34">
                  <c:v>0.12483829421458872</c:v>
                </c:pt>
                <c:pt idx="35">
                  <c:v>0.12616150419243546</c:v>
                </c:pt>
                <c:pt idx="36">
                  <c:v>0.12808170223284976</c:v>
                </c:pt>
                <c:pt idx="37">
                  <c:v>0.12775857740883639</c:v>
                </c:pt>
                <c:pt idx="38">
                  <c:v>0.12927005950561443</c:v>
                </c:pt>
                <c:pt idx="39">
                  <c:v>0.10836666887238482</c:v>
                </c:pt>
                <c:pt idx="40">
                  <c:v>0.13072435465858664</c:v>
                </c:pt>
                <c:pt idx="41">
                  <c:v>0.12630329578601296</c:v>
                </c:pt>
                <c:pt idx="42">
                  <c:v>0.13546993554082251</c:v>
                </c:pt>
                <c:pt idx="43">
                  <c:v>0.13716139460206436</c:v>
                </c:pt>
                <c:pt idx="44">
                  <c:v>0.13897160689161586</c:v>
                </c:pt>
                <c:pt idx="45">
                  <c:v>0.14127536406217794</c:v>
                </c:pt>
                <c:pt idx="46">
                  <c:v>0.14309258763931418</c:v>
                </c:pt>
                <c:pt idx="47">
                  <c:v>0.14164075520451261</c:v>
                </c:pt>
                <c:pt idx="48">
                  <c:v>0.14424326596740758</c:v>
                </c:pt>
                <c:pt idx="49">
                  <c:v>0.14579151897693327</c:v>
                </c:pt>
                <c:pt idx="50">
                  <c:v>0.14584512965867247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E-4F2C-ADF8-554C915265C3}"/>
            </c:ext>
          </c:extLst>
        </c:ser>
        <c:ser>
          <c:idx val="5"/>
          <c:order val="3"/>
          <c:tx>
            <c:strRef>
              <c:f>Brockway_2014!$C$221</c:f>
              <c:strCache>
                <c:ptCount val="1"/>
                <c:pt idx="0">
                  <c:v>Electricity - overall  efficiency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Brockway_2014!$G$214:$BE$214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Brockway_2014!$G$221:$BE$221</c:f>
              <c:numCache>
                <c:formatCode>0.0%</c:formatCode>
                <c:ptCount val="51"/>
                <c:pt idx="0">
                  <c:v>0.13318127373268313</c:v>
                </c:pt>
                <c:pt idx="1">
                  <c:v>0.13567744415493502</c:v>
                </c:pt>
                <c:pt idx="2">
                  <c:v>0.1364962380943415</c:v>
                </c:pt>
                <c:pt idx="3">
                  <c:v>0.13630252572335375</c:v>
                </c:pt>
                <c:pt idx="4">
                  <c:v>0.13633095338563109</c:v>
                </c:pt>
                <c:pt idx="5">
                  <c:v>0.13670139652193058</c:v>
                </c:pt>
                <c:pt idx="6">
                  <c:v>0.13528409690096779</c:v>
                </c:pt>
                <c:pt idx="7">
                  <c:v>0.14393700971753168</c:v>
                </c:pt>
                <c:pt idx="8">
                  <c:v>0.14241155530907873</c:v>
                </c:pt>
                <c:pt idx="9">
                  <c:v>0.1401029943277573</c:v>
                </c:pt>
                <c:pt idx="10">
                  <c:v>0.13471135503740023</c:v>
                </c:pt>
                <c:pt idx="11">
                  <c:v>0.13478225576015196</c:v>
                </c:pt>
                <c:pt idx="12">
                  <c:v>0.13110133240867539</c:v>
                </c:pt>
                <c:pt idx="13">
                  <c:v>0.13167253249666455</c:v>
                </c:pt>
                <c:pt idx="14">
                  <c:v>0.12987285286813499</c:v>
                </c:pt>
                <c:pt idx="15">
                  <c:v>0.13105122890489057</c:v>
                </c:pt>
                <c:pt idx="16">
                  <c:v>0.13246524060083845</c:v>
                </c:pt>
                <c:pt idx="17">
                  <c:v>0.12883161027500251</c:v>
                </c:pt>
                <c:pt idx="18">
                  <c:v>0.13296319650695648</c:v>
                </c:pt>
                <c:pt idx="19">
                  <c:v>0.13561793406574846</c:v>
                </c:pt>
                <c:pt idx="20">
                  <c:v>0.13623427524395251</c:v>
                </c:pt>
                <c:pt idx="21">
                  <c:v>0.1354459812494504</c:v>
                </c:pt>
                <c:pt idx="22">
                  <c:v>0.13650039361200142</c:v>
                </c:pt>
                <c:pt idx="23">
                  <c:v>0.1377168737750647</c:v>
                </c:pt>
                <c:pt idx="24">
                  <c:v>0.13895541594334668</c:v>
                </c:pt>
                <c:pt idx="25">
                  <c:v>0.13692757951169163</c:v>
                </c:pt>
                <c:pt idx="26">
                  <c:v>0.13674541040400573</c:v>
                </c:pt>
                <c:pt idx="27">
                  <c:v>0.13589565994024791</c:v>
                </c:pt>
                <c:pt idx="28">
                  <c:v>0.13626232082857187</c:v>
                </c:pt>
                <c:pt idx="29">
                  <c:v>0.13715860128549567</c:v>
                </c:pt>
                <c:pt idx="30">
                  <c:v>0.13702582484690282</c:v>
                </c:pt>
                <c:pt idx="31">
                  <c:v>0.1395127110178235</c:v>
                </c:pt>
                <c:pt idx="32">
                  <c:v>0.13831639137732288</c:v>
                </c:pt>
                <c:pt idx="33">
                  <c:v>0.13950747105980521</c:v>
                </c:pt>
                <c:pt idx="34">
                  <c:v>0.14066956352357735</c:v>
                </c:pt>
                <c:pt idx="35">
                  <c:v>0.14121076701773963</c:v>
                </c:pt>
                <c:pt idx="36">
                  <c:v>0.14239515871963962</c:v>
                </c:pt>
                <c:pt idx="37">
                  <c:v>0.14169912883466773</c:v>
                </c:pt>
                <c:pt idx="38">
                  <c:v>0.14226941272291849</c:v>
                </c:pt>
                <c:pt idx="39">
                  <c:v>0.13545009538218092</c:v>
                </c:pt>
                <c:pt idx="40">
                  <c:v>0.14246632265074599</c:v>
                </c:pt>
                <c:pt idx="41">
                  <c:v>0.13454393087541058</c:v>
                </c:pt>
                <c:pt idx="42">
                  <c:v>0.1424582877813908</c:v>
                </c:pt>
                <c:pt idx="43">
                  <c:v>0.14244746834109515</c:v>
                </c:pt>
                <c:pt idx="44">
                  <c:v>0.14376212843709807</c:v>
                </c:pt>
                <c:pt idx="45">
                  <c:v>0.14499806292928238</c:v>
                </c:pt>
                <c:pt idx="46">
                  <c:v>0.14628629063181794</c:v>
                </c:pt>
                <c:pt idx="47">
                  <c:v>0.14362803234390251</c:v>
                </c:pt>
                <c:pt idx="48">
                  <c:v>0.14667622967743998</c:v>
                </c:pt>
                <c:pt idx="49">
                  <c:v>0.14593297437496339</c:v>
                </c:pt>
                <c:pt idx="50">
                  <c:v>0.14577238668577844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E-4F2C-ADF8-554C9152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69344"/>
        <c:axId val="309770880"/>
      </c:lineChart>
      <c:catAx>
        <c:axId val="3097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7708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77088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Exergy efficiency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309769344"/>
        <c:crosses val="autoZero"/>
        <c:crossBetween val="midCat"/>
        <c:majorUnit val="5.000000000000001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US electrical</a:t>
            </a:r>
            <a:r>
              <a:rPr lang="en-GB" baseline="0"/>
              <a:t> end use exergy efficiencies 1960-2010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Brockway_2014!$B$159</c:f>
              <c:strCache>
                <c:ptCount val="1"/>
                <c:pt idx="0">
                  <c:v>lighting</c:v>
                </c:pt>
              </c:strCache>
            </c:strRef>
          </c:tx>
          <c:marker>
            <c:symbol val="none"/>
          </c:marker>
          <c:cat>
            <c:numRef>
              <c:f>Brockway_2014!$G$158:$BE$158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Brockway_2014!$G$159:$BE$159</c:f>
              <c:numCache>
                <c:formatCode>0.0%</c:formatCode>
                <c:ptCount val="51"/>
                <c:pt idx="0">
                  <c:v>1.2703876779026771E-2</c:v>
                </c:pt>
                <c:pt idx="1">
                  <c:v>1.310774640791113E-2</c:v>
                </c:pt>
                <c:pt idx="2">
                  <c:v>1.3446451864931043E-2</c:v>
                </c:pt>
                <c:pt idx="3">
                  <c:v>1.3573440300538486E-2</c:v>
                </c:pt>
                <c:pt idx="4">
                  <c:v>1.3775549370617451E-2</c:v>
                </c:pt>
                <c:pt idx="5">
                  <c:v>1.4048517122880305E-2</c:v>
                </c:pt>
                <c:pt idx="6">
                  <c:v>1.4062224924105417E-2</c:v>
                </c:pt>
                <c:pt idx="7">
                  <c:v>1.5314848487872059E-2</c:v>
                </c:pt>
                <c:pt idx="8">
                  <c:v>1.5362726101842196E-2</c:v>
                </c:pt>
                <c:pt idx="9">
                  <c:v>1.5441604193915954E-2</c:v>
                </c:pt>
                <c:pt idx="10">
                  <c:v>1.5217739406756912E-2</c:v>
                </c:pt>
                <c:pt idx="11">
                  <c:v>1.5428429058928781E-2</c:v>
                </c:pt>
                <c:pt idx="12">
                  <c:v>1.5394911429456461E-2</c:v>
                </c:pt>
                <c:pt idx="13">
                  <c:v>1.5659818768592345E-2</c:v>
                </c:pt>
                <c:pt idx="14">
                  <c:v>1.5721072839901304E-2</c:v>
                </c:pt>
                <c:pt idx="15">
                  <c:v>1.5987804874221495E-2</c:v>
                </c:pt>
                <c:pt idx="16">
                  <c:v>1.6143364735274036E-2</c:v>
                </c:pt>
                <c:pt idx="17">
                  <c:v>1.5818978601505305E-2</c:v>
                </c:pt>
                <c:pt idx="18">
                  <c:v>1.6537985536306518E-2</c:v>
                </c:pt>
                <c:pt idx="19">
                  <c:v>1.6999965589910637E-2</c:v>
                </c:pt>
                <c:pt idx="20">
                  <c:v>1.7463857146722987E-2</c:v>
                </c:pt>
                <c:pt idx="21">
                  <c:v>1.7527680086079307E-2</c:v>
                </c:pt>
                <c:pt idx="22">
                  <c:v>1.8056586579994392E-2</c:v>
                </c:pt>
                <c:pt idx="23">
                  <c:v>1.8426351853850487E-2</c:v>
                </c:pt>
                <c:pt idx="24">
                  <c:v>1.866529343331608E-2</c:v>
                </c:pt>
                <c:pt idx="25">
                  <c:v>1.8612628944408648E-2</c:v>
                </c:pt>
                <c:pt idx="26">
                  <c:v>1.8943247456487039E-2</c:v>
                </c:pt>
                <c:pt idx="27">
                  <c:v>1.8927948096816603E-2</c:v>
                </c:pt>
                <c:pt idx="28">
                  <c:v>1.9058369931636909E-2</c:v>
                </c:pt>
                <c:pt idx="29">
                  <c:v>1.9540595192524352E-2</c:v>
                </c:pt>
                <c:pt idx="30">
                  <c:v>1.9687623269669E-2</c:v>
                </c:pt>
                <c:pt idx="31">
                  <c:v>2.0034306245429578E-2</c:v>
                </c:pt>
                <c:pt idx="32">
                  <c:v>1.9868970863018434E-2</c:v>
                </c:pt>
                <c:pt idx="33">
                  <c:v>2.0318475946141872E-2</c:v>
                </c:pt>
                <c:pt idx="34">
                  <c:v>2.0504424115095756E-2</c:v>
                </c:pt>
                <c:pt idx="35">
                  <c:v>2.0724823164326334E-2</c:v>
                </c:pt>
                <c:pt idx="36">
                  <c:v>2.1135750024836513E-2</c:v>
                </c:pt>
                <c:pt idx="37">
                  <c:v>2.1104288332527879E-2</c:v>
                </c:pt>
                <c:pt idx="38">
                  <c:v>2.1437179004325922E-2</c:v>
                </c:pt>
                <c:pt idx="39">
                  <c:v>2.1698818189308151E-2</c:v>
                </c:pt>
                <c:pt idx="40">
                  <c:v>2.2102112674116429E-2</c:v>
                </c:pt>
                <c:pt idx="41">
                  <c:v>2.1344300569984691E-2</c:v>
                </c:pt>
                <c:pt idx="42">
                  <c:v>2.2908349070277969E-2</c:v>
                </c:pt>
                <c:pt idx="43">
                  <c:v>2.3255371496655654E-2</c:v>
                </c:pt>
                <c:pt idx="44">
                  <c:v>2.3674028181685881E-2</c:v>
                </c:pt>
                <c:pt idx="45">
                  <c:v>2.4185171402368387E-2</c:v>
                </c:pt>
                <c:pt idx="46">
                  <c:v>2.4716202266527609E-2</c:v>
                </c:pt>
                <c:pt idx="47">
                  <c:v>2.4593808613471792E-2</c:v>
                </c:pt>
                <c:pt idx="48">
                  <c:v>2.538473611361005E-2</c:v>
                </c:pt>
                <c:pt idx="49">
                  <c:v>2.6108564383999871E-2</c:v>
                </c:pt>
                <c:pt idx="50">
                  <c:v>2.6404369402008243E-2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EB6-A41E-495B8FF3FC5A}"/>
            </c:ext>
          </c:extLst>
        </c:ser>
        <c:ser>
          <c:idx val="1"/>
          <c:order val="1"/>
          <c:tx>
            <c:strRef>
              <c:f>Brockway_2014!$B$160</c:f>
              <c:strCache>
                <c:ptCount val="1"/>
                <c:pt idx="0">
                  <c:v>space heating</c:v>
                </c:pt>
              </c:strCache>
            </c:strRef>
          </c:tx>
          <c:marker>
            <c:symbol val="none"/>
          </c:marker>
          <c:cat>
            <c:numRef>
              <c:f>Brockway_2014!$G$158:$BE$158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Brockway_2014!$G$160:$BE$160</c:f>
              <c:numCache>
                <c:formatCode>0.0%</c:formatCode>
                <c:ptCount val="51"/>
                <c:pt idx="0">
                  <c:v>1.8964156081228253E-2</c:v>
                </c:pt>
                <c:pt idx="1">
                  <c:v>1.7948125576409742E-2</c:v>
                </c:pt>
                <c:pt idx="2">
                  <c:v>1.9148846555903869E-2</c:v>
                </c:pt>
                <c:pt idx="3">
                  <c:v>1.9362089052505506E-2</c:v>
                </c:pt>
                <c:pt idx="4">
                  <c:v>1.9626172512864644E-2</c:v>
                </c:pt>
                <c:pt idx="5">
                  <c:v>1.8896684297432843E-2</c:v>
                </c:pt>
                <c:pt idx="6">
                  <c:v>1.9283388752330474E-2</c:v>
                </c:pt>
                <c:pt idx="7">
                  <c:v>1.9769691304656011E-2</c:v>
                </c:pt>
                <c:pt idx="8">
                  <c:v>2.0640249587310575E-2</c:v>
                </c:pt>
                <c:pt idx="9">
                  <c:v>2.0992850792183312E-2</c:v>
                </c:pt>
                <c:pt idx="10">
                  <c:v>1.9749122948468367E-2</c:v>
                </c:pt>
                <c:pt idx="11">
                  <c:v>1.9666615919393289E-2</c:v>
                </c:pt>
                <c:pt idx="12">
                  <c:v>1.9188302886309162E-2</c:v>
                </c:pt>
                <c:pt idx="13">
                  <c:v>2.0123953102813823E-2</c:v>
                </c:pt>
                <c:pt idx="14">
                  <c:v>1.8727015612769966E-2</c:v>
                </c:pt>
                <c:pt idx="15">
                  <c:v>1.8954203319691252E-2</c:v>
                </c:pt>
                <c:pt idx="16">
                  <c:v>1.8004210054719225E-2</c:v>
                </c:pt>
                <c:pt idx="17">
                  <c:v>1.9959615558241529E-2</c:v>
                </c:pt>
                <c:pt idx="18">
                  <c:v>2.1187281842785094E-2</c:v>
                </c:pt>
                <c:pt idx="19">
                  <c:v>2.2931119724291148E-2</c:v>
                </c:pt>
                <c:pt idx="20">
                  <c:v>1.9369058250488166E-2</c:v>
                </c:pt>
                <c:pt idx="21">
                  <c:v>1.841031385374842E-2</c:v>
                </c:pt>
                <c:pt idx="22">
                  <c:v>2.1131505216806103E-2</c:v>
                </c:pt>
                <c:pt idx="23">
                  <c:v>1.8650303501076899E-2</c:v>
                </c:pt>
                <c:pt idx="24">
                  <c:v>2.1523555405345698E-2</c:v>
                </c:pt>
                <c:pt idx="25">
                  <c:v>2.126298429427553E-2</c:v>
                </c:pt>
                <c:pt idx="26">
                  <c:v>1.9993705670987121E-2</c:v>
                </c:pt>
                <c:pt idx="27">
                  <c:v>1.8968121083895277E-2</c:v>
                </c:pt>
                <c:pt idx="28">
                  <c:v>2.0341660757218667E-2</c:v>
                </c:pt>
                <c:pt idx="29">
                  <c:v>2.0600434516712479E-2</c:v>
                </c:pt>
                <c:pt idx="30">
                  <c:v>1.9684918010024435E-2</c:v>
                </c:pt>
                <c:pt idx="31">
                  <c:v>2.0084363504155142E-2</c:v>
                </c:pt>
                <c:pt idx="32">
                  <c:v>1.8009595122297488E-2</c:v>
                </c:pt>
                <c:pt idx="33">
                  <c:v>2.134400820050595E-2</c:v>
                </c:pt>
                <c:pt idx="34">
                  <c:v>2.090834302524703E-2</c:v>
                </c:pt>
                <c:pt idx="35">
                  <c:v>1.8799603180268531E-2</c:v>
                </c:pt>
                <c:pt idx="36">
                  <c:v>2.0561442937695403E-2</c:v>
                </c:pt>
                <c:pt idx="37">
                  <c:v>2.0097491369642086E-2</c:v>
                </c:pt>
                <c:pt idx="38">
                  <c:v>1.8726440297120183E-2</c:v>
                </c:pt>
                <c:pt idx="39">
                  <c:v>1.8610085617315187E-2</c:v>
                </c:pt>
                <c:pt idx="40">
                  <c:v>1.8746000179187542E-2</c:v>
                </c:pt>
                <c:pt idx="41">
                  <c:v>2.105907791692269E-2</c:v>
                </c:pt>
                <c:pt idx="42">
                  <c:v>1.9670404166714259E-2</c:v>
                </c:pt>
                <c:pt idx="43">
                  <c:v>2.1117002922847461E-2</c:v>
                </c:pt>
                <c:pt idx="44">
                  <c:v>2.1701863034500061E-2</c:v>
                </c:pt>
                <c:pt idx="45">
                  <c:v>2.0604154289199095E-2</c:v>
                </c:pt>
                <c:pt idx="46">
                  <c:v>2.0809747184977065E-2</c:v>
                </c:pt>
                <c:pt idx="47">
                  <c:v>2.1924978543980619E-2</c:v>
                </c:pt>
                <c:pt idx="48">
                  <c:v>2.2857149887925355E-2</c:v>
                </c:pt>
                <c:pt idx="49">
                  <c:v>2.3111918500445063E-2</c:v>
                </c:pt>
                <c:pt idx="50">
                  <c:v>2.4870865648876975E-2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7-4EB6-A41E-495B8FF3FC5A}"/>
            </c:ext>
          </c:extLst>
        </c:ser>
        <c:ser>
          <c:idx val="2"/>
          <c:order val="2"/>
          <c:tx>
            <c:strRef>
              <c:f>Brockway_2014!$B$161</c:f>
              <c:strCache>
                <c:ptCount val="1"/>
                <c:pt idx="0">
                  <c:v>cooking / hot water</c:v>
                </c:pt>
              </c:strCache>
            </c:strRef>
          </c:tx>
          <c:marker>
            <c:symbol val="none"/>
          </c:marker>
          <c:cat>
            <c:numRef>
              <c:f>Brockway_2014!$G$158:$BE$158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Brockway_2014!$G$161:$BE$161</c:f>
              <c:numCache>
                <c:formatCode>0.0%</c:formatCode>
                <c:ptCount val="51"/>
                <c:pt idx="0">
                  <c:v>4.4949586126587428E-2</c:v>
                </c:pt>
                <c:pt idx="1">
                  <c:v>4.5839674788055326E-2</c:v>
                </c:pt>
                <c:pt idx="2">
                  <c:v>4.6486701493827665E-2</c:v>
                </c:pt>
                <c:pt idx="3">
                  <c:v>4.6398035888858817E-2</c:v>
                </c:pt>
                <c:pt idx="4">
                  <c:v>4.6567834873478806E-2</c:v>
                </c:pt>
                <c:pt idx="5">
                  <c:v>4.6973369946472845E-2</c:v>
                </c:pt>
                <c:pt idx="6">
                  <c:v>4.6515099553420244E-2</c:v>
                </c:pt>
                <c:pt idx="7">
                  <c:v>5.0123785409223014E-2</c:v>
                </c:pt>
                <c:pt idx="8">
                  <c:v>4.9757817333901846E-2</c:v>
                </c:pt>
                <c:pt idx="9">
                  <c:v>4.9501243212851369E-2</c:v>
                </c:pt>
                <c:pt idx="10">
                  <c:v>4.8291587900699304E-2</c:v>
                </c:pt>
                <c:pt idx="11">
                  <c:v>4.817629465493916E-2</c:v>
                </c:pt>
                <c:pt idx="12">
                  <c:v>4.7317717997210247E-2</c:v>
                </c:pt>
                <c:pt idx="13">
                  <c:v>4.7392273995116842E-2</c:v>
                </c:pt>
                <c:pt idx="14">
                  <c:v>4.6860999033185212E-2</c:v>
                </c:pt>
                <c:pt idx="15">
                  <c:v>4.6952244301118877E-2</c:v>
                </c:pt>
                <c:pt idx="16">
                  <c:v>4.6722369150686505E-2</c:v>
                </c:pt>
                <c:pt idx="17">
                  <c:v>4.5132915360673417E-2</c:v>
                </c:pt>
                <c:pt idx="18">
                  <c:v>4.6526302020298962E-2</c:v>
                </c:pt>
                <c:pt idx="19">
                  <c:v>4.7171308966225296E-2</c:v>
                </c:pt>
                <c:pt idx="20">
                  <c:v>4.7807202226648297E-2</c:v>
                </c:pt>
                <c:pt idx="21">
                  <c:v>4.7348551091542922E-2</c:v>
                </c:pt>
                <c:pt idx="22">
                  <c:v>4.8144812894152053E-2</c:v>
                </c:pt>
                <c:pt idx="23">
                  <c:v>4.8504733165384527E-2</c:v>
                </c:pt>
                <c:pt idx="24">
                  <c:v>4.8518434329925517E-2</c:v>
                </c:pt>
                <c:pt idx="25">
                  <c:v>4.7785953644179972E-2</c:v>
                </c:pt>
                <c:pt idx="26">
                  <c:v>4.8046102741505302E-2</c:v>
                </c:pt>
                <c:pt idx="27">
                  <c:v>4.7435821386236442E-2</c:v>
                </c:pt>
                <c:pt idx="28">
                  <c:v>4.7203393019532559E-2</c:v>
                </c:pt>
                <c:pt idx="29">
                  <c:v>4.7840181122213429E-2</c:v>
                </c:pt>
                <c:pt idx="30">
                  <c:v>4.7653689873106461E-2</c:v>
                </c:pt>
                <c:pt idx="31">
                  <c:v>4.7951719400684857E-2</c:v>
                </c:pt>
                <c:pt idx="32">
                  <c:v>4.7033592223478062E-2</c:v>
                </c:pt>
                <c:pt idx="33">
                  <c:v>4.7577433637590157E-2</c:v>
                </c:pt>
                <c:pt idx="34">
                  <c:v>4.750144158188957E-2</c:v>
                </c:pt>
                <c:pt idx="35">
                  <c:v>4.7508322647949783E-2</c:v>
                </c:pt>
                <c:pt idx="36">
                  <c:v>4.7949564278316821E-2</c:v>
                </c:pt>
                <c:pt idx="37">
                  <c:v>4.739064014138341E-2</c:v>
                </c:pt>
                <c:pt idx="38">
                  <c:v>4.7655100258307485E-2</c:v>
                </c:pt>
                <c:pt idx="39">
                  <c:v>4.7759647961824657E-2</c:v>
                </c:pt>
                <c:pt idx="40">
                  <c:v>4.8173025766492947E-2</c:v>
                </c:pt>
                <c:pt idx="41">
                  <c:v>4.6074164154543192E-2</c:v>
                </c:pt>
                <c:pt idx="42">
                  <c:v>4.8981667419999708E-2</c:v>
                </c:pt>
                <c:pt idx="43">
                  <c:v>4.9258900381404618E-2</c:v>
                </c:pt>
                <c:pt idx="44">
                  <c:v>4.9683399960617165E-2</c:v>
                </c:pt>
                <c:pt idx="45">
                  <c:v>5.0294532503316072E-2</c:v>
                </c:pt>
                <c:pt idx="46">
                  <c:v>5.0937693317641086E-2</c:v>
                </c:pt>
                <c:pt idx="47">
                  <c:v>5.0236744771554841E-2</c:v>
                </c:pt>
                <c:pt idx="48">
                  <c:v>5.1399343648264012E-2</c:v>
                </c:pt>
                <c:pt idx="49">
                  <c:v>5.2409139982408891E-2</c:v>
                </c:pt>
                <c:pt idx="50">
                  <c:v>5.2551818800986361E-2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7-4EB6-A41E-495B8FF3FC5A}"/>
            </c:ext>
          </c:extLst>
        </c:ser>
        <c:ser>
          <c:idx val="3"/>
          <c:order val="3"/>
          <c:tx>
            <c:strRef>
              <c:f>Brockway_2014!$B$162</c:f>
              <c:strCache>
                <c:ptCount val="1"/>
                <c:pt idx="0">
                  <c:v>comms / electric devices</c:v>
                </c:pt>
              </c:strCache>
            </c:strRef>
          </c:tx>
          <c:marker>
            <c:symbol val="none"/>
          </c:marker>
          <c:cat>
            <c:numRef>
              <c:f>Brockway_2014!$G$158:$BE$158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Brockway_2014!$G$162:$BE$162</c:f>
              <c:numCache>
                <c:formatCode>0.0%</c:formatCode>
                <c:ptCount val="51"/>
                <c:pt idx="0">
                  <c:v>3.6296790797219343E-4</c:v>
                </c:pt>
                <c:pt idx="1">
                  <c:v>4.4307875181671426E-4</c:v>
                </c:pt>
                <c:pt idx="2">
                  <c:v>5.2291757252509615E-4</c:v>
                </c:pt>
                <c:pt idx="3">
                  <c:v>5.950001227633309E-4</c:v>
                </c:pt>
                <c:pt idx="4">
                  <c:v>6.7016186127328149E-4</c:v>
                </c:pt>
                <c:pt idx="5">
                  <c:v>7.4925424655361626E-4</c:v>
                </c:pt>
                <c:pt idx="6">
                  <c:v>8.1412881139557693E-4</c:v>
                </c:pt>
                <c:pt idx="7">
                  <c:v>9.5469185378942699E-4</c:v>
                </c:pt>
                <c:pt idx="8">
                  <c:v>1.024181740122813E-3</c:v>
                </c:pt>
                <c:pt idx="9">
                  <c:v>1.0945947276699943E-3</c:v>
                </c:pt>
                <c:pt idx="10">
                  <c:v>1.1413304555067715E-3</c:v>
                </c:pt>
                <c:pt idx="11">
                  <c:v>1.2115576193514625E-3</c:v>
                </c:pt>
                <c:pt idx="12">
                  <c:v>1.2612698520518516E-3</c:v>
                </c:pt>
                <c:pt idx="13">
                  <c:v>1.3343277530634833E-3</c:v>
                </c:pt>
                <c:pt idx="14">
                  <c:v>1.3893041114331286E-3</c:v>
                </c:pt>
                <c:pt idx="15">
                  <c:v>1.4617421599288092E-3</c:v>
                </c:pt>
                <c:pt idx="16">
                  <c:v>1.5236434132168584E-3</c:v>
                </c:pt>
                <c:pt idx="17">
                  <c:v>1.5381990242347497E-3</c:v>
                </c:pt>
                <c:pt idx="18">
                  <c:v>1.6537985536306265E-3</c:v>
                </c:pt>
                <c:pt idx="19">
                  <c:v>1.7454510124399927E-3</c:v>
                </c:pt>
                <c:pt idx="20">
                  <c:v>1.8383007522865952E-3</c:v>
                </c:pt>
                <c:pt idx="21">
                  <c:v>1.8889935015048809E-3</c:v>
                </c:pt>
                <c:pt idx="22">
                  <c:v>1.9899095414687208E-3</c:v>
                </c:pt>
                <c:pt idx="23">
                  <c:v>2.0741220177197999E-3</c:v>
                </c:pt>
                <c:pt idx="24">
                  <c:v>2.1437366715491143E-3</c:v>
                </c:pt>
                <c:pt idx="25">
                  <c:v>2.1790394861746069E-3</c:v>
                </c:pt>
                <c:pt idx="26">
                  <c:v>2.2586179659656929E-3</c:v>
                </c:pt>
                <c:pt idx="27">
                  <c:v>2.2964714278601397E-3</c:v>
                </c:pt>
                <c:pt idx="28">
                  <c:v>2.3511260102579319E-3</c:v>
                </c:pt>
                <c:pt idx="29">
                  <c:v>2.449328060998358E-3</c:v>
                </c:pt>
                <c:pt idx="30">
                  <c:v>2.5056975070486907E-3</c:v>
                </c:pt>
                <c:pt idx="31">
                  <c:v>2.5873902236248883E-3</c:v>
                </c:pt>
                <c:pt idx="32">
                  <c:v>2.6023076882536406E-3</c:v>
                </c:pt>
                <c:pt idx="33">
                  <c:v>2.6972998635925245E-3</c:v>
                </c:pt>
                <c:pt idx="34">
                  <c:v>2.7574915189265566E-3</c:v>
                </c:pt>
                <c:pt idx="35">
                  <c:v>2.8221035798230401E-3</c:v>
                </c:pt>
                <c:pt idx="36">
                  <c:v>2.9128260538428884E-3</c:v>
                </c:pt>
                <c:pt idx="37">
                  <c:v>2.9423406139954564E-3</c:v>
                </c:pt>
                <c:pt idx="38">
                  <c:v>3.0222908104458111E-3</c:v>
                </c:pt>
                <c:pt idx="39">
                  <c:v>3.0923012156421504E-3</c:v>
                </c:pt>
                <c:pt idx="40">
                  <c:v>3.1827042250726096E-3</c:v>
                </c:pt>
                <c:pt idx="41">
                  <c:v>3.1046255374521667E-3</c:v>
                </c:pt>
                <c:pt idx="42">
                  <c:v>3.364663769696899E-3</c:v>
                </c:pt>
                <c:pt idx="43">
                  <c:v>3.4479006388862137E-3</c:v>
                </c:pt>
                <c:pt idx="44">
                  <c:v>3.5420683386337289E-3</c:v>
                </c:pt>
                <c:pt idx="45">
                  <c:v>3.6505919097912527E-3</c:v>
                </c:pt>
                <c:pt idx="46">
                  <c:v>3.7627651211726526E-3</c:v>
                </c:pt>
                <c:pt idx="47">
                  <c:v>3.7752857502596649E-3</c:v>
                </c:pt>
                <c:pt idx="48">
                  <c:v>3.9281489460474628E-3</c:v>
                </c:pt>
                <c:pt idx="49">
                  <c:v>4.0718049869629212E-3</c:v>
                </c:pt>
                <c:pt idx="50">
                  <c:v>4.1492580488867664E-3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7-4EB6-A41E-495B8FF3FC5A}"/>
            </c:ext>
          </c:extLst>
        </c:ser>
        <c:ser>
          <c:idx val="4"/>
          <c:order val="4"/>
          <c:tx>
            <c:strRef>
              <c:f>Brockway_2014!$B$163</c:f>
              <c:strCache>
                <c:ptCount val="1"/>
                <c:pt idx="0">
                  <c:v>refridgeration</c:v>
                </c:pt>
              </c:strCache>
            </c:strRef>
          </c:tx>
          <c:marker>
            <c:symbol val="none"/>
          </c:marker>
          <c:cat>
            <c:numRef>
              <c:f>Brockway_2014!$G$158:$BE$158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Brockway_2014!$G$163:$BE$163</c:f>
              <c:numCache>
                <c:formatCode>0.0%</c:formatCode>
                <c:ptCount val="51"/>
                <c:pt idx="0">
                  <c:v>1.9943291646823805E-2</c:v>
                </c:pt>
                <c:pt idx="1">
                  <c:v>2.0341588605993222E-2</c:v>
                </c:pt>
                <c:pt idx="2">
                  <c:v>2.0632121909153443E-2</c:v>
                </c:pt>
                <c:pt idx="3">
                  <c:v>2.0596158095653752E-2</c:v>
                </c:pt>
                <c:pt idx="4">
                  <c:v>2.067491619231368E-2</c:v>
                </c:pt>
                <c:pt idx="5">
                  <c:v>2.085835997731678E-2</c:v>
                </c:pt>
                <c:pt idx="6">
                  <c:v>2.065821359585179E-2</c:v>
                </c:pt>
                <c:pt idx="7">
                  <c:v>2.2264486455895051E-2</c:v>
                </c:pt>
                <c:pt idx="8">
                  <c:v>2.2105472328376286E-2</c:v>
                </c:pt>
                <c:pt idx="9">
                  <c:v>2.1994996097607411E-2</c:v>
                </c:pt>
                <c:pt idx="10">
                  <c:v>2.1460914547990564E-2</c:v>
                </c:pt>
                <c:pt idx="11">
                  <c:v>2.1413060488537743E-2</c:v>
                </c:pt>
                <c:pt idx="12">
                  <c:v>2.1034752542299778E-2</c:v>
                </c:pt>
                <c:pt idx="13">
                  <c:v>2.1071191216468509E-2</c:v>
                </c:pt>
                <c:pt idx="14">
                  <c:v>2.0838222454115547E-2</c:v>
                </c:pt>
                <c:pt idx="15">
                  <c:v>2.0882030856125836E-2</c:v>
                </c:pt>
                <c:pt idx="16">
                  <c:v>2.0782995798632176E-2</c:v>
                </c:pt>
                <c:pt idx="17">
                  <c:v>2.0079054861805581E-2</c:v>
                </c:pt>
                <c:pt idx="18">
                  <c:v>2.0702112807034111E-2</c:v>
                </c:pt>
                <c:pt idx="19">
                  <c:v>2.099229850126242E-2</c:v>
                </c:pt>
                <c:pt idx="20">
                  <c:v>2.1278499550277063E-2</c:v>
                </c:pt>
                <c:pt idx="21">
                  <c:v>2.1077526813072206E-2</c:v>
                </c:pt>
                <c:pt idx="22">
                  <c:v>2.1435194355259306E-2</c:v>
                </c:pt>
                <c:pt idx="23">
                  <c:v>2.1598654187663002E-2</c:v>
                </c:pt>
                <c:pt idx="24">
                  <c:v>2.1607955840548091E-2</c:v>
                </c:pt>
                <c:pt idx="25">
                  <c:v>2.1284878985832534E-2</c:v>
                </c:pt>
                <c:pt idx="26">
                  <c:v>2.1403894702877051E-2</c:v>
                </c:pt>
                <c:pt idx="27">
                  <c:v>2.1135107921240286E-2</c:v>
                </c:pt>
                <c:pt idx="28">
                  <c:v>2.1034604997978604E-2</c:v>
                </c:pt>
                <c:pt idx="29">
                  <c:v>2.1321450908065854E-2</c:v>
                </c:pt>
                <c:pt idx="30">
                  <c:v>2.1241391739502236E-2</c:v>
                </c:pt>
                <c:pt idx="31">
                  <c:v>2.1377298143909321E-2</c:v>
                </c:pt>
                <c:pt idx="32">
                  <c:v>2.0970977707538481E-2</c:v>
                </c:pt>
                <c:pt idx="33">
                  <c:v>2.1216470876147087E-2</c:v>
                </c:pt>
                <c:pt idx="34">
                  <c:v>2.1185573987808043E-2</c:v>
                </c:pt>
                <c:pt idx="35">
                  <c:v>2.1191620288048458E-2</c:v>
                </c:pt>
                <c:pt idx="36">
                  <c:v>2.1391432290349798E-2</c:v>
                </c:pt>
                <c:pt idx="37">
                  <c:v>2.1145025867192174E-2</c:v>
                </c:pt>
                <c:pt idx="38">
                  <c:v>2.1265969924424893E-2</c:v>
                </c:pt>
                <c:pt idx="39">
                  <c:v>2.1315562825105716E-2</c:v>
                </c:pt>
                <c:pt idx="40">
                  <c:v>2.1503007788443364E-2</c:v>
                </c:pt>
                <c:pt idx="41">
                  <c:v>2.0568947660138566E-2</c:v>
                </c:pt>
                <c:pt idx="42">
                  <c:v>2.1869921159124117E-2</c:v>
                </c:pt>
                <c:pt idx="43">
                  <c:v>2.1996679900098258E-2</c:v>
                </c:pt>
                <c:pt idx="44">
                  <c:v>2.2189229780780917E-2</c:v>
                </c:pt>
                <c:pt idx="45">
                  <c:v>2.2465180983330797E-2</c:v>
                </c:pt>
                <c:pt idx="46">
                  <c:v>2.2755499763178706E-2</c:v>
                </c:pt>
                <c:pt idx="47">
                  <c:v>2.2445344979002222E-2</c:v>
                </c:pt>
                <c:pt idx="48">
                  <c:v>2.2967820916138994E-2</c:v>
                </c:pt>
                <c:pt idx="49">
                  <c:v>2.3422131521805421E-2</c:v>
                </c:pt>
                <c:pt idx="50">
                  <c:v>2.3488973303721277E-2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7-4EB6-A41E-495B8FF3FC5A}"/>
            </c:ext>
          </c:extLst>
        </c:ser>
        <c:ser>
          <c:idx val="5"/>
          <c:order val="5"/>
          <c:tx>
            <c:strRef>
              <c:f>Brockway_2014!$B$164</c:f>
              <c:strCache>
                <c:ptCount val="1"/>
                <c:pt idx="0">
                  <c:v>air-conditioning</c:v>
                </c:pt>
              </c:strCache>
            </c:strRef>
          </c:tx>
          <c:marker>
            <c:symbol val="none"/>
          </c:marker>
          <c:cat>
            <c:numRef>
              <c:f>Brockway_2014!$G$158:$BE$158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Brockway_2014!$G$164:$BE$164</c:f>
              <c:numCache>
                <c:formatCode>0.0%</c:formatCode>
                <c:ptCount val="51"/>
                <c:pt idx="0">
                  <c:v>0.27222593097914505</c:v>
                </c:pt>
                <c:pt idx="1">
                  <c:v>0.27766268447180764</c:v>
                </c:pt>
                <c:pt idx="2">
                  <c:v>0.28162846405994468</c:v>
                </c:pt>
                <c:pt idx="3">
                  <c:v>0.28113755800567386</c:v>
                </c:pt>
                <c:pt idx="4">
                  <c:v>0.28221260602508186</c:v>
                </c:pt>
                <c:pt idx="5">
                  <c:v>0.28471661369037421</c:v>
                </c:pt>
                <c:pt idx="6">
                  <c:v>0.28198461558337706</c:v>
                </c:pt>
                <c:pt idx="7">
                  <c:v>0.30391024012296763</c:v>
                </c:pt>
                <c:pt idx="8">
                  <c:v>0.30173969728233646</c:v>
                </c:pt>
                <c:pt idx="9">
                  <c:v>0.30023169673234135</c:v>
                </c:pt>
                <c:pt idx="10">
                  <c:v>0.29294148358007133</c:v>
                </c:pt>
                <c:pt idx="11">
                  <c:v>0.29228827566854038</c:v>
                </c:pt>
                <c:pt idx="12">
                  <c:v>0.28712437220239212</c:v>
                </c:pt>
                <c:pt idx="13">
                  <c:v>0.28762176010479534</c:v>
                </c:pt>
                <c:pt idx="14">
                  <c:v>0.28444173649867738</c:v>
                </c:pt>
                <c:pt idx="15">
                  <c:v>0.28503972118611781</c:v>
                </c:pt>
                <c:pt idx="16">
                  <c:v>0.28368789265132938</c:v>
                </c:pt>
                <c:pt idx="17">
                  <c:v>0.27407909886364629</c:v>
                </c:pt>
                <c:pt idx="18">
                  <c:v>0.28258383981601576</c:v>
                </c:pt>
                <c:pt idx="19">
                  <c:v>0.28654487454223215</c:v>
                </c:pt>
                <c:pt idx="20">
                  <c:v>0.29045151886128207</c:v>
                </c:pt>
                <c:pt idx="21">
                  <c:v>0.28770824099843573</c:v>
                </c:pt>
                <c:pt idx="22">
                  <c:v>0.29259040294928967</c:v>
                </c:pt>
                <c:pt idx="23">
                  <c:v>0.29482162966160014</c:v>
                </c:pt>
                <c:pt idx="24">
                  <c:v>0.2949485972234816</c:v>
                </c:pt>
                <c:pt idx="25">
                  <c:v>0.29053859815661426</c:v>
                </c:pt>
                <c:pt idx="26">
                  <c:v>0.29216316269427189</c:v>
                </c:pt>
                <c:pt idx="27">
                  <c:v>0.28849422312493006</c:v>
                </c:pt>
                <c:pt idx="28">
                  <c:v>0.28712235822240806</c:v>
                </c:pt>
                <c:pt idx="29">
                  <c:v>0.29103780489509906</c:v>
                </c:pt>
                <c:pt idx="30">
                  <c:v>0.28994499724420564</c:v>
                </c:pt>
                <c:pt idx="31">
                  <c:v>0.29180011966436242</c:v>
                </c:pt>
                <c:pt idx="32">
                  <c:v>0.28625384570790041</c:v>
                </c:pt>
                <c:pt idx="33">
                  <c:v>0.28960482745940785</c:v>
                </c:pt>
                <c:pt idx="34">
                  <c:v>0.28918308493357991</c:v>
                </c:pt>
                <c:pt idx="35">
                  <c:v>0.28926561693186159</c:v>
                </c:pt>
                <c:pt idx="36">
                  <c:v>0.29199305076327486</c:v>
                </c:pt>
                <c:pt idx="37">
                  <c:v>0.28862960308717334</c:v>
                </c:pt>
                <c:pt idx="38">
                  <c:v>0.29028048946839996</c:v>
                </c:pt>
                <c:pt idx="39">
                  <c:v>0.29095743256269319</c:v>
                </c:pt>
                <c:pt idx="40">
                  <c:v>0.29351605631225208</c:v>
                </c:pt>
                <c:pt idx="41">
                  <c:v>0.28076613556089158</c:v>
                </c:pt>
                <c:pt idx="42">
                  <c:v>0.29852442382204436</c:v>
                </c:pt>
                <c:pt idx="43">
                  <c:v>0.30025468063634142</c:v>
                </c:pt>
                <c:pt idx="44">
                  <c:v>0.30288298650765966</c:v>
                </c:pt>
                <c:pt idx="45">
                  <c:v>0.30664972042246552</c:v>
                </c:pt>
                <c:pt idx="46">
                  <c:v>0.31061257176738954</c:v>
                </c:pt>
                <c:pt idx="47">
                  <c:v>0.30637895896338052</c:v>
                </c:pt>
                <c:pt idx="48">
                  <c:v>0.31351075550529744</c:v>
                </c:pt>
                <c:pt idx="49">
                  <c:v>0.31971209527264416</c:v>
                </c:pt>
                <c:pt idx="50">
                  <c:v>0.32062448559579559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E7-4EB6-A41E-495B8FF3FC5A}"/>
            </c:ext>
          </c:extLst>
        </c:ser>
        <c:ser>
          <c:idx val="6"/>
          <c:order val="6"/>
          <c:tx>
            <c:strRef>
              <c:f>Brockway_2014!$B$165</c:f>
              <c:strCache>
                <c:ptCount val="1"/>
                <c:pt idx="0">
                  <c:v>wet / dry motor driven appliances</c:v>
                </c:pt>
              </c:strCache>
            </c:strRef>
          </c:tx>
          <c:marker>
            <c:symbol val="none"/>
          </c:marker>
          <c:cat>
            <c:numRef>
              <c:f>Brockway_2014!$G$158:$BE$158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Brockway_2014!$G$165:$BE$165</c:f>
              <c:numCache>
                <c:formatCode>0.0%</c:formatCode>
                <c:ptCount val="51"/>
                <c:pt idx="0">
                  <c:v>0.15169479826813753</c:v>
                </c:pt>
                <c:pt idx="1">
                  <c:v>0.15472436720500057</c:v>
                </c:pt>
                <c:pt idx="2">
                  <c:v>0.1569342526939933</c:v>
                </c:pt>
                <c:pt idx="3">
                  <c:v>0.15666070088868447</c:v>
                </c:pt>
                <c:pt idx="4">
                  <c:v>0.15725975914829296</c:v>
                </c:pt>
                <c:pt idx="5">
                  <c:v>0.15865508888885865</c:v>
                </c:pt>
                <c:pt idx="6">
                  <c:v>0.15713271407239929</c:v>
                </c:pt>
                <c:pt idx="7">
                  <c:v>0.1693505185242864</c:v>
                </c:pt>
                <c:pt idx="8">
                  <c:v>0.16814100825773093</c:v>
                </c:pt>
                <c:pt idx="9">
                  <c:v>0.16730069213355805</c:v>
                </c:pt>
                <c:pt idx="10">
                  <c:v>0.16323830391988695</c:v>
                </c:pt>
                <c:pt idx="11">
                  <c:v>0.16287431125390381</c:v>
                </c:pt>
                <c:pt idx="12">
                  <c:v>0.15999678488543487</c:v>
                </c:pt>
                <c:pt idx="13">
                  <c:v>0.16027394862676062</c:v>
                </c:pt>
                <c:pt idx="14">
                  <c:v>0.15850191670576433</c:v>
                </c:pt>
                <c:pt idx="15">
                  <c:v>0.15883513685934206</c:v>
                </c:pt>
                <c:pt idx="16">
                  <c:v>0.15808184581120324</c:v>
                </c:pt>
                <c:pt idx="17">
                  <c:v>0.15272745495659218</c:v>
                </c:pt>
                <c:pt idx="18">
                  <c:v>0.15746662494841523</c:v>
                </c:pt>
                <c:pt idx="19">
                  <c:v>0.1596738664171661</c:v>
                </c:pt>
                <c:pt idx="20">
                  <c:v>0.16185079945125327</c:v>
                </c:pt>
                <c:pt idx="21">
                  <c:v>0.16032213911936963</c:v>
                </c:pt>
                <c:pt idx="22">
                  <c:v>0.16304266823863234</c:v>
                </c:pt>
                <c:pt idx="23">
                  <c:v>0.16428599390124288</c:v>
                </c:pt>
                <c:pt idx="24">
                  <c:v>0.16435674512842</c:v>
                </c:pt>
                <c:pt idx="25">
                  <c:v>0.1618993233963868</c:v>
                </c:pt>
                <c:pt idx="26">
                  <c:v>0.16280459347454268</c:v>
                </c:pt>
                <c:pt idx="27">
                  <c:v>0.16076011870379817</c:v>
                </c:pt>
                <c:pt idx="28">
                  <c:v>0.15999566261803624</c:v>
                </c:pt>
                <c:pt idx="29">
                  <c:v>0.16217750066339501</c:v>
                </c:pt>
                <c:pt idx="30">
                  <c:v>0.1615685460514964</c:v>
                </c:pt>
                <c:pt idx="31">
                  <c:v>0.16260229188267489</c:v>
                </c:pt>
                <c:pt idx="32">
                  <c:v>0.15951169391524694</c:v>
                </c:pt>
                <c:pt idx="33">
                  <c:v>0.16137899031484701</c:v>
                </c:pt>
                <c:pt idx="34">
                  <c:v>0.16114397909770667</c:v>
                </c:pt>
                <c:pt idx="35">
                  <c:v>0.16118996911337113</c:v>
                </c:pt>
                <c:pt idx="36">
                  <c:v>0.16270980053926726</c:v>
                </c:pt>
                <c:pt idx="37">
                  <c:v>0.16083555764522514</c:v>
                </c:pt>
                <c:pt idx="38">
                  <c:v>0.16175549527079608</c:v>
                </c:pt>
                <c:pt idx="39">
                  <c:v>0.16213271409693239</c:v>
                </c:pt>
                <c:pt idx="40">
                  <c:v>0.1635584780281544</c:v>
                </c:pt>
                <c:pt idx="41">
                  <c:v>0.15645372996335474</c:v>
                </c:pt>
                <c:pt idx="42">
                  <c:v>0.16634933375713651</c:v>
                </c:pt>
                <c:pt idx="43">
                  <c:v>0.16731349965218112</c:v>
                </c:pt>
                <c:pt idx="44">
                  <c:v>0.16877809315178838</c:v>
                </c:pt>
                <c:pt idx="45">
                  <c:v>0.17087706270726397</c:v>
                </c:pt>
                <c:pt idx="46">
                  <c:v>0.17308531646609093</c:v>
                </c:pt>
                <c:pt idx="47">
                  <c:v>0.1707261839692725</c:v>
                </c:pt>
                <c:pt idx="48">
                  <c:v>0.17470029633183937</c:v>
                </c:pt>
                <c:pt idx="49">
                  <c:v>0.17815592225849622</c:v>
                </c:pt>
                <c:pt idx="50">
                  <c:v>0.17866434137020407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7-4EB6-A41E-495B8FF3FC5A}"/>
            </c:ext>
          </c:extLst>
        </c:ser>
        <c:ser>
          <c:idx val="7"/>
          <c:order val="7"/>
          <c:tx>
            <c:strRef>
              <c:f>Brockway_2014!$B$173</c:f>
              <c:strCache>
                <c:ptCount val="1"/>
                <c:pt idx="0">
                  <c:v>industry - electrolytic end use</c:v>
                </c:pt>
              </c:strCache>
            </c:strRef>
          </c:tx>
          <c:marker>
            <c:symbol val="none"/>
          </c:marker>
          <c:val>
            <c:numRef>
              <c:f>Brockway_2014!$G$173:$BE$173</c:f>
              <c:numCache>
                <c:formatCode>0.0%</c:formatCode>
                <c:ptCount val="51"/>
                <c:pt idx="0">
                  <c:v>0.10889037239165802</c:v>
                </c:pt>
                <c:pt idx="1">
                  <c:v>0.11150815254053976</c:v>
                </c:pt>
                <c:pt idx="2">
                  <c:v>0.11354781574830659</c:v>
                </c:pt>
                <c:pt idx="3">
                  <c:v>0.11379377347848703</c:v>
                </c:pt>
                <c:pt idx="4">
                  <c:v>0.11467214070676149</c:v>
                </c:pt>
                <c:pt idx="5">
                  <c:v>0.11613440821581052</c:v>
                </c:pt>
                <c:pt idx="6">
                  <c:v>0.11545826779791817</c:v>
                </c:pt>
                <c:pt idx="7">
                  <c:v>0.12490551753745004</c:v>
                </c:pt>
                <c:pt idx="8">
                  <c:v>0.12447747303031112</c:v>
                </c:pt>
                <c:pt idx="9">
                  <c:v>0.12431468692823508</c:v>
                </c:pt>
                <c:pt idx="10">
                  <c:v>0.12174191525405562</c:v>
                </c:pt>
                <c:pt idx="11">
                  <c:v>0.12191298544724093</c:v>
                </c:pt>
                <c:pt idx="12">
                  <c:v>0.12019159766611763</c:v>
                </c:pt>
                <c:pt idx="13">
                  <c:v>0.12083079097185989</c:v>
                </c:pt>
                <c:pt idx="14">
                  <c:v>0.11991888119738585</c:v>
                </c:pt>
                <c:pt idx="15">
                  <c:v>0.12059372819412677</c:v>
                </c:pt>
                <c:pt idx="16">
                  <c:v>0.12044038409238025</c:v>
                </c:pt>
                <c:pt idx="17">
                  <c:v>0.11676328956691054</c:v>
                </c:pt>
                <c:pt idx="18">
                  <c:v>0.12079919869997621</c:v>
                </c:pt>
                <c:pt idx="19">
                  <c:v>0.12290884212598284</c:v>
                </c:pt>
                <c:pt idx="20">
                  <c:v>0.12500445115548847</c:v>
                </c:pt>
                <c:pt idx="21">
                  <c:v>0.1242376495220518</c:v>
                </c:pt>
                <c:pt idx="22">
                  <c:v>0.12676460782689628</c:v>
                </c:pt>
                <c:pt idx="23">
                  <c:v>0.12815111038054477</c:v>
                </c:pt>
                <c:pt idx="24">
                  <c:v>0.12862420029294686</c:v>
                </c:pt>
                <c:pt idx="25">
                  <c:v>0.12711063669351871</c:v>
                </c:pt>
                <c:pt idx="26">
                  <c:v>0.12823121355160064</c:v>
                </c:pt>
                <c:pt idx="27">
                  <c:v>0.12702357585351395</c:v>
                </c:pt>
                <c:pt idx="28">
                  <c:v>0.12681831206845814</c:v>
                </c:pt>
                <c:pt idx="29">
                  <c:v>0.1289499185055018</c:v>
                </c:pt>
                <c:pt idx="30">
                  <c:v>0.12886444321964696</c:v>
                </c:pt>
                <c:pt idx="31">
                  <c:v>0.13008823068780687</c:v>
                </c:pt>
                <c:pt idx="32">
                  <c:v>0.12800540520598988</c:v>
                </c:pt>
                <c:pt idx="33">
                  <c:v>0.12989628290458735</c:v>
                </c:pt>
                <c:pt idx="34">
                  <c:v>0.1300970357647401</c:v>
                </c:pt>
                <c:pt idx="35">
                  <c:v>0.13052229056681561</c:v>
                </c:pt>
                <c:pt idx="36">
                  <c:v>0.13214284049140906</c:v>
                </c:pt>
                <c:pt idx="37">
                  <c:v>0.13100421305170246</c:v>
                </c:pt>
                <c:pt idx="38">
                  <c:v>0.1321373656660029</c:v>
                </c:pt>
                <c:pt idx="39">
                  <c:v>0.1328283931264469</c:v>
                </c:pt>
                <c:pt idx="40">
                  <c:v>0.13438084505862144</c:v>
                </c:pt>
                <c:pt idx="41">
                  <c:v>0.12890945166377474</c:v>
                </c:pt>
                <c:pt idx="42">
                  <c:v>0.1374500944216607</c:v>
                </c:pt>
                <c:pt idx="43">
                  <c:v>0.13863433818854998</c:v>
                </c:pt>
                <c:pt idx="44">
                  <c:v>0.14023699136631498</c:v>
                </c:pt>
                <c:pt idx="45">
                  <c:v>0.14237308448185901</c:v>
                </c:pt>
                <c:pt idx="46">
                  <c:v>0.14460822818624311</c:v>
                </c:pt>
                <c:pt idx="47">
                  <c:v>0.14302524861560656</c:v>
                </c:pt>
                <c:pt idx="48">
                  <c:v>0.14674971534290521</c:v>
                </c:pt>
                <c:pt idx="49">
                  <c:v>0.15005355414918914</c:v>
                </c:pt>
                <c:pt idx="50">
                  <c:v>0.1508821108686097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E7-4EB6-A41E-495B8FF3FC5A}"/>
            </c:ext>
          </c:extLst>
        </c:ser>
        <c:ser>
          <c:idx val="8"/>
          <c:order val="8"/>
          <c:tx>
            <c:strRef>
              <c:f>Brockway_2014!$D$177</c:f>
              <c:strCache>
                <c:ptCount val="1"/>
                <c:pt idx="0">
                  <c:v>aggregate electricity exergy efficiency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Brockway_2014!$G$177:$BE$177</c:f>
              <c:numCache>
                <c:formatCode>0.0%</c:formatCode>
                <c:ptCount val="51"/>
                <c:pt idx="0">
                  <c:v>0.13318127373268313</c:v>
                </c:pt>
                <c:pt idx="1">
                  <c:v>0.13567744415493502</c:v>
                </c:pt>
                <c:pt idx="2">
                  <c:v>0.1364962380943415</c:v>
                </c:pt>
                <c:pt idx="3">
                  <c:v>0.13630252572335375</c:v>
                </c:pt>
                <c:pt idx="4">
                  <c:v>0.13633095338563109</c:v>
                </c:pt>
                <c:pt idx="5">
                  <c:v>0.13670139652193058</c:v>
                </c:pt>
                <c:pt idx="6">
                  <c:v>0.13528409690096779</c:v>
                </c:pt>
                <c:pt idx="7">
                  <c:v>0.14393700971753168</c:v>
                </c:pt>
                <c:pt idx="8">
                  <c:v>0.14241155530907873</c:v>
                </c:pt>
                <c:pt idx="9">
                  <c:v>0.1401029943277573</c:v>
                </c:pt>
                <c:pt idx="10">
                  <c:v>0.13471135503740023</c:v>
                </c:pt>
                <c:pt idx="11">
                  <c:v>0.13478225576015196</c:v>
                </c:pt>
                <c:pt idx="12">
                  <c:v>0.13110133240867539</c:v>
                </c:pt>
                <c:pt idx="13">
                  <c:v>0.13167253249666455</c:v>
                </c:pt>
                <c:pt idx="14">
                  <c:v>0.12987285286813499</c:v>
                </c:pt>
                <c:pt idx="15">
                  <c:v>0.13105122890489057</c:v>
                </c:pt>
                <c:pt idx="16">
                  <c:v>0.13246524060083845</c:v>
                </c:pt>
                <c:pt idx="17">
                  <c:v>0.12883161027500251</c:v>
                </c:pt>
                <c:pt idx="18">
                  <c:v>0.13296319650695648</c:v>
                </c:pt>
                <c:pt idx="19">
                  <c:v>0.13561793406574846</c:v>
                </c:pt>
                <c:pt idx="20">
                  <c:v>0.13623427524395251</c:v>
                </c:pt>
                <c:pt idx="21">
                  <c:v>0.1354459812494504</c:v>
                </c:pt>
                <c:pt idx="22">
                  <c:v>0.13650039361200142</c:v>
                </c:pt>
                <c:pt idx="23">
                  <c:v>0.1377168737750647</c:v>
                </c:pt>
                <c:pt idx="24">
                  <c:v>0.13895541594334668</c:v>
                </c:pt>
                <c:pt idx="25">
                  <c:v>0.13692757951169163</c:v>
                </c:pt>
                <c:pt idx="26">
                  <c:v>0.13674541040400573</c:v>
                </c:pt>
                <c:pt idx="27">
                  <c:v>0.13589565994024791</c:v>
                </c:pt>
                <c:pt idx="28">
                  <c:v>0.13626232082857187</c:v>
                </c:pt>
                <c:pt idx="29">
                  <c:v>0.13715860128549567</c:v>
                </c:pt>
                <c:pt idx="30">
                  <c:v>0.13702582484690282</c:v>
                </c:pt>
                <c:pt idx="31">
                  <c:v>0.1395127110178235</c:v>
                </c:pt>
                <c:pt idx="32">
                  <c:v>0.13831639137732288</c:v>
                </c:pt>
                <c:pt idx="33">
                  <c:v>0.13950747105980521</c:v>
                </c:pt>
                <c:pt idx="34">
                  <c:v>0.14066956352357735</c:v>
                </c:pt>
                <c:pt idx="35">
                  <c:v>0.14121076701773963</c:v>
                </c:pt>
                <c:pt idx="36">
                  <c:v>0.14239515871963962</c:v>
                </c:pt>
                <c:pt idx="37">
                  <c:v>0.14169912883466773</c:v>
                </c:pt>
                <c:pt idx="38">
                  <c:v>0.14226941272291849</c:v>
                </c:pt>
                <c:pt idx="39">
                  <c:v>0.13545009538218092</c:v>
                </c:pt>
                <c:pt idx="40">
                  <c:v>0.14246632265074599</c:v>
                </c:pt>
                <c:pt idx="41">
                  <c:v>0.13454393087541058</c:v>
                </c:pt>
                <c:pt idx="42">
                  <c:v>0.1424582877813908</c:v>
                </c:pt>
                <c:pt idx="43">
                  <c:v>0.14244746834109515</c:v>
                </c:pt>
                <c:pt idx="44">
                  <c:v>0.14376212843709807</c:v>
                </c:pt>
                <c:pt idx="45">
                  <c:v>0.14499806292928238</c:v>
                </c:pt>
                <c:pt idx="46">
                  <c:v>0.14628629063181794</c:v>
                </c:pt>
                <c:pt idx="47">
                  <c:v>0.14362803234390251</c:v>
                </c:pt>
                <c:pt idx="48">
                  <c:v>0.14667622967743998</c:v>
                </c:pt>
                <c:pt idx="49">
                  <c:v>0.14593297437496339</c:v>
                </c:pt>
                <c:pt idx="50">
                  <c:v>0.14577238668577844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7-4EB6-A41E-495B8FF3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47936"/>
        <c:axId val="309849472"/>
      </c:lineChart>
      <c:catAx>
        <c:axId val="3098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8494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84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Exegry efficiency 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984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91579342055927"/>
          <c:y val="0.13660684856253433"/>
          <c:w val="0.33705413139147078"/>
          <c:h val="0.8184526643471891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UK appliances</a:t>
            </a:r>
            <a:r>
              <a:rPr lang="en-GB" baseline="0"/>
              <a:t> - device level exergy efficiency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'8 - Electricity useful work TJ'!$K$9</c:f>
              <c:strCache>
                <c:ptCount val="1"/>
                <c:pt idx="0">
                  <c:v>Cold</c:v>
                </c:pt>
              </c:strCache>
            </c:strRef>
          </c:tx>
          <c:marker>
            <c:symbol val="none"/>
          </c:marker>
          <c:cat>
            <c:numRef>
              <c:f>'8 - Electricity useful work TJ'!$A$20:$A$65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'8 - Electricity useful work TJ'!$V$20:$V$65</c:f>
              <c:numCache>
                <c:formatCode>0.000%</c:formatCode>
                <c:ptCount val="46"/>
                <c:pt idx="0">
                  <c:v>5.1282051282051253E-2</c:v>
                </c:pt>
                <c:pt idx="1">
                  <c:v>5.1465201465201435E-2</c:v>
                </c:pt>
                <c:pt idx="2">
                  <c:v>5.1648351648351618E-2</c:v>
                </c:pt>
                <c:pt idx="3">
                  <c:v>5.18315018315018E-2</c:v>
                </c:pt>
                <c:pt idx="4">
                  <c:v>5.2014652014651983E-2</c:v>
                </c:pt>
                <c:pt idx="5">
                  <c:v>5.2197802197802165E-2</c:v>
                </c:pt>
                <c:pt idx="6">
                  <c:v>5.2380952380952348E-2</c:v>
                </c:pt>
                <c:pt idx="7">
                  <c:v>5.256410256410253E-2</c:v>
                </c:pt>
                <c:pt idx="8">
                  <c:v>5.2747252747252713E-2</c:v>
                </c:pt>
                <c:pt idx="9">
                  <c:v>5.2930402930402895E-2</c:v>
                </c:pt>
                <c:pt idx="10">
                  <c:v>5.3113553113553078E-2</c:v>
                </c:pt>
                <c:pt idx="11">
                  <c:v>5.329670329670326E-2</c:v>
                </c:pt>
                <c:pt idx="12">
                  <c:v>5.3479853479853443E-2</c:v>
                </c:pt>
                <c:pt idx="13">
                  <c:v>5.3663003663003625E-2</c:v>
                </c:pt>
                <c:pt idx="14">
                  <c:v>5.3846153846153808E-2</c:v>
                </c:pt>
                <c:pt idx="15">
                  <c:v>5.402930402930399E-2</c:v>
                </c:pt>
                <c:pt idx="16">
                  <c:v>5.4212454212454173E-2</c:v>
                </c:pt>
                <c:pt idx="17">
                  <c:v>5.4395604395604355E-2</c:v>
                </c:pt>
                <c:pt idx="18">
                  <c:v>5.4578754578754538E-2</c:v>
                </c:pt>
                <c:pt idx="19">
                  <c:v>5.476190476190472E-2</c:v>
                </c:pt>
                <c:pt idx="20">
                  <c:v>5.4945054945054903E-2</c:v>
                </c:pt>
                <c:pt idx="21">
                  <c:v>5.5128205128205085E-2</c:v>
                </c:pt>
                <c:pt idx="22">
                  <c:v>5.5311355311355268E-2</c:v>
                </c:pt>
                <c:pt idx="23">
                  <c:v>5.549450549450545E-2</c:v>
                </c:pt>
                <c:pt idx="24">
                  <c:v>5.5677655677655633E-2</c:v>
                </c:pt>
                <c:pt idx="25">
                  <c:v>5.5860805860805815E-2</c:v>
                </c:pt>
                <c:pt idx="26">
                  <c:v>5.6043956043955998E-2</c:v>
                </c:pt>
                <c:pt idx="27">
                  <c:v>5.622710622710618E-2</c:v>
                </c:pt>
                <c:pt idx="28">
                  <c:v>5.6410256410256363E-2</c:v>
                </c:pt>
                <c:pt idx="29">
                  <c:v>5.6593406593406545E-2</c:v>
                </c:pt>
                <c:pt idx="30">
                  <c:v>5.6776556776556728E-2</c:v>
                </c:pt>
                <c:pt idx="31">
                  <c:v>5.695970695970691E-2</c:v>
                </c:pt>
                <c:pt idx="32">
                  <c:v>5.7142857142857093E-2</c:v>
                </c:pt>
                <c:pt idx="33">
                  <c:v>5.7326007326007275E-2</c:v>
                </c:pt>
                <c:pt idx="34">
                  <c:v>5.7509157509157457E-2</c:v>
                </c:pt>
                <c:pt idx="35">
                  <c:v>5.769230769230764E-2</c:v>
                </c:pt>
                <c:pt idx="36">
                  <c:v>5.7875457875457822E-2</c:v>
                </c:pt>
                <c:pt idx="37">
                  <c:v>5.8058608058608005E-2</c:v>
                </c:pt>
                <c:pt idx="38">
                  <c:v>5.8241758241758187E-2</c:v>
                </c:pt>
                <c:pt idx="39">
                  <c:v>5.842490842490837E-2</c:v>
                </c:pt>
                <c:pt idx="40">
                  <c:v>5.8608058608058552E-2</c:v>
                </c:pt>
                <c:pt idx="41">
                  <c:v>5.8791208791208735E-2</c:v>
                </c:pt>
                <c:pt idx="42">
                  <c:v>5.8974358974358917E-2</c:v>
                </c:pt>
                <c:pt idx="43">
                  <c:v>5.91575091575091E-2</c:v>
                </c:pt>
                <c:pt idx="44">
                  <c:v>5.9340659340659282E-2</c:v>
                </c:pt>
                <c:pt idx="45">
                  <c:v>5.9523809523809465E-2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2-4DA1-9736-18007D2AF7F8}"/>
            </c:ext>
          </c:extLst>
        </c:ser>
        <c:ser>
          <c:idx val="1"/>
          <c:order val="1"/>
          <c:tx>
            <c:strRef>
              <c:f>'8 - Electricity useful work TJ'!$L$9</c:f>
              <c:strCache>
                <c:ptCount val="1"/>
                <c:pt idx="0">
                  <c:v>Wet</c:v>
                </c:pt>
              </c:strCache>
            </c:strRef>
          </c:tx>
          <c:marker>
            <c:symbol val="none"/>
          </c:marker>
          <c:cat>
            <c:numRef>
              <c:f>'8 - Electricity useful work TJ'!$A$20:$A$65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'8 - Electricity useful work TJ'!$W$20:$W$65</c:f>
              <c:numCache>
                <c:formatCode>0.0%</c:formatCode>
                <c:ptCount val="46"/>
                <c:pt idx="0">
                  <c:v>0.46</c:v>
                </c:pt>
                <c:pt idx="1">
                  <c:v>0.46100000000000002</c:v>
                </c:pt>
                <c:pt idx="2">
                  <c:v>0.46200000000000002</c:v>
                </c:pt>
                <c:pt idx="3">
                  <c:v>0.46300000000000002</c:v>
                </c:pt>
                <c:pt idx="4">
                  <c:v>0.46400000000000002</c:v>
                </c:pt>
                <c:pt idx="5">
                  <c:v>0.46500000000000002</c:v>
                </c:pt>
                <c:pt idx="6">
                  <c:v>0.46600000000000003</c:v>
                </c:pt>
                <c:pt idx="7">
                  <c:v>0.46700000000000003</c:v>
                </c:pt>
                <c:pt idx="8">
                  <c:v>0.46800000000000003</c:v>
                </c:pt>
                <c:pt idx="9">
                  <c:v>0.46899999999999997</c:v>
                </c:pt>
                <c:pt idx="10">
                  <c:v>0.47</c:v>
                </c:pt>
                <c:pt idx="11">
                  <c:v>0.47099999999999997</c:v>
                </c:pt>
                <c:pt idx="12">
                  <c:v>0.47199999999999998</c:v>
                </c:pt>
                <c:pt idx="13">
                  <c:v>0.47299999999999998</c:v>
                </c:pt>
                <c:pt idx="14">
                  <c:v>0.47399999999999998</c:v>
                </c:pt>
                <c:pt idx="15">
                  <c:v>0.47499999999999998</c:v>
                </c:pt>
                <c:pt idx="16">
                  <c:v>0.47599999999999998</c:v>
                </c:pt>
                <c:pt idx="17">
                  <c:v>0.47699999999999998</c:v>
                </c:pt>
                <c:pt idx="18">
                  <c:v>0.47799999999999998</c:v>
                </c:pt>
                <c:pt idx="19">
                  <c:v>0.47899999999999998</c:v>
                </c:pt>
                <c:pt idx="20">
                  <c:v>0.48</c:v>
                </c:pt>
                <c:pt idx="21">
                  <c:v>0.48099999999999998</c:v>
                </c:pt>
                <c:pt idx="22">
                  <c:v>0.48199999999999998</c:v>
                </c:pt>
                <c:pt idx="23">
                  <c:v>0.48299999999999998</c:v>
                </c:pt>
                <c:pt idx="24">
                  <c:v>0.48399999999999999</c:v>
                </c:pt>
                <c:pt idx="25">
                  <c:v>0.48499999999999999</c:v>
                </c:pt>
                <c:pt idx="26">
                  <c:v>0.48599999999999999</c:v>
                </c:pt>
                <c:pt idx="27">
                  <c:v>0.48699999999999999</c:v>
                </c:pt>
                <c:pt idx="28">
                  <c:v>0.48799999999999999</c:v>
                </c:pt>
                <c:pt idx="29">
                  <c:v>0.48899999999999999</c:v>
                </c:pt>
                <c:pt idx="30">
                  <c:v>0.49</c:v>
                </c:pt>
                <c:pt idx="31">
                  <c:v>0.49099999999999999</c:v>
                </c:pt>
                <c:pt idx="32">
                  <c:v>0.49199999999999999</c:v>
                </c:pt>
                <c:pt idx="33">
                  <c:v>0.49299999999999999</c:v>
                </c:pt>
                <c:pt idx="34">
                  <c:v>0.49399999999999999</c:v>
                </c:pt>
                <c:pt idx="35">
                  <c:v>0.495</c:v>
                </c:pt>
                <c:pt idx="36">
                  <c:v>0.496</c:v>
                </c:pt>
                <c:pt idx="37">
                  <c:v>0.497</c:v>
                </c:pt>
                <c:pt idx="38">
                  <c:v>0.498</c:v>
                </c:pt>
                <c:pt idx="39">
                  <c:v>0.499</c:v>
                </c:pt>
                <c:pt idx="40">
                  <c:v>0.5</c:v>
                </c:pt>
                <c:pt idx="41">
                  <c:v>0.501</c:v>
                </c:pt>
                <c:pt idx="42">
                  <c:v>0.502</c:v>
                </c:pt>
                <c:pt idx="43">
                  <c:v>0.503</c:v>
                </c:pt>
                <c:pt idx="44">
                  <c:v>0.504</c:v>
                </c:pt>
                <c:pt idx="45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2-4DA1-9736-18007D2AF7F8}"/>
            </c:ext>
          </c:extLst>
        </c:ser>
        <c:ser>
          <c:idx val="2"/>
          <c:order val="2"/>
          <c:tx>
            <c:strRef>
              <c:f>'8 - Electricity useful work TJ'!$M$9</c:f>
              <c:strCache>
                <c:ptCount val="1"/>
                <c:pt idx="0">
                  <c:v>consumer electonics</c:v>
                </c:pt>
              </c:strCache>
            </c:strRef>
          </c:tx>
          <c:spPr>
            <a:ln>
              <a:solidFill>
                <a:srgbClr val="9BBB59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'8 - Electricity useful work TJ'!$A$20:$A$65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'8 - Electricity useful work TJ'!$M$20:$M$65</c:f>
              <c:numCache>
                <c:formatCode>0.00%</c:formatCode>
                <c:ptCount val="46"/>
                <c:pt idx="0">
                  <c:v>1E-3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1.8E-3</c:v>
                </c:pt>
                <c:pt idx="5">
                  <c:v>2E-3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2.5999999999999999E-3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3.3999999999999998E-3</c:v>
                </c:pt>
                <c:pt idx="13">
                  <c:v>3.5999999999999999E-3</c:v>
                </c:pt>
                <c:pt idx="14">
                  <c:v>3.8E-3</c:v>
                </c:pt>
                <c:pt idx="15">
                  <c:v>4.0000000000000001E-3</c:v>
                </c:pt>
                <c:pt idx="16">
                  <c:v>4.1999999999999997E-3</c:v>
                </c:pt>
                <c:pt idx="17">
                  <c:v>4.4000000000000003E-3</c:v>
                </c:pt>
                <c:pt idx="18">
                  <c:v>4.5999999999999999E-3</c:v>
                </c:pt>
                <c:pt idx="19">
                  <c:v>4.7999999999999996E-3</c:v>
                </c:pt>
                <c:pt idx="20">
                  <c:v>5.0000000000000001E-3</c:v>
                </c:pt>
                <c:pt idx="21">
                  <c:v>5.1999999999999998E-3</c:v>
                </c:pt>
                <c:pt idx="22">
                  <c:v>5.4000000000000003E-3</c:v>
                </c:pt>
                <c:pt idx="23">
                  <c:v>5.5999999999999999E-3</c:v>
                </c:pt>
                <c:pt idx="24">
                  <c:v>5.7999999999999996E-3</c:v>
                </c:pt>
                <c:pt idx="25">
                  <c:v>6.0000000000000001E-3</c:v>
                </c:pt>
                <c:pt idx="26">
                  <c:v>6.1999999999999998E-3</c:v>
                </c:pt>
                <c:pt idx="27">
                  <c:v>6.4000000000000003E-3</c:v>
                </c:pt>
                <c:pt idx="28">
                  <c:v>6.6E-3</c:v>
                </c:pt>
                <c:pt idx="29">
                  <c:v>6.7999999999999996E-3</c:v>
                </c:pt>
                <c:pt idx="30">
                  <c:v>7.0000000000000001E-3</c:v>
                </c:pt>
                <c:pt idx="31">
                  <c:v>7.1999999999999998E-3</c:v>
                </c:pt>
                <c:pt idx="32">
                  <c:v>7.4000000000000003E-3</c:v>
                </c:pt>
                <c:pt idx="33">
                  <c:v>7.6E-3</c:v>
                </c:pt>
                <c:pt idx="34">
                  <c:v>7.7999999999999996E-3</c:v>
                </c:pt>
                <c:pt idx="35">
                  <c:v>8.0000000000000002E-3</c:v>
                </c:pt>
                <c:pt idx="36">
                  <c:v>8.2000000000000007E-3</c:v>
                </c:pt>
                <c:pt idx="37">
                  <c:v>8.3999999999999995E-3</c:v>
                </c:pt>
                <c:pt idx="38">
                  <c:v>8.6E-3</c:v>
                </c:pt>
                <c:pt idx="39">
                  <c:v>8.8000000000000005E-3</c:v>
                </c:pt>
                <c:pt idx="40">
                  <c:v>8.9999999999999993E-3</c:v>
                </c:pt>
                <c:pt idx="41">
                  <c:v>9.1999999999999998E-3</c:v>
                </c:pt>
                <c:pt idx="42">
                  <c:v>9.4000000000000004E-3</c:v>
                </c:pt>
                <c:pt idx="43">
                  <c:v>9.5999999999999992E-3</c:v>
                </c:pt>
                <c:pt idx="44">
                  <c:v>9.7999999999999893E-3</c:v>
                </c:pt>
                <c:pt idx="45">
                  <c:v>9.9999999999999898E-3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2-4DA1-9736-18007D2AF7F8}"/>
            </c:ext>
          </c:extLst>
        </c:ser>
        <c:ser>
          <c:idx val="3"/>
          <c:order val="3"/>
          <c:tx>
            <c:strRef>
              <c:f>'8 - Electricity useful work TJ'!$N$9</c:f>
              <c:strCache>
                <c:ptCount val="1"/>
                <c:pt idx="0">
                  <c:v>computing</c:v>
                </c:pt>
              </c:strCache>
            </c:strRef>
          </c:tx>
          <c:marker>
            <c:symbol val="none"/>
          </c:marker>
          <c:cat>
            <c:numRef>
              <c:f>'8 - Electricity useful work TJ'!$A$20:$A$65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'8 - Electricity useful work TJ'!$Y$20:$Y$65</c:f>
              <c:numCache>
                <c:formatCode>0.00%</c:formatCode>
                <c:ptCount val="46"/>
                <c:pt idx="0">
                  <c:v>1E-3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1.8E-3</c:v>
                </c:pt>
                <c:pt idx="5">
                  <c:v>2E-3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2.5999999999999999E-3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3.3999999999999998E-3</c:v>
                </c:pt>
                <c:pt idx="13">
                  <c:v>3.5999999999999999E-3</c:v>
                </c:pt>
                <c:pt idx="14">
                  <c:v>3.8E-3</c:v>
                </c:pt>
                <c:pt idx="15">
                  <c:v>4.0000000000000001E-3</c:v>
                </c:pt>
                <c:pt idx="16">
                  <c:v>4.1999999999999997E-3</c:v>
                </c:pt>
                <c:pt idx="17">
                  <c:v>4.4000000000000003E-3</c:v>
                </c:pt>
                <c:pt idx="18">
                  <c:v>4.5999999999999999E-3</c:v>
                </c:pt>
                <c:pt idx="19">
                  <c:v>4.7999999999999996E-3</c:v>
                </c:pt>
                <c:pt idx="20">
                  <c:v>5.0000000000000001E-3</c:v>
                </c:pt>
                <c:pt idx="21">
                  <c:v>5.1999999999999998E-3</c:v>
                </c:pt>
                <c:pt idx="22">
                  <c:v>5.4000000000000003E-3</c:v>
                </c:pt>
                <c:pt idx="23">
                  <c:v>5.5999999999999999E-3</c:v>
                </c:pt>
                <c:pt idx="24">
                  <c:v>5.7999999999999996E-3</c:v>
                </c:pt>
                <c:pt idx="25">
                  <c:v>6.0000000000000001E-3</c:v>
                </c:pt>
                <c:pt idx="26">
                  <c:v>6.1999999999999998E-3</c:v>
                </c:pt>
                <c:pt idx="27">
                  <c:v>6.4000000000000003E-3</c:v>
                </c:pt>
                <c:pt idx="28">
                  <c:v>6.6E-3</c:v>
                </c:pt>
                <c:pt idx="29">
                  <c:v>6.7999999999999996E-3</c:v>
                </c:pt>
                <c:pt idx="30">
                  <c:v>7.0000000000000001E-3</c:v>
                </c:pt>
                <c:pt idx="31">
                  <c:v>7.1999999999999998E-3</c:v>
                </c:pt>
                <c:pt idx="32">
                  <c:v>7.4000000000000003E-3</c:v>
                </c:pt>
                <c:pt idx="33">
                  <c:v>7.6E-3</c:v>
                </c:pt>
                <c:pt idx="34">
                  <c:v>7.7999999999999996E-3</c:v>
                </c:pt>
                <c:pt idx="35">
                  <c:v>8.0000000000000002E-3</c:v>
                </c:pt>
                <c:pt idx="36">
                  <c:v>8.2000000000000007E-3</c:v>
                </c:pt>
                <c:pt idx="37">
                  <c:v>8.3999999999999995E-3</c:v>
                </c:pt>
                <c:pt idx="38">
                  <c:v>8.6E-3</c:v>
                </c:pt>
                <c:pt idx="39">
                  <c:v>8.8000000000000005E-3</c:v>
                </c:pt>
                <c:pt idx="40">
                  <c:v>8.9999999999999993E-3</c:v>
                </c:pt>
                <c:pt idx="41">
                  <c:v>9.1999999999999998E-3</c:v>
                </c:pt>
                <c:pt idx="42">
                  <c:v>9.4000000000000004E-3</c:v>
                </c:pt>
                <c:pt idx="43">
                  <c:v>9.5999999999999992E-3</c:v>
                </c:pt>
                <c:pt idx="44">
                  <c:v>9.7999999999999893E-3</c:v>
                </c:pt>
                <c:pt idx="45">
                  <c:v>9.9999999999999898E-3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2-4DA1-9736-18007D2AF7F8}"/>
            </c:ext>
          </c:extLst>
        </c:ser>
        <c:ser>
          <c:idx val="4"/>
          <c:order val="4"/>
          <c:tx>
            <c:strRef>
              <c:f>'8 - Electricity useful work TJ'!$O$9</c:f>
              <c:strCache>
                <c:ptCount val="1"/>
                <c:pt idx="0">
                  <c:v>Cooking</c:v>
                </c:pt>
              </c:strCache>
            </c:strRef>
          </c:tx>
          <c:marker>
            <c:symbol val="none"/>
          </c:marker>
          <c:cat>
            <c:numRef>
              <c:f>'8 - Electricity useful work TJ'!$A$20:$A$65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'8 - Electricity useful work TJ'!$Z$20:$Z$65</c:f>
              <c:numCache>
                <c:formatCode>0%</c:formatCode>
                <c:ptCount val="46"/>
                <c:pt idx="0">
                  <c:v>0.12868632707774799</c:v>
                </c:pt>
                <c:pt idx="1">
                  <c:v>0.12922252010723861</c:v>
                </c:pt>
                <c:pt idx="2">
                  <c:v>0.12975871313672921</c:v>
                </c:pt>
                <c:pt idx="3">
                  <c:v>0.13029490616621983</c:v>
                </c:pt>
                <c:pt idx="4">
                  <c:v>0.13083109919571043</c:v>
                </c:pt>
                <c:pt idx="5">
                  <c:v>0.13136729222520102</c:v>
                </c:pt>
                <c:pt idx="6">
                  <c:v>0.13190348525469164</c:v>
                </c:pt>
                <c:pt idx="7">
                  <c:v>0.13243967828418224</c:v>
                </c:pt>
                <c:pt idx="8">
                  <c:v>0.13297587131367283</c:v>
                </c:pt>
                <c:pt idx="9">
                  <c:v>0.13351206434316346</c:v>
                </c:pt>
                <c:pt idx="10">
                  <c:v>0.13404825737265405</c:v>
                </c:pt>
                <c:pt idx="11">
                  <c:v>0.13458445040214467</c:v>
                </c:pt>
                <c:pt idx="12">
                  <c:v>0.13512064343163527</c:v>
                </c:pt>
                <c:pt idx="13">
                  <c:v>0.13565683646112586</c:v>
                </c:pt>
                <c:pt idx="14">
                  <c:v>0.13619302949061649</c:v>
                </c:pt>
                <c:pt idx="15">
                  <c:v>0.13672922252010708</c:v>
                </c:pt>
                <c:pt idx="16">
                  <c:v>0.13726541554959767</c:v>
                </c:pt>
                <c:pt idx="17">
                  <c:v>0.1378016085790883</c:v>
                </c:pt>
                <c:pt idx="18">
                  <c:v>0.13833780160857889</c:v>
                </c:pt>
                <c:pt idx="19">
                  <c:v>0.13887399463806951</c:v>
                </c:pt>
                <c:pt idx="20">
                  <c:v>0.13941018766756011</c:v>
                </c:pt>
                <c:pt idx="21">
                  <c:v>0.1399463806970507</c:v>
                </c:pt>
                <c:pt idx="22">
                  <c:v>0.14048257372654133</c:v>
                </c:pt>
                <c:pt idx="23">
                  <c:v>0.14101876675603192</c:v>
                </c:pt>
                <c:pt idx="24">
                  <c:v>0.14155495978552254</c:v>
                </c:pt>
                <c:pt idx="25">
                  <c:v>0.14209115281501314</c:v>
                </c:pt>
                <c:pt idx="26">
                  <c:v>0.14262734584450373</c:v>
                </c:pt>
                <c:pt idx="27">
                  <c:v>0.14316353887399436</c:v>
                </c:pt>
                <c:pt idx="28">
                  <c:v>0.14369973190348495</c:v>
                </c:pt>
                <c:pt idx="29">
                  <c:v>0.14423592493297555</c:v>
                </c:pt>
                <c:pt idx="30">
                  <c:v>0.14477211796246617</c:v>
                </c:pt>
                <c:pt idx="31">
                  <c:v>0.14530831099195676</c:v>
                </c:pt>
                <c:pt idx="32">
                  <c:v>0.14584450402144739</c:v>
                </c:pt>
                <c:pt idx="33">
                  <c:v>0.14638069705093798</c:v>
                </c:pt>
                <c:pt idx="34">
                  <c:v>0.14691689008042857</c:v>
                </c:pt>
                <c:pt idx="35">
                  <c:v>0.1474530831099192</c:v>
                </c:pt>
                <c:pt idx="36">
                  <c:v>0.14798927613940979</c:v>
                </c:pt>
                <c:pt idx="37">
                  <c:v>0.14852546916890039</c:v>
                </c:pt>
                <c:pt idx="38">
                  <c:v>0.14906166219839101</c:v>
                </c:pt>
                <c:pt idx="39">
                  <c:v>0.1495978552278816</c:v>
                </c:pt>
                <c:pt idx="40">
                  <c:v>0.15013404825737223</c:v>
                </c:pt>
                <c:pt idx="41">
                  <c:v>0.15067024128686282</c:v>
                </c:pt>
                <c:pt idx="42">
                  <c:v>0.15120643431635342</c:v>
                </c:pt>
                <c:pt idx="43">
                  <c:v>0.15174262734584404</c:v>
                </c:pt>
                <c:pt idx="44">
                  <c:v>0.15227882037533463</c:v>
                </c:pt>
                <c:pt idx="45">
                  <c:v>0.15281501340482523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2-4DA1-9736-18007D2AF7F8}"/>
            </c:ext>
          </c:extLst>
        </c:ser>
        <c:ser>
          <c:idx val="5"/>
          <c:order val="5"/>
          <c:tx>
            <c:strRef>
              <c:f>'8 - Electricity useful work TJ'!$Q$6</c:f>
              <c:strCache>
                <c:ptCount val="1"/>
                <c:pt idx="0">
                  <c:v>appliances - aggregate exergy efficiency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'8 - Electricity useful work TJ'!$A$20:$A$65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'8 - Electricity useful work TJ'!$AA$20:$AA$65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2-4DA1-9736-18007D2A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35560"/>
        <c:axId val="482535952"/>
      </c:lineChart>
      <c:catAx>
        <c:axId val="48253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53595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8253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 efficiency (excl</a:t>
                </a:r>
                <a:r>
                  <a:rPr lang="en-GB" baseline="0"/>
                  <a:t> grid factor)</a:t>
                </a:r>
                <a:endParaRPr lang="en-GB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48253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lighting  conversion efficiency</a:t>
            </a:r>
            <a:r>
              <a:rPr lang="en-GB" baseline="0"/>
              <a:t> (excl grid efficiencc factor)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'8 - Electricity useful work TJ'!$D$97</c:f>
              <c:strCache>
                <c:ptCount val="1"/>
                <c:pt idx="0">
                  <c:v>Ayreset al (2005) lighting device level conversion efficiency</c:v>
                </c:pt>
              </c:strCache>
            </c:strRef>
          </c:tx>
          <c:marker>
            <c:symbol val="none"/>
          </c:marker>
          <c:cat>
            <c:numRef>
              <c:f>'8 - Electricity useful work TJ'!$G$96:$BE$96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'8 - Electricity useful work TJ'!$G$97:$BE$97</c:f>
              <c:numCache>
                <c:formatCode>0.0%</c:formatCode>
                <c:ptCount val="51"/>
                <c:pt idx="0">
                  <c:v>8.5000000000000006E-2</c:v>
                </c:pt>
                <c:pt idx="1">
                  <c:v>8.6249999999999993E-2</c:v>
                </c:pt>
                <c:pt idx="2">
                  <c:v>8.7499999999999994E-2</c:v>
                </c:pt>
                <c:pt idx="3">
                  <c:v>8.8749999999999996E-2</c:v>
                </c:pt>
                <c:pt idx="4">
                  <c:v>0.09</c:v>
                </c:pt>
                <c:pt idx="5">
                  <c:v>9.1249999999999901E-2</c:v>
                </c:pt>
                <c:pt idx="6">
                  <c:v>9.2499999999999902E-2</c:v>
                </c:pt>
                <c:pt idx="7">
                  <c:v>9.3749999999999903E-2</c:v>
                </c:pt>
                <c:pt idx="8">
                  <c:v>9.4999999999999904E-2</c:v>
                </c:pt>
                <c:pt idx="9">
                  <c:v>9.6249999999999905E-2</c:v>
                </c:pt>
                <c:pt idx="10">
                  <c:v>9.7499999999999906E-2</c:v>
                </c:pt>
                <c:pt idx="11">
                  <c:v>9.8749999999999893E-2</c:v>
                </c:pt>
                <c:pt idx="12">
                  <c:v>9.9999999999999797E-2</c:v>
                </c:pt>
                <c:pt idx="13">
                  <c:v>0.10125000000000001</c:v>
                </c:pt>
                <c:pt idx="14">
                  <c:v>0.10249999999999999</c:v>
                </c:pt>
                <c:pt idx="15">
                  <c:v>0.10375</c:v>
                </c:pt>
                <c:pt idx="16">
                  <c:v>0.105</c:v>
                </c:pt>
                <c:pt idx="17">
                  <c:v>0.10625</c:v>
                </c:pt>
                <c:pt idx="18">
                  <c:v>0.1075</c:v>
                </c:pt>
                <c:pt idx="19">
                  <c:v>0.10875</c:v>
                </c:pt>
                <c:pt idx="20">
                  <c:v>0.11</c:v>
                </c:pt>
                <c:pt idx="21">
                  <c:v>0.111</c:v>
                </c:pt>
                <c:pt idx="22">
                  <c:v>0.112</c:v>
                </c:pt>
                <c:pt idx="23">
                  <c:v>0.113</c:v>
                </c:pt>
                <c:pt idx="24">
                  <c:v>0.114</c:v>
                </c:pt>
                <c:pt idx="25">
                  <c:v>0.115</c:v>
                </c:pt>
                <c:pt idx="26">
                  <c:v>0.11600000000000001</c:v>
                </c:pt>
                <c:pt idx="27">
                  <c:v>0.11700000000000001</c:v>
                </c:pt>
                <c:pt idx="28">
                  <c:v>0.11799999999999999</c:v>
                </c:pt>
                <c:pt idx="29">
                  <c:v>0.11899999999999999</c:v>
                </c:pt>
                <c:pt idx="30">
                  <c:v>0.12</c:v>
                </c:pt>
                <c:pt idx="31">
                  <c:v>0.121</c:v>
                </c:pt>
                <c:pt idx="32">
                  <c:v>0.122</c:v>
                </c:pt>
                <c:pt idx="33">
                  <c:v>0.123</c:v>
                </c:pt>
                <c:pt idx="34">
                  <c:v>0.124</c:v>
                </c:pt>
                <c:pt idx="35">
                  <c:v>0.125</c:v>
                </c:pt>
                <c:pt idx="36">
                  <c:v>0.126</c:v>
                </c:pt>
                <c:pt idx="37">
                  <c:v>0.127</c:v>
                </c:pt>
                <c:pt idx="38">
                  <c:v>0.128</c:v>
                </c:pt>
                <c:pt idx="39">
                  <c:v>0.129</c:v>
                </c:pt>
                <c:pt idx="40">
                  <c:v>0.13</c:v>
                </c:pt>
                <c:pt idx="41">
                  <c:v>0.13100000000000001</c:v>
                </c:pt>
                <c:pt idx="42">
                  <c:v>0.13200000000000001</c:v>
                </c:pt>
                <c:pt idx="43">
                  <c:v>0.13300000000000001</c:v>
                </c:pt>
                <c:pt idx="44">
                  <c:v>0.13400000000000001</c:v>
                </c:pt>
                <c:pt idx="45">
                  <c:v>0.13500000000000001</c:v>
                </c:pt>
                <c:pt idx="46">
                  <c:v>0.13600000000000001</c:v>
                </c:pt>
                <c:pt idx="47">
                  <c:v>0.13700000000000001</c:v>
                </c:pt>
                <c:pt idx="48">
                  <c:v>0.13800000000000001</c:v>
                </c:pt>
                <c:pt idx="49">
                  <c:v>0.13900000000000001</c:v>
                </c:pt>
                <c:pt idx="5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3E0-B13E-11A863E1416D}"/>
            </c:ext>
          </c:extLst>
        </c:ser>
        <c:ser>
          <c:idx val="1"/>
          <c:order val="1"/>
          <c:tx>
            <c:strRef>
              <c:f>'8 - Electricity useful work TJ'!$E$112</c:f>
              <c:strCache>
                <c:ptCount val="1"/>
                <c:pt idx="0">
                  <c:v>Roger Fouquet values x 400/683</c:v>
                </c:pt>
              </c:strCache>
            </c:strRef>
          </c:tx>
          <c:marker>
            <c:symbol val="none"/>
          </c:marker>
          <c:cat>
            <c:numRef>
              <c:f>'8 - Electricity useful work TJ'!$G$96:$BE$96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'8 - Electricity useful work TJ'!$G$112:$BE$112</c:f>
              <c:numCache>
                <c:formatCode>0.00%</c:formatCode>
                <c:ptCount val="51"/>
                <c:pt idx="0">
                  <c:v>2.0497803806734997E-2</c:v>
                </c:pt>
                <c:pt idx="1">
                  <c:v>2.0790629575402633E-2</c:v>
                </c:pt>
                <c:pt idx="2">
                  <c:v>2.1083455344070277E-2</c:v>
                </c:pt>
                <c:pt idx="3">
                  <c:v>2.137628111273792E-2</c:v>
                </c:pt>
                <c:pt idx="4">
                  <c:v>2.1669106881405564E-2</c:v>
                </c:pt>
                <c:pt idx="5">
                  <c:v>2.1961932650073207E-2</c:v>
                </c:pt>
                <c:pt idx="6">
                  <c:v>2.2254758418740847E-2</c:v>
                </c:pt>
                <c:pt idx="7">
                  <c:v>2.2547584187408494E-2</c:v>
                </c:pt>
                <c:pt idx="8">
                  <c:v>2.2840409956076134E-2</c:v>
                </c:pt>
                <c:pt idx="9">
                  <c:v>2.3133235724743722E-2</c:v>
                </c:pt>
                <c:pt idx="10">
                  <c:v>2.3426061493411362E-2</c:v>
                </c:pt>
                <c:pt idx="11">
                  <c:v>2.3865300146412884E-2</c:v>
                </c:pt>
                <c:pt idx="12">
                  <c:v>2.4304538799414407E-2</c:v>
                </c:pt>
                <c:pt idx="13">
                  <c:v>2.4743777452415929E-2</c:v>
                </c:pt>
                <c:pt idx="14">
                  <c:v>2.5183016105417452E-2</c:v>
                </c:pt>
                <c:pt idx="15">
                  <c:v>2.5622254758418974E-2</c:v>
                </c:pt>
                <c:pt idx="16">
                  <c:v>2.6061493411420496E-2</c:v>
                </c:pt>
                <c:pt idx="17">
                  <c:v>2.6500732064422019E-2</c:v>
                </c:pt>
                <c:pt idx="18">
                  <c:v>2.6939970717423541E-2</c:v>
                </c:pt>
                <c:pt idx="19">
                  <c:v>2.7379209370425064E-2</c:v>
                </c:pt>
                <c:pt idx="20">
                  <c:v>2.7818448023426593E-2</c:v>
                </c:pt>
                <c:pt idx="21">
                  <c:v>2.8257686676428109E-2</c:v>
                </c:pt>
                <c:pt idx="22">
                  <c:v>2.8696925329429693E-2</c:v>
                </c:pt>
                <c:pt idx="23">
                  <c:v>2.9136163982431216E-2</c:v>
                </c:pt>
                <c:pt idx="24">
                  <c:v>2.9575402635432738E-2</c:v>
                </c:pt>
                <c:pt idx="25">
                  <c:v>3.0014641288434261E-2</c:v>
                </c:pt>
                <c:pt idx="26">
                  <c:v>3.0453879941435783E-2</c:v>
                </c:pt>
                <c:pt idx="27">
                  <c:v>3.0893118594437306E-2</c:v>
                </c:pt>
                <c:pt idx="28">
                  <c:v>3.1332357247438831E-2</c:v>
                </c:pt>
                <c:pt idx="29">
                  <c:v>3.1771595900440354E-2</c:v>
                </c:pt>
                <c:pt idx="30">
                  <c:v>3.2210834553441876E-2</c:v>
                </c:pt>
                <c:pt idx="31">
                  <c:v>3.2650073206443399E-2</c:v>
                </c:pt>
                <c:pt idx="32">
                  <c:v>3.3089311859444921E-2</c:v>
                </c:pt>
                <c:pt idx="33">
                  <c:v>3.3528550512446444E-2</c:v>
                </c:pt>
                <c:pt idx="34">
                  <c:v>3.3967789165447966E-2</c:v>
                </c:pt>
                <c:pt idx="35">
                  <c:v>3.4407027818449488E-2</c:v>
                </c:pt>
                <c:pt idx="36">
                  <c:v>3.4846266471451011E-2</c:v>
                </c:pt>
                <c:pt idx="37">
                  <c:v>3.5285505124452526E-2</c:v>
                </c:pt>
                <c:pt idx="38">
                  <c:v>3.5724743777454056E-2</c:v>
                </c:pt>
                <c:pt idx="39">
                  <c:v>3.6163982430455578E-2</c:v>
                </c:pt>
                <c:pt idx="40">
                  <c:v>3.6603221083457101E-2</c:v>
                </c:pt>
                <c:pt idx="41">
                  <c:v>3.7042459736458616E-2</c:v>
                </c:pt>
                <c:pt idx="42">
                  <c:v>3.7481698389460208E-2</c:v>
                </c:pt>
                <c:pt idx="43">
                  <c:v>3.7920937042461723E-2</c:v>
                </c:pt>
                <c:pt idx="44">
                  <c:v>3.8360175695463246E-2</c:v>
                </c:pt>
                <c:pt idx="45">
                  <c:v>3.8799414348464768E-2</c:v>
                </c:pt>
                <c:pt idx="46">
                  <c:v>3.9238653001466291E-2</c:v>
                </c:pt>
                <c:pt idx="47">
                  <c:v>3.9677891654467813E-2</c:v>
                </c:pt>
                <c:pt idx="48">
                  <c:v>4.0117130307469342E-2</c:v>
                </c:pt>
                <c:pt idx="49">
                  <c:v>4.0556368960470865E-2</c:v>
                </c:pt>
                <c:pt idx="50">
                  <c:v>4.0995607613472387E-2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7-43E0-B13E-11A863E1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36736"/>
        <c:axId val="482537128"/>
      </c:lineChart>
      <c:catAx>
        <c:axId val="4825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5371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82537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lighting effieincy</a:t>
                </a:r>
                <a:r>
                  <a:rPr lang="en-GB" baseline="0"/>
                  <a:t> (excl grid factor)</a:t>
                </a:r>
                <a:endParaRPr lang="en-GB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48253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emf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57150</xdr:rowOff>
    </xdr:from>
    <xdr:to>
      <xdr:col>13</xdr:col>
      <xdr:colOff>657225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6528-5070-4AED-AF57-A23B9698B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59</xdr:col>
      <xdr:colOff>238125</xdr:colOff>
      <xdr:row>3</xdr:row>
      <xdr:rowOff>125273</xdr:rowOff>
    </xdr:from>
    <xdr:to>
      <xdr:col>69</xdr:col>
      <xdr:colOff>408589</xdr:colOff>
      <xdr:row>21</xdr:row>
      <xdr:rowOff>118287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CFBE92-B605-48C1-A9B3-917C53173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0" y="639623"/>
          <a:ext cx="6075964" cy="2993389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269</xdr:row>
      <xdr:rowOff>40259</xdr:rowOff>
    </xdr:from>
    <xdr:to>
      <xdr:col>7</xdr:col>
      <xdr:colOff>216680</xdr:colOff>
      <xdr:row>298</xdr:row>
      <xdr:rowOff>85017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0BFFAF-6B9C-444E-9B35-A1E08358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2725" y="46836584"/>
          <a:ext cx="6912755" cy="4740583"/>
        </a:xfrm>
        <a:prstGeom prst="rect">
          <a:avLst/>
        </a:prstGeom>
      </xdr:spPr>
    </xdr:pic>
    <xdr:clientData/>
  </xdr:twoCellAnchor>
  <xdr:twoCellAnchor editAs="oneCell">
    <xdr:from>
      <xdr:col>3</xdr:col>
      <xdr:colOff>1971675</xdr:colOff>
      <xdr:row>263</xdr:row>
      <xdr:rowOff>57988</xdr:rowOff>
    </xdr:from>
    <xdr:to>
      <xdr:col>5</xdr:col>
      <xdr:colOff>552864</xdr:colOff>
      <xdr:row>269</xdr:row>
      <xdr:rowOff>114025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BFAE38-E8FB-42F1-BC74-EEC7406D4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5300" y="45882763"/>
          <a:ext cx="3553239" cy="1027587"/>
        </a:xfrm>
        <a:prstGeom prst="rect">
          <a:avLst/>
        </a:prstGeom>
      </xdr:spPr>
    </xdr:pic>
    <xdr:clientData/>
  </xdr:twoCellAnchor>
  <xdr:twoCellAnchor>
    <xdr:from>
      <xdr:col>14</xdr:col>
      <xdr:colOff>609599</xdr:colOff>
      <xdr:row>4</xdr:row>
      <xdr:rowOff>0</xdr:rowOff>
    </xdr:from>
    <xdr:to>
      <xdr:col>25</xdr:col>
      <xdr:colOff>133350</xdr:colOff>
      <xdr:row>21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30F1E5-410F-4A95-A220-BFF4284E5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37</xdr:col>
      <xdr:colOff>66675</xdr:colOff>
      <xdr:row>20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C18BFE-61AF-401F-B79E-50E54730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209549</xdr:colOff>
      <xdr:row>155</xdr:row>
      <xdr:rowOff>57150</xdr:rowOff>
    </xdr:from>
    <xdr:to>
      <xdr:col>68</xdr:col>
      <xdr:colOff>457200</xdr:colOff>
      <xdr:row>175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9BD5ED-39BA-4469-AC1D-26EAB5554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74</xdr:row>
      <xdr:rowOff>0</xdr:rowOff>
    </xdr:from>
    <xdr:to>
      <xdr:col>6</xdr:col>
      <xdr:colOff>704850</xdr:colOff>
      <xdr:row>90</xdr:row>
      <xdr:rowOff>149615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40586025"/>
          <a:ext cx="5915025" cy="274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295275</xdr:colOff>
      <xdr:row>0</xdr:row>
      <xdr:rowOff>0</xdr:rowOff>
    </xdr:from>
    <xdr:to>
      <xdr:col>75</xdr:col>
      <xdr:colOff>465739</xdr:colOff>
      <xdr:row>14</xdr:row>
      <xdr:rowOff>64451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58325" y="268148"/>
          <a:ext cx="6266464" cy="2993389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125</xdr:row>
      <xdr:rowOff>40259</xdr:rowOff>
    </xdr:from>
    <xdr:to>
      <xdr:col>8</xdr:col>
      <xdr:colOff>75166</xdr:colOff>
      <xdr:row>154</xdr:row>
      <xdr:rowOff>85017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425" y="48884459"/>
          <a:ext cx="6923641" cy="4740583"/>
        </a:xfrm>
        <a:prstGeom prst="rect">
          <a:avLst/>
        </a:prstGeom>
      </xdr:spPr>
    </xdr:pic>
    <xdr:clientData/>
  </xdr:twoCellAnchor>
  <xdr:twoCellAnchor editAs="oneCell">
    <xdr:from>
      <xdr:col>3</xdr:col>
      <xdr:colOff>1971675</xdr:colOff>
      <xdr:row>119</xdr:row>
      <xdr:rowOff>57988</xdr:rowOff>
    </xdr:from>
    <xdr:to>
      <xdr:col>6</xdr:col>
      <xdr:colOff>313378</xdr:colOff>
      <xdr:row>125</xdr:row>
      <xdr:rowOff>114025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47930638"/>
          <a:ext cx="3551878" cy="1027587"/>
        </a:xfrm>
        <a:prstGeom prst="rect">
          <a:avLst/>
        </a:prstGeom>
      </xdr:spPr>
    </xdr:pic>
    <xdr:clientData/>
  </xdr:twoCellAnchor>
  <xdr:twoCellAnchor>
    <xdr:from>
      <xdr:col>9</xdr:col>
      <xdr:colOff>561974</xdr:colOff>
      <xdr:row>67</xdr:row>
      <xdr:rowOff>90486</xdr:rowOff>
    </xdr:from>
    <xdr:to>
      <xdr:col>16</xdr:col>
      <xdr:colOff>1019174</xdr:colOff>
      <xdr:row>85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238125</xdr:colOff>
      <xdr:row>73</xdr:row>
      <xdr:rowOff>142876</xdr:rowOff>
    </xdr:from>
    <xdr:to>
      <xdr:col>47</xdr:col>
      <xdr:colOff>190500</xdr:colOff>
      <xdr:row>93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go.internal.dtlr.gov.uk/data/2005Publications/RoRo%20Q2_2005/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go.internal.dtlr.gov.uk/data/Publications%20&amp;%20DataProvision/SR2/Annual%20Bulletin%20working%20version/work/Sec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go.internal.dtlr.gov.uk/data/TSGB1998/SECTION1/1-13-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go.internal.dtlr.gov.uk/data/IRHS/EXCEL/RORO/bulletins/2003/SA%20Changes/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2"/>
      <sheetName val="FiguresSA_-do_not_print22"/>
      <sheetName val="TABLE2cont__8"/>
      <sheetName val="FiguresSA_-do_not_print8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1"/>
      <sheetName val="FiguresSA_-do_not_print11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  <sheetName val="TABLE2cont__16"/>
      <sheetName val="FiguresSA_-do_not_print16"/>
      <sheetName val="TABLE2cont__17"/>
      <sheetName val="FiguresSA_-do_not_print17"/>
      <sheetName val="TABLE2cont__18"/>
      <sheetName val="FiguresSA_-do_not_print18"/>
      <sheetName val="TABLE2cont__19"/>
      <sheetName val="FiguresSA_-do_not_print19"/>
      <sheetName val="TABLE2cont__21"/>
      <sheetName val="FiguresSA_-do_not_print21"/>
      <sheetName val="TABLE2cont__20"/>
      <sheetName val="FiguresSA_-do_not_print20"/>
      <sheetName val="TABLE2cont__23"/>
      <sheetName val="FiguresSA_-do_not_print23"/>
    </sheetNames>
    <sheetDataSet>
      <sheetData sheetId="0" refreshError="1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 refreshError="1"/>
      <sheetData sheetId="10" refreshError="1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  <row r="6">
          <cell r="B6">
            <v>0.18</v>
          </cell>
        </row>
        <row r="7">
          <cell r="B7">
            <v>0.35</v>
          </cell>
        </row>
        <row r="8">
          <cell r="B8">
            <v>0.45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Edwards_2004"/>
      <sheetName val="FAO_2017"/>
      <sheetName val="Boafo-Mensah_2013"/>
      <sheetName val="Hyman_1986"/>
      <sheetName val="Zhang_2013"/>
      <sheetName val="Adeyemi_2017"/>
      <sheetName val="CleanCookingCatalog_2021"/>
      <sheetName val="Coffey_2017"/>
      <sheetName val="Afrane_2012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0.18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 (probs)"/>
      <sheetName val="t13_09"/>
      <sheetName val="t13_08"/>
      <sheetName val="t13_07"/>
      <sheetName val="t13_06"/>
      <sheetName val="t14_time series"/>
      <sheetName val="c14Pies"/>
      <sheetName val="t42 final"/>
      <sheetName val="revised Urban_Rural data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20"/>
      <sheetName val="t14_time_series20"/>
      <sheetName val="t42_final20"/>
      <sheetName val="revised_Urban_Rural_data20"/>
      <sheetName val="t13_09_(probs)2"/>
      <sheetName val="t14_time_series2"/>
      <sheetName val="t42_final2"/>
      <sheetName val="revised_Urban_Rural_data2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  <sheetName val="t13_09_(probs)15"/>
      <sheetName val="t14_time_series15"/>
      <sheetName val="t42_final15"/>
      <sheetName val="revised_Urban_Rural_data15"/>
      <sheetName val="t13_09_(probs)16"/>
      <sheetName val="t14_time_series16"/>
      <sheetName val="t42_final16"/>
      <sheetName val="revised_Urban_Rural_data16"/>
      <sheetName val="t13_09_(probs)17"/>
      <sheetName val="t14_time_series17"/>
      <sheetName val="t42_final17"/>
      <sheetName val="revised_Urban_Rural_data17"/>
      <sheetName val="t13_09_(probs)19"/>
      <sheetName val="t14_time_series19"/>
      <sheetName val="t42_final19"/>
      <sheetName val="revised_Urban_Rural_data19"/>
      <sheetName val="t13_09_(probs)18"/>
      <sheetName val="t14_time_series18"/>
      <sheetName val="t42_final18"/>
      <sheetName val="revised_Urban_Rural_data18"/>
      <sheetName val="t13_09_(probs)21"/>
      <sheetName val="t14_time_series21"/>
      <sheetName val="t42_final21"/>
      <sheetName val="revised_Urban_Rural_data21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 refreshError="1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sti.gov/biblio/1047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D468-C92D-4FA5-A946-5AE5F9B992D8}">
  <dimension ref="A1:A11"/>
  <sheetViews>
    <sheetView tabSelected="1" workbookViewId="0">
      <selection activeCell="D10" sqref="D10"/>
    </sheetView>
  </sheetViews>
  <sheetFormatPr defaultColWidth="9.109375" defaultRowHeight="14.4" x14ac:dyDescent="0.3"/>
  <cols>
    <col min="1" max="16384" width="9.109375" style="130"/>
  </cols>
  <sheetData>
    <row r="1" spans="1:1" x14ac:dyDescent="0.3">
      <c r="A1" s="132" t="s">
        <v>195</v>
      </c>
    </row>
    <row r="2" spans="1:1" x14ac:dyDescent="0.3">
      <c r="A2" s="129" t="s">
        <v>185</v>
      </c>
    </row>
    <row r="3" spans="1:1" x14ac:dyDescent="0.3">
      <c r="A3" s="129" t="s">
        <v>186</v>
      </c>
    </row>
    <row r="4" spans="1:1" x14ac:dyDescent="0.3">
      <c r="A4" s="129" t="s">
        <v>187</v>
      </c>
    </row>
    <row r="5" spans="1:1" x14ac:dyDescent="0.3">
      <c r="A5" s="129" t="s">
        <v>188</v>
      </c>
    </row>
    <row r="6" spans="1:1" x14ac:dyDescent="0.3">
      <c r="A6" s="129" t="s">
        <v>189</v>
      </c>
    </row>
    <row r="7" spans="1:1" x14ac:dyDescent="0.3">
      <c r="A7" s="129" t="s">
        <v>190</v>
      </c>
    </row>
    <row r="8" spans="1:1" x14ac:dyDescent="0.3">
      <c r="A8" s="129" t="s">
        <v>191</v>
      </c>
    </row>
    <row r="9" spans="1:1" x14ac:dyDescent="0.3">
      <c r="A9" s="129" t="s">
        <v>192</v>
      </c>
    </row>
    <row r="10" spans="1:1" x14ac:dyDescent="0.3">
      <c r="A10" s="129" t="s">
        <v>193</v>
      </c>
    </row>
    <row r="11" spans="1:1" x14ac:dyDescent="0.3">
      <c r="A11" s="129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0"/>
  <sheetViews>
    <sheetView zoomScale="80" zoomScaleNormal="80" workbookViewId="0">
      <selection activeCell="H2" sqref="H2"/>
    </sheetView>
  </sheetViews>
  <sheetFormatPr defaultColWidth="8.88671875" defaultRowHeight="14.4" x14ac:dyDescent="0.3"/>
  <cols>
    <col min="2" max="2" width="11.6640625" style="2" bestFit="1" customWidth="1"/>
    <col min="3" max="3" width="10.109375" style="2" bestFit="1" customWidth="1"/>
    <col min="4" max="4" width="12.33203125" style="2" bestFit="1" customWidth="1"/>
    <col min="5" max="5" width="22.109375" bestFit="1" customWidth="1"/>
    <col min="6" max="6" width="10.44140625" bestFit="1" customWidth="1"/>
    <col min="7" max="7" width="11.44140625" customWidth="1"/>
  </cols>
  <sheetData>
    <row r="1" spans="1:68" s="1" customFormat="1" x14ac:dyDescent="0.3">
      <c r="A1" s="1" t="s">
        <v>0</v>
      </c>
      <c r="B1" s="1" t="s">
        <v>139</v>
      </c>
      <c r="C1" s="1" t="s">
        <v>140</v>
      </c>
      <c r="D1" s="1" t="s">
        <v>141</v>
      </c>
      <c r="E1" s="1" t="s">
        <v>1</v>
      </c>
      <c r="F1" s="1" t="s">
        <v>2</v>
      </c>
      <c r="G1" s="1" t="s">
        <v>138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8" s="2" customFormat="1" x14ac:dyDescent="0.3">
      <c r="A2" s="2" t="s">
        <v>4</v>
      </c>
      <c r="B2" s="78" t="s">
        <v>142</v>
      </c>
      <c r="C2" s="78" t="s">
        <v>143</v>
      </c>
      <c r="D2" s="78" t="s">
        <v>144</v>
      </c>
      <c r="E2" s="2" t="s">
        <v>5</v>
      </c>
      <c r="F2" s="2" t="s">
        <v>6</v>
      </c>
      <c r="G2" s="2" t="s">
        <v>145</v>
      </c>
      <c r="H2" s="3">
        <f>Brockway_2014!G107</f>
        <v>0.75</v>
      </c>
      <c r="I2" s="3">
        <f>Brockway_2014!H107</f>
        <v>0.752</v>
      </c>
      <c r="J2" s="3">
        <f>Brockway_2014!I107</f>
        <v>0.754</v>
      </c>
      <c r="K2" s="3">
        <f>Brockway_2014!J107</f>
        <v>0.75600000000000001</v>
      </c>
      <c r="L2" s="3">
        <f>Brockway_2014!K107</f>
        <v>0.75800000000000001</v>
      </c>
      <c r="M2" s="3">
        <f>Brockway_2014!L107</f>
        <v>0.76</v>
      </c>
      <c r="N2" s="3">
        <f>Brockway_2014!M107</f>
        <v>0.76200000000000001</v>
      </c>
      <c r="O2" s="3">
        <f>Brockway_2014!N107</f>
        <v>0.76400000000000001</v>
      </c>
      <c r="P2" s="3">
        <f>Brockway_2014!O107</f>
        <v>0.76600000000000001</v>
      </c>
      <c r="Q2" s="3">
        <f>Brockway_2014!P107</f>
        <v>0.76800000000000002</v>
      </c>
      <c r="R2" s="3">
        <f>Brockway_2014!Q107</f>
        <v>0.77</v>
      </c>
      <c r="S2" s="3">
        <f>Brockway_2014!R107</f>
        <v>0.77200000000000002</v>
      </c>
      <c r="T2" s="3">
        <f>Brockway_2014!S107</f>
        <v>0.77400000000000002</v>
      </c>
      <c r="U2" s="3">
        <f>Brockway_2014!T107</f>
        <v>0.77600000000000002</v>
      </c>
      <c r="V2" s="3">
        <f>Brockway_2014!U107</f>
        <v>0.77800000000000002</v>
      </c>
      <c r="W2" s="3">
        <f>Brockway_2014!V107</f>
        <v>0.78</v>
      </c>
      <c r="X2" s="3">
        <f>Brockway_2014!W107</f>
        <v>0.78200000000000003</v>
      </c>
      <c r="Y2" s="3">
        <f>Brockway_2014!X107</f>
        <v>0.78400000000000003</v>
      </c>
      <c r="Z2" s="3">
        <f>Brockway_2014!Y107</f>
        <v>0.78600000000000003</v>
      </c>
      <c r="AA2" s="3">
        <f>Brockway_2014!Z107</f>
        <v>0.78800000000000003</v>
      </c>
      <c r="AB2" s="3">
        <f>Brockway_2014!AA107</f>
        <v>0.79</v>
      </c>
      <c r="AC2" s="3">
        <f>Brockway_2014!AB107</f>
        <v>0.79200000000000004</v>
      </c>
      <c r="AD2" s="3">
        <f>Brockway_2014!AC107</f>
        <v>0.79400000000000004</v>
      </c>
      <c r="AE2" s="3">
        <f>Brockway_2014!AD107</f>
        <v>0.79600000000000004</v>
      </c>
      <c r="AF2" s="3">
        <f>Brockway_2014!AE107</f>
        <v>0.79800000000000004</v>
      </c>
      <c r="AG2" s="3">
        <f>Brockway_2014!AF107</f>
        <v>0.8</v>
      </c>
      <c r="AH2" s="3">
        <f>Brockway_2014!AG107</f>
        <v>0.80200000000000005</v>
      </c>
      <c r="AI2" s="3">
        <f>Brockway_2014!AH107</f>
        <v>0.80400000000000005</v>
      </c>
      <c r="AJ2" s="3">
        <f>Brockway_2014!AI107</f>
        <v>0.80600000000000005</v>
      </c>
      <c r="AK2" s="3">
        <f>Brockway_2014!AJ107</f>
        <v>0.80800000000000005</v>
      </c>
      <c r="AL2" s="3">
        <f>Brockway_2014!AK107</f>
        <v>0.81</v>
      </c>
      <c r="AM2" s="3">
        <f>Brockway_2014!AL107</f>
        <v>0.81200000000000006</v>
      </c>
      <c r="AN2" s="3">
        <f>Brockway_2014!AM107</f>
        <v>0.81399999999999995</v>
      </c>
      <c r="AO2" s="3">
        <f>Brockway_2014!AN107</f>
        <v>0.81599999999999995</v>
      </c>
      <c r="AP2" s="3">
        <f>Brockway_2014!AO107</f>
        <v>0.81799999999999995</v>
      </c>
      <c r="AQ2" s="3">
        <f>Brockway_2014!AP107</f>
        <v>0.82</v>
      </c>
      <c r="AR2" s="3">
        <f>Brockway_2014!AQ107</f>
        <v>0.82199999999999995</v>
      </c>
      <c r="AS2" s="3">
        <f>Brockway_2014!AR107</f>
        <v>0.82399999999999995</v>
      </c>
      <c r="AT2" s="3">
        <f>Brockway_2014!AS107</f>
        <v>0.82599999999999996</v>
      </c>
      <c r="AU2" s="3">
        <f>Brockway_2014!AT107</f>
        <v>0.82799999999999996</v>
      </c>
      <c r="AV2" s="3">
        <f>Brockway_2014!AU107</f>
        <v>0.83</v>
      </c>
      <c r="AW2" s="3">
        <f>Brockway_2014!AV107</f>
        <v>0.83199999999999996</v>
      </c>
      <c r="AX2" s="3">
        <f>Brockway_2014!AW107</f>
        <v>0.83399999999999996</v>
      </c>
      <c r="AY2" s="3">
        <f>Brockway_2014!AX107</f>
        <v>0.83599999999999997</v>
      </c>
      <c r="AZ2" s="3">
        <f>Brockway_2014!AY107</f>
        <v>0.83799999999999997</v>
      </c>
      <c r="BA2" s="3">
        <f>Brockway_2014!AZ107</f>
        <v>0.84</v>
      </c>
      <c r="BB2" s="3">
        <f>Brockway_2014!BA107</f>
        <v>0.84199999999999997</v>
      </c>
      <c r="BC2" s="3">
        <f>Brockway_2014!BB107</f>
        <v>0.84399999999999997</v>
      </c>
      <c r="BD2" s="3">
        <f>Brockway_2014!BC107</f>
        <v>0.84599999999999997</v>
      </c>
      <c r="BE2" s="3">
        <f>Brockway_2014!BD107</f>
        <v>0.84799999999999998</v>
      </c>
      <c r="BF2" s="3">
        <f>Brockway_2014!BE107</f>
        <v>0.85</v>
      </c>
      <c r="BG2" s="3">
        <f>Brockway_2014!BF107</f>
        <v>0.85200000000000031</v>
      </c>
      <c r="BH2" s="3">
        <f>Brockway_2014!BG107</f>
        <v>0.85400000000000009</v>
      </c>
      <c r="BI2" s="3">
        <f>Brockway_2014!BH107</f>
        <v>0.85599999999999987</v>
      </c>
      <c r="BJ2" s="3">
        <f>Brockway_2014!BI107</f>
        <v>0.85800000000000054</v>
      </c>
      <c r="BK2" s="3">
        <f>Brockway_2014!BJ107</f>
        <v>0.86000000000000032</v>
      </c>
      <c r="BL2" s="3">
        <f>Brockway_2014!BK107</f>
        <v>0.8620000000000001</v>
      </c>
      <c r="BM2" s="3">
        <f>Brockway_2014!BL107</f>
        <v>0.86399999999999988</v>
      </c>
      <c r="BN2" s="3">
        <f>Brockway_2014!BM107</f>
        <v>0.86599999999999966</v>
      </c>
      <c r="BO2" s="3">
        <f>Brockway_2014!BN107</f>
        <v>0.86800000000000033</v>
      </c>
      <c r="BP2" s="3">
        <f>Brockway_2014!BO107</f>
        <v>0.87000000000000011</v>
      </c>
    </row>
    <row r="3" spans="1:68" s="2" customFormat="1" x14ac:dyDescent="0.3">
      <c r="A3" s="2" t="s">
        <v>182</v>
      </c>
      <c r="B3" s="78" t="s">
        <v>142</v>
      </c>
      <c r="C3" s="78" t="s">
        <v>143</v>
      </c>
      <c r="D3" s="78" t="s">
        <v>144</v>
      </c>
      <c r="E3" s="2" t="s">
        <v>5</v>
      </c>
      <c r="F3" s="2" t="s">
        <v>6</v>
      </c>
      <c r="G3" s="2" t="s">
        <v>145</v>
      </c>
      <c r="H3" s="3">
        <f>Brockway_2014!G107</f>
        <v>0.75</v>
      </c>
      <c r="I3" s="3">
        <f>Brockway_2014!H107</f>
        <v>0.752</v>
      </c>
      <c r="J3" s="3">
        <f>Brockway_2014!I107</f>
        <v>0.754</v>
      </c>
      <c r="K3" s="3">
        <f>Brockway_2014!J107</f>
        <v>0.75600000000000001</v>
      </c>
      <c r="L3" s="3">
        <f>Brockway_2014!K107</f>
        <v>0.75800000000000001</v>
      </c>
      <c r="M3" s="3">
        <f>Brockway_2014!L107</f>
        <v>0.76</v>
      </c>
      <c r="N3" s="3">
        <f>Brockway_2014!M107</f>
        <v>0.76200000000000001</v>
      </c>
      <c r="O3" s="3">
        <f>Brockway_2014!N107</f>
        <v>0.76400000000000001</v>
      </c>
      <c r="P3" s="3">
        <f>Brockway_2014!O107</f>
        <v>0.76600000000000001</v>
      </c>
      <c r="Q3" s="3">
        <f>Brockway_2014!P107</f>
        <v>0.76800000000000002</v>
      </c>
      <c r="R3" s="3">
        <f>Brockway_2014!Q107</f>
        <v>0.77</v>
      </c>
      <c r="S3" s="3">
        <f>Brockway_2014!R107</f>
        <v>0.77200000000000002</v>
      </c>
      <c r="T3" s="3">
        <f>Brockway_2014!S107</f>
        <v>0.77400000000000002</v>
      </c>
      <c r="U3" s="3">
        <f>Brockway_2014!T107</f>
        <v>0.77600000000000002</v>
      </c>
      <c r="V3" s="3">
        <f>Brockway_2014!U107</f>
        <v>0.77800000000000002</v>
      </c>
      <c r="W3" s="3">
        <f>Brockway_2014!V107</f>
        <v>0.78</v>
      </c>
      <c r="X3" s="3">
        <f>Brockway_2014!W107</f>
        <v>0.78200000000000003</v>
      </c>
      <c r="Y3" s="3">
        <f>Brockway_2014!X107</f>
        <v>0.78400000000000003</v>
      </c>
      <c r="Z3" s="3">
        <f>Brockway_2014!Y107</f>
        <v>0.78600000000000003</v>
      </c>
      <c r="AA3" s="3">
        <f>Brockway_2014!Z107</f>
        <v>0.78800000000000003</v>
      </c>
      <c r="AB3" s="3">
        <f>Brockway_2014!AA107</f>
        <v>0.79</v>
      </c>
      <c r="AC3" s="3">
        <f>Brockway_2014!AB107</f>
        <v>0.79200000000000004</v>
      </c>
      <c r="AD3" s="3">
        <f>Brockway_2014!AC107</f>
        <v>0.79400000000000004</v>
      </c>
      <c r="AE3" s="3">
        <f>Brockway_2014!AD107</f>
        <v>0.79600000000000004</v>
      </c>
      <c r="AF3" s="3">
        <f>Brockway_2014!AE107</f>
        <v>0.79800000000000004</v>
      </c>
      <c r="AG3" s="3">
        <f>Brockway_2014!AF107</f>
        <v>0.8</v>
      </c>
      <c r="AH3" s="3">
        <f>Brockway_2014!AG107</f>
        <v>0.80200000000000005</v>
      </c>
      <c r="AI3" s="3">
        <f>Brockway_2014!AH107</f>
        <v>0.80400000000000005</v>
      </c>
      <c r="AJ3" s="3">
        <f>Brockway_2014!AI107</f>
        <v>0.80600000000000005</v>
      </c>
      <c r="AK3" s="3">
        <f>Brockway_2014!AJ107</f>
        <v>0.80800000000000005</v>
      </c>
      <c r="AL3" s="3">
        <f>Brockway_2014!AK107</f>
        <v>0.81</v>
      </c>
      <c r="AM3" s="3">
        <f>Brockway_2014!AL107</f>
        <v>0.81200000000000006</v>
      </c>
      <c r="AN3" s="3">
        <f>Brockway_2014!AM107</f>
        <v>0.81399999999999995</v>
      </c>
      <c r="AO3" s="3">
        <f>Brockway_2014!AN107</f>
        <v>0.81599999999999995</v>
      </c>
      <c r="AP3" s="3">
        <f>Brockway_2014!AO107</f>
        <v>0.81799999999999995</v>
      </c>
      <c r="AQ3" s="3">
        <f>Brockway_2014!AP107</f>
        <v>0.82</v>
      </c>
      <c r="AR3" s="3">
        <f>Brockway_2014!AQ107</f>
        <v>0.82199999999999995</v>
      </c>
      <c r="AS3" s="3">
        <f>Brockway_2014!AR107</f>
        <v>0.82399999999999995</v>
      </c>
      <c r="AT3" s="3">
        <f>Brockway_2014!AS107</f>
        <v>0.82599999999999996</v>
      </c>
      <c r="AU3" s="3">
        <f>Brockway_2014!AT107</f>
        <v>0.82799999999999996</v>
      </c>
      <c r="AV3" s="3">
        <f>Brockway_2014!AU107</f>
        <v>0.83</v>
      </c>
      <c r="AW3" s="3">
        <f>Brockway_2014!AV107</f>
        <v>0.83199999999999996</v>
      </c>
      <c r="AX3" s="3">
        <f>Brockway_2014!AW107</f>
        <v>0.83399999999999996</v>
      </c>
      <c r="AY3" s="3">
        <f>Brockway_2014!AX107</f>
        <v>0.83599999999999997</v>
      </c>
      <c r="AZ3" s="3">
        <f>Brockway_2014!AY107</f>
        <v>0.83799999999999997</v>
      </c>
      <c r="BA3" s="3">
        <f>Brockway_2014!AZ107</f>
        <v>0.84</v>
      </c>
      <c r="BB3" s="3">
        <f>Brockway_2014!BA107</f>
        <v>0.84199999999999997</v>
      </c>
      <c r="BC3" s="3">
        <f>Brockway_2014!BB107</f>
        <v>0.84399999999999997</v>
      </c>
      <c r="BD3" s="3">
        <f>Brockway_2014!BC107</f>
        <v>0.84599999999999997</v>
      </c>
      <c r="BE3" s="3">
        <f>Brockway_2014!BD107</f>
        <v>0.84799999999999998</v>
      </c>
      <c r="BF3" s="3">
        <f>Brockway_2014!BE107</f>
        <v>0.85</v>
      </c>
      <c r="BG3" s="3">
        <f>Brockway_2014!BF107</f>
        <v>0.85200000000000031</v>
      </c>
      <c r="BH3" s="3">
        <f>Brockway_2014!BG107</f>
        <v>0.85400000000000009</v>
      </c>
      <c r="BI3" s="3">
        <f>Brockway_2014!BH107</f>
        <v>0.85599999999999987</v>
      </c>
      <c r="BJ3" s="3">
        <f>Brockway_2014!BI107</f>
        <v>0.85800000000000054</v>
      </c>
      <c r="BK3" s="3">
        <f>Brockway_2014!BJ107</f>
        <v>0.86000000000000032</v>
      </c>
      <c r="BL3" s="3">
        <f>Brockway_2014!BK107</f>
        <v>0.8620000000000001</v>
      </c>
      <c r="BM3" s="3">
        <f>Brockway_2014!BL107</f>
        <v>0.86399999999999988</v>
      </c>
      <c r="BN3" s="3">
        <f>Brockway_2014!BM107</f>
        <v>0.86599999999999966</v>
      </c>
      <c r="BO3" s="3">
        <f>Brockway_2014!BN107</f>
        <v>0.86800000000000033</v>
      </c>
      <c r="BP3" s="3">
        <f>Brockway_2014!BO107</f>
        <v>0.87000000000000011</v>
      </c>
    </row>
    <row r="4" spans="1:68" s="2" customFormat="1" x14ac:dyDescent="0.3"/>
    <row r="5" spans="1:68" s="2" customFormat="1" x14ac:dyDescent="0.3"/>
    <row r="6" spans="1:68" s="2" customFormat="1" x14ac:dyDescent="0.3"/>
    <row r="7" spans="1:68" s="2" customFormat="1" x14ac:dyDescent="0.3"/>
    <row r="8" spans="1:68" s="2" customFormat="1" x14ac:dyDescent="0.3"/>
    <row r="9" spans="1:68" s="2" customFormat="1" x14ac:dyDescent="0.3"/>
    <row r="10" spans="1:68" s="2" customFormat="1" x14ac:dyDescent="0.3"/>
    <row r="11" spans="1:68" s="2" customFormat="1" x14ac:dyDescent="0.3"/>
    <row r="12" spans="1:68" s="2" customFormat="1" x14ac:dyDescent="0.3"/>
    <row r="13" spans="1:68" s="2" customFormat="1" x14ac:dyDescent="0.3"/>
    <row r="14" spans="1:68" s="2" customFormat="1" x14ac:dyDescent="0.3"/>
    <row r="15" spans="1:68" s="2" customFormat="1" x14ac:dyDescent="0.3"/>
    <row r="16" spans="1:68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O263"/>
  <sheetViews>
    <sheetView topLeftCell="A10" zoomScale="80" zoomScaleNormal="80" workbookViewId="0">
      <selection activeCell="G150" sqref="G150"/>
    </sheetView>
  </sheetViews>
  <sheetFormatPr defaultColWidth="8.88671875" defaultRowHeight="13.2" x14ac:dyDescent="0.25"/>
  <cols>
    <col min="1" max="1" width="8.88671875" style="6"/>
    <col min="2" max="2" width="9.33203125" style="6" bestFit="1" customWidth="1"/>
    <col min="3" max="3" width="16.88671875" style="6" customWidth="1"/>
    <col min="4" max="4" width="50.44140625" style="6" customWidth="1"/>
    <col min="5" max="5" width="24.109375" style="6" customWidth="1"/>
    <col min="6" max="6" width="10.44140625" style="6" customWidth="1"/>
    <col min="7" max="7" width="21.6640625" style="6" customWidth="1"/>
    <col min="8" max="10" width="9.109375" style="6" customWidth="1"/>
    <col min="11" max="11" width="10.88671875" style="6" customWidth="1"/>
    <col min="12" max="12" width="16" style="6" customWidth="1"/>
    <col min="13" max="13" width="12.33203125" style="6" customWidth="1"/>
    <col min="14" max="14" width="10.109375" style="6" customWidth="1"/>
    <col min="15" max="16" width="9.109375" style="6" customWidth="1"/>
    <col min="17" max="17" width="15.88671875" style="6" customWidth="1"/>
    <col min="18" max="18" width="12.44140625" style="6" customWidth="1"/>
    <col min="19" max="19" width="9" style="6" customWidth="1"/>
    <col min="20" max="56" width="9.109375" style="6" customWidth="1"/>
    <col min="57" max="57" width="10.109375" style="6" bestFit="1" customWidth="1"/>
    <col min="58" max="58" width="9.33203125" style="6" customWidth="1"/>
    <col min="59" max="16384" width="8.88671875" style="6"/>
  </cols>
  <sheetData>
    <row r="1" spans="1:2" x14ac:dyDescent="0.25">
      <c r="A1" s="4" t="s">
        <v>3</v>
      </c>
      <c r="B1" s="5"/>
    </row>
    <row r="2" spans="1:2" x14ac:dyDescent="0.25">
      <c r="A2" s="5" t="s">
        <v>7</v>
      </c>
      <c r="B2" s="5"/>
    </row>
    <row r="3" spans="1:2" ht="14.4" x14ac:dyDescent="0.3">
      <c r="A3" s="5"/>
      <c r="B3" s="7" t="s">
        <v>8</v>
      </c>
    </row>
    <row r="4" spans="1:2" x14ac:dyDescent="0.25">
      <c r="A4" s="5"/>
      <c r="B4" s="5"/>
    </row>
    <row r="5" spans="1:2" x14ac:dyDescent="0.25">
      <c r="A5" s="4" t="s">
        <v>9</v>
      </c>
      <c r="B5" s="5"/>
    </row>
    <row r="6" spans="1:2" x14ac:dyDescent="0.25">
      <c r="A6" s="5">
        <v>1</v>
      </c>
      <c r="B6" s="5" t="s">
        <v>10</v>
      </c>
    </row>
    <row r="7" spans="1:2" x14ac:dyDescent="0.25">
      <c r="A7" s="6">
        <v>2</v>
      </c>
      <c r="B7" s="5" t="s">
        <v>11</v>
      </c>
    </row>
    <row r="8" spans="1:2" x14ac:dyDescent="0.25">
      <c r="A8" s="6">
        <v>3</v>
      </c>
      <c r="B8" s="6" t="s">
        <v>12</v>
      </c>
    </row>
    <row r="9" spans="1:2" x14ac:dyDescent="0.25">
      <c r="A9" s="5">
        <v>4</v>
      </c>
      <c r="B9" s="8" t="s">
        <v>13</v>
      </c>
    </row>
    <row r="10" spans="1:2" x14ac:dyDescent="0.25">
      <c r="A10" s="6">
        <v>5</v>
      </c>
      <c r="B10" s="8" t="s">
        <v>14</v>
      </c>
    </row>
    <row r="11" spans="1:2" x14ac:dyDescent="0.25">
      <c r="A11" s="6">
        <v>6</v>
      </c>
      <c r="B11" s="8" t="s">
        <v>15</v>
      </c>
    </row>
    <row r="12" spans="1:2" x14ac:dyDescent="0.25">
      <c r="A12" s="5">
        <v>7</v>
      </c>
      <c r="B12" s="8" t="s">
        <v>16</v>
      </c>
    </row>
    <row r="13" spans="1:2" x14ac:dyDescent="0.25">
      <c r="A13" s="6">
        <v>8</v>
      </c>
      <c r="B13" s="5" t="s">
        <v>17</v>
      </c>
    </row>
    <row r="14" spans="1:2" x14ac:dyDescent="0.25">
      <c r="B14" s="5"/>
    </row>
    <row r="15" spans="1:2" x14ac:dyDescent="0.25">
      <c r="A15" s="4" t="s">
        <v>18</v>
      </c>
      <c r="B15" s="5"/>
    </row>
    <row r="16" spans="1:2" ht="14.4" x14ac:dyDescent="0.3">
      <c r="A16" s="5">
        <v>1</v>
      </c>
      <c r="B16" s="7"/>
    </row>
    <row r="17" spans="1:59" x14ac:dyDescent="0.25">
      <c r="A17" s="5"/>
    </row>
    <row r="18" spans="1:59" x14ac:dyDescent="0.25">
      <c r="A18" s="5"/>
    </row>
    <row r="19" spans="1:59" ht="14.4" x14ac:dyDescent="0.3">
      <c r="A19" s="7"/>
      <c r="B19" s="7"/>
    </row>
    <row r="20" spans="1:59" ht="14.4" x14ac:dyDescent="0.3">
      <c r="B20" s="7"/>
    </row>
    <row r="22" spans="1:59" x14ac:dyDescent="0.25">
      <c r="B22" s="6" t="s">
        <v>19</v>
      </c>
    </row>
    <row r="23" spans="1:59" x14ac:dyDescent="0.25">
      <c r="G23" s="6" t="s">
        <v>20</v>
      </c>
    </row>
    <row r="24" spans="1:59" s="9" customFormat="1" x14ac:dyDescent="0.25">
      <c r="B24" s="9" t="s">
        <v>21</v>
      </c>
      <c r="E24" s="10"/>
      <c r="G24" s="9">
        <v>1960</v>
      </c>
      <c r="H24" s="9">
        <v>1961</v>
      </c>
      <c r="I24" s="9">
        <v>1962</v>
      </c>
      <c r="J24" s="9">
        <v>1963</v>
      </c>
      <c r="K24" s="9">
        <v>1964</v>
      </c>
      <c r="L24" s="9">
        <v>1965</v>
      </c>
      <c r="M24" s="9">
        <v>1966</v>
      </c>
      <c r="N24" s="9">
        <v>1967</v>
      </c>
      <c r="O24" s="9">
        <v>1968</v>
      </c>
      <c r="P24" s="9">
        <v>1969</v>
      </c>
      <c r="Q24" s="9">
        <v>1970</v>
      </c>
      <c r="R24" s="9">
        <v>1971</v>
      </c>
      <c r="S24" s="9">
        <v>1972</v>
      </c>
      <c r="T24" s="9">
        <v>1973</v>
      </c>
      <c r="U24" s="9">
        <v>1974</v>
      </c>
      <c r="V24" s="9">
        <v>1975</v>
      </c>
      <c r="W24" s="9">
        <v>1976</v>
      </c>
      <c r="X24" s="9">
        <v>1977</v>
      </c>
      <c r="Y24" s="9">
        <v>1978</v>
      </c>
      <c r="Z24" s="9">
        <v>1979</v>
      </c>
      <c r="AA24" s="9">
        <v>1980</v>
      </c>
      <c r="AB24" s="9">
        <v>1981</v>
      </c>
      <c r="AC24" s="9">
        <v>1982</v>
      </c>
      <c r="AD24" s="9">
        <v>1983</v>
      </c>
      <c r="AE24" s="9">
        <v>1984</v>
      </c>
      <c r="AF24" s="9">
        <v>1985</v>
      </c>
      <c r="AG24" s="9">
        <v>1986</v>
      </c>
      <c r="AH24" s="9">
        <v>1987</v>
      </c>
      <c r="AI24" s="9">
        <v>1988</v>
      </c>
      <c r="AJ24" s="9">
        <v>1989</v>
      </c>
      <c r="AK24" s="9">
        <v>1990</v>
      </c>
      <c r="AL24" s="9">
        <v>1991</v>
      </c>
      <c r="AM24" s="9">
        <v>1992</v>
      </c>
      <c r="AN24" s="9">
        <v>1993</v>
      </c>
      <c r="AO24" s="9">
        <v>1994</v>
      </c>
      <c r="AP24" s="9">
        <v>1995</v>
      </c>
      <c r="AQ24" s="9">
        <v>1996</v>
      </c>
      <c r="AR24" s="9">
        <v>1997</v>
      </c>
      <c r="AS24" s="9">
        <v>1998</v>
      </c>
      <c r="AT24" s="9">
        <v>1999</v>
      </c>
      <c r="AU24" s="9">
        <v>2000</v>
      </c>
      <c r="AV24" s="9">
        <v>2001</v>
      </c>
      <c r="AW24" s="9">
        <v>2002</v>
      </c>
      <c r="AX24" s="9">
        <v>2003</v>
      </c>
      <c r="AY24" s="9">
        <v>2004</v>
      </c>
      <c r="AZ24" s="9">
        <v>2005</v>
      </c>
      <c r="BA24" s="9">
        <v>2006</v>
      </c>
      <c r="BB24" s="9">
        <v>2007</v>
      </c>
      <c r="BC24" s="9">
        <v>2008</v>
      </c>
      <c r="BD24" s="9">
        <v>2009</v>
      </c>
      <c r="BE24" s="9">
        <v>2010</v>
      </c>
    </row>
    <row r="25" spans="1:59" ht="13.8" thickBot="1" x14ac:dyDescent="0.3">
      <c r="C25" s="9" t="s">
        <v>22</v>
      </c>
      <c r="E25" s="11"/>
      <c r="F25" s="12"/>
    </row>
    <row r="26" spans="1:59" s="13" customFormat="1" ht="14.4" x14ac:dyDescent="0.3">
      <c r="B26" s="14" t="s">
        <v>23</v>
      </c>
      <c r="C26" s="15" t="s">
        <v>24</v>
      </c>
      <c r="D26" s="15" t="s">
        <v>25</v>
      </c>
      <c r="E26" s="15"/>
      <c r="F26" s="16" t="s">
        <v>26</v>
      </c>
      <c r="G26" s="17">
        <f>G205</f>
        <v>82709.949006690367</v>
      </c>
      <c r="H26" s="17">
        <f t="shared" ref="H26:BE31" si="0">H205</f>
        <v>88065.777690473973</v>
      </c>
      <c r="I26" s="17">
        <f t="shared" si="0"/>
        <v>93331.381662133703</v>
      </c>
      <c r="J26" s="17">
        <f t="shared" si="0"/>
        <v>104101.28924072995</v>
      </c>
      <c r="K26" s="17">
        <f t="shared" si="0"/>
        <v>110060.22077554894</v>
      </c>
      <c r="L26" s="17">
        <f t="shared" si="0"/>
        <v>120142.15994538435</v>
      </c>
      <c r="M26" s="17">
        <f t="shared" si="0"/>
        <v>121624.55718990644</v>
      </c>
      <c r="N26" s="17">
        <f t="shared" si="0"/>
        <v>135022.95684678489</v>
      </c>
      <c r="O26" s="17">
        <f t="shared" si="0"/>
        <v>150171.25550152847</v>
      </c>
      <c r="P26" s="17">
        <f t="shared" si="0"/>
        <v>162418.76805147444</v>
      </c>
      <c r="Q26" s="17">
        <f t="shared" si="0"/>
        <v>258726.92103230511</v>
      </c>
      <c r="R26" s="17">
        <f t="shared" si="0"/>
        <v>230825.10468613257</v>
      </c>
      <c r="S26" s="17">
        <f t="shared" si="0"/>
        <v>263574.46234027995</v>
      </c>
      <c r="T26" s="17">
        <f t="shared" si="0"/>
        <v>284634.72749058006</v>
      </c>
      <c r="U26" s="17">
        <f t="shared" si="0"/>
        <v>261795.92565736183</v>
      </c>
      <c r="V26" s="17">
        <f t="shared" si="0"/>
        <v>280624.74096980877</v>
      </c>
      <c r="W26" s="17">
        <f t="shared" si="0"/>
        <v>302353.10133373702</v>
      </c>
      <c r="X26" s="17">
        <f t="shared" si="0"/>
        <v>330104.5483174547</v>
      </c>
      <c r="Y26" s="17">
        <f t="shared" si="0"/>
        <v>339789.16786618461</v>
      </c>
      <c r="Z26" s="17">
        <f t="shared" si="0"/>
        <v>359044.99424491526</v>
      </c>
      <c r="AA26" s="17">
        <f t="shared" si="0"/>
        <v>418711.36257063667</v>
      </c>
      <c r="AB26" s="17">
        <f t="shared" si="0"/>
        <v>418160.34375804762</v>
      </c>
      <c r="AC26" s="17">
        <f t="shared" si="0"/>
        <v>396982.94899282831</v>
      </c>
      <c r="AD26" s="17">
        <f t="shared" si="0"/>
        <v>405029.89031457261</v>
      </c>
      <c r="AE26" s="17">
        <f t="shared" si="0"/>
        <v>433632.3352795486</v>
      </c>
      <c r="AF26" s="17">
        <f t="shared" si="0"/>
        <v>448258.50304126414</v>
      </c>
      <c r="AG26" s="17">
        <f t="shared" si="0"/>
        <v>458455.36635234568</v>
      </c>
      <c r="AH26" s="17">
        <f t="shared" si="0"/>
        <v>492927.21460488462</v>
      </c>
      <c r="AI26" s="17">
        <f t="shared" si="0"/>
        <v>506798.87677428074</v>
      </c>
      <c r="AJ26" s="17">
        <f t="shared" si="0"/>
        <v>528807.12952204712</v>
      </c>
      <c r="AK26" s="17">
        <f t="shared" si="0"/>
        <v>551648.61107171793</v>
      </c>
      <c r="AL26" s="17">
        <f t="shared" si="0"/>
        <v>555335.07560080732</v>
      </c>
      <c r="AM26" s="17">
        <f t="shared" si="0"/>
        <v>576694.72879587265</v>
      </c>
      <c r="AN26" s="17">
        <f t="shared" si="0"/>
        <v>595606.33214390976</v>
      </c>
      <c r="AO26" s="17">
        <f t="shared" si="0"/>
        <v>608944.0033387047</v>
      </c>
      <c r="AP26" s="17">
        <f t="shared" si="0"/>
        <v>621134.47952904867</v>
      </c>
      <c r="AQ26" s="17">
        <f t="shared" si="0"/>
        <v>629919.98596744018</v>
      </c>
      <c r="AR26" s="17">
        <f t="shared" si="0"/>
        <v>642036.83393749455</v>
      </c>
      <c r="AS26" s="17">
        <f t="shared" si="0"/>
        <v>656094.21302517713</v>
      </c>
      <c r="AT26" s="17">
        <f t="shared" si="0"/>
        <v>636808.12727012311</v>
      </c>
      <c r="AU26" s="17">
        <f t="shared" si="0"/>
        <v>675638.8456409988</v>
      </c>
      <c r="AV26" s="17">
        <f t="shared" si="0"/>
        <v>481163.77411041351</v>
      </c>
      <c r="AW26" s="17">
        <f t="shared" si="0"/>
        <v>534065.62843291182</v>
      </c>
      <c r="AX26" s="17">
        <f t="shared" si="0"/>
        <v>543828.60239850881</v>
      </c>
      <c r="AY26" s="17">
        <f t="shared" si="0"/>
        <v>558511.82729607134</v>
      </c>
      <c r="AZ26" s="17">
        <f t="shared" si="0"/>
        <v>631373.03454715107</v>
      </c>
      <c r="BA26" s="17">
        <f t="shared" si="0"/>
        <v>623346.12103308004</v>
      </c>
      <c r="BB26" s="17">
        <f t="shared" si="0"/>
        <v>538321.24075094098</v>
      </c>
      <c r="BC26" s="17">
        <f t="shared" si="0"/>
        <v>650764.22545444255</v>
      </c>
      <c r="BD26" s="17">
        <f t="shared" si="0"/>
        <v>609324.69802514964</v>
      </c>
      <c r="BE26" s="17">
        <f t="shared" si="0"/>
        <v>653217.15645604779</v>
      </c>
      <c r="BF26" s="17"/>
      <c r="BG26" s="17"/>
    </row>
    <row r="27" spans="1:59" s="13" customFormat="1" ht="14.4" x14ac:dyDescent="0.3">
      <c r="B27" s="18" t="s">
        <v>23</v>
      </c>
      <c r="C27" s="16" t="s">
        <v>27</v>
      </c>
      <c r="D27" s="16" t="s">
        <v>28</v>
      </c>
      <c r="E27" s="16"/>
      <c r="F27" s="16" t="s">
        <v>26</v>
      </c>
      <c r="G27" s="17">
        <f t="shared" ref="G27:V31" si="1">G206</f>
        <v>613521.90934242262</v>
      </c>
      <c r="H27" s="17">
        <f t="shared" si="1"/>
        <v>641995.48069762334</v>
      </c>
      <c r="I27" s="17">
        <f t="shared" si="1"/>
        <v>685196.53720466862</v>
      </c>
      <c r="J27" s="17">
        <f t="shared" si="1"/>
        <v>718307.85079259821</v>
      </c>
      <c r="K27" s="17">
        <f t="shared" si="1"/>
        <v>771530.2629919569</v>
      </c>
      <c r="L27" s="17">
        <f t="shared" si="1"/>
        <v>816620.24267717474</v>
      </c>
      <c r="M27" s="17">
        <f t="shared" si="1"/>
        <v>884043.40084147791</v>
      </c>
      <c r="N27" s="17">
        <f t="shared" si="1"/>
        <v>921249.98692660336</v>
      </c>
      <c r="O27" s="17">
        <f t="shared" si="1"/>
        <v>995409.97603430459</v>
      </c>
      <c r="P27" s="17">
        <f t="shared" si="1"/>
        <v>1062504.7259923723</v>
      </c>
      <c r="Q27" s="17">
        <f t="shared" si="1"/>
        <v>998393.98002264474</v>
      </c>
      <c r="R27" s="17">
        <f t="shared" si="1"/>
        <v>1090744.250668776</v>
      </c>
      <c r="S27" s="17">
        <f t="shared" si="1"/>
        <v>1155015.9167879033</v>
      </c>
      <c r="T27" s="17">
        <f t="shared" si="1"/>
        <v>1230416.3646377309</v>
      </c>
      <c r="U27" s="17">
        <f t="shared" si="1"/>
        <v>1230214.581887359</v>
      </c>
      <c r="V27" s="17">
        <f t="shared" si="1"/>
        <v>1230288.4329713928</v>
      </c>
      <c r="W27" s="17">
        <f t="shared" si="0"/>
        <v>1352605.9910821186</v>
      </c>
      <c r="X27" s="17">
        <f t="shared" si="0"/>
        <v>1406545.0047695604</v>
      </c>
      <c r="Y27" s="17">
        <f t="shared" si="0"/>
        <v>1446775.4819543085</v>
      </c>
      <c r="Z27" s="17">
        <f t="shared" si="0"/>
        <v>1496935.5112992034</v>
      </c>
      <c r="AA27" s="17">
        <f t="shared" si="0"/>
        <v>1450013.790329414</v>
      </c>
      <c r="AB27" s="17">
        <f t="shared" si="0"/>
        <v>1473548.8573806128</v>
      </c>
      <c r="AC27" s="17">
        <f t="shared" si="0"/>
        <v>1323470.3804101727</v>
      </c>
      <c r="AD27" s="17">
        <f t="shared" si="0"/>
        <v>1383010.5333330838</v>
      </c>
      <c r="AE27" s="17">
        <f t="shared" si="0"/>
        <v>1518389.5188912237</v>
      </c>
      <c r="AF27" s="17">
        <f t="shared" si="0"/>
        <v>1520658.7642710472</v>
      </c>
      <c r="AG27" s="17">
        <f t="shared" si="0"/>
        <v>1467831.9315799754</v>
      </c>
      <c r="AH27" s="17">
        <f t="shared" si="0"/>
        <v>1538747.8440990669</v>
      </c>
      <c r="AI27" s="17">
        <f t="shared" si="0"/>
        <v>1640889.7323452721</v>
      </c>
      <c r="AJ27" s="17">
        <f t="shared" si="0"/>
        <v>1692527.3429711515</v>
      </c>
      <c r="AK27" s="17">
        <f t="shared" si="0"/>
        <v>1741229.4678812411</v>
      </c>
      <c r="AL27" s="17">
        <f t="shared" si="0"/>
        <v>1927717.6370492023</v>
      </c>
      <c r="AM27" s="17">
        <f t="shared" si="0"/>
        <v>1985480.9936973206</v>
      </c>
      <c r="AN27" s="17">
        <f t="shared" si="0"/>
        <v>2001583.3671431267</v>
      </c>
      <c r="AO27" s="17">
        <f t="shared" si="0"/>
        <v>2094140.6399893928</v>
      </c>
      <c r="AP27" s="17">
        <f t="shared" si="0"/>
        <v>2119001.7918159398</v>
      </c>
      <c r="AQ27" s="17">
        <f t="shared" si="0"/>
        <v>2161134.3712515831</v>
      </c>
      <c r="AR27" s="17">
        <f t="shared" si="0"/>
        <v>2176304.6505444916</v>
      </c>
      <c r="AS27" s="17">
        <f t="shared" si="0"/>
        <v>2207274.2333597974</v>
      </c>
      <c r="AT27" s="17">
        <f t="shared" si="0"/>
        <v>2274547.4074647818</v>
      </c>
      <c r="AU27" s="17">
        <f t="shared" si="0"/>
        <v>2329790.4593851878</v>
      </c>
      <c r="AV27" s="17">
        <f t="shared" si="0"/>
        <v>2147360.5596738355</v>
      </c>
      <c r="AW27" s="17">
        <f t="shared" si="0"/>
        <v>2039095.2111623129</v>
      </c>
      <c r="AX27" s="17">
        <f t="shared" si="0"/>
        <v>1877932.0895828044</v>
      </c>
      <c r="AY27" s="17">
        <f t="shared" si="0"/>
        <v>1888901.9669656674</v>
      </c>
      <c r="AZ27" s="17">
        <f t="shared" si="0"/>
        <v>1892001.4742892829</v>
      </c>
      <c r="BA27" s="17">
        <f t="shared" si="0"/>
        <v>1878552.9566771148</v>
      </c>
      <c r="BB27" s="17">
        <f t="shared" si="0"/>
        <v>1906011.6242174616</v>
      </c>
      <c r="BC27" s="17">
        <f t="shared" si="0"/>
        <v>1879013.1811802506</v>
      </c>
      <c r="BD27" s="17">
        <f t="shared" si="0"/>
        <v>1641944.0599109333</v>
      </c>
      <c r="BE27" s="17">
        <f t="shared" si="0"/>
        <v>1809801.5673567217</v>
      </c>
      <c r="BF27" s="17"/>
      <c r="BG27" s="17"/>
    </row>
    <row r="28" spans="1:59" s="13" customFormat="1" ht="14.4" x14ac:dyDescent="0.3">
      <c r="B28" s="18" t="s">
        <v>23</v>
      </c>
      <c r="C28" s="19" t="s">
        <v>29</v>
      </c>
      <c r="D28" s="16" t="s">
        <v>30</v>
      </c>
      <c r="E28" s="16"/>
      <c r="F28" s="16" t="s">
        <v>26</v>
      </c>
      <c r="G28" s="17">
        <f t="shared" si="1"/>
        <v>10272.704809205688</v>
      </c>
      <c r="H28" s="17">
        <f t="shared" si="0"/>
        <v>10050.94408356279</v>
      </c>
      <c r="I28" s="17">
        <f t="shared" si="0"/>
        <v>9961.9963214701002</v>
      </c>
      <c r="J28" s="17">
        <f t="shared" si="0"/>
        <v>9608.5583330161098</v>
      </c>
      <c r="K28" s="17">
        <f t="shared" si="0"/>
        <v>9582.2153650606015</v>
      </c>
      <c r="L28" s="17">
        <f t="shared" si="0"/>
        <v>9749.9507762062694</v>
      </c>
      <c r="M28" s="17">
        <f t="shared" si="0"/>
        <v>9347.2347511385578</v>
      </c>
      <c r="N28" s="17">
        <f t="shared" si="0"/>
        <v>9370.1570835235761</v>
      </c>
      <c r="O28" s="17">
        <f t="shared" si="0"/>
        <v>9382.8376051909217</v>
      </c>
      <c r="P28" s="17">
        <f t="shared" si="0"/>
        <v>9262.2281391070301</v>
      </c>
      <c r="Q28" s="17">
        <f t="shared" si="0"/>
        <v>8786.1219032806021</v>
      </c>
      <c r="R28" s="17">
        <f t="shared" si="0"/>
        <v>8642.987422099759</v>
      </c>
      <c r="S28" s="17">
        <f t="shared" si="0"/>
        <v>8474.4493807902072</v>
      </c>
      <c r="T28" s="17">
        <f t="shared" si="0"/>
        <v>8165.9533985610278</v>
      </c>
      <c r="U28" s="17">
        <f t="shared" si="0"/>
        <v>7486.6087385991113</v>
      </c>
      <c r="V28" s="17">
        <f t="shared" si="0"/>
        <v>7593.2866027132213</v>
      </c>
      <c r="W28" s="17">
        <f t="shared" si="0"/>
        <v>6394.5079349487205</v>
      </c>
      <c r="X28" s="17">
        <f t="shared" si="0"/>
        <v>6599.2943260225857</v>
      </c>
      <c r="Y28" s="17">
        <f t="shared" si="0"/>
        <v>5117.5760430132605</v>
      </c>
      <c r="Z28" s="17">
        <f t="shared" si="0"/>
        <v>5970.6918193562005</v>
      </c>
      <c r="AA28" s="17">
        <f t="shared" si="0"/>
        <v>6018.5980955887335</v>
      </c>
      <c r="AB28" s="17">
        <f t="shared" si="0"/>
        <v>6300.7919438971121</v>
      </c>
      <c r="AC28" s="17">
        <f t="shared" si="0"/>
        <v>5484.1408496452659</v>
      </c>
      <c r="AD28" s="17">
        <f t="shared" si="0"/>
        <v>5091.1523056493343</v>
      </c>
      <c r="AE28" s="17">
        <f t="shared" si="0"/>
        <v>6373.8633493226844</v>
      </c>
      <c r="AF28" s="17">
        <f t="shared" si="0"/>
        <v>7977.0170711380542</v>
      </c>
      <c r="AG28" s="17">
        <f t="shared" si="0"/>
        <v>8020.2821166569693</v>
      </c>
      <c r="AH28" s="17">
        <f t="shared" si="0"/>
        <v>8013.1222401834466</v>
      </c>
      <c r="AI28" s="17">
        <f t="shared" si="0"/>
        <v>8002.7298523846903</v>
      </c>
      <c r="AJ28" s="17">
        <f t="shared" si="0"/>
        <v>8009.5857473749802</v>
      </c>
      <c r="AK28" s="17">
        <f t="shared" si="0"/>
        <v>8292.7936717964985</v>
      </c>
      <c r="AL28" s="17">
        <f t="shared" si="0"/>
        <v>8212.1091850132798</v>
      </c>
      <c r="AM28" s="17">
        <f t="shared" si="0"/>
        <v>8074.5850728653222</v>
      </c>
      <c r="AN28" s="17">
        <f t="shared" si="0"/>
        <v>7812.1531801455685</v>
      </c>
      <c r="AO28" s="17">
        <f t="shared" si="0"/>
        <v>8059.8939436074679</v>
      </c>
      <c r="AP28" s="17">
        <f t="shared" si="0"/>
        <v>7838.0185061960738</v>
      </c>
      <c r="AQ28" s="17">
        <f t="shared" si="0"/>
        <v>8024.8737686370532</v>
      </c>
      <c r="AR28" s="17">
        <f t="shared" si="0"/>
        <v>8472.0317410455191</v>
      </c>
      <c r="AS28" s="17">
        <f t="shared" si="0"/>
        <v>8528.7084345022413</v>
      </c>
      <c r="AT28" s="17">
        <f t="shared" si="0"/>
        <v>8801.7512149253253</v>
      </c>
      <c r="AU28" s="17">
        <f t="shared" si="0"/>
        <v>9016.3511519305302</v>
      </c>
      <c r="AV28" s="17">
        <f t="shared" si="0"/>
        <v>9388.5215526194697</v>
      </c>
      <c r="AW28" s="17">
        <f t="shared" si="0"/>
        <v>8676.4183026517112</v>
      </c>
      <c r="AX28" s="17">
        <f t="shared" si="0"/>
        <v>13934.616808706029</v>
      </c>
      <c r="AY28" s="17">
        <f t="shared" si="0"/>
        <v>14795.015292611164</v>
      </c>
      <c r="AZ28" s="17">
        <f t="shared" si="0"/>
        <v>15372.268778904516</v>
      </c>
      <c r="BA28" s="17">
        <f t="shared" si="0"/>
        <v>15078.310360049845</v>
      </c>
      <c r="BB28" s="17">
        <f t="shared" si="0"/>
        <v>16771.493758509983</v>
      </c>
      <c r="BC28" s="17">
        <f t="shared" si="0"/>
        <v>15814.240832670706</v>
      </c>
      <c r="BD28" s="17">
        <f t="shared" si="0"/>
        <v>16043.944890941973</v>
      </c>
      <c r="BE28" s="17">
        <f t="shared" si="0"/>
        <v>15870.939288773985</v>
      </c>
      <c r="BF28" s="17"/>
      <c r="BG28" s="17"/>
    </row>
    <row r="29" spans="1:59" s="13" customFormat="1" ht="14.4" x14ac:dyDescent="0.3">
      <c r="B29" s="18" t="s">
        <v>23</v>
      </c>
      <c r="C29" s="19" t="s">
        <v>31</v>
      </c>
      <c r="D29" s="16" t="s">
        <v>32</v>
      </c>
      <c r="E29" s="16"/>
      <c r="F29" s="16" t="s">
        <v>26</v>
      </c>
      <c r="G29" s="17">
        <f t="shared" si="1"/>
        <v>99114.029133839373</v>
      </c>
      <c r="H29" s="17">
        <f t="shared" si="0"/>
        <v>107476.13556425851</v>
      </c>
      <c r="I29" s="17">
        <f t="shared" si="0"/>
        <v>119393.69248341526</v>
      </c>
      <c r="J29" s="17">
        <f t="shared" si="0"/>
        <v>131109.75602225767</v>
      </c>
      <c r="K29" s="17">
        <f t="shared" si="0"/>
        <v>144784.64885339802</v>
      </c>
      <c r="L29" s="17">
        <f t="shared" si="0"/>
        <v>157650.66415136019</v>
      </c>
      <c r="M29" s="17">
        <f t="shared" si="0"/>
        <v>174972.40803283529</v>
      </c>
      <c r="N29" s="17">
        <f t="shared" si="0"/>
        <v>190892.49374971632</v>
      </c>
      <c r="O29" s="17">
        <f t="shared" si="0"/>
        <v>218481.52217435147</v>
      </c>
      <c r="P29" s="17">
        <f t="shared" si="0"/>
        <v>248606.36674366606</v>
      </c>
      <c r="Q29" s="17">
        <f t="shared" si="0"/>
        <v>275832.07720904663</v>
      </c>
      <c r="R29" s="17">
        <f t="shared" si="0"/>
        <v>297960.34726505203</v>
      </c>
      <c r="S29" s="17">
        <f t="shared" si="0"/>
        <v>344034.43175733119</v>
      </c>
      <c r="T29" s="17">
        <f t="shared" si="0"/>
        <v>361114.47761922097</v>
      </c>
      <c r="U29" s="17">
        <f t="shared" si="0"/>
        <v>366065.4446346921</v>
      </c>
      <c r="V29" s="17">
        <f t="shared" si="0"/>
        <v>378584.07206507894</v>
      </c>
      <c r="W29" s="17">
        <f t="shared" si="0"/>
        <v>396408.11891150399</v>
      </c>
      <c r="X29" s="17">
        <f t="shared" si="0"/>
        <v>429637.23216614698</v>
      </c>
      <c r="Y29" s="17">
        <f t="shared" si="0"/>
        <v>456504.77462439722</v>
      </c>
      <c r="Z29" s="17">
        <f t="shared" si="0"/>
        <v>470063.48251316528</v>
      </c>
      <c r="AA29" s="17">
        <f t="shared" si="0"/>
        <v>499764.00063035294</v>
      </c>
      <c r="AB29" s="17">
        <f t="shared" si="0"/>
        <v>510410.77753148164</v>
      </c>
      <c r="AC29" s="17">
        <f t="shared" si="0"/>
        <v>524534.48603961279</v>
      </c>
      <c r="AD29" s="17">
        <f t="shared" si="0"/>
        <v>546655.28835784667</v>
      </c>
      <c r="AE29" s="17">
        <f t="shared" si="0"/>
        <v>576025.05868829822</v>
      </c>
      <c r="AF29" s="17">
        <f t="shared" si="0"/>
        <v>596639.69409529108</v>
      </c>
      <c r="AG29" s="17">
        <f t="shared" si="0"/>
        <v>622608.54847302742</v>
      </c>
      <c r="AH29" s="17">
        <f t="shared" si="0"/>
        <v>655688.18923019525</v>
      </c>
      <c r="AI29" s="17">
        <f t="shared" si="0"/>
        <v>699239.41596500564</v>
      </c>
      <c r="AJ29" s="17">
        <f t="shared" si="0"/>
        <v>719658.64212770364</v>
      </c>
      <c r="AK29" s="17">
        <f t="shared" si="0"/>
        <v>743907.37329771346</v>
      </c>
      <c r="AL29" s="17">
        <f t="shared" si="0"/>
        <v>779928.16287150432</v>
      </c>
      <c r="AM29" s="17">
        <f t="shared" si="0"/>
        <v>773069.09435608424</v>
      </c>
      <c r="AN29" s="17">
        <f t="shared" si="0"/>
        <v>835277.26427988859</v>
      </c>
      <c r="AO29" s="17">
        <f t="shared" si="0"/>
        <v>857683.3336706853</v>
      </c>
      <c r="AP29" s="17">
        <f t="shared" si="0"/>
        <v>896375.65025642875</v>
      </c>
      <c r="AQ29" s="17">
        <f t="shared" si="0"/>
        <v>944358.96198516188</v>
      </c>
      <c r="AR29" s="17">
        <f t="shared" si="0"/>
        <v>950373.67845315149</v>
      </c>
      <c r="AS29" s="17">
        <f t="shared" si="0"/>
        <v>1007496.6063627286</v>
      </c>
      <c r="AT29" s="17">
        <f t="shared" si="0"/>
        <v>1035614.8859751037</v>
      </c>
      <c r="AU29" s="17">
        <f t="shared" si="0"/>
        <v>1092076.1621052513</v>
      </c>
      <c r="AV29" s="17">
        <f t="shared" si="0"/>
        <v>1115817.1556706836</v>
      </c>
      <c r="AW29" s="17">
        <f t="shared" si="0"/>
        <v>1182024.5406735067</v>
      </c>
      <c r="AX29" s="17">
        <f t="shared" si="0"/>
        <v>1205038.7039652339</v>
      </c>
      <c r="AY29" s="17">
        <f t="shared" si="0"/>
        <v>1232467.6443055365</v>
      </c>
      <c r="AZ29" s="17">
        <f t="shared" si="0"/>
        <v>1307182.1777402763</v>
      </c>
      <c r="BA29" s="17">
        <f t="shared" si="0"/>
        <v>1311964.6021981928</v>
      </c>
      <c r="BB29" s="17">
        <f t="shared" si="0"/>
        <v>1366080.8279751092</v>
      </c>
      <c r="BC29" s="17">
        <f t="shared" si="0"/>
        <v>1367251.1383629376</v>
      </c>
      <c r="BD29" s="17">
        <f t="shared" si="0"/>
        <v>1361950.866309867</v>
      </c>
      <c r="BE29" s="17">
        <f t="shared" si="0"/>
        <v>1461095.8535309676</v>
      </c>
      <c r="BF29" s="17"/>
      <c r="BG29" s="17"/>
    </row>
    <row r="30" spans="1:59" s="13" customFormat="1" ht="14.4" x14ac:dyDescent="0.3">
      <c r="B30" s="18" t="s">
        <v>23</v>
      </c>
      <c r="C30" s="19" t="s">
        <v>33</v>
      </c>
      <c r="D30" s="16" t="s">
        <v>34</v>
      </c>
      <c r="E30" s="16"/>
      <c r="F30" s="16" t="s">
        <v>26</v>
      </c>
      <c r="G30" s="17">
        <f t="shared" si="1"/>
        <v>118402.43209729604</v>
      </c>
      <c r="H30" s="17">
        <f t="shared" si="0"/>
        <v>127776.9762459218</v>
      </c>
      <c r="I30" s="17">
        <f t="shared" si="0"/>
        <v>144348.40536213946</v>
      </c>
      <c r="J30" s="17">
        <f t="shared" si="0"/>
        <v>158217.44143484469</v>
      </c>
      <c r="K30" s="17">
        <f t="shared" si="0"/>
        <v>174727.3556276387</v>
      </c>
      <c r="L30" s="17">
        <f t="shared" si="0"/>
        <v>196344.26605372285</v>
      </c>
      <c r="M30" s="17">
        <f t="shared" si="0"/>
        <v>216998.910794547</v>
      </c>
      <c r="N30" s="17">
        <f t="shared" si="0"/>
        <v>246143.21590138503</v>
      </c>
      <c r="O30" s="17">
        <f t="shared" si="0"/>
        <v>277461.65307818033</v>
      </c>
      <c r="P30" s="17">
        <f t="shared" si="0"/>
        <v>309092.13994527893</v>
      </c>
      <c r="Q30" s="17">
        <f t="shared" si="0"/>
        <v>349041.65996781137</v>
      </c>
      <c r="R30" s="17">
        <f t="shared" si="0"/>
        <v>370143.59709353675</v>
      </c>
      <c r="S30" s="17">
        <f t="shared" si="0"/>
        <v>395427.77193168137</v>
      </c>
      <c r="T30" s="17">
        <f t="shared" si="0"/>
        <v>455722.58991676156</v>
      </c>
      <c r="U30" s="17">
        <f t="shared" si="0"/>
        <v>455981.91526104923</v>
      </c>
      <c r="V30" s="17">
        <f t="shared" si="0"/>
        <v>486569.81632062892</v>
      </c>
      <c r="W30" s="17">
        <f t="shared" si="0"/>
        <v>512685.31356792676</v>
      </c>
      <c r="X30" s="17">
        <f t="shared" si="0"/>
        <v>537912.40539064386</v>
      </c>
      <c r="Y30" s="17">
        <f t="shared" si="0"/>
        <v>558393.3980239958</v>
      </c>
      <c r="Z30" s="17">
        <f t="shared" si="0"/>
        <v>571931.37054420332</v>
      </c>
      <c r="AA30" s="17">
        <f t="shared" si="0"/>
        <v>588861.01919659856</v>
      </c>
      <c r="AB30" s="17">
        <f t="shared" si="0"/>
        <v>632034.0848952916</v>
      </c>
      <c r="AC30" s="17">
        <f t="shared" si="0"/>
        <v>648767.59307810641</v>
      </c>
      <c r="AD30" s="17">
        <f t="shared" si="0"/>
        <v>662938.01715980994</v>
      </c>
      <c r="AE30" s="17">
        <f t="shared" si="0"/>
        <v>706957.11493557424</v>
      </c>
      <c r="AF30" s="17">
        <f t="shared" si="0"/>
        <v>751233.47807530989</v>
      </c>
      <c r="AG30" s="17">
        <f t="shared" si="0"/>
        <v>786334.07751230197</v>
      </c>
      <c r="AH30" s="17">
        <f t="shared" si="0"/>
        <v>829047.10635147383</v>
      </c>
      <c r="AI30" s="17">
        <f t="shared" si="0"/>
        <v>857988.24164718692</v>
      </c>
      <c r="AJ30" s="17">
        <f t="shared" si="0"/>
        <v>904539.22886149131</v>
      </c>
      <c r="AK30" s="17">
        <f t="shared" si="0"/>
        <v>940721.46666964679</v>
      </c>
      <c r="AL30" s="17">
        <f t="shared" si="0"/>
        <v>964802.76903587801</v>
      </c>
      <c r="AM30" s="17">
        <f t="shared" si="0"/>
        <v>959003.16812811745</v>
      </c>
      <c r="AN30" s="17">
        <f t="shared" si="0"/>
        <v>1008656.9989639369</v>
      </c>
      <c r="AO30" s="17">
        <f t="shared" si="0"/>
        <v>1048304.6776756175</v>
      </c>
      <c r="AP30" s="17">
        <f t="shared" si="0"/>
        <v>1102792.2945574815</v>
      </c>
      <c r="AQ30" s="17">
        <f t="shared" si="0"/>
        <v>1142724.259544421</v>
      </c>
      <c r="AR30" s="17">
        <f t="shared" si="0"/>
        <v>1208230.7600872426</v>
      </c>
      <c r="AS30" s="17">
        <f t="shared" si="0"/>
        <v>1266028.4320728432</v>
      </c>
      <c r="AT30" s="17">
        <f t="shared" si="0"/>
        <v>1114579.8916054112</v>
      </c>
      <c r="AU30" s="17">
        <f t="shared" si="0"/>
        <v>1401769.652186916</v>
      </c>
      <c r="AV30" s="17">
        <f t="shared" si="0"/>
        <v>1462874.5249907812</v>
      </c>
      <c r="AW30" s="17">
        <f t="shared" si="0"/>
        <v>1567850.8045201148</v>
      </c>
      <c r="AX30" s="17">
        <f t="shared" si="0"/>
        <v>1717076.7709861014</v>
      </c>
      <c r="AY30" s="17">
        <f t="shared" si="0"/>
        <v>1777268.9156770729</v>
      </c>
      <c r="AZ30" s="17">
        <f t="shared" si="0"/>
        <v>1855043.4283876186</v>
      </c>
      <c r="BA30" s="17">
        <f t="shared" si="0"/>
        <v>1906044.5122549213</v>
      </c>
      <c r="BB30" s="17">
        <f t="shared" si="0"/>
        <v>1976997.4946611701</v>
      </c>
      <c r="BC30" s="17">
        <f t="shared" si="0"/>
        <v>1992639.131983073</v>
      </c>
      <c r="BD30" s="17">
        <f t="shared" si="0"/>
        <v>1989174.533296054</v>
      </c>
      <c r="BE30" s="17">
        <f t="shared" si="0"/>
        <v>2016702.731568085</v>
      </c>
      <c r="BF30" s="17"/>
      <c r="BG30" s="17"/>
    </row>
    <row r="31" spans="1:59" s="13" customFormat="1" ht="14.4" x14ac:dyDescent="0.3">
      <c r="B31" s="18" t="s">
        <v>23</v>
      </c>
      <c r="C31" s="19" t="s">
        <v>35</v>
      </c>
      <c r="D31" s="16" t="s">
        <v>36</v>
      </c>
      <c r="E31" s="16"/>
      <c r="F31" s="16" t="s">
        <v>26</v>
      </c>
      <c r="G31" s="17">
        <f t="shared" si="1"/>
        <v>55434.734246911801</v>
      </c>
      <c r="H31" s="17">
        <f t="shared" si="0"/>
        <v>55209.706308895598</v>
      </c>
      <c r="I31" s="17">
        <f t="shared" si="0"/>
        <v>51778.018328099461</v>
      </c>
      <c r="J31" s="17">
        <f t="shared" si="0"/>
        <v>66263.422904151143</v>
      </c>
      <c r="K31" s="17">
        <f t="shared" si="0"/>
        <v>64303.713647638288</v>
      </c>
      <c r="L31" s="17">
        <f t="shared" si="0"/>
        <v>54721.170434127598</v>
      </c>
      <c r="M31" s="17">
        <f t="shared" si="0"/>
        <v>58165.864190279062</v>
      </c>
      <c r="N31" s="17">
        <f t="shared" si="0"/>
        <v>45547.739044356742</v>
      </c>
      <c r="O31" s="17">
        <f t="shared" si="0"/>
        <v>42111.000540829373</v>
      </c>
      <c r="P31" s="17">
        <f t="shared" si="0"/>
        <v>42642.743341035552</v>
      </c>
      <c r="Q31" s="17">
        <f t="shared" si="0"/>
        <v>27613.796899129909</v>
      </c>
      <c r="R31" s="17">
        <f t="shared" si="0"/>
        <v>30480.008541678671</v>
      </c>
      <c r="S31" s="17">
        <f t="shared" si="0"/>
        <v>26828.121733420536</v>
      </c>
      <c r="T31" s="17">
        <f t="shared" si="0"/>
        <v>27571.047977269398</v>
      </c>
      <c r="U31" s="17">
        <f t="shared" si="0"/>
        <v>37416.483295614409</v>
      </c>
      <c r="V31" s="17">
        <f t="shared" si="0"/>
        <v>48258.859761539105</v>
      </c>
      <c r="W31" s="17">
        <f t="shared" si="0"/>
        <v>58485.877331294658</v>
      </c>
      <c r="X31" s="17">
        <f t="shared" si="0"/>
        <v>68813.089830857047</v>
      </c>
      <c r="Y31" s="17">
        <f t="shared" si="0"/>
        <v>79052.029612977189</v>
      </c>
      <c r="Z31" s="17">
        <f t="shared" si="0"/>
        <v>89322.357329049613</v>
      </c>
      <c r="AA31" s="17">
        <f t="shared" si="0"/>
        <v>99408.761158514637</v>
      </c>
      <c r="AB31" s="17">
        <f t="shared" ref="AB31:BE31" si="2">AB210</f>
        <v>110211.49618620232</v>
      </c>
      <c r="AC31" s="17">
        <f t="shared" si="2"/>
        <v>121936.03914230125</v>
      </c>
      <c r="AD31" s="17">
        <f t="shared" si="2"/>
        <v>132476.45540434288</v>
      </c>
      <c r="AE31" s="17">
        <f t="shared" si="2"/>
        <v>142614.02462347114</v>
      </c>
      <c r="AF31" s="17">
        <f t="shared" si="2"/>
        <v>154264.16353670019</v>
      </c>
      <c r="AG31" s="17">
        <f t="shared" si="2"/>
        <v>165607.97067196376</v>
      </c>
      <c r="AH31" s="17">
        <f t="shared" si="2"/>
        <v>175957.87167706827</v>
      </c>
      <c r="AI31" s="17">
        <f t="shared" si="2"/>
        <v>186213.79620887814</v>
      </c>
      <c r="AJ31" s="17">
        <f t="shared" si="2"/>
        <v>197162.17753242742</v>
      </c>
      <c r="AK31" s="17">
        <f t="shared" si="2"/>
        <v>208084.79957618995</v>
      </c>
      <c r="AL31" s="17">
        <f t="shared" si="2"/>
        <v>219035.14285769212</v>
      </c>
      <c r="AM31" s="17">
        <f t="shared" si="2"/>
        <v>229911.44379701529</v>
      </c>
      <c r="AN31" s="17">
        <f t="shared" si="2"/>
        <v>241463.18307435318</v>
      </c>
      <c r="AO31" s="17">
        <f t="shared" si="2"/>
        <v>253240.51138327198</v>
      </c>
      <c r="AP31" s="17">
        <f t="shared" si="2"/>
        <v>264028.63651648088</v>
      </c>
      <c r="AQ31" s="17">
        <f t="shared" si="2"/>
        <v>275098.18469846295</v>
      </c>
      <c r="AR31" s="17">
        <f t="shared" si="2"/>
        <v>286012.89691176213</v>
      </c>
      <c r="AS31" s="17">
        <f t="shared" si="2"/>
        <v>296898.43583496858</v>
      </c>
      <c r="AT31" s="17">
        <f t="shared" si="2"/>
        <v>307221.8288917155</v>
      </c>
      <c r="AU31" s="17">
        <f t="shared" si="2"/>
        <v>318139.39700573904</v>
      </c>
      <c r="AV31" s="17">
        <f t="shared" si="2"/>
        <v>329577.02435185655</v>
      </c>
      <c r="AW31" s="17">
        <f t="shared" si="2"/>
        <v>340107.01504358172</v>
      </c>
      <c r="AX31" s="17">
        <f t="shared" si="2"/>
        <v>344968.72948307631</v>
      </c>
      <c r="AY31" s="17">
        <f t="shared" si="2"/>
        <v>345786.37762650661</v>
      </c>
      <c r="AZ31" s="17">
        <f t="shared" si="2"/>
        <v>308262.5265563454</v>
      </c>
      <c r="BA31" s="17">
        <f t="shared" si="2"/>
        <v>302553.94104083709</v>
      </c>
      <c r="BB31" s="17">
        <f t="shared" si="2"/>
        <v>328797.61433237954</v>
      </c>
      <c r="BC31" s="17">
        <f t="shared" si="2"/>
        <v>357907.07700599916</v>
      </c>
      <c r="BD31" s="17">
        <f t="shared" si="2"/>
        <v>307514.42323242978</v>
      </c>
      <c r="BE31" s="17">
        <f t="shared" si="2"/>
        <v>286084.38203963009</v>
      </c>
      <c r="BF31" s="17"/>
      <c r="BG31" s="17"/>
    </row>
    <row r="32" spans="1:59" s="13" customFormat="1" ht="15" thickBot="1" x14ac:dyDescent="0.35">
      <c r="B32" s="20"/>
      <c r="C32" s="21" t="s">
        <v>37</v>
      </c>
      <c r="D32" s="22"/>
      <c r="E32" s="22"/>
      <c r="F32" s="16" t="s">
        <v>26</v>
      </c>
      <c r="G32" s="23">
        <f>SUM(G26:G31)</f>
        <v>979455.75863636599</v>
      </c>
      <c r="H32" s="23">
        <f t="shared" ref="H32:BE32" si="3">SUM(H26:H31)</f>
        <v>1030575.0205907361</v>
      </c>
      <c r="I32" s="23">
        <f t="shared" si="3"/>
        <v>1104010.0313619268</v>
      </c>
      <c r="J32" s="23">
        <f t="shared" si="3"/>
        <v>1187608.3187275976</v>
      </c>
      <c r="K32" s="23">
        <f t="shared" si="3"/>
        <v>1274988.4172612415</v>
      </c>
      <c r="L32" s="23">
        <f t="shared" si="3"/>
        <v>1355228.454037976</v>
      </c>
      <c r="M32" s="23">
        <f t="shared" si="3"/>
        <v>1465152.3758001844</v>
      </c>
      <c r="N32" s="23">
        <f t="shared" si="3"/>
        <v>1548226.5495523699</v>
      </c>
      <c r="O32" s="23">
        <f t="shared" si="3"/>
        <v>1693018.2449343849</v>
      </c>
      <c r="P32" s="23">
        <f t="shared" si="3"/>
        <v>1834526.9722129342</v>
      </c>
      <c r="Q32" s="23">
        <f t="shared" si="3"/>
        <v>1918394.5570342182</v>
      </c>
      <c r="R32" s="23">
        <f t="shared" si="3"/>
        <v>2028796.2956772759</v>
      </c>
      <c r="S32" s="23">
        <f t="shared" si="3"/>
        <v>2193355.1539314063</v>
      </c>
      <c r="T32" s="23">
        <f t="shared" si="3"/>
        <v>2367625.161040124</v>
      </c>
      <c r="U32" s="23">
        <f t="shared" si="3"/>
        <v>2358960.9594746754</v>
      </c>
      <c r="V32" s="23">
        <f t="shared" si="3"/>
        <v>2431919.2086911616</v>
      </c>
      <c r="W32" s="23">
        <f t="shared" si="3"/>
        <v>2628932.9101615297</v>
      </c>
      <c r="X32" s="23">
        <f t="shared" si="3"/>
        <v>2779611.574800686</v>
      </c>
      <c r="Y32" s="23">
        <f t="shared" si="3"/>
        <v>2885632.4281248767</v>
      </c>
      <c r="Z32" s="23">
        <f t="shared" si="3"/>
        <v>2993268.4077498927</v>
      </c>
      <c r="AA32" s="23">
        <f t="shared" si="3"/>
        <v>3062777.5319811059</v>
      </c>
      <c r="AB32" s="23">
        <f t="shared" si="3"/>
        <v>3150666.3516955329</v>
      </c>
      <c r="AC32" s="23">
        <f t="shared" si="3"/>
        <v>3021175.5885126665</v>
      </c>
      <c r="AD32" s="23">
        <f t="shared" si="3"/>
        <v>3135201.3368753055</v>
      </c>
      <c r="AE32" s="23">
        <f t="shared" si="3"/>
        <v>3383991.9157674387</v>
      </c>
      <c r="AF32" s="23">
        <f t="shared" si="3"/>
        <v>3479031.620090751</v>
      </c>
      <c r="AG32" s="23">
        <f t="shared" si="3"/>
        <v>3508858.1767062712</v>
      </c>
      <c r="AH32" s="23">
        <f t="shared" si="3"/>
        <v>3700381.3482028721</v>
      </c>
      <c r="AI32" s="23">
        <f t="shared" si="3"/>
        <v>3899132.7927930085</v>
      </c>
      <c r="AJ32" s="23">
        <f t="shared" si="3"/>
        <v>4050704.1067621964</v>
      </c>
      <c r="AK32" s="23">
        <f t="shared" si="3"/>
        <v>4193884.5121683055</v>
      </c>
      <c r="AL32" s="23">
        <f t="shared" si="3"/>
        <v>4455030.8966000974</v>
      </c>
      <c r="AM32" s="23">
        <f t="shared" si="3"/>
        <v>4532234.0138472756</v>
      </c>
      <c r="AN32" s="23">
        <f t="shared" si="3"/>
        <v>4690399.2987853605</v>
      </c>
      <c r="AO32" s="23">
        <f t="shared" si="3"/>
        <v>4870373.0600012802</v>
      </c>
      <c r="AP32" s="23">
        <f t="shared" si="3"/>
        <v>5011170.8711815756</v>
      </c>
      <c r="AQ32" s="23">
        <f t="shared" si="3"/>
        <v>5161260.6372157056</v>
      </c>
      <c r="AR32" s="23">
        <f t="shared" si="3"/>
        <v>5271430.8516751872</v>
      </c>
      <c r="AS32" s="23">
        <f t="shared" si="3"/>
        <v>5442320.6290900176</v>
      </c>
      <c r="AT32" s="23">
        <f t="shared" si="3"/>
        <v>5377573.8924220596</v>
      </c>
      <c r="AU32" s="23">
        <f t="shared" si="3"/>
        <v>5826430.8674760237</v>
      </c>
      <c r="AV32" s="23">
        <f t="shared" si="3"/>
        <v>5546181.5603501899</v>
      </c>
      <c r="AW32" s="23">
        <f t="shared" si="3"/>
        <v>5671819.6181350788</v>
      </c>
      <c r="AX32" s="23">
        <f t="shared" si="3"/>
        <v>5702779.5132244313</v>
      </c>
      <c r="AY32" s="23">
        <f t="shared" si="3"/>
        <v>5817731.7471634652</v>
      </c>
      <c r="AZ32" s="23">
        <f t="shared" si="3"/>
        <v>6009234.9102995796</v>
      </c>
      <c r="BA32" s="23">
        <f t="shared" si="3"/>
        <v>6037540.4435641961</v>
      </c>
      <c r="BB32" s="23">
        <f t="shared" si="3"/>
        <v>6132980.2956955712</v>
      </c>
      <c r="BC32" s="23">
        <f t="shared" si="3"/>
        <v>6263388.9948193729</v>
      </c>
      <c r="BD32" s="23">
        <f t="shared" si="3"/>
        <v>5925952.5256653754</v>
      </c>
      <c r="BE32" s="23">
        <f t="shared" si="3"/>
        <v>6242772.6302402262</v>
      </c>
      <c r="BF32" s="23"/>
      <c r="BG32" s="23"/>
    </row>
    <row r="34" spans="1:59" s="9" customFormat="1" x14ac:dyDescent="0.25">
      <c r="E34" s="10"/>
    </row>
    <row r="35" spans="1:59" x14ac:dyDescent="0.25">
      <c r="D35" s="9" t="s">
        <v>38</v>
      </c>
      <c r="E35" s="9"/>
      <c r="F35" s="16"/>
      <c r="G35" s="9">
        <v>1960</v>
      </c>
      <c r="H35" s="9">
        <v>1961</v>
      </c>
      <c r="I35" s="9">
        <v>1962</v>
      </c>
      <c r="J35" s="9">
        <v>1963</v>
      </c>
      <c r="K35" s="9">
        <v>1964</v>
      </c>
      <c r="L35" s="9">
        <v>1965</v>
      </c>
      <c r="M35" s="9">
        <v>1966</v>
      </c>
      <c r="N35" s="9">
        <v>1967</v>
      </c>
      <c r="O35" s="9">
        <v>1968</v>
      </c>
      <c r="P35" s="9">
        <v>1969</v>
      </c>
      <c r="Q35" s="9">
        <v>1970</v>
      </c>
      <c r="R35" s="9">
        <v>1971</v>
      </c>
      <c r="S35" s="9">
        <v>1972</v>
      </c>
      <c r="T35" s="9">
        <v>1973</v>
      </c>
      <c r="U35" s="9">
        <v>1974</v>
      </c>
      <c r="V35" s="9">
        <v>1975</v>
      </c>
      <c r="W35" s="9">
        <v>1976</v>
      </c>
      <c r="X35" s="9">
        <v>1977</v>
      </c>
      <c r="Y35" s="9">
        <v>1978</v>
      </c>
      <c r="Z35" s="9">
        <v>1979</v>
      </c>
      <c r="AA35" s="9">
        <v>1980</v>
      </c>
      <c r="AB35" s="9">
        <v>1981</v>
      </c>
      <c r="AC35" s="9">
        <v>1982</v>
      </c>
      <c r="AD35" s="9">
        <v>1983</v>
      </c>
      <c r="AE35" s="9">
        <v>1984</v>
      </c>
      <c r="AF35" s="9">
        <v>1985</v>
      </c>
      <c r="AG35" s="9">
        <v>1986</v>
      </c>
      <c r="AH35" s="9">
        <v>1987</v>
      </c>
      <c r="AI35" s="9">
        <v>1988</v>
      </c>
      <c r="AJ35" s="9">
        <v>1989</v>
      </c>
      <c r="AK35" s="9">
        <v>1990</v>
      </c>
      <c r="AL35" s="9">
        <v>1991</v>
      </c>
      <c r="AM35" s="9">
        <v>1992</v>
      </c>
      <c r="AN35" s="9">
        <v>1993</v>
      </c>
      <c r="AO35" s="9">
        <v>1994</v>
      </c>
      <c r="AP35" s="9">
        <v>1995</v>
      </c>
      <c r="AQ35" s="9">
        <v>1996</v>
      </c>
      <c r="AR35" s="9">
        <v>1997</v>
      </c>
      <c r="AS35" s="9">
        <v>1998</v>
      </c>
      <c r="AT35" s="9">
        <v>1999</v>
      </c>
      <c r="AU35" s="9">
        <v>2000</v>
      </c>
      <c r="AV35" s="9">
        <v>2001</v>
      </c>
      <c r="AW35" s="9">
        <v>2002</v>
      </c>
      <c r="AX35" s="9">
        <v>2003</v>
      </c>
      <c r="AY35" s="9">
        <v>2004</v>
      </c>
      <c r="AZ35" s="9">
        <v>2005</v>
      </c>
      <c r="BA35" s="9">
        <v>2006</v>
      </c>
      <c r="BB35" s="9">
        <v>2007</v>
      </c>
      <c r="BC35" s="9">
        <v>2008</v>
      </c>
      <c r="BD35" s="9">
        <v>2009</v>
      </c>
      <c r="BE35" s="9">
        <v>2010</v>
      </c>
      <c r="BF35" s="9"/>
      <c r="BG35" s="9"/>
    </row>
    <row r="36" spans="1:59" ht="14.4" x14ac:dyDescent="0.3">
      <c r="A36" s="8"/>
      <c r="B36" s="8" t="s">
        <v>39</v>
      </c>
      <c r="D36" s="24" t="s">
        <v>40</v>
      </c>
      <c r="E36" s="8" t="s">
        <v>41</v>
      </c>
      <c r="F36" s="8" t="s">
        <v>42</v>
      </c>
      <c r="G36" s="25">
        <v>1</v>
      </c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v>1</v>
      </c>
      <c r="U36" s="25">
        <v>1</v>
      </c>
      <c r="V36" s="25">
        <v>1</v>
      </c>
      <c r="W36" s="25">
        <v>1</v>
      </c>
      <c r="X36" s="25">
        <v>1</v>
      </c>
      <c r="Y36" s="25">
        <v>1</v>
      </c>
      <c r="Z36" s="25">
        <v>1</v>
      </c>
      <c r="AA36" s="25">
        <v>1</v>
      </c>
      <c r="AB36" s="25">
        <v>1</v>
      </c>
      <c r="AC36" s="25">
        <v>1</v>
      </c>
      <c r="AD36" s="25">
        <v>1</v>
      </c>
      <c r="AE36" s="25">
        <v>1</v>
      </c>
      <c r="AF36" s="25">
        <v>1</v>
      </c>
      <c r="AG36" s="25">
        <v>1</v>
      </c>
      <c r="AH36" s="25">
        <v>1</v>
      </c>
      <c r="AI36" s="25">
        <v>1</v>
      </c>
      <c r="AJ36" s="25">
        <v>1</v>
      </c>
      <c r="AK36" s="25">
        <v>1</v>
      </c>
      <c r="AL36" s="25">
        <v>1</v>
      </c>
      <c r="AM36" s="25">
        <v>1</v>
      </c>
      <c r="AN36" s="25">
        <v>1</v>
      </c>
      <c r="AO36" s="25">
        <v>1</v>
      </c>
      <c r="AP36" s="25">
        <v>1</v>
      </c>
      <c r="AQ36" s="25">
        <v>1</v>
      </c>
      <c r="AR36" s="25">
        <v>1</v>
      </c>
      <c r="AS36" s="25">
        <v>1</v>
      </c>
      <c r="AT36" s="25">
        <v>1</v>
      </c>
      <c r="AU36" s="25">
        <v>1</v>
      </c>
      <c r="AV36" s="25">
        <v>1</v>
      </c>
      <c r="AW36" s="25">
        <v>1</v>
      </c>
      <c r="AX36" s="25">
        <v>1</v>
      </c>
      <c r="AY36" s="25">
        <v>1</v>
      </c>
      <c r="AZ36" s="25">
        <v>1</v>
      </c>
      <c r="BA36" s="25">
        <v>1</v>
      </c>
      <c r="BB36" s="25">
        <v>1</v>
      </c>
      <c r="BC36" s="25">
        <v>1</v>
      </c>
      <c r="BD36" s="25">
        <v>1</v>
      </c>
      <c r="BE36" s="25">
        <v>1</v>
      </c>
      <c r="BF36" s="25"/>
      <c r="BG36" s="25"/>
    </row>
    <row r="37" spans="1:59" ht="14.4" x14ac:dyDescent="0.3">
      <c r="A37" s="8"/>
      <c r="D37" s="24" t="s">
        <v>43</v>
      </c>
      <c r="E37" s="8" t="s">
        <v>44</v>
      </c>
      <c r="F37" s="8" t="s">
        <v>42</v>
      </c>
      <c r="G37" s="25">
        <v>0.8</v>
      </c>
      <c r="H37" s="25">
        <v>0.80200000000000005</v>
      </c>
      <c r="I37" s="25">
        <v>0.80400000000000005</v>
      </c>
      <c r="J37" s="25">
        <v>0.80600000000000005</v>
      </c>
      <c r="K37" s="25">
        <v>0.80800000000000005</v>
      </c>
      <c r="L37" s="25">
        <v>0.81</v>
      </c>
      <c r="M37" s="25">
        <v>0.81200000000000006</v>
      </c>
      <c r="N37" s="25">
        <v>0.81399999999999995</v>
      </c>
      <c r="O37" s="25">
        <v>0.81599999999999995</v>
      </c>
      <c r="P37" s="25">
        <v>0.81799999999999995</v>
      </c>
      <c r="Q37" s="25">
        <v>0.82</v>
      </c>
      <c r="R37" s="25">
        <v>0.82199999999999995</v>
      </c>
      <c r="S37" s="25">
        <v>0.82399999999999995</v>
      </c>
      <c r="T37" s="25">
        <v>0.82599999999999996</v>
      </c>
      <c r="U37" s="25">
        <v>0.82799999999999996</v>
      </c>
      <c r="V37" s="25">
        <v>0.83</v>
      </c>
      <c r="W37" s="25">
        <v>0.83199999999999996</v>
      </c>
      <c r="X37" s="25">
        <v>0.83399999999999996</v>
      </c>
      <c r="Y37" s="25">
        <v>0.83599999999999997</v>
      </c>
      <c r="Z37" s="25">
        <v>0.83799999999999997</v>
      </c>
      <c r="AA37" s="25">
        <v>0.84</v>
      </c>
      <c r="AB37" s="25">
        <v>0.84199999999999997</v>
      </c>
      <c r="AC37" s="25">
        <v>0.84399999999999997</v>
      </c>
      <c r="AD37" s="25">
        <v>0.84599999999999997</v>
      </c>
      <c r="AE37" s="25">
        <v>0.84799999999999998</v>
      </c>
      <c r="AF37" s="25">
        <v>0.85</v>
      </c>
      <c r="AG37" s="25">
        <v>0.85199999999999998</v>
      </c>
      <c r="AH37" s="25">
        <v>0.85399999999999998</v>
      </c>
      <c r="AI37" s="25">
        <v>0.85599999999999998</v>
      </c>
      <c r="AJ37" s="25">
        <v>0.85799999999999998</v>
      </c>
      <c r="AK37" s="25">
        <v>0.86</v>
      </c>
      <c r="AL37" s="25">
        <v>0.86199999999999999</v>
      </c>
      <c r="AM37" s="25">
        <v>0.86399999999999999</v>
      </c>
      <c r="AN37" s="25">
        <v>0.86599999999999999</v>
      </c>
      <c r="AO37" s="25">
        <v>0.86799999999999999</v>
      </c>
      <c r="AP37" s="25">
        <v>0.87</v>
      </c>
      <c r="AQ37" s="25">
        <v>0.872</v>
      </c>
      <c r="AR37" s="25">
        <v>0.874</v>
      </c>
      <c r="AS37" s="25">
        <v>0.876</v>
      </c>
      <c r="AT37" s="25">
        <v>0.878</v>
      </c>
      <c r="AU37" s="25">
        <v>0.88</v>
      </c>
      <c r="AV37" s="25">
        <v>0.88200000000000001</v>
      </c>
      <c r="AW37" s="25">
        <v>0.88400000000000001</v>
      </c>
      <c r="AX37" s="25">
        <v>0.88600000000000001</v>
      </c>
      <c r="AY37" s="25">
        <v>0.88800000000000001</v>
      </c>
      <c r="AZ37" s="25">
        <v>0.89</v>
      </c>
      <c r="BA37" s="25">
        <v>0.89200000000000002</v>
      </c>
      <c r="BB37" s="25">
        <v>0.89400000000000002</v>
      </c>
      <c r="BC37" s="25">
        <v>0.89600000000000002</v>
      </c>
      <c r="BD37" s="25">
        <v>0.89800000000000002</v>
      </c>
      <c r="BE37" s="25">
        <v>0.9</v>
      </c>
      <c r="BF37" s="25"/>
      <c r="BG37" s="25"/>
    </row>
    <row r="38" spans="1:59" ht="14.4" x14ac:dyDescent="0.3">
      <c r="A38" s="8"/>
      <c r="D38" s="24" t="s">
        <v>45</v>
      </c>
      <c r="E38" s="8" t="s">
        <v>44</v>
      </c>
      <c r="F38" s="8" t="s">
        <v>42</v>
      </c>
      <c r="G38" s="25">
        <v>0.8</v>
      </c>
      <c r="H38" s="25">
        <v>0.80200000000000005</v>
      </c>
      <c r="I38" s="25">
        <v>0.80400000000000005</v>
      </c>
      <c r="J38" s="25">
        <v>0.80600000000000005</v>
      </c>
      <c r="K38" s="25">
        <v>0.80800000000000005</v>
      </c>
      <c r="L38" s="25">
        <v>0.81</v>
      </c>
      <c r="M38" s="25">
        <v>0.81200000000000006</v>
      </c>
      <c r="N38" s="25">
        <v>0.81399999999999995</v>
      </c>
      <c r="O38" s="25">
        <v>0.81599999999999995</v>
      </c>
      <c r="P38" s="25">
        <v>0.81799999999999995</v>
      </c>
      <c r="Q38" s="25">
        <v>0.82</v>
      </c>
      <c r="R38" s="25">
        <v>0.82199999999999995</v>
      </c>
      <c r="S38" s="25">
        <v>0.82399999999999995</v>
      </c>
      <c r="T38" s="25">
        <v>0.82599999999999996</v>
      </c>
      <c r="U38" s="25">
        <v>0.82799999999999996</v>
      </c>
      <c r="V38" s="25">
        <v>0.83</v>
      </c>
      <c r="W38" s="25">
        <v>0.83199999999999996</v>
      </c>
      <c r="X38" s="25">
        <v>0.83399999999999996</v>
      </c>
      <c r="Y38" s="25">
        <v>0.83599999999999997</v>
      </c>
      <c r="Z38" s="25">
        <v>0.83799999999999997</v>
      </c>
      <c r="AA38" s="25">
        <v>0.84</v>
      </c>
      <c r="AB38" s="25">
        <v>0.84199999999999997</v>
      </c>
      <c r="AC38" s="25">
        <v>0.84399999999999997</v>
      </c>
      <c r="AD38" s="25">
        <v>0.84599999999999997</v>
      </c>
      <c r="AE38" s="25">
        <v>0.84799999999999998</v>
      </c>
      <c r="AF38" s="25">
        <v>0.85</v>
      </c>
      <c r="AG38" s="25">
        <v>0.85199999999999998</v>
      </c>
      <c r="AH38" s="25">
        <v>0.85399999999999998</v>
      </c>
      <c r="AI38" s="25">
        <v>0.85599999999999998</v>
      </c>
      <c r="AJ38" s="25">
        <v>0.85799999999999998</v>
      </c>
      <c r="AK38" s="25">
        <v>0.86</v>
      </c>
      <c r="AL38" s="25">
        <v>0.86199999999999999</v>
      </c>
      <c r="AM38" s="25">
        <v>0.86399999999999999</v>
      </c>
      <c r="AN38" s="25">
        <v>0.86599999999999999</v>
      </c>
      <c r="AO38" s="25">
        <v>0.86799999999999999</v>
      </c>
      <c r="AP38" s="25">
        <v>0.87</v>
      </c>
      <c r="AQ38" s="25">
        <v>0.872</v>
      </c>
      <c r="AR38" s="25">
        <v>0.874</v>
      </c>
      <c r="AS38" s="25">
        <v>0.876</v>
      </c>
      <c r="AT38" s="25">
        <v>0.878</v>
      </c>
      <c r="AU38" s="25">
        <v>0.88</v>
      </c>
      <c r="AV38" s="25">
        <v>0.88200000000000001</v>
      </c>
      <c r="AW38" s="25">
        <v>0.88400000000000001</v>
      </c>
      <c r="AX38" s="25">
        <v>0.88600000000000001</v>
      </c>
      <c r="AY38" s="25">
        <v>0.88800000000000001</v>
      </c>
      <c r="AZ38" s="25">
        <v>0.89</v>
      </c>
      <c r="BA38" s="25">
        <v>0.89200000000000002</v>
      </c>
      <c r="BB38" s="25">
        <v>0.89400000000000002</v>
      </c>
      <c r="BC38" s="25">
        <v>0.89600000000000002</v>
      </c>
      <c r="BD38" s="25">
        <v>0.89800000000000002</v>
      </c>
      <c r="BE38" s="25">
        <v>0.9</v>
      </c>
      <c r="BF38" s="25"/>
      <c r="BG38" s="25"/>
    </row>
    <row r="39" spans="1:59" ht="14.4" x14ac:dyDescent="0.3">
      <c r="A39" s="8"/>
      <c r="D39" s="24" t="s">
        <v>46</v>
      </c>
      <c r="E39" s="8" t="s">
        <v>41</v>
      </c>
      <c r="F39" s="8" t="s">
        <v>42</v>
      </c>
      <c r="G39" s="25">
        <v>1</v>
      </c>
      <c r="H39" s="25">
        <v>1</v>
      </c>
      <c r="I39" s="25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1</v>
      </c>
      <c r="P39" s="25">
        <v>1</v>
      </c>
      <c r="Q39" s="25">
        <v>1</v>
      </c>
      <c r="R39" s="25">
        <v>1</v>
      </c>
      <c r="S39" s="25">
        <v>1</v>
      </c>
      <c r="T39" s="25">
        <v>1</v>
      </c>
      <c r="U39" s="25">
        <v>1</v>
      </c>
      <c r="V39" s="25">
        <v>1</v>
      </c>
      <c r="W39" s="25">
        <v>1</v>
      </c>
      <c r="X39" s="25">
        <v>1</v>
      </c>
      <c r="Y39" s="25">
        <v>1</v>
      </c>
      <c r="Z39" s="25">
        <v>1</v>
      </c>
      <c r="AA39" s="25">
        <v>1</v>
      </c>
      <c r="AB39" s="25">
        <v>1</v>
      </c>
      <c r="AC39" s="25">
        <v>1</v>
      </c>
      <c r="AD39" s="25">
        <v>1</v>
      </c>
      <c r="AE39" s="25">
        <v>1</v>
      </c>
      <c r="AF39" s="25">
        <v>1</v>
      </c>
      <c r="AG39" s="25">
        <v>1</v>
      </c>
      <c r="AH39" s="25">
        <v>1</v>
      </c>
      <c r="AI39" s="25">
        <v>1</v>
      </c>
      <c r="AJ39" s="25">
        <v>1</v>
      </c>
      <c r="AK39" s="25">
        <v>1</v>
      </c>
      <c r="AL39" s="25">
        <v>1</v>
      </c>
      <c r="AM39" s="25">
        <v>1</v>
      </c>
      <c r="AN39" s="25">
        <v>1</v>
      </c>
      <c r="AO39" s="25">
        <v>1</v>
      </c>
      <c r="AP39" s="25">
        <v>1</v>
      </c>
      <c r="AQ39" s="25">
        <v>1</v>
      </c>
      <c r="AR39" s="25">
        <v>1</v>
      </c>
      <c r="AS39" s="25">
        <v>1</v>
      </c>
      <c r="AT39" s="25">
        <v>1</v>
      </c>
      <c r="AU39" s="25">
        <v>1</v>
      </c>
      <c r="AV39" s="25">
        <v>1</v>
      </c>
      <c r="AW39" s="25">
        <v>1</v>
      </c>
      <c r="AX39" s="25">
        <v>1</v>
      </c>
      <c r="AY39" s="25">
        <v>1</v>
      </c>
      <c r="AZ39" s="25">
        <v>1</v>
      </c>
      <c r="BA39" s="25">
        <v>1</v>
      </c>
      <c r="BB39" s="25">
        <v>1</v>
      </c>
      <c r="BC39" s="25">
        <v>1</v>
      </c>
      <c r="BD39" s="25">
        <v>1</v>
      </c>
      <c r="BE39" s="25">
        <v>1</v>
      </c>
      <c r="BF39" s="25"/>
      <c r="BG39" s="25"/>
    </row>
    <row r="40" spans="1:59" ht="14.4" x14ac:dyDescent="0.3">
      <c r="A40" s="8"/>
      <c r="D40" s="24" t="s">
        <v>47</v>
      </c>
      <c r="E40" s="8" t="s">
        <v>48</v>
      </c>
      <c r="F40" s="8" t="s">
        <v>42</v>
      </c>
      <c r="G40" s="25">
        <v>0.75</v>
      </c>
      <c r="H40" s="25">
        <v>0.752</v>
      </c>
      <c r="I40" s="25">
        <v>0.754</v>
      </c>
      <c r="J40" s="25">
        <v>0.75600000000000001</v>
      </c>
      <c r="K40" s="25">
        <v>0.75800000000000001</v>
      </c>
      <c r="L40" s="25">
        <v>0.76</v>
      </c>
      <c r="M40" s="25">
        <v>0.76200000000000001</v>
      </c>
      <c r="N40" s="25">
        <v>0.76400000000000001</v>
      </c>
      <c r="O40" s="25">
        <v>0.76600000000000001</v>
      </c>
      <c r="P40" s="25">
        <v>0.76800000000000002</v>
      </c>
      <c r="Q40" s="25">
        <v>0.77</v>
      </c>
      <c r="R40" s="25">
        <v>0.77200000000000002</v>
      </c>
      <c r="S40" s="25">
        <v>0.77400000000000002</v>
      </c>
      <c r="T40" s="25">
        <v>0.77600000000000002</v>
      </c>
      <c r="U40" s="25">
        <v>0.77800000000000002</v>
      </c>
      <c r="V40" s="25">
        <v>0.78</v>
      </c>
      <c r="W40" s="25">
        <v>0.78200000000000003</v>
      </c>
      <c r="X40" s="25">
        <v>0.78400000000000003</v>
      </c>
      <c r="Y40" s="25">
        <v>0.78600000000000003</v>
      </c>
      <c r="Z40" s="25">
        <v>0.78800000000000003</v>
      </c>
      <c r="AA40" s="25">
        <v>0.79</v>
      </c>
      <c r="AB40" s="25">
        <v>0.79200000000000004</v>
      </c>
      <c r="AC40" s="25">
        <v>0.79400000000000004</v>
      </c>
      <c r="AD40" s="25">
        <v>0.79600000000000004</v>
      </c>
      <c r="AE40" s="25">
        <v>0.79800000000000004</v>
      </c>
      <c r="AF40" s="25">
        <v>0.8</v>
      </c>
      <c r="AG40" s="25">
        <v>0.80200000000000005</v>
      </c>
      <c r="AH40" s="25">
        <v>0.80400000000000005</v>
      </c>
      <c r="AI40" s="25">
        <v>0.80600000000000005</v>
      </c>
      <c r="AJ40" s="25">
        <v>0.80800000000000005</v>
      </c>
      <c r="AK40" s="25">
        <v>0.81</v>
      </c>
      <c r="AL40" s="25">
        <v>0.81200000000000006</v>
      </c>
      <c r="AM40" s="25">
        <v>0.81399999999999995</v>
      </c>
      <c r="AN40" s="25">
        <v>0.81599999999999995</v>
      </c>
      <c r="AO40" s="25">
        <v>0.81799999999999995</v>
      </c>
      <c r="AP40" s="25">
        <v>0.82</v>
      </c>
      <c r="AQ40" s="25">
        <v>0.82199999999999995</v>
      </c>
      <c r="AR40" s="25">
        <v>0.82399999999999995</v>
      </c>
      <c r="AS40" s="25">
        <v>0.82599999999999996</v>
      </c>
      <c r="AT40" s="25">
        <v>0.82799999999999996</v>
      </c>
      <c r="AU40" s="25">
        <v>0.83</v>
      </c>
      <c r="AV40" s="25">
        <v>0.83199999999999996</v>
      </c>
      <c r="AW40" s="25">
        <v>0.83399999999999996</v>
      </c>
      <c r="AX40" s="25">
        <v>0.83599999999999997</v>
      </c>
      <c r="AY40" s="25">
        <v>0.83799999999999997</v>
      </c>
      <c r="AZ40" s="25">
        <v>0.84</v>
      </c>
      <c r="BA40" s="25">
        <v>0.84199999999999997</v>
      </c>
      <c r="BB40" s="25">
        <v>0.84399999999999997</v>
      </c>
      <c r="BC40" s="25">
        <v>0.84599999999999997</v>
      </c>
      <c r="BD40" s="25">
        <v>0.84799999999999998</v>
      </c>
      <c r="BE40" s="25">
        <v>0.85</v>
      </c>
      <c r="BF40" s="25"/>
      <c r="BG40" s="25"/>
    </row>
    <row r="41" spans="1:59" ht="14.4" x14ac:dyDescent="0.3">
      <c r="D41" s="24" t="s">
        <v>49</v>
      </c>
      <c r="E41" s="8" t="s">
        <v>48</v>
      </c>
      <c r="F41" s="8" t="s">
        <v>42</v>
      </c>
      <c r="G41" s="25">
        <v>0.75</v>
      </c>
      <c r="H41" s="25">
        <v>0.752</v>
      </c>
      <c r="I41" s="25">
        <v>0.754</v>
      </c>
      <c r="J41" s="25">
        <v>0.75600000000000001</v>
      </c>
      <c r="K41" s="25">
        <v>0.75800000000000001</v>
      </c>
      <c r="L41" s="25">
        <v>0.76</v>
      </c>
      <c r="M41" s="25">
        <v>0.76200000000000001</v>
      </c>
      <c r="N41" s="25">
        <v>0.76400000000000001</v>
      </c>
      <c r="O41" s="25">
        <v>0.76600000000000001</v>
      </c>
      <c r="P41" s="25">
        <v>0.76800000000000002</v>
      </c>
      <c r="Q41" s="25">
        <v>0.77</v>
      </c>
      <c r="R41" s="25">
        <v>0.77200000000000002</v>
      </c>
      <c r="S41" s="25">
        <v>0.77400000000000002</v>
      </c>
      <c r="T41" s="25">
        <v>0.77600000000000002</v>
      </c>
      <c r="U41" s="25">
        <v>0.77800000000000002</v>
      </c>
      <c r="V41" s="25">
        <v>0.78</v>
      </c>
      <c r="W41" s="25">
        <v>0.78200000000000003</v>
      </c>
      <c r="X41" s="25">
        <v>0.78400000000000003</v>
      </c>
      <c r="Y41" s="25">
        <v>0.78600000000000003</v>
      </c>
      <c r="Z41" s="25">
        <v>0.78800000000000003</v>
      </c>
      <c r="AA41" s="25">
        <v>0.79</v>
      </c>
      <c r="AB41" s="25">
        <v>0.79200000000000004</v>
      </c>
      <c r="AC41" s="25">
        <v>0.79400000000000004</v>
      </c>
      <c r="AD41" s="25">
        <v>0.79600000000000004</v>
      </c>
      <c r="AE41" s="25">
        <v>0.79800000000000004</v>
      </c>
      <c r="AF41" s="25">
        <v>0.8</v>
      </c>
      <c r="AG41" s="25">
        <v>0.80200000000000005</v>
      </c>
      <c r="AH41" s="25">
        <v>0.80400000000000005</v>
      </c>
      <c r="AI41" s="25">
        <v>0.80600000000000005</v>
      </c>
      <c r="AJ41" s="25">
        <v>0.80800000000000005</v>
      </c>
      <c r="AK41" s="25">
        <v>0.81</v>
      </c>
      <c r="AL41" s="25">
        <v>0.81200000000000006</v>
      </c>
      <c r="AM41" s="25">
        <v>0.81399999999999995</v>
      </c>
      <c r="AN41" s="25">
        <v>0.81599999999999995</v>
      </c>
      <c r="AO41" s="25">
        <v>0.81799999999999995</v>
      </c>
      <c r="AP41" s="25">
        <v>0.82</v>
      </c>
      <c r="AQ41" s="25">
        <v>0.82199999999999995</v>
      </c>
      <c r="AR41" s="25">
        <v>0.82399999999999995</v>
      </c>
      <c r="AS41" s="25">
        <v>0.82599999999999996</v>
      </c>
      <c r="AT41" s="25">
        <v>0.82799999999999996</v>
      </c>
      <c r="AU41" s="25">
        <v>0.83</v>
      </c>
      <c r="AV41" s="25">
        <v>0.83199999999999996</v>
      </c>
      <c r="AW41" s="25">
        <v>0.83399999999999996</v>
      </c>
      <c r="AX41" s="25">
        <v>0.83599999999999997</v>
      </c>
      <c r="AY41" s="25">
        <v>0.83799999999999997</v>
      </c>
      <c r="AZ41" s="25">
        <v>0.84</v>
      </c>
      <c r="BA41" s="25">
        <v>0.84199999999999997</v>
      </c>
      <c r="BB41" s="25">
        <v>0.84399999999999997</v>
      </c>
      <c r="BC41" s="25">
        <v>0.84599999999999997</v>
      </c>
      <c r="BD41" s="25">
        <v>0.84799999999999998</v>
      </c>
      <c r="BE41" s="25">
        <v>0.85</v>
      </c>
      <c r="BF41" s="25"/>
      <c r="BG41" s="25"/>
    </row>
    <row r="42" spans="1:59" ht="14.4" x14ac:dyDescent="0.3">
      <c r="D42" s="24" t="s">
        <v>50</v>
      </c>
      <c r="E42" s="8" t="s">
        <v>48</v>
      </c>
      <c r="F42" s="8" t="s">
        <v>42</v>
      </c>
      <c r="G42" s="25">
        <v>0.75</v>
      </c>
      <c r="H42" s="25">
        <v>0.752</v>
      </c>
      <c r="I42" s="25">
        <v>0.754</v>
      </c>
      <c r="J42" s="25">
        <v>0.75600000000000001</v>
      </c>
      <c r="K42" s="25">
        <v>0.75800000000000001</v>
      </c>
      <c r="L42" s="25">
        <v>0.76</v>
      </c>
      <c r="M42" s="25">
        <v>0.76200000000000001</v>
      </c>
      <c r="N42" s="25">
        <v>0.76400000000000001</v>
      </c>
      <c r="O42" s="25">
        <v>0.76600000000000001</v>
      </c>
      <c r="P42" s="25">
        <v>0.76800000000000002</v>
      </c>
      <c r="Q42" s="25">
        <v>0.77</v>
      </c>
      <c r="R42" s="25">
        <v>0.77200000000000002</v>
      </c>
      <c r="S42" s="25">
        <v>0.77400000000000002</v>
      </c>
      <c r="T42" s="25">
        <v>0.77600000000000002</v>
      </c>
      <c r="U42" s="25">
        <v>0.77800000000000002</v>
      </c>
      <c r="V42" s="25">
        <v>0.78</v>
      </c>
      <c r="W42" s="25">
        <v>0.78200000000000003</v>
      </c>
      <c r="X42" s="25">
        <v>0.78400000000000003</v>
      </c>
      <c r="Y42" s="25">
        <v>0.78600000000000003</v>
      </c>
      <c r="Z42" s="25">
        <v>0.78800000000000003</v>
      </c>
      <c r="AA42" s="25">
        <v>0.79</v>
      </c>
      <c r="AB42" s="25">
        <v>0.79200000000000004</v>
      </c>
      <c r="AC42" s="25">
        <v>0.79400000000000004</v>
      </c>
      <c r="AD42" s="25">
        <v>0.79600000000000004</v>
      </c>
      <c r="AE42" s="25">
        <v>0.79800000000000004</v>
      </c>
      <c r="AF42" s="25">
        <v>0.8</v>
      </c>
      <c r="AG42" s="25">
        <v>0.80200000000000005</v>
      </c>
      <c r="AH42" s="25">
        <v>0.80400000000000005</v>
      </c>
      <c r="AI42" s="25">
        <v>0.80600000000000005</v>
      </c>
      <c r="AJ42" s="25">
        <v>0.80800000000000005</v>
      </c>
      <c r="AK42" s="25">
        <v>0.81</v>
      </c>
      <c r="AL42" s="25">
        <v>0.81200000000000006</v>
      </c>
      <c r="AM42" s="25">
        <v>0.81399999999999995</v>
      </c>
      <c r="AN42" s="25">
        <v>0.81599999999999995</v>
      </c>
      <c r="AO42" s="25">
        <v>0.81799999999999995</v>
      </c>
      <c r="AP42" s="25">
        <v>0.82</v>
      </c>
      <c r="AQ42" s="25">
        <v>0.82199999999999995</v>
      </c>
      <c r="AR42" s="25">
        <v>0.82399999999999995</v>
      </c>
      <c r="AS42" s="25">
        <v>0.82599999999999996</v>
      </c>
      <c r="AT42" s="25">
        <v>0.82799999999999996</v>
      </c>
      <c r="AU42" s="25">
        <v>0.83</v>
      </c>
      <c r="AV42" s="25">
        <v>0.83199999999999996</v>
      </c>
      <c r="AW42" s="25">
        <v>0.83399999999999996</v>
      </c>
      <c r="AX42" s="25">
        <v>0.83599999999999997</v>
      </c>
      <c r="AY42" s="25">
        <v>0.83799999999999997</v>
      </c>
      <c r="AZ42" s="25">
        <v>0.84</v>
      </c>
      <c r="BA42" s="25">
        <v>0.84199999999999997</v>
      </c>
      <c r="BB42" s="25">
        <v>0.84399999999999997</v>
      </c>
      <c r="BC42" s="25">
        <v>0.84599999999999997</v>
      </c>
      <c r="BD42" s="25">
        <v>0.84799999999999998</v>
      </c>
      <c r="BE42" s="25">
        <v>0.85</v>
      </c>
      <c r="BF42" s="25"/>
      <c r="BG42" s="25"/>
    </row>
    <row r="43" spans="1:59" ht="14.4" x14ac:dyDescent="0.3">
      <c r="B43" s="8" t="s">
        <v>51</v>
      </c>
      <c r="D43" s="26" t="s">
        <v>52</v>
      </c>
      <c r="E43" s="8" t="s">
        <v>41</v>
      </c>
      <c r="F43" s="8" t="s">
        <v>42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  <c r="P43" s="25">
        <v>1</v>
      </c>
      <c r="Q43" s="25">
        <v>1</v>
      </c>
      <c r="R43" s="25">
        <v>1</v>
      </c>
      <c r="S43" s="25">
        <v>1</v>
      </c>
      <c r="T43" s="25">
        <v>1</v>
      </c>
      <c r="U43" s="25">
        <v>1</v>
      </c>
      <c r="V43" s="25">
        <v>1</v>
      </c>
      <c r="W43" s="25">
        <v>1</v>
      </c>
      <c r="X43" s="25">
        <v>1</v>
      </c>
      <c r="Y43" s="25">
        <v>1</v>
      </c>
      <c r="Z43" s="25">
        <v>1</v>
      </c>
      <c r="AA43" s="25">
        <v>1</v>
      </c>
      <c r="AB43" s="25">
        <v>1</v>
      </c>
      <c r="AC43" s="25">
        <v>1</v>
      </c>
      <c r="AD43" s="25">
        <v>1</v>
      </c>
      <c r="AE43" s="25">
        <v>1</v>
      </c>
      <c r="AF43" s="25">
        <v>1</v>
      </c>
      <c r="AG43" s="25">
        <v>1</v>
      </c>
      <c r="AH43" s="25">
        <v>1</v>
      </c>
      <c r="AI43" s="25">
        <v>1</v>
      </c>
      <c r="AJ43" s="25">
        <v>1</v>
      </c>
      <c r="AK43" s="25">
        <v>1</v>
      </c>
      <c r="AL43" s="25">
        <v>1</v>
      </c>
      <c r="AM43" s="25">
        <v>1</v>
      </c>
      <c r="AN43" s="25">
        <v>1</v>
      </c>
      <c r="AO43" s="25">
        <v>1</v>
      </c>
      <c r="AP43" s="25">
        <v>1</v>
      </c>
      <c r="AQ43" s="25">
        <v>1</v>
      </c>
      <c r="AR43" s="25">
        <v>1</v>
      </c>
      <c r="AS43" s="25">
        <v>1</v>
      </c>
      <c r="AT43" s="25">
        <v>1</v>
      </c>
      <c r="AU43" s="25">
        <v>1</v>
      </c>
      <c r="AV43" s="25">
        <v>1</v>
      </c>
      <c r="AW43" s="25">
        <v>1</v>
      </c>
      <c r="AX43" s="25">
        <v>1</v>
      </c>
      <c r="AY43" s="25">
        <v>1</v>
      </c>
      <c r="AZ43" s="25">
        <v>1</v>
      </c>
      <c r="BA43" s="25">
        <v>1</v>
      </c>
      <c r="BB43" s="25">
        <v>1</v>
      </c>
      <c r="BC43" s="25">
        <v>1</v>
      </c>
      <c r="BD43" s="25">
        <v>1</v>
      </c>
      <c r="BE43" s="25">
        <v>1</v>
      </c>
      <c r="BF43" s="25"/>
      <c r="BG43" s="25"/>
    </row>
    <row r="44" spans="1:59" ht="14.4" x14ac:dyDescent="0.3">
      <c r="D44" s="26" t="s">
        <v>53</v>
      </c>
      <c r="E44" s="8" t="s">
        <v>44</v>
      </c>
      <c r="F44" s="8" t="s">
        <v>42</v>
      </c>
      <c r="G44" s="25">
        <v>0.8</v>
      </c>
      <c r="H44" s="25">
        <v>0.80200000000000005</v>
      </c>
      <c r="I44" s="25">
        <v>0.80400000000000005</v>
      </c>
      <c r="J44" s="25">
        <v>0.80600000000000005</v>
      </c>
      <c r="K44" s="25">
        <v>0.80800000000000005</v>
      </c>
      <c r="L44" s="25">
        <v>0.81</v>
      </c>
      <c r="M44" s="25">
        <v>0.81200000000000006</v>
      </c>
      <c r="N44" s="25">
        <v>0.81399999999999995</v>
      </c>
      <c r="O44" s="25">
        <v>0.81599999999999995</v>
      </c>
      <c r="P44" s="25">
        <v>0.81799999999999995</v>
      </c>
      <c r="Q44" s="25">
        <v>0.82</v>
      </c>
      <c r="R44" s="25">
        <v>0.82199999999999995</v>
      </c>
      <c r="S44" s="25">
        <v>0.82399999999999995</v>
      </c>
      <c r="T44" s="25">
        <v>0.82599999999999996</v>
      </c>
      <c r="U44" s="25">
        <v>0.82799999999999996</v>
      </c>
      <c r="V44" s="25">
        <v>0.83</v>
      </c>
      <c r="W44" s="25">
        <v>0.83199999999999996</v>
      </c>
      <c r="X44" s="25">
        <v>0.83399999999999996</v>
      </c>
      <c r="Y44" s="25">
        <v>0.83599999999999997</v>
      </c>
      <c r="Z44" s="25">
        <v>0.83799999999999997</v>
      </c>
      <c r="AA44" s="25">
        <v>0.84</v>
      </c>
      <c r="AB44" s="25">
        <v>0.84199999999999997</v>
      </c>
      <c r="AC44" s="25">
        <v>0.84399999999999997</v>
      </c>
      <c r="AD44" s="25">
        <v>0.84599999999999997</v>
      </c>
      <c r="AE44" s="25">
        <v>0.84799999999999998</v>
      </c>
      <c r="AF44" s="25">
        <v>0.85</v>
      </c>
      <c r="AG44" s="25">
        <v>0.85199999999999998</v>
      </c>
      <c r="AH44" s="25">
        <v>0.85399999999999998</v>
      </c>
      <c r="AI44" s="25">
        <v>0.85599999999999998</v>
      </c>
      <c r="AJ44" s="25">
        <v>0.85799999999999998</v>
      </c>
      <c r="AK44" s="25">
        <v>0.86</v>
      </c>
      <c r="AL44" s="25">
        <v>0.86199999999999999</v>
      </c>
      <c r="AM44" s="25">
        <v>0.86399999999999999</v>
      </c>
      <c r="AN44" s="25">
        <v>0.86599999999999999</v>
      </c>
      <c r="AO44" s="25">
        <v>0.86799999999999999</v>
      </c>
      <c r="AP44" s="25">
        <v>0.87</v>
      </c>
      <c r="AQ44" s="25">
        <v>0.872</v>
      </c>
      <c r="AR44" s="25">
        <v>0.874</v>
      </c>
      <c r="AS44" s="25">
        <v>0.876</v>
      </c>
      <c r="AT44" s="25">
        <v>0.878</v>
      </c>
      <c r="AU44" s="25">
        <v>0.88</v>
      </c>
      <c r="AV44" s="25">
        <v>0.88200000000000001</v>
      </c>
      <c r="AW44" s="25">
        <v>0.88400000000000001</v>
      </c>
      <c r="AX44" s="25">
        <v>0.88600000000000001</v>
      </c>
      <c r="AY44" s="25">
        <v>0.88800000000000001</v>
      </c>
      <c r="AZ44" s="25">
        <v>0.89</v>
      </c>
      <c r="BA44" s="25">
        <v>0.89200000000000002</v>
      </c>
      <c r="BB44" s="25">
        <v>0.89400000000000002</v>
      </c>
      <c r="BC44" s="25">
        <v>0.89600000000000002</v>
      </c>
      <c r="BD44" s="25">
        <v>0.89800000000000002</v>
      </c>
      <c r="BE44" s="25">
        <v>0.9</v>
      </c>
      <c r="BF44" s="25"/>
      <c r="BG44" s="25"/>
    </row>
    <row r="45" spans="1:59" ht="14.4" x14ac:dyDescent="0.3">
      <c r="D45" s="26" t="s">
        <v>54</v>
      </c>
      <c r="E45" s="8" t="s">
        <v>41</v>
      </c>
      <c r="F45" s="8" t="s">
        <v>42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  <c r="P45" s="25">
        <v>1</v>
      </c>
      <c r="Q45" s="25">
        <v>1</v>
      </c>
      <c r="R45" s="25">
        <v>1</v>
      </c>
      <c r="S45" s="25">
        <v>1</v>
      </c>
      <c r="T45" s="25">
        <v>1</v>
      </c>
      <c r="U45" s="25">
        <v>1</v>
      </c>
      <c r="V45" s="25">
        <v>1</v>
      </c>
      <c r="W45" s="25">
        <v>1</v>
      </c>
      <c r="X45" s="25">
        <v>1</v>
      </c>
      <c r="Y45" s="25">
        <v>1</v>
      </c>
      <c r="Z45" s="25">
        <v>1</v>
      </c>
      <c r="AA45" s="25">
        <v>1</v>
      </c>
      <c r="AB45" s="25">
        <v>1</v>
      </c>
      <c r="AC45" s="25">
        <v>1</v>
      </c>
      <c r="AD45" s="25">
        <v>1</v>
      </c>
      <c r="AE45" s="25">
        <v>1</v>
      </c>
      <c r="AF45" s="25">
        <v>1</v>
      </c>
      <c r="AG45" s="25">
        <v>1</v>
      </c>
      <c r="AH45" s="25">
        <v>1</v>
      </c>
      <c r="AI45" s="25">
        <v>1</v>
      </c>
      <c r="AJ45" s="25">
        <v>1</v>
      </c>
      <c r="AK45" s="25">
        <v>1</v>
      </c>
      <c r="AL45" s="25">
        <v>1</v>
      </c>
      <c r="AM45" s="25">
        <v>1</v>
      </c>
      <c r="AN45" s="25">
        <v>1</v>
      </c>
      <c r="AO45" s="25">
        <v>1</v>
      </c>
      <c r="AP45" s="25">
        <v>1</v>
      </c>
      <c r="AQ45" s="25">
        <v>1</v>
      </c>
      <c r="AR45" s="25">
        <v>1</v>
      </c>
      <c r="AS45" s="25">
        <v>1</v>
      </c>
      <c r="AT45" s="25">
        <v>1</v>
      </c>
      <c r="AU45" s="25">
        <v>1</v>
      </c>
      <c r="AV45" s="25">
        <v>1</v>
      </c>
      <c r="AW45" s="25">
        <v>1</v>
      </c>
      <c r="AX45" s="25">
        <v>1</v>
      </c>
      <c r="AY45" s="25">
        <v>1</v>
      </c>
      <c r="AZ45" s="25">
        <v>1</v>
      </c>
      <c r="BA45" s="25">
        <v>1</v>
      </c>
      <c r="BB45" s="25">
        <v>1</v>
      </c>
      <c r="BC45" s="25">
        <v>1</v>
      </c>
      <c r="BD45" s="25">
        <v>1</v>
      </c>
      <c r="BE45" s="25">
        <v>1</v>
      </c>
      <c r="BF45" s="25"/>
      <c r="BG45" s="25"/>
    </row>
    <row r="46" spans="1:59" ht="14.4" x14ac:dyDescent="0.3">
      <c r="D46" s="26" t="s">
        <v>55</v>
      </c>
      <c r="E46" s="8" t="s">
        <v>56</v>
      </c>
      <c r="F46" s="8" t="s">
        <v>42</v>
      </c>
      <c r="G46" s="25">
        <v>0.8</v>
      </c>
      <c r="H46" s="25">
        <v>0.80100000000000005</v>
      </c>
      <c r="I46" s="25">
        <v>0.80200000000000005</v>
      </c>
      <c r="J46" s="25">
        <v>0.80300000000000005</v>
      </c>
      <c r="K46" s="25">
        <v>0.80400000000000005</v>
      </c>
      <c r="L46" s="25">
        <v>0.80500000000000005</v>
      </c>
      <c r="M46" s="25">
        <v>0.80600000000000005</v>
      </c>
      <c r="N46" s="25">
        <v>0.80700000000000005</v>
      </c>
      <c r="O46" s="25">
        <v>0.80800000000000005</v>
      </c>
      <c r="P46" s="25">
        <v>0.80900000000000005</v>
      </c>
      <c r="Q46" s="25">
        <v>0.81</v>
      </c>
      <c r="R46" s="25">
        <v>0.81100000000000005</v>
      </c>
      <c r="S46" s="25">
        <v>0.81200000000000006</v>
      </c>
      <c r="T46" s="25">
        <v>0.81299999999999994</v>
      </c>
      <c r="U46" s="25">
        <v>0.81399999999999995</v>
      </c>
      <c r="V46" s="25">
        <v>0.81499999999999995</v>
      </c>
      <c r="W46" s="25">
        <v>0.81599999999999995</v>
      </c>
      <c r="X46" s="25">
        <v>0.81699999999999995</v>
      </c>
      <c r="Y46" s="25">
        <v>0.81799999999999995</v>
      </c>
      <c r="Z46" s="25">
        <v>0.81899999999999995</v>
      </c>
      <c r="AA46" s="25">
        <v>0.82</v>
      </c>
      <c r="AB46" s="25">
        <v>0.82099999999999995</v>
      </c>
      <c r="AC46" s="25">
        <v>0.82199999999999995</v>
      </c>
      <c r="AD46" s="25">
        <v>0.82299999999999995</v>
      </c>
      <c r="AE46" s="25">
        <v>0.82399999999999995</v>
      </c>
      <c r="AF46" s="25">
        <v>0.82499999999999996</v>
      </c>
      <c r="AG46" s="25">
        <v>0.82599999999999996</v>
      </c>
      <c r="AH46" s="25">
        <v>0.82699999999999996</v>
      </c>
      <c r="AI46" s="25">
        <v>0.82799999999999996</v>
      </c>
      <c r="AJ46" s="25">
        <v>0.82899999999999996</v>
      </c>
      <c r="AK46" s="25">
        <v>0.83</v>
      </c>
      <c r="AL46" s="25">
        <v>0.83099999999999996</v>
      </c>
      <c r="AM46" s="25">
        <v>0.83199999999999996</v>
      </c>
      <c r="AN46" s="25">
        <v>0.83299999999999996</v>
      </c>
      <c r="AO46" s="25">
        <v>0.83399999999999996</v>
      </c>
      <c r="AP46" s="25">
        <v>0.83499999999999996</v>
      </c>
      <c r="AQ46" s="25">
        <v>0.83599999999999997</v>
      </c>
      <c r="AR46" s="25">
        <v>0.83699999999999997</v>
      </c>
      <c r="AS46" s="25">
        <v>0.83799999999999997</v>
      </c>
      <c r="AT46" s="25">
        <v>0.83899999999999997</v>
      </c>
      <c r="AU46" s="25">
        <v>0.84</v>
      </c>
      <c r="AV46" s="25">
        <v>0.84099999999999997</v>
      </c>
      <c r="AW46" s="25">
        <v>0.84199999999999997</v>
      </c>
      <c r="AX46" s="25">
        <v>0.84299999999999997</v>
      </c>
      <c r="AY46" s="25">
        <v>0.84399999999999997</v>
      </c>
      <c r="AZ46" s="25">
        <v>0.84499999999999997</v>
      </c>
      <c r="BA46" s="25">
        <v>0.84599999999999997</v>
      </c>
      <c r="BB46" s="25">
        <v>0.84699999999999998</v>
      </c>
      <c r="BC46" s="25">
        <v>0.84799999999999998</v>
      </c>
      <c r="BD46" s="25">
        <v>0.84899999999999998</v>
      </c>
      <c r="BE46" s="25">
        <v>0.85</v>
      </c>
      <c r="BF46" s="25"/>
      <c r="BG46" s="25"/>
    </row>
    <row r="47" spans="1:59" ht="14.4" x14ac:dyDescent="0.3">
      <c r="D47" s="26" t="s">
        <v>57</v>
      </c>
      <c r="E47" s="8" t="s">
        <v>56</v>
      </c>
      <c r="F47" s="8" t="s">
        <v>42</v>
      </c>
      <c r="G47" s="25">
        <v>0.8</v>
      </c>
      <c r="H47" s="25">
        <v>0.80100000000000005</v>
      </c>
      <c r="I47" s="25">
        <v>0.80200000000000005</v>
      </c>
      <c r="J47" s="25">
        <v>0.80300000000000005</v>
      </c>
      <c r="K47" s="25">
        <v>0.80400000000000005</v>
      </c>
      <c r="L47" s="25">
        <v>0.80500000000000005</v>
      </c>
      <c r="M47" s="25">
        <v>0.80600000000000005</v>
      </c>
      <c r="N47" s="25">
        <v>0.80700000000000005</v>
      </c>
      <c r="O47" s="25">
        <v>0.80800000000000005</v>
      </c>
      <c r="P47" s="25">
        <v>0.80900000000000005</v>
      </c>
      <c r="Q47" s="25">
        <v>0.81</v>
      </c>
      <c r="R47" s="25">
        <v>0.81100000000000005</v>
      </c>
      <c r="S47" s="25">
        <v>0.81200000000000006</v>
      </c>
      <c r="T47" s="25">
        <v>0.81299999999999994</v>
      </c>
      <c r="U47" s="25">
        <v>0.81399999999999995</v>
      </c>
      <c r="V47" s="25">
        <v>0.81499999999999995</v>
      </c>
      <c r="W47" s="25">
        <v>0.81599999999999995</v>
      </c>
      <c r="X47" s="25">
        <v>0.81699999999999995</v>
      </c>
      <c r="Y47" s="25">
        <v>0.81799999999999995</v>
      </c>
      <c r="Z47" s="25">
        <v>0.81899999999999995</v>
      </c>
      <c r="AA47" s="25">
        <v>0.82</v>
      </c>
      <c r="AB47" s="25">
        <v>0.82099999999999995</v>
      </c>
      <c r="AC47" s="25">
        <v>0.82199999999999995</v>
      </c>
      <c r="AD47" s="25">
        <v>0.82299999999999995</v>
      </c>
      <c r="AE47" s="25">
        <v>0.82399999999999995</v>
      </c>
      <c r="AF47" s="25">
        <v>0.82499999999999996</v>
      </c>
      <c r="AG47" s="25">
        <v>0.82599999999999996</v>
      </c>
      <c r="AH47" s="25">
        <v>0.82699999999999996</v>
      </c>
      <c r="AI47" s="25">
        <v>0.82799999999999996</v>
      </c>
      <c r="AJ47" s="25">
        <v>0.82899999999999996</v>
      </c>
      <c r="AK47" s="25">
        <v>0.83</v>
      </c>
      <c r="AL47" s="25">
        <v>0.83099999999999996</v>
      </c>
      <c r="AM47" s="25">
        <v>0.83199999999999996</v>
      </c>
      <c r="AN47" s="25">
        <v>0.83299999999999996</v>
      </c>
      <c r="AO47" s="25">
        <v>0.83399999999999996</v>
      </c>
      <c r="AP47" s="25">
        <v>0.83499999999999996</v>
      </c>
      <c r="AQ47" s="25">
        <v>0.83599999999999997</v>
      </c>
      <c r="AR47" s="25">
        <v>0.83699999999999997</v>
      </c>
      <c r="AS47" s="25">
        <v>0.83799999999999997</v>
      </c>
      <c r="AT47" s="25">
        <v>0.83899999999999997</v>
      </c>
      <c r="AU47" s="25">
        <v>0.84</v>
      </c>
      <c r="AV47" s="25">
        <v>0.84099999999999997</v>
      </c>
      <c r="AW47" s="25">
        <v>0.84199999999999997</v>
      </c>
      <c r="AX47" s="25">
        <v>0.84299999999999997</v>
      </c>
      <c r="AY47" s="25">
        <v>0.84399999999999997</v>
      </c>
      <c r="AZ47" s="25">
        <v>0.84499999999999997</v>
      </c>
      <c r="BA47" s="25">
        <v>0.84599999999999997</v>
      </c>
      <c r="BB47" s="25">
        <v>0.84699999999999998</v>
      </c>
      <c r="BC47" s="25">
        <v>0.84799999999999998</v>
      </c>
      <c r="BD47" s="25">
        <v>0.84899999999999998</v>
      </c>
      <c r="BE47" s="25">
        <v>0.85</v>
      </c>
      <c r="BF47" s="25"/>
      <c r="BG47" s="25"/>
    </row>
    <row r="48" spans="1:59" ht="14.4" x14ac:dyDescent="0.3">
      <c r="B48" s="8" t="s">
        <v>58</v>
      </c>
      <c r="D48" s="27" t="s">
        <v>59</v>
      </c>
      <c r="E48" s="8" t="s">
        <v>41</v>
      </c>
      <c r="F48" s="8" t="s">
        <v>42</v>
      </c>
      <c r="G48" s="25">
        <v>1</v>
      </c>
      <c r="H48" s="25">
        <v>1</v>
      </c>
      <c r="I48" s="25">
        <v>1</v>
      </c>
      <c r="J48" s="25">
        <v>1</v>
      </c>
      <c r="K48" s="25">
        <v>1</v>
      </c>
      <c r="L48" s="25">
        <v>1</v>
      </c>
      <c r="M48" s="25">
        <v>1</v>
      </c>
      <c r="N48" s="25">
        <v>1</v>
      </c>
      <c r="O48" s="25">
        <v>1</v>
      </c>
      <c r="P48" s="25">
        <v>1</v>
      </c>
      <c r="Q48" s="25">
        <v>1</v>
      </c>
      <c r="R48" s="25">
        <v>1</v>
      </c>
      <c r="S48" s="25">
        <v>1</v>
      </c>
      <c r="T48" s="25">
        <v>1</v>
      </c>
      <c r="U48" s="25">
        <v>1</v>
      </c>
      <c r="V48" s="25">
        <v>1</v>
      </c>
      <c r="W48" s="25">
        <v>1</v>
      </c>
      <c r="X48" s="25">
        <v>1</v>
      </c>
      <c r="Y48" s="25">
        <v>1</v>
      </c>
      <c r="Z48" s="25">
        <v>1</v>
      </c>
      <c r="AA48" s="25">
        <v>1</v>
      </c>
      <c r="AB48" s="25">
        <v>1</v>
      </c>
      <c r="AC48" s="25">
        <v>1</v>
      </c>
      <c r="AD48" s="25">
        <v>1</v>
      </c>
      <c r="AE48" s="25">
        <v>1</v>
      </c>
      <c r="AF48" s="25">
        <v>1</v>
      </c>
      <c r="AG48" s="25">
        <v>1</v>
      </c>
      <c r="AH48" s="25">
        <v>1</v>
      </c>
      <c r="AI48" s="25">
        <v>1</v>
      </c>
      <c r="AJ48" s="25">
        <v>1</v>
      </c>
      <c r="AK48" s="25">
        <v>1</v>
      </c>
      <c r="AL48" s="25">
        <v>1</v>
      </c>
      <c r="AM48" s="25">
        <v>1</v>
      </c>
      <c r="AN48" s="25">
        <v>1</v>
      </c>
      <c r="AO48" s="25">
        <v>1</v>
      </c>
      <c r="AP48" s="25">
        <v>1</v>
      </c>
      <c r="AQ48" s="25">
        <v>1</v>
      </c>
      <c r="AR48" s="25">
        <v>1</v>
      </c>
      <c r="AS48" s="25">
        <v>1</v>
      </c>
      <c r="AT48" s="25">
        <v>1</v>
      </c>
      <c r="AU48" s="25">
        <v>1</v>
      </c>
      <c r="AV48" s="25">
        <v>1</v>
      </c>
      <c r="AW48" s="25">
        <v>1</v>
      </c>
      <c r="AX48" s="25">
        <v>1</v>
      </c>
      <c r="AY48" s="25">
        <v>1</v>
      </c>
      <c r="AZ48" s="25">
        <v>1</v>
      </c>
      <c r="BA48" s="25">
        <v>1</v>
      </c>
      <c r="BB48" s="25">
        <v>1</v>
      </c>
      <c r="BC48" s="25">
        <v>1</v>
      </c>
      <c r="BD48" s="25">
        <v>1</v>
      </c>
      <c r="BE48" s="25">
        <v>1</v>
      </c>
      <c r="BF48" s="25"/>
      <c r="BG48" s="25"/>
    </row>
    <row r="49" spans="4:59" ht="14.4" x14ac:dyDescent="0.3">
      <c r="D49" s="27" t="s">
        <v>60</v>
      </c>
      <c r="E49" s="8" t="s">
        <v>44</v>
      </c>
      <c r="F49" s="8" t="s">
        <v>42</v>
      </c>
      <c r="G49" s="25">
        <v>0.8</v>
      </c>
      <c r="H49" s="25">
        <v>0.80200000000000005</v>
      </c>
      <c r="I49" s="25">
        <v>0.80400000000000005</v>
      </c>
      <c r="J49" s="25">
        <v>0.80600000000000005</v>
      </c>
      <c r="K49" s="25">
        <v>0.80800000000000005</v>
      </c>
      <c r="L49" s="25">
        <v>0.81</v>
      </c>
      <c r="M49" s="25">
        <v>0.81200000000000006</v>
      </c>
      <c r="N49" s="25">
        <v>0.81399999999999995</v>
      </c>
      <c r="O49" s="25">
        <v>0.81599999999999995</v>
      </c>
      <c r="P49" s="25">
        <v>0.81799999999999995</v>
      </c>
      <c r="Q49" s="25">
        <v>0.82</v>
      </c>
      <c r="R49" s="25">
        <v>0.82199999999999995</v>
      </c>
      <c r="S49" s="25">
        <v>0.82399999999999995</v>
      </c>
      <c r="T49" s="25">
        <v>0.82599999999999996</v>
      </c>
      <c r="U49" s="25">
        <v>0.82799999999999996</v>
      </c>
      <c r="V49" s="25">
        <v>0.83</v>
      </c>
      <c r="W49" s="25">
        <v>0.83199999999999996</v>
      </c>
      <c r="X49" s="25">
        <v>0.83399999999999996</v>
      </c>
      <c r="Y49" s="25">
        <v>0.83599999999999997</v>
      </c>
      <c r="Z49" s="25">
        <v>0.83799999999999997</v>
      </c>
      <c r="AA49" s="25">
        <v>0.84</v>
      </c>
      <c r="AB49" s="25">
        <v>0.84199999999999997</v>
      </c>
      <c r="AC49" s="25">
        <v>0.84399999999999997</v>
      </c>
      <c r="AD49" s="25">
        <v>0.84599999999999997</v>
      </c>
      <c r="AE49" s="25">
        <v>0.84799999999999998</v>
      </c>
      <c r="AF49" s="25">
        <v>0.85</v>
      </c>
      <c r="AG49" s="25">
        <v>0.85199999999999998</v>
      </c>
      <c r="AH49" s="25">
        <v>0.85399999999999998</v>
      </c>
      <c r="AI49" s="25">
        <v>0.85599999999999998</v>
      </c>
      <c r="AJ49" s="25">
        <v>0.85799999999999998</v>
      </c>
      <c r="AK49" s="25">
        <v>0.86</v>
      </c>
      <c r="AL49" s="25">
        <v>0.86199999999999999</v>
      </c>
      <c r="AM49" s="25">
        <v>0.86399999999999999</v>
      </c>
      <c r="AN49" s="25">
        <v>0.86599999999999999</v>
      </c>
      <c r="AO49" s="25">
        <v>0.86799999999999999</v>
      </c>
      <c r="AP49" s="25">
        <v>0.87</v>
      </c>
      <c r="AQ49" s="25">
        <v>0.872</v>
      </c>
      <c r="AR49" s="25">
        <v>0.874</v>
      </c>
      <c r="AS49" s="25">
        <v>0.876</v>
      </c>
      <c r="AT49" s="25">
        <v>0.878</v>
      </c>
      <c r="AU49" s="25">
        <v>0.88</v>
      </c>
      <c r="AV49" s="25">
        <v>0.88200000000000001</v>
      </c>
      <c r="AW49" s="25">
        <v>0.88400000000000001</v>
      </c>
      <c r="AX49" s="25">
        <v>0.88600000000000001</v>
      </c>
      <c r="AY49" s="25">
        <v>0.88800000000000001</v>
      </c>
      <c r="AZ49" s="25">
        <v>0.89</v>
      </c>
      <c r="BA49" s="25">
        <v>0.89200000000000002</v>
      </c>
      <c r="BB49" s="25">
        <v>0.89400000000000002</v>
      </c>
      <c r="BC49" s="25">
        <v>0.89600000000000002</v>
      </c>
      <c r="BD49" s="25">
        <v>0.89800000000000002</v>
      </c>
      <c r="BE49" s="25">
        <v>0.9</v>
      </c>
      <c r="BF49" s="25"/>
      <c r="BG49" s="25"/>
    </row>
    <row r="50" spans="4:59" ht="14.4" x14ac:dyDescent="0.3">
      <c r="D50" s="27" t="s">
        <v>61</v>
      </c>
      <c r="E50" s="8" t="s">
        <v>41</v>
      </c>
      <c r="F50" s="8" t="s">
        <v>42</v>
      </c>
      <c r="G50" s="25">
        <v>1</v>
      </c>
      <c r="H50" s="25">
        <v>1</v>
      </c>
      <c r="I50" s="25">
        <v>1</v>
      </c>
      <c r="J50" s="25">
        <v>1</v>
      </c>
      <c r="K50" s="25">
        <v>1</v>
      </c>
      <c r="L50" s="25">
        <v>1</v>
      </c>
      <c r="M50" s="25">
        <v>1</v>
      </c>
      <c r="N50" s="25">
        <v>1</v>
      </c>
      <c r="O50" s="25">
        <v>1</v>
      </c>
      <c r="P50" s="25">
        <v>1</v>
      </c>
      <c r="Q50" s="25">
        <v>1</v>
      </c>
      <c r="R50" s="25">
        <v>1</v>
      </c>
      <c r="S50" s="25">
        <v>1</v>
      </c>
      <c r="T50" s="25">
        <v>1</v>
      </c>
      <c r="U50" s="25">
        <v>1</v>
      </c>
      <c r="V50" s="25">
        <v>1</v>
      </c>
      <c r="W50" s="25">
        <v>1</v>
      </c>
      <c r="X50" s="25">
        <v>1</v>
      </c>
      <c r="Y50" s="25">
        <v>1</v>
      </c>
      <c r="Z50" s="25">
        <v>1</v>
      </c>
      <c r="AA50" s="25">
        <v>1</v>
      </c>
      <c r="AB50" s="25">
        <v>1</v>
      </c>
      <c r="AC50" s="25">
        <v>1</v>
      </c>
      <c r="AD50" s="25">
        <v>1</v>
      </c>
      <c r="AE50" s="25">
        <v>1</v>
      </c>
      <c r="AF50" s="25">
        <v>1</v>
      </c>
      <c r="AG50" s="25">
        <v>1</v>
      </c>
      <c r="AH50" s="25">
        <v>1</v>
      </c>
      <c r="AI50" s="25">
        <v>1</v>
      </c>
      <c r="AJ50" s="25">
        <v>1</v>
      </c>
      <c r="AK50" s="25">
        <v>1</v>
      </c>
      <c r="AL50" s="25">
        <v>1</v>
      </c>
      <c r="AM50" s="25">
        <v>1</v>
      </c>
      <c r="AN50" s="25">
        <v>1</v>
      </c>
      <c r="AO50" s="25">
        <v>1</v>
      </c>
      <c r="AP50" s="25">
        <v>1</v>
      </c>
      <c r="AQ50" s="25">
        <v>1</v>
      </c>
      <c r="AR50" s="25">
        <v>1</v>
      </c>
      <c r="AS50" s="25">
        <v>1</v>
      </c>
      <c r="AT50" s="25">
        <v>1</v>
      </c>
      <c r="AU50" s="25">
        <v>1</v>
      </c>
      <c r="AV50" s="25">
        <v>1</v>
      </c>
      <c r="AW50" s="25">
        <v>1</v>
      </c>
      <c r="AX50" s="25">
        <v>1</v>
      </c>
      <c r="AY50" s="25">
        <v>1</v>
      </c>
      <c r="AZ50" s="25">
        <v>1</v>
      </c>
      <c r="BA50" s="25">
        <v>1</v>
      </c>
      <c r="BB50" s="25">
        <v>1</v>
      </c>
      <c r="BC50" s="25">
        <v>1</v>
      </c>
      <c r="BD50" s="25">
        <v>1</v>
      </c>
      <c r="BE50" s="25">
        <v>1</v>
      </c>
      <c r="BF50" s="25"/>
      <c r="BG50" s="25"/>
    </row>
    <row r="51" spans="4:59" ht="14.4" x14ac:dyDescent="0.3">
      <c r="D51" s="27" t="s">
        <v>62</v>
      </c>
      <c r="E51" s="8" t="s">
        <v>41</v>
      </c>
      <c r="F51" s="8" t="s">
        <v>42</v>
      </c>
      <c r="G51" s="25">
        <v>1</v>
      </c>
      <c r="H51" s="25">
        <v>1</v>
      </c>
      <c r="I51" s="25">
        <v>1</v>
      </c>
      <c r="J51" s="25">
        <v>1</v>
      </c>
      <c r="K51" s="25">
        <v>1</v>
      </c>
      <c r="L51" s="25">
        <v>1</v>
      </c>
      <c r="M51" s="25">
        <v>1</v>
      </c>
      <c r="N51" s="25">
        <v>1</v>
      </c>
      <c r="O51" s="25">
        <v>1</v>
      </c>
      <c r="P51" s="25">
        <v>1</v>
      </c>
      <c r="Q51" s="25">
        <v>1</v>
      </c>
      <c r="R51" s="25">
        <v>1</v>
      </c>
      <c r="S51" s="25">
        <v>1</v>
      </c>
      <c r="T51" s="25">
        <v>1</v>
      </c>
      <c r="U51" s="25">
        <v>1</v>
      </c>
      <c r="V51" s="25">
        <v>1</v>
      </c>
      <c r="W51" s="25">
        <v>1</v>
      </c>
      <c r="X51" s="25">
        <v>1</v>
      </c>
      <c r="Y51" s="25">
        <v>1</v>
      </c>
      <c r="Z51" s="25">
        <v>1</v>
      </c>
      <c r="AA51" s="25">
        <v>1</v>
      </c>
      <c r="AB51" s="25">
        <v>1</v>
      </c>
      <c r="AC51" s="25">
        <v>1</v>
      </c>
      <c r="AD51" s="25">
        <v>1</v>
      </c>
      <c r="AE51" s="25">
        <v>1</v>
      </c>
      <c r="AF51" s="25">
        <v>1</v>
      </c>
      <c r="AG51" s="25">
        <v>1</v>
      </c>
      <c r="AH51" s="25">
        <v>1</v>
      </c>
      <c r="AI51" s="25">
        <v>1</v>
      </c>
      <c r="AJ51" s="25">
        <v>1</v>
      </c>
      <c r="AK51" s="25">
        <v>1</v>
      </c>
      <c r="AL51" s="25">
        <v>1</v>
      </c>
      <c r="AM51" s="25">
        <v>1</v>
      </c>
      <c r="AN51" s="25">
        <v>1</v>
      </c>
      <c r="AO51" s="25">
        <v>1</v>
      </c>
      <c r="AP51" s="25">
        <v>1</v>
      </c>
      <c r="AQ51" s="25">
        <v>1</v>
      </c>
      <c r="AR51" s="25">
        <v>1</v>
      </c>
      <c r="AS51" s="25">
        <v>1</v>
      </c>
      <c r="AT51" s="25">
        <v>1</v>
      </c>
      <c r="AU51" s="25">
        <v>1</v>
      </c>
      <c r="AV51" s="25">
        <v>1</v>
      </c>
      <c r="AW51" s="25">
        <v>1</v>
      </c>
      <c r="AX51" s="25">
        <v>1</v>
      </c>
      <c r="AY51" s="25">
        <v>1</v>
      </c>
      <c r="AZ51" s="25">
        <v>1</v>
      </c>
      <c r="BA51" s="25">
        <v>1</v>
      </c>
      <c r="BB51" s="25">
        <v>1</v>
      </c>
      <c r="BC51" s="25">
        <v>1</v>
      </c>
      <c r="BD51" s="25">
        <v>1</v>
      </c>
      <c r="BE51" s="25">
        <v>1</v>
      </c>
      <c r="BF51" s="25"/>
      <c r="BG51" s="25"/>
    </row>
    <row r="52" spans="4:59" ht="14.4" x14ac:dyDescent="0.3">
      <c r="D52" s="27" t="s">
        <v>63</v>
      </c>
      <c r="E52" s="8" t="s">
        <v>64</v>
      </c>
      <c r="F52" s="8" t="s">
        <v>42</v>
      </c>
      <c r="G52" s="25">
        <v>0.8</v>
      </c>
      <c r="H52" s="25">
        <v>0.80200000000000005</v>
      </c>
      <c r="I52" s="25">
        <v>0.80400000000000005</v>
      </c>
      <c r="J52" s="25">
        <v>0.80600000000000005</v>
      </c>
      <c r="K52" s="25">
        <v>0.80800000000000005</v>
      </c>
      <c r="L52" s="25">
        <v>0.81</v>
      </c>
      <c r="M52" s="25">
        <v>0.81200000000000006</v>
      </c>
      <c r="N52" s="25">
        <v>0.81399999999999995</v>
      </c>
      <c r="O52" s="25">
        <v>0.81599999999999995</v>
      </c>
      <c r="P52" s="25">
        <v>0.81799999999999995</v>
      </c>
      <c r="Q52" s="25">
        <v>0.82</v>
      </c>
      <c r="R52" s="25">
        <v>0.82199999999999995</v>
      </c>
      <c r="S52" s="25">
        <v>0.82399999999999995</v>
      </c>
      <c r="T52" s="25">
        <v>0.82599999999999996</v>
      </c>
      <c r="U52" s="25">
        <v>0.82799999999999996</v>
      </c>
      <c r="V52" s="25">
        <v>0.83</v>
      </c>
      <c r="W52" s="25">
        <v>0.83199999999999996</v>
      </c>
      <c r="X52" s="25">
        <v>0.83399999999999996</v>
      </c>
      <c r="Y52" s="25">
        <v>0.83599999999999997</v>
      </c>
      <c r="Z52" s="25">
        <v>0.83799999999999997</v>
      </c>
      <c r="AA52" s="25">
        <v>0.84</v>
      </c>
      <c r="AB52" s="25">
        <v>0.84199999999999997</v>
      </c>
      <c r="AC52" s="25">
        <v>0.84399999999999997</v>
      </c>
      <c r="AD52" s="25">
        <v>0.84599999999999997</v>
      </c>
      <c r="AE52" s="25">
        <v>0.84799999999999998</v>
      </c>
      <c r="AF52" s="25">
        <v>0.85</v>
      </c>
      <c r="AG52" s="25">
        <v>0.85199999999999998</v>
      </c>
      <c r="AH52" s="25">
        <v>0.85399999999999998</v>
      </c>
      <c r="AI52" s="25">
        <v>0.85599999999999998</v>
      </c>
      <c r="AJ52" s="25">
        <v>0.85799999999999998</v>
      </c>
      <c r="AK52" s="25">
        <v>0.86</v>
      </c>
      <c r="AL52" s="25">
        <v>0.86199999999999999</v>
      </c>
      <c r="AM52" s="25">
        <v>0.86399999999999999</v>
      </c>
      <c r="AN52" s="25">
        <v>0.86599999999999999</v>
      </c>
      <c r="AO52" s="25">
        <v>0.86799999999999999</v>
      </c>
      <c r="AP52" s="25">
        <v>0.87</v>
      </c>
      <c r="AQ52" s="25">
        <v>0.872</v>
      </c>
      <c r="AR52" s="25">
        <v>0.874</v>
      </c>
      <c r="AS52" s="25">
        <v>0.876</v>
      </c>
      <c r="AT52" s="25">
        <v>0.878</v>
      </c>
      <c r="AU52" s="25">
        <v>0.88</v>
      </c>
      <c r="AV52" s="25">
        <v>0.88200000000000001</v>
      </c>
      <c r="AW52" s="25">
        <v>0.88400000000000001</v>
      </c>
      <c r="AX52" s="25">
        <v>0.88600000000000001</v>
      </c>
      <c r="AY52" s="25">
        <v>0.88800000000000001</v>
      </c>
      <c r="AZ52" s="25">
        <v>0.89</v>
      </c>
      <c r="BA52" s="25">
        <v>0.89200000000000002</v>
      </c>
      <c r="BB52" s="25">
        <v>0.89400000000000002</v>
      </c>
      <c r="BC52" s="25">
        <v>0.89600000000000002</v>
      </c>
      <c r="BD52" s="25">
        <v>0.89800000000000002</v>
      </c>
      <c r="BE52" s="25">
        <v>0.9</v>
      </c>
      <c r="BF52" s="25"/>
      <c r="BG52" s="25"/>
    </row>
    <row r="53" spans="4:59" ht="14.4" x14ac:dyDescent="0.3">
      <c r="D53" s="27" t="s">
        <v>65</v>
      </c>
      <c r="E53" s="8" t="s">
        <v>64</v>
      </c>
      <c r="F53" s="8" t="s">
        <v>42</v>
      </c>
      <c r="G53" s="25">
        <v>0.8</v>
      </c>
      <c r="H53" s="25">
        <v>0.80200000000000005</v>
      </c>
      <c r="I53" s="25">
        <v>0.80400000000000005</v>
      </c>
      <c r="J53" s="25">
        <v>0.80600000000000005</v>
      </c>
      <c r="K53" s="25">
        <v>0.80800000000000005</v>
      </c>
      <c r="L53" s="25">
        <v>0.81</v>
      </c>
      <c r="M53" s="25">
        <v>0.81200000000000006</v>
      </c>
      <c r="N53" s="25">
        <v>0.81399999999999995</v>
      </c>
      <c r="O53" s="25">
        <v>0.81599999999999995</v>
      </c>
      <c r="P53" s="25">
        <v>0.81799999999999995</v>
      </c>
      <c r="Q53" s="25">
        <v>0.82</v>
      </c>
      <c r="R53" s="25">
        <v>0.82199999999999995</v>
      </c>
      <c r="S53" s="25">
        <v>0.82399999999999995</v>
      </c>
      <c r="T53" s="25">
        <v>0.82599999999999996</v>
      </c>
      <c r="U53" s="25">
        <v>0.82799999999999996</v>
      </c>
      <c r="V53" s="25">
        <v>0.83</v>
      </c>
      <c r="W53" s="25">
        <v>0.83199999999999996</v>
      </c>
      <c r="X53" s="25">
        <v>0.83399999999999996</v>
      </c>
      <c r="Y53" s="25">
        <v>0.83599999999999997</v>
      </c>
      <c r="Z53" s="25">
        <v>0.83799999999999997</v>
      </c>
      <c r="AA53" s="25">
        <v>0.84</v>
      </c>
      <c r="AB53" s="25">
        <v>0.84199999999999997</v>
      </c>
      <c r="AC53" s="25">
        <v>0.84399999999999997</v>
      </c>
      <c r="AD53" s="25">
        <v>0.84599999999999997</v>
      </c>
      <c r="AE53" s="25">
        <v>0.84799999999999998</v>
      </c>
      <c r="AF53" s="25">
        <v>0.85</v>
      </c>
      <c r="AG53" s="25">
        <v>0.85199999999999998</v>
      </c>
      <c r="AH53" s="25">
        <v>0.85399999999999998</v>
      </c>
      <c r="AI53" s="25">
        <v>0.85599999999999998</v>
      </c>
      <c r="AJ53" s="25">
        <v>0.85799999999999998</v>
      </c>
      <c r="AK53" s="25">
        <v>0.86</v>
      </c>
      <c r="AL53" s="25">
        <v>0.86199999999999999</v>
      </c>
      <c r="AM53" s="25">
        <v>0.86399999999999999</v>
      </c>
      <c r="AN53" s="25">
        <v>0.86599999999999999</v>
      </c>
      <c r="AO53" s="25">
        <v>0.86799999999999999</v>
      </c>
      <c r="AP53" s="25">
        <v>0.87</v>
      </c>
      <c r="AQ53" s="25">
        <v>0.872</v>
      </c>
      <c r="AR53" s="25">
        <v>0.874</v>
      </c>
      <c r="AS53" s="25">
        <v>0.876</v>
      </c>
      <c r="AT53" s="25">
        <v>0.878</v>
      </c>
      <c r="AU53" s="25">
        <v>0.88</v>
      </c>
      <c r="AV53" s="25">
        <v>0.88200000000000001</v>
      </c>
      <c r="AW53" s="25">
        <v>0.88400000000000001</v>
      </c>
      <c r="AX53" s="25">
        <v>0.88600000000000001</v>
      </c>
      <c r="AY53" s="25">
        <v>0.88800000000000001</v>
      </c>
      <c r="AZ53" s="25">
        <v>0.89</v>
      </c>
      <c r="BA53" s="25">
        <v>0.89200000000000002</v>
      </c>
      <c r="BB53" s="25">
        <v>0.89400000000000002</v>
      </c>
      <c r="BC53" s="25">
        <v>0.89600000000000002</v>
      </c>
      <c r="BD53" s="25">
        <v>0.89800000000000002</v>
      </c>
      <c r="BE53" s="25">
        <v>0.9</v>
      </c>
      <c r="BF53" s="25"/>
      <c r="BG53" s="25"/>
    </row>
    <row r="54" spans="4:59" s="9" customFormat="1" x14ac:dyDescent="0.25">
      <c r="D54" s="9" t="s">
        <v>66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E54" s="28"/>
    </row>
    <row r="55" spans="4:59" x14ac:dyDescent="0.25">
      <c r="D55" s="8"/>
      <c r="F55" s="8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E55" s="29"/>
    </row>
    <row r="56" spans="4:59" x14ac:dyDescent="0.25">
      <c r="D56" s="9" t="s">
        <v>67</v>
      </c>
      <c r="E56" s="9"/>
      <c r="F56" s="16"/>
      <c r="G56" s="9">
        <v>1960</v>
      </c>
      <c r="H56" s="9">
        <v>1961</v>
      </c>
      <c r="I56" s="9">
        <v>1962</v>
      </c>
      <c r="J56" s="9">
        <v>1963</v>
      </c>
      <c r="K56" s="9">
        <v>1964</v>
      </c>
      <c r="L56" s="9">
        <v>1965</v>
      </c>
      <c r="M56" s="9">
        <v>1966</v>
      </c>
      <c r="N56" s="9">
        <v>1967</v>
      </c>
      <c r="O56" s="9">
        <v>1968</v>
      </c>
      <c r="P56" s="9">
        <v>1969</v>
      </c>
      <c r="Q56" s="9">
        <v>1970</v>
      </c>
      <c r="R56" s="9">
        <v>1971</v>
      </c>
      <c r="S56" s="9">
        <v>1972</v>
      </c>
      <c r="T56" s="9">
        <v>1973</v>
      </c>
      <c r="U56" s="9">
        <v>1974</v>
      </c>
      <c r="V56" s="9">
        <v>1975</v>
      </c>
      <c r="W56" s="9">
        <v>1976</v>
      </c>
      <c r="X56" s="9">
        <v>1977</v>
      </c>
      <c r="Y56" s="9">
        <v>1978</v>
      </c>
      <c r="Z56" s="9">
        <v>1979</v>
      </c>
      <c r="AA56" s="9">
        <v>1980</v>
      </c>
      <c r="AB56" s="9">
        <v>1981</v>
      </c>
      <c r="AC56" s="9">
        <v>1982</v>
      </c>
      <c r="AD56" s="9">
        <v>1983</v>
      </c>
      <c r="AE56" s="9">
        <v>1984</v>
      </c>
      <c r="AF56" s="9">
        <v>1985</v>
      </c>
      <c r="AG56" s="9">
        <v>1986</v>
      </c>
      <c r="AH56" s="9">
        <v>1987</v>
      </c>
      <c r="AI56" s="9">
        <v>1988</v>
      </c>
      <c r="AJ56" s="9">
        <v>1989</v>
      </c>
      <c r="AK56" s="9">
        <v>1990</v>
      </c>
      <c r="AL56" s="9">
        <v>1991</v>
      </c>
      <c r="AM56" s="9">
        <v>1992</v>
      </c>
      <c r="AN56" s="9">
        <v>1993</v>
      </c>
      <c r="AO56" s="9">
        <v>1994</v>
      </c>
      <c r="AP56" s="9">
        <v>1995</v>
      </c>
      <c r="AQ56" s="9">
        <v>1996</v>
      </c>
      <c r="AR56" s="9">
        <v>1997</v>
      </c>
      <c r="AS56" s="9">
        <v>1998</v>
      </c>
      <c r="AT56" s="9">
        <v>1999</v>
      </c>
      <c r="AU56" s="9">
        <v>2000</v>
      </c>
      <c r="AV56" s="9">
        <v>2001</v>
      </c>
      <c r="AW56" s="9">
        <v>2002</v>
      </c>
      <c r="AX56" s="9">
        <v>2003</v>
      </c>
      <c r="AY56" s="9">
        <v>2004</v>
      </c>
      <c r="AZ56" s="9">
        <v>2005</v>
      </c>
      <c r="BA56" s="9">
        <v>2006</v>
      </c>
      <c r="BB56" s="9">
        <v>2007</v>
      </c>
      <c r="BC56" s="9">
        <v>2008</v>
      </c>
      <c r="BD56" s="9">
        <v>2009</v>
      </c>
      <c r="BE56" s="9">
        <v>2010</v>
      </c>
      <c r="BF56" s="9"/>
      <c r="BG56" s="9"/>
    </row>
    <row r="57" spans="4:59" ht="14.4" x14ac:dyDescent="0.3">
      <c r="D57" s="24" t="s">
        <v>40</v>
      </c>
      <c r="E57" s="8" t="s">
        <v>68</v>
      </c>
      <c r="F57" s="8" t="s">
        <v>42</v>
      </c>
      <c r="G57" s="30">
        <f>G256</f>
        <v>3.5000000000000003E-2</v>
      </c>
      <c r="H57" s="30">
        <f t="shared" ref="H57:BE57" si="4">H256</f>
        <v>3.5499999999999997E-2</v>
      </c>
      <c r="I57" s="30">
        <f t="shared" si="4"/>
        <v>3.5999999999999997E-2</v>
      </c>
      <c r="J57" s="30">
        <f t="shared" si="4"/>
        <v>3.6499999999999998E-2</v>
      </c>
      <c r="K57" s="30">
        <f t="shared" si="4"/>
        <v>3.6999999999999998E-2</v>
      </c>
      <c r="L57" s="30">
        <f t="shared" si="4"/>
        <v>3.7499999999999999E-2</v>
      </c>
      <c r="M57" s="30">
        <f t="shared" si="4"/>
        <v>3.7999999999999999E-2</v>
      </c>
      <c r="N57" s="30">
        <f t="shared" si="4"/>
        <v>3.85E-2</v>
      </c>
      <c r="O57" s="30">
        <f t="shared" si="4"/>
        <v>3.9E-2</v>
      </c>
      <c r="P57" s="30">
        <f t="shared" si="4"/>
        <v>3.9499999999999903E-2</v>
      </c>
      <c r="Q57" s="30">
        <f t="shared" si="4"/>
        <v>3.9999999999999897E-2</v>
      </c>
      <c r="R57" s="30">
        <f t="shared" si="4"/>
        <v>4.0750000000000001E-2</v>
      </c>
      <c r="S57" s="30">
        <f t="shared" si="4"/>
        <v>4.1500000000000099E-2</v>
      </c>
      <c r="T57" s="30">
        <f t="shared" si="4"/>
        <v>4.2250000000000197E-2</v>
      </c>
      <c r="U57" s="30">
        <f t="shared" si="4"/>
        <v>4.3000000000000302E-2</v>
      </c>
      <c r="V57" s="30">
        <f t="shared" si="4"/>
        <v>4.37500000000004E-2</v>
      </c>
      <c r="W57" s="30">
        <f t="shared" si="4"/>
        <v>4.4500000000000497E-2</v>
      </c>
      <c r="X57" s="30">
        <f t="shared" si="4"/>
        <v>4.5250000000000602E-2</v>
      </c>
      <c r="Y57" s="30">
        <f t="shared" si="4"/>
        <v>4.60000000000007E-2</v>
      </c>
      <c r="Z57" s="30">
        <f t="shared" si="4"/>
        <v>4.6750000000000798E-2</v>
      </c>
      <c r="AA57" s="30">
        <f t="shared" si="4"/>
        <v>4.7500000000000903E-2</v>
      </c>
      <c r="AB57" s="30">
        <f t="shared" si="4"/>
        <v>4.8250000000001E-2</v>
      </c>
      <c r="AC57" s="30">
        <f t="shared" si="4"/>
        <v>4.9000000000001202E-2</v>
      </c>
      <c r="AD57" s="30">
        <f t="shared" si="4"/>
        <v>4.97500000000013E-2</v>
      </c>
      <c r="AE57" s="30">
        <f t="shared" si="4"/>
        <v>5.0500000000001398E-2</v>
      </c>
      <c r="AF57" s="30">
        <f t="shared" si="4"/>
        <v>5.1250000000001503E-2</v>
      </c>
      <c r="AG57" s="30">
        <f t="shared" si="4"/>
        <v>5.20000000000016E-2</v>
      </c>
      <c r="AH57" s="30">
        <f t="shared" si="4"/>
        <v>5.2750000000001698E-2</v>
      </c>
      <c r="AI57" s="30">
        <f t="shared" si="4"/>
        <v>5.3500000000001803E-2</v>
      </c>
      <c r="AJ57" s="30">
        <f t="shared" si="4"/>
        <v>5.4250000000001901E-2</v>
      </c>
      <c r="AK57" s="30">
        <f t="shared" si="4"/>
        <v>5.5000000000001999E-2</v>
      </c>
      <c r="AL57" s="30">
        <f t="shared" si="4"/>
        <v>5.5750000000002103E-2</v>
      </c>
      <c r="AM57" s="30">
        <f t="shared" si="4"/>
        <v>5.6500000000002201E-2</v>
      </c>
      <c r="AN57" s="30">
        <f t="shared" si="4"/>
        <v>5.7250000000002299E-2</v>
      </c>
      <c r="AO57" s="30">
        <f t="shared" si="4"/>
        <v>5.8000000000002397E-2</v>
      </c>
      <c r="AP57" s="30">
        <f t="shared" si="4"/>
        <v>5.8750000000002502E-2</v>
      </c>
      <c r="AQ57" s="30">
        <f t="shared" si="4"/>
        <v>5.9500000000002599E-2</v>
      </c>
      <c r="AR57" s="30">
        <f t="shared" si="4"/>
        <v>6.0250000000002697E-2</v>
      </c>
      <c r="AS57" s="30">
        <f t="shared" si="4"/>
        <v>6.1000000000002802E-2</v>
      </c>
      <c r="AT57" s="30">
        <f t="shared" si="4"/>
        <v>6.17500000000029E-2</v>
      </c>
      <c r="AU57" s="30">
        <f t="shared" si="4"/>
        <v>6.2500000000002998E-2</v>
      </c>
      <c r="AV57" s="30">
        <f t="shared" si="4"/>
        <v>6.3250000000003095E-2</v>
      </c>
      <c r="AW57" s="30">
        <f t="shared" si="4"/>
        <v>6.4000000000003304E-2</v>
      </c>
      <c r="AX57" s="30">
        <f t="shared" si="4"/>
        <v>6.4750000000003402E-2</v>
      </c>
      <c r="AY57" s="30">
        <f t="shared" si="4"/>
        <v>6.55000000000035E-2</v>
      </c>
      <c r="AZ57" s="30">
        <f t="shared" si="4"/>
        <v>6.6250000000003598E-2</v>
      </c>
      <c r="BA57" s="30">
        <f t="shared" si="4"/>
        <v>6.7000000000003695E-2</v>
      </c>
      <c r="BB57" s="30">
        <f t="shared" si="4"/>
        <v>6.7750000000003793E-2</v>
      </c>
      <c r="BC57" s="30">
        <f t="shared" si="4"/>
        <v>6.8500000000003905E-2</v>
      </c>
      <c r="BD57" s="30">
        <f t="shared" si="4"/>
        <v>6.9250000000004003E-2</v>
      </c>
      <c r="BE57" s="30">
        <f t="shared" si="4"/>
        <v>7.0000000000004101E-2</v>
      </c>
      <c r="BF57" s="9"/>
      <c r="BG57" s="9"/>
    </row>
    <row r="58" spans="4:59" ht="14.4" x14ac:dyDescent="0.3">
      <c r="D58" s="24" t="s">
        <v>43</v>
      </c>
      <c r="E58" s="8" t="s">
        <v>69</v>
      </c>
      <c r="F58" s="8" t="s">
        <v>42</v>
      </c>
      <c r="G58" s="25">
        <v>6.5309341627390771E-2</v>
      </c>
      <c r="H58" s="25">
        <v>6.0610107407901959E-2</v>
      </c>
      <c r="I58" s="25">
        <v>6.3764853987449133E-2</v>
      </c>
      <c r="J58" s="25">
        <v>6.4598152703879697E-2</v>
      </c>
      <c r="K58" s="25">
        <v>6.524046497734215E-2</v>
      </c>
      <c r="L58" s="25">
        <v>6.2273226960494643E-2</v>
      </c>
      <c r="M58" s="25">
        <v>6.4173671069434057E-2</v>
      </c>
      <c r="N58" s="25">
        <v>6.1055319473293124E-2</v>
      </c>
      <c r="O58" s="25">
        <v>6.421272569080605E-2</v>
      </c>
      <c r="P58" s="25">
        <v>6.5648195769916873E-2</v>
      </c>
      <c r="Q58" s="25">
        <v>6.3305844934960831E-2</v>
      </c>
      <c r="R58" s="25">
        <v>6.3192236164797078E-2</v>
      </c>
      <c r="S58" s="25">
        <v>6.2774065401285606E-2</v>
      </c>
      <c r="T58" s="25">
        <v>6.5731452753932107E-2</v>
      </c>
      <c r="U58" s="25">
        <v>6.1862079027663941E-2</v>
      </c>
      <c r="V58" s="25">
        <v>6.2490882914422841E-2</v>
      </c>
      <c r="W58" s="25">
        <v>5.9650858269763574E-2</v>
      </c>
      <c r="X58" s="25">
        <v>6.8458324615959909E-2</v>
      </c>
      <c r="Y58" s="25">
        <v>7.0492707323102421E-2</v>
      </c>
      <c r="Z58" s="25">
        <v>7.5251440196208663E-2</v>
      </c>
      <c r="AA58" s="25">
        <v>6.27166219958053E-2</v>
      </c>
      <c r="AB58" s="25">
        <v>6.0189672539293415E-2</v>
      </c>
      <c r="AC58" s="25">
        <v>6.7943577757931362E-2</v>
      </c>
      <c r="AD58" s="25">
        <v>5.9520869350456751E-2</v>
      </c>
      <c r="AE58" s="25">
        <v>6.8671212668021231E-2</v>
      </c>
      <c r="AF58" s="25">
        <v>6.8879731089883545E-2</v>
      </c>
      <c r="AG58" s="25">
        <v>6.4417313814469357E-2</v>
      </c>
      <c r="AH58" s="25">
        <v>6.1899247615973874E-2</v>
      </c>
      <c r="AI58" s="25">
        <v>6.6708422697565606E-2</v>
      </c>
      <c r="AJ58" s="25">
        <v>6.6657811007583723E-2</v>
      </c>
      <c r="AK58" s="25">
        <v>6.3944700577405644E-2</v>
      </c>
      <c r="AL58" s="25">
        <v>6.4836769922415494E-2</v>
      </c>
      <c r="AM58" s="25">
        <v>5.9273869807372259E-2</v>
      </c>
      <c r="AN58" s="25">
        <v>6.9445234528572097E-2</v>
      </c>
      <c r="AO58" s="25">
        <v>6.8136576487762057E-2</v>
      </c>
      <c r="AP58" s="25">
        <v>6.1255694347037259E-2</v>
      </c>
      <c r="AQ58" s="25">
        <v>6.6379871257919776E-2</v>
      </c>
      <c r="AR58" s="25">
        <v>6.5647283223120745E-2</v>
      </c>
      <c r="AS58" s="25">
        <v>6.0829370867827026E-2</v>
      </c>
      <c r="AT58" s="25">
        <v>6.0319083786326E-2</v>
      </c>
      <c r="AU58" s="25">
        <v>6.0238225992765737E-2</v>
      </c>
      <c r="AV58" s="25">
        <v>7.0753734593028472E-2</v>
      </c>
      <c r="AW58" s="25">
        <v>6.2165180684119359E-2</v>
      </c>
      <c r="AX58" s="25">
        <v>6.6361325081539801E-2</v>
      </c>
      <c r="AY58" s="25">
        <v>6.7616578676808814E-2</v>
      </c>
      <c r="AZ58" s="25">
        <v>6.3416387611857861E-2</v>
      </c>
      <c r="BA58" s="25">
        <v>6.3240458761293583E-2</v>
      </c>
      <c r="BB58" s="25">
        <v>6.7559304297393874E-2</v>
      </c>
      <c r="BC58" s="25">
        <v>6.8838592974958646E-2</v>
      </c>
      <c r="BD58" s="25">
        <v>6.8264740911582411E-2</v>
      </c>
      <c r="BE58" s="25">
        <v>7.3260627138185264E-2</v>
      </c>
      <c r="BF58" s="9"/>
      <c r="BG58" s="9"/>
    </row>
    <row r="59" spans="4:59" x14ac:dyDescent="0.25">
      <c r="D59" s="24" t="s">
        <v>45</v>
      </c>
      <c r="E59" s="8" t="s">
        <v>70</v>
      </c>
      <c r="F59" s="16"/>
      <c r="G59" s="31">
        <f>1-273/323</f>
        <v>0.15479876160990713</v>
      </c>
      <c r="H59" s="31">
        <f t="shared" ref="H59:BE59" si="5">1-273/323</f>
        <v>0.15479876160990713</v>
      </c>
      <c r="I59" s="31">
        <f t="shared" si="5"/>
        <v>0.15479876160990713</v>
      </c>
      <c r="J59" s="31">
        <f t="shared" si="5"/>
        <v>0.15479876160990713</v>
      </c>
      <c r="K59" s="31">
        <f t="shared" si="5"/>
        <v>0.15479876160990713</v>
      </c>
      <c r="L59" s="31">
        <f t="shared" si="5"/>
        <v>0.15479876160990713</v>
      </c>
      <c r="M59" s="31">
        <f t="shared" si="5"/>
        <v>0.15479876160990713</v>
      </c>
      <c r="N59" s="31">
        <f t="shared" si="5"/>
        <v>0.15479876160990713</v>
      </c>
      <c r="O59" s="31">
        <f t="shared" si="5"/>
        <v>0.15479876160990713</v>
      </c>
      <c r="P59" s="31">
        <f t="shared" si="5"/>
        <v>0.15479876160990713</v>
      </c>
      <c r="Q59" s="31">
        <f t="shared" si="5"/>
        <v>0.15479876160990713</v>
      </c>
      <c r="R59" s="31">
        <f t="shared" si="5"/>
        <v>0.15479876160990713</v>
      </c>
      <c r="S59" s="31">
        <f t="shared" si="5"/>
        <v>0.15479876160990713</v>
      </c>
      <c r="T59" s="31">
        <f t="shared" si="5"/>
        <v>0.15479876160990713</v>
      </c>
      <c r="U59" s="31">
        <f t="shared" si="5"/>
        <v>0.15479876160990713</v>
      </c>
      <c r="V59" s="31">
        <f t="shared" si="5"/>
        <v>0.15479876160990713</v>
      </c>
      <c r="W59" s="31">
        <f t="shared" si="5"/>
        <v>0.15479876160990713</v>
      </c>
      <c r="X59" s="31">
        <f t="shared" si="5"/>
        <v>0.15479876160990713</v>
      </c>
      <c r="Y59" s="31">
        <f t="shared" si="5"/>
        <v>0.15479876160990713</v>
      </c>
      <c r="Z59" s="31">
        <f t="shared" si="5"/>
        <v>0.15479876160990713</v>
      </c>
      <c r="AA59" s="31">
        <f t="shared" si="5"/>
        <v>0.15479876160990713</v>
      </c>
      <c r="AB59" s="31">
        <f t="shared" si="5"/>
        <v>0.15479876160990713</v>
      </c>
      <c r="AC59" s="31">
        <f t="shared" si="5"/>
        <v>0.15479876160990713</v>
      </c>
      <c r="AD59" s="31">
        <f t="shared" si="5"/>
        <v>0.15479876160990713</v>
      </c>
      <c r="AE59" s="31">
        <f t="shared" si="5"/>
        <v>0.15479876160990713</v>
      </c>
      <c r="AF59" s="31">
        <f t="shared" si="5"/>
        <v>0.15479876160990713</v>
      </c>
      <c r="AG59" s="31">
        <f t="shared" si="5"/>
        <v>0.15479876160990713</v>
      </c>
      <c r="AH59" s="31">
        <f t="shared" si="5"/>
        <v>0.15479876160990713</v>
      </c>
      <c r="AI59" s="31">
        <f t="shared" si="5"/>
        <v>0.15479876160990713</v>
      </c>
      <c r="AJ59" s="31">
        <f t="shared" si="5"/>
        <v>0.15479876160990713</v>
      </c>
      <c r="AK59" s="31">
        <f t="shared" si="5"/>
        <v>0.15479876160990713</v>
      </c>
      <c r="AL59" s="31">
        <f t="shared" si="5"/>
        <v>0.15479876160990713</v>
      </c>
      <c r="AM59" s="31">
        <f t="shared" si="5"/>
        <v>0.15479876160990713</v>
      </c>
      <c r="AN59" s="31">
        <f t="shared" si="5"/>
        <v>0.15479876160990713</v>
      </c>
      <c r="AO59" s="31">
        <f t="shared" si="5"/>
        <v>0.15479876160990713</v>
      </c>
      <c r="AP59" s="31">
        <f t="shared" si="5"/>
        <v>0.15479876160990713</v>
      </c>
      <c r="AQ59" s="31">
        <f t="shared" si="5"/>
        <v>0.15479876160990713</v>
      </c>
      <c r="AR59" s="31">
        <f t="shared" si="5"/>
        <v>0.15479876160990713</v>
      </c>
      <c r="AS59" s="31">
        <f t="shared" si="5"/>
        <v>0.15479876160990713</v>
      </c>
      <c r="AT59" s="31">
        <f t="shared" si="5"/>
        <v>0.15479876160990713</v>
      </c>
      <c r="AU59" s="31">
        <f t="shared" si="5"/>
        <v>0.15479876160990713</v>
      </c>
      <c r="AV59" s="31">
        <f t="shared" si="5"/>
        <v>0.15479876160990713</v>
      </c>
      <c r="AW59" s="31">
        <f t="shared" si="5"/>
        <v>0.15479876160990713</v>
      </c>
      <c r="AX59" s="31">
        <f t="shared" si="5"/>
        <v>0.15479876160990713</v>
      </c>
      <c r="AY59" s="31">
        <f t="shared" si="5"/>
        <v>0.15479876160990713</v>
      </c>
      <c r="AZ59" s="31">
        <f t="shared" si="5"/>
        <v>0.15479876160990713</v>
      </c>
      <c r="BA59" s="31">
        <f t="shared" si="5"/>
        <v>0.15479876160990713</v>
      </c>
      <c r="BB59" s="31">
        <f t="shared" si="5"/>
        <v>0.15479876160990713</v>
      </c>
      <c r="BC59" s="31">
        <f t="shared" si="5"/>
        <v>0.15479876160990713</v>
      </c>
      <c r="BD59" s="31">
        <f t="shared" si="5"/>
        <v>0.15479876160990713</v>
      </c>
      <c r="BE59" s="31">
        <f t="shared" si="5"/>
        <v>0.15479876160990713</v>
      </c>
      <c r="BF59" s="9"/>
      <c r="BG59" s="9"/>
    </row>
    <row r="60" spans="4:59" ht="14.4" x14ac:dyDescent="0.3">
      <c r="D60" s="24" t="s">
        <v>46</v>
      </c>
      <c r="E60" s="8" t="s">
        <v>71</v>
      </c>
      <c r="F60" s="8" t="s">
        <v>42</v>
      </c>
      <c r="G60" s="25">
        <v>1E-3</v>
      </c>
      <c r="H60" s="25">
        <v>1.1999999999999999E-3</v>
      </c>
      <c r="I60" s="25">
        <v>1.4E-3</v>
      </c>
      <c r="J60" s="25">
        <v>1.6000000000000001E-3</v>
      </c>
      <c r="K60" s="25">
        <v>1.8E-3</v>
      </c>
      <c r="L60" s="25">
        <v>2E-3</v>
      </c>
      <c r="M60" s="25">
        <v>2.2000000000000001E-3</v>
      </c>
      <c r="N60" s="25">
        <v>2.3999999999999998E-3</v>
      </c>
      <c r="O60" s="25">
        <v>2.5999999999999999E-3</v>
      </c>
      <c r="P60" s="25">
        <v>2.8E-3</v>
      </c>
      <c r="Q60" s="25">
        <v>3.0000000000000001E-3</v>
      </c>
      <c r="R60" s="25">
        <v>3.2000000000000002E-3</v>
      </c>
      <c r="S60" s="25">
        <v>3.3999999999999998E-3</v>
      </c>
      <c r="T60" s="25">
        <v>3.5999999999999999E-3</v>
      </c>
      <c r="U60" s="25">
        <v>3.8E-3</v>
      </c>
      <c r="V60" s="25">
        <v>4.0000000000000001E-3</v>
      </c>
      <c r="W60" s="25">
        <v>4.1999999999999997E-3</v>
      </c>
      <c r="X60" s="25">
        <v>4.4000000000000003E-3</v>
      </c>
      <c r="Y60" s="25">
        <v>4.5999999999999999E-3</v>
      </c>
      <c r="Z60" s="25">
        <v>4.7999999999999996E-3</v>
      </c>
      <c r="AA60" s="25">
        <v>5.0000000000000001E-3</v>
      </c>
      <c r="AB60" s="25">
        <v>5.1999999999999998E-3</v>
      </c>
      <c r="AC60" s="25">
        <v>5.4000000000000003E-3</v>
      </c>
      <c r="AD60" s="25">
        <v>5.5999999999999999E-3</v>
      </c>
      <c r="AE60" s="25">
        <v>5.7999999999999996E-3</v>
      </c>
      <c r="AF60" s="25">
        <v>6.0000000000000001E-3</v>
      </c>
      <c r="AG60" s="25">
        <v>6.1999999999999998E-3</v>
      </c>
      <c r="AH60" s="25">
        <v>6.4000000000000003E-3</v>
      </c>
      <c r="AI60" s="25">
        <v>6.6E-3</v>
      </c>
      <c r="AJ60" s="25">
        <v>6.7999999999999996E-3</v>
      </c>
      <c r="AK60" s="25">
        <v>7.0000000000000001E-3</v>
      </c>
      <c r="AL60" s="25">
        <v>7.1999999999999998E-3</v>
      </c>
      <c r="AM60" s="25">
        <v>7.4000000000000003E-3</v>
      </c>
      <c r="AN60" s="25">
        <v>7.6E-3</v>
      </c>
      <c r="AO60" s="25">
        <v>7.7999999999999996E-3</v>
      </c>
      <c r="AP60" s="25">
        <v>8.0000000000000002E-3</v>
      </c>
      <c r="AQ60" s="25">
        <v>8.2000000000000007E-3</v>
      </c>
      <c r="AR60" s="25">
        <v>8.3999999999999995E-3</v>
      </c>
      <c r="AS60" s="25">
        <v>8.6E-3</v>
      </c>
      <c r="AT60" s="25">
        <v>8.8000000000000005E-3</v>
      </c>
      <c r="AU60" s="25">
        <v>8.9999999999999906E-3</v>
      </c>
      <c r="AV60" s="25">
        <v>9.1999999999999998E-3</v>
      </c>
      <c r="AW60" s="25">
        <v>9.39999999999999E-3</v>
      </c>
      <c r="AX60" s="25">
        <v>9.5999999999999905E-3</v>
      </c>
      <c r="AY60" s="25">
        <v>9.7999999999999997E-3</v>
      </c>
      <c r="AZ60" s="25">
        <v>9.9999999999999898E-3</v>
      </c>
      <c r="BA60" s="25">
        <v>1.0200000000000001E-2</v>
      </c>
      <c r="BB60" s="25">
        <v>1.04E-2</v>
      </c>
      <c r="BC60" s="25">
        <v>1.06E-2</v>
      </c>
      <c r="BD60" s="25">
        <v>1.0800000000000001E-2</v>
      </c>
      <c r="BE60" s="25">
        <v>1.0999999999999999E-2</v>
      </c>
      <c r="BF60" s="9"/>
      <c r="BG60" s="9"/>
    </row>
    <row r="61" spans="4:59" x14ac:dyDescent="0.25">
      <c r="D61" s="24" t="s">
        <v>47</v>
      </c>
      <c r="E61" s="8" t="s">
        <v>72</v>
      </c>
      <c r="F61" s="16"/>
      <c r="G61" s="31">
        <f>293/273-1</f>
        <v>7.3260073260073222E-2</v>
      </c>
      <c r="H61" s="31">
        <f t="shared" ref="H61:BE61" si="6">293/273-1</f>
        <v>7.3260073260073222E-2</v>
      </c>
      <c r="I61" s="31">
        <f t="shared" si="6"/>
        <v>7.3260073260073222E-2</v>
      </c>
      <c r="J61" s="31">
        <f t="shared" si="6"/>
        <v>7.3260073260073222E-2</v>
      </c>
      <c r="K61" s="31">
        <f t="shared" si="6"/>
        <v>7.3260073260073222E-2</v>
      </c>
      <c r="L61" s="31">
        <f t="shared" si="6"/>
        <v>7.3260073260073222E-2</v>
      </c>
      <c r="M61" s="31">
        <f t="shared" si="6"/>
        <v>7.3260073260073222E-2</v>
      </c>
      <c r="N61" s="31">
        <f t="shared" si="6"/>
        <v>7.3260073260073222E-2</v>
      </c>
      <c r="O61" s="31">
        <f t="shared" si="6"/>
        <v>7.3260073260073222E-2</v>
      </c>
      <c r="P61" s="31">
        <f t="shared" si="6"/>
        <v>7.3260073260073222E-2</v>
      </c>
      <c r="Q61" s="31">
        <f t="shared" si="6"/>
        <v>7.3260073260073222E-2</v>
      </c>
      <c r="R61" s="31">
        <f t="shared" si="6"/>
        <v>7.3260073260073222E-2</v>
      </c>
      <c r="S61" s="31">
        <f t="shared" si="6"/>
        <v>7.3260073260073222E-2</v>
      </c>
      <c r="T61" s="31">
        <f t="shared" si="6"/>
        <v>7.3260073260073222E-2</v>
      </c>
      <c r="U61" s="31">
        <f t="shared" si="6"/>
        <v>7.3260073260073222E-2</v>
      </c>
      <c r="V61" s="31">
        <f t="shared" si="6"/>
        <v>7.3260073260073222E-2</v>
      </c>
      <c r="W61" s="31">
        <f t="shared" si="6"/>
        <v>7.3260073260073222E-2</v>
      </c>
      <c r="X61" s="31">
        <f t="shared" si="6"/>
        <v>7.3260073260073222E-2</v>
      </c>
      <c r="Y61" s="31">
        <f t="shared" si="6"/>
        <v>7.3260073260073222E-2</v>
      </c>
      <c r="Z61" s="31">
        <f t="shared" si="6"/>
        <v>7.3260073260073222E-2</v>
      </c>
      <c r="AA61" s="31">
        <f t="shared" si="6"/>
        <v>7.3260073260073222E-2</v>
      </c>
      <c r="AB61" s="31">
        <f t="shared" si="6"/>
        <v>7.3260073260073222E-2</v>
      </c>
      <c r="AC61" s="31">
        <f t="shared" si="6"/>
        <v>7.3260073260073222E-2</v>
      </c>
      <c r="AD61" s="31">
        <f t="shared" si="6"/>
        <v>7.3260073260073222E-2</v>
      </c>
      <c r="AE61" s="31">
        <f t="shared" si="6"/>
        <v>7.3260073260073222E-2</v>
      </c>
      <c r="AF61" s="31">
        <f t="shared" si="6"/>
        <v>7.3260073260073222E-2</v>
      </c>
      <c r="AG61" s="31">
        <f t="shared" si="6"/>
        <v>7.3260073260073222E-2</v>
      </c>
      <c r="AH61" s="31">
        <f t="shared" si="6"/>
        <v>7.3260073260073222E-2</v>
      </c>
      <c r="AI61" s="31">
        <f t="shared" si="6"/>
        <v>7.3260073260073222E-2</v>
      </c>
      <c r="AJ61" s="31">
        <f t="shared" si="6"/>
        <v>7.3260073260073222E-2</v>
      </c>
      <c r="AK61" s="31">
        <f t="shared" si="6"/>
        <v>7.3260073260073222E-2</v>
      </c>
      <c r="AL61" s="31">
        <f t="shared" si="6"/>
        <v>7.3260073260073222E-2</v>
      </c>
      <c r="AM61" s="31">
        <f t="shared" si="6"/>
        <v>7.3260073260073222E-2</v>
      </c>
      <c r="AN61" s="31">
        <f t="shared" si="6"/>
        <v>7.3260073260073222E-2</v>
      </c>
      <c r="AO61" s="31">
        <f t="shared" si="6"/>
        <v>7.3260073260073222E-2</v>
      </c>
      <c r="AP61" s="31">
        <f t="shared" si="6"/>
        <v>7.3260073260073222E-2</v>
      </c>
      <c r="AQ61" s="31">
        <f t="shared" si="6"/>
        <v>7.3260073260073222E-2</v>
      </c>
      <c r="AR61" s="31">
        <f t="shared" si="6"/>
        <v>7.3260073260073222E-2</v>
      </c>
      <c r="AS61" s="31">
        <f t="shared" si="6"/>
        <v>7.3260073260073222E-2</v>
      </c>
      <c r="AT61" s="31">
        <f t="shared" si="6"/>
        <v>7.3260073260073222E-2</v>
      </c>
      <c r="AU61" s="31">
        <f t="shared" si="6"/>
        <v>7.3260073260073222E-2</v>
      </c>
      <c r="AV61" s="31">
        <f t="shared" si="6"/>
        <v>7.3260073260073222E-2</v>
      </c>
      <c r="AW61" s="31">
        <f t="shared" si="6"/>
        <v>7.3260073260073222E-2</v>
      </c>
      <c r="AX61" s="31">
        <f t="shared" si="6"/>
        <v>7.3260073260073222E-2</v>
      </c>
      <c r="AY61" s="31">
        <f t="shared" si="6"/>
        <v>7.3260073260073222E-2</v>
      </c>
      <c r="AZ61" s="31">
        <f t="shared" si="6"/>
        <v>7.3260073260073222E-2</v>
      </c>
      <c r="BA61" s="31">
        <f t="shared" si="6"/>
        <v>7.3260073260073222E-2</v>
      </c>
      <c r="BB61" s="31">
        <f t="shared" si="6"/>
        <v>7.3260073260073222E-2</v>
      </c>
      <c r="BC61" s="31">
        <f t="shared" si="6"/>
        <v>7.3260073260073222E-2</v>
      </c>
      <c r="BD61" s="31">
        <f t="shared" si="6"/>
        <v>7.3260073260073222E-2</v>
      </c>
      <c r="BE61" s="31">
        <f t="shared" si="6"/>
        <v>7.3260073260073222E-2</v>
      </c>
      <c r="BF61" s="9"/>
      <c r="BG61" s="9"/>
    </row>
    <row r="62" spans="4:59" x14ac:dyDescent="0.25">
      <c r="D62" s="24" t="s">
        <v>49</v>
      </c>
      <c r="E62" s="8" t="s">
        <v>73</v>
      </c>
      <c r="F62" s="16"/>
      <c r="G62" s="32">
        <v>1</v>
      </c>
      <c r="H62" s="32">
        <v>1</v>
      </c>
      <c r="I62" s="32">
        <v>1</v>
      </c>
      <c r="J62" s="32">
        <v>1</v>
      </c>
      <c r="K62" s="32">
        <v>1</v>
      </c>
      <c r="L62" s="32">
        <v>1</v>
      </c>
      <c r="M62" s="32">
        <v>1</v>
      </c>
      <c r="N62" s="32">
        <v>1</v>
      </c>
      <c r="O62" s="32">
        <v>1</v>
      </c>
      <c r="P62" s="32">
        <v>1</v>
      </c>
      <c r="Q62" s="32">
        <v>1</v>
      </c>
      <c r="R62" s="32">
        <v>1</v>
      </c>
      <c r="S62" s="32">
        <v>1</v>
      </c>
      <c r="T62" s="32">
        <v>1</v>
      </c>
      <c r="U62" s="32">
        <v>1</v>
      </c>
      <c r="V62" s="32">
        <v>1</v>
      </c>
      <c r="W62" s="32">
        <v>1</v>
      </c>
      <c r="X62" s="32">
        <v>1</v>
      </c>
      <c r="Y62" s="32">
        <v>1</v>
      </c>
      <c r="Z62" s="32">
        <v>1</v>
      </c>
      <c r="AA62" s="32">
        <v>1</v>
      </c>
      <c r="AB62" s="32">
        <v>1</v>
      </c>
      <c r="AC62" s="32">
        <v>1</v>
      </c>
      <c r="AD62" s="32">
        <v>1</v>
      </c>
      <c r="AE62" s="32">
        <v>1</v>
      </c>
      <c r="AF62" s="32">
        <v>1</v>
      </c>
      <c r="AG62" s="32">
        <v>1</v>
      </c>
      <c r="AH62" s="32">
        <v>1</v>
      </c>
      <c r="AI62" s="32">
        <v>1</v>
      </c>
      <c r="AJ62" s="32">
        <v>1</v>
      </c>
      <c r="AK62" s="32">
        <v>1</v>
      </c>
      <c r="AL62" s="32">
        <v>1</v>
      </c>
      <c r="AM62" s="32">
        <v>1</v>
      </c>
      <c r="AN62" s="32">
        <v>1</v>
      </c>
      <c r="AO62" s="32">
        <v>1</v>
      </c>
      <c r="AP62" s="32">
        <v>1</v>
      </c>
      <c r="AQ62" s="32">
        <v>1</v>
      </c>
      <c r="AR62" s="32">
        <v>1</v>
      </c>
      <c r="AS62" s="32">
        <v>1</v>
      </c>
      <c r="AT62" s="32">
        <v>1</v>
      </c>
      <c r="AU62" s="32">
        <v>1</v>
      </c>
      <c r="AV62" s="32">
        <v>1</v>
      </c>
      <c r="AW62" s="32">
        <v>1</v>
      </c>
      <c r="AX62" s="32">
        <v>1</v>
      </c>
      <c r="AY62" s="32">
        <v>1</v>
      </c>
      <c r="AZ62" s="32">
        <v>1</v>
      </c>
      <c r="BA62" s="32">
        <v>1</v>
      </c>
      <c r="BB62" s="32">
        <v>1</v>
      </c>
      <c r="BC62" s="32">
        <v>1</v>
      </c>
      <c r="BD62" s="32">
        <v>1</v>
      </c>
      <c r="BE62" s="32">
        <v>1</v>
      </c>
      <c r="BF62" s="9"/>
      <c r="BG62" s="9"/>
    </row>
    <row r="63" spans="4:59" x14ac:dyDescent="0.25">
      <c r="D63" s="24" t="s">
        <v>50</v>
      </c>
      <c r="E63" s="9" t="s">
        <v>74</v>
      </c>
      <c r="F63" s="16"/>
      <c r="G63" s="33">
        <f>(0.9+1-293/373)/2</f>
        <v>0.55723860589812335</v>
      </c>
      <c r="H63" s="33">
        <f t="shared" ref="H63:BE63" si="7">(0.9+1-293/373)/2</f>
        <v>0.55723860589812335</v>
      </c>
      <c r="I63" s="33">
        <f t="shared" si="7"/>
        <v>0.55723860589812335</v>
      </c>
      <c r="J63" s="33">
        <f t="shared" si="7"/>
        <v>0.55723860589812335</v>
      </c>
      <c r="K63" s="33">
        <f t="shared" si="7"/>
        <v>0.55723860589812335</v>
      </c>
      <c r="L63" s="33">
        <f t="shared" si="7"/>
        <v>0.55723860589812335</v>
      </c>
      <c r="M63" s="33">
        <f t="shared" si="7"/>
        <v>0.55723860589812335</v>
      </c>
      <c r="N63" s="33">
        <f t="shared" si="7"/>
        <v>0.55723860589812335</v>
      </c>
      <c r="O63" s="33">
        <f t="shared" si="7"/>
        <v>0.55723860589812335</v>
      </c>
      <c r="P63" s="33">
        <f t="shared" si="7"/>
        <v>0.55723860589812335</v>
      </c>
      <c r="Q63" s="33">
        <f t="shared" si="7"/>
        <v>0.55723860589812335</v>
      </c>
      <c r="R63" s="33">
        <f t="shared" si="7"/>
        <v>0.55723860589812335</v>
      </c>
      <c r="S63" s="33">
        <f t="shared" si="7"/>
        <v>0.55723860589812335</v>
      </c>
      <c r="T63" s="33">
        <f t="shared" si="7"/>
        <v>0.55723860589812335</v>
      </c>
      <c r="U63" s="33">
        <f t="shared" si="7"/>
        <v>0.55723860589812335</v>
      </c>
      <c r="V63" s="33">
        <f t="shared" si="7"/>
        <v>0.55723860589812335</v>
      </c>
      <c r="W63" s="33">
        <f t="shared" si="7"/>
        <v>0.55723860589812335</v>
      </c>
      <c r="X63" s="33">
        <f t="shared" si="7"/>
        <v>0.55723860589812335</v>
      </c>
      <c r="Y63" s="33">
        <f t="shared" si="7"/>
        <v>0.55723860589812335</v>
      </c>
      <c r="Z63" s="33">
        <f t="shared" si="7"/>
        <v>0.55723860589812335</v>
      </c>
      <c r="AA63" s="33">
        <f t="shared" si="7"/>
        <v>0.55723860589812335</v>
      </c>
      <c r="AB63" s="33">
        <f t="shared" si="7"/>
        <v>0.55723860589812335</v>
      </c>
      <c r="AC63" s="33">
        <f t="shared" si="7"/>
        <v>0.55723860589812335</v>
      </c>
      <c r="AD63" s="33">
        <f t="shared" si="7"/>
        <v>0.55723860589812335</v>
      </c>
      <c r="AE63" s="33">
        <f t="shared" si="7"/>
        <v>0.55723860589812335</v>
      </c>
      <c r="AF63" s="33">
        <f t="shared" si="7"/>
        <v>0.55723860589812335</v>
      </c>
      <c r="AG63" s="33">
        <f t="shared" si="7"/>
        <v>0.55723860589812335</v>
      </c>
      <c r="AH63" s="33">
        <f t="shared" si="7"/>
        <v>0.55723860589812335</v>
      </c>
      <c r="AI63" s="33">
        <f t="shared" si="7"/>
        <v>0.55723860589812335</v>
      </c>
      <c r="AJ63" s="33">
        <f t="shared" si="7"/>
        <v>0.55723860589812335</v>
      </c>
      <c r="AK63" s="33">
        <f t="shared" si="7"/>
        <v>0.55723860589812335</v>
      </c>
      <c r="AL63" s="33">
        <f t="shared" si="7"/>
        <v>0.55723860589812335</v>
      </c>
      <c r="AM63" s="33">
        <f t="shared" si="7"/>
        <v>0.55723860589812335</v>
      </c>
      <c r="AN63" s="33">
        <f t="shared" si="7"/>
        <v>0.55723860589812335</v>
      </c>
      <c r="AO63" s="33">
        <f t="shared" si="7"/>
        <v>0.55723860589812335</v>
      </c>
      <c r="AP63" s="33">
        <f t="shared" si="7"/>
        <v>0.55723860589812335</v>
      </c>
      <c r="AQ63" s="33">
        <f t="shared" si="7"/>
        <v>0.55723860589812335</v>
      </c>
      <c r="AR63" s="33">
        <f t="shared" si="7"/>
        <v>0.55723860589812335</v>
      </c>
      <c r="AS63" s="33">
        <f t="shared" si="7"/>
        <v>0.55723860589812335</v>
      </c>
      <c r="AT63" s="33">
        <f t="shared" si="7"/>
        <v>0.55723860589812335</v>
      </c>
      <c r="AU63" s="33">
        <f t="shared" si="7"/>
        <v>0.55723860589812335</v>
      </c>
      <c r="AV63" s="33">
        <f t="shared" si="7"/>
        <v>0.55723860589812335</v>
      </c>
      <c r="AW63" s="33">
        <f t="shared" si="7"/>
        <v>0.55723860589812335</v>
      </c>
      <c r="AX63" s="33">
        <f t="shared" si="7"/>
        <v>0.55723860589812335</v>
      </c>
      <c r="AY63" s="33">
        <f t="shared" si="7"/>
        <v>0.55723860589812335</v>
      </c>
      <c r="AZ63" s="33">
        <f t="shared" si="7"/>
        <v>0.55723860589812335</v>
      </c>
      <c r="BA63" s="33">
        <f t="shared" si="7"/>
        <v>0.55723860589812335</v>
      </c>
      <c r="BB63" s="33">
        <f t="shared" si="7"/>
        <v>0.55723860589812335</v>
      </c>
      <c r="BC63" s="33">
        <f t="shared" si="7"/>
        <v>0.55723860589812335</v>
      </c>
      <c r="BD63" s="33">
        <f t="shared" si="7"/>
        <v>0.55723860589812335</v>
      </c>
      <c r="BE63" s="33">
        <f t="shared" si="7"/>
        <v>0.55723860589812335</v>
      </c>
      <c r="BF63" s="9"/>
      <c r="BG63" s="9"/>
    </row>
    <row r="64" spans="4:59" ht="14.4" x14ac:dyDescent="0.3">
      <c r="D64" s="26" t="s">
        <v>52</v>
      </c>
      <c r="E64" s="8" t="s">
        <v>68</v>
      </c>
      <c r="F64" s="8" t="s">
        <v>42</v>
      </c>
      <c r="G64" s="30">
        <f>G57</f>
        <v>3.5000000000000003E-2</v>
      </c>
      <c r="H64" s="30">
        <f t="shared" ref="H64:BE65" si="8">H57</f>
        <v>3.5499999999999997E-2</v>
      </c>
      <c r="I64" s="30">
        <f t="shared" si="8"/>
        <v>3.5999999999999997E-2</v>
      </c>
      <c r="J64" s="30">
        <f t="shared" si="8"/>
        <v>3.6499999999999998E-2</v>
      </c>
      <c r="K64" s="30">
        <f t="shared" si="8"/>
        <v>3.6999999999999998E-2</v>
      </c>
      <c r="L64" s="30">
        <f t="shared" si="8"/>
        <v>3.7499999999999999E-2</v>
      </c>
      <c r="M64" s="30">
        <f t="shared" si="8"/>
        <v>3.7999999999999999E-2</v>
      </c>
      <c r="N64" s="30">
        <f t="shared" si="8"/>
        <v>3.85E-2</v>
      </c>
      <c r="O64" s="30">
        <f t="shared" si="8"/>
        <v>3.9E-2</v>
      </c>
      <c r="P64" s="30">
        <f t="shared" si="8"/>
        <v>3.9499999999999903E-2</v>
      </c>
      <c r="Q64" s="30">
        <f t="shared" si="8"/>
        <v>3.9999999999999897E-2</v>
      </c>
      <c r="R64" s="30">
        <f t="shared" si="8"/>
        <v>4.0750000000000001E-2</v>
      </c>
      <c r="S64" s="30">
        <f t="shared" si="8"/>
        <v>4.1500000000000099E-2</v>
      </c>
      <c r="T64" s="30">
        <f t="shared" si="8"/>
        <v>4.2250000000000197E-2</v>
      </c>
      <c r="U64" s="30">
        <f t="shared" si="8"/>
        <v>4.3000000000000302E-2</v>
      </c>
      <c r="V64" s="30">
        <f t="shared" si="8"/>
        <v>4.37500000000004E-2</v>
      </c>
      <c r="W64" s="30">
        <f t="shared" si="8"/>
        <v>4.4500000000000497E-2</v>
      </c>
      <c r="X64" s="30">
        <f t="shared" si="8"/>
        <v>4.5250000000000602E-2</v>
      </c>
      <c r="Y64" s="30">
        <f t="shared" si="8"/>
        <v>4.60000000000007E-2</v>
      </c>
      <c r="Z64" s="30">
        <f t="shared" si="8"/>
        <v>4.6750000000000798E-2</v>
      </c>
      <c r="AA64" s="30">
        <f t="shared" si="8"/>
        <v>4.7500000000000903E-2</v>
      </c>
      <c r="AB64" s="30">
        <f t="shared" si="8"/>
        <v>4.8250000000001E-2</v>
      </c>
      <c r="AC64" s="30">
        <f t="shared" si="8"/>
        <v>4.9000000000001202E-2</v>
      </c>
      <c r="AD64" s="30">
        <f t="shared" si="8"/>
        <v>4.97500000000013E-2</v>
      </c>
      <c r="AE64" s="30">
        <f t="shared" si="8"/>
        <v>5.0500000000001398E-2</v>
      </c>
      <c r="AF64" s="30">
        <f t="shared" si="8"/>
        <v>5.1250000000001503E-2</v>
      </c>
      <c r="AG64" s="30">
        <f t="shared" si="8"/>
        <v>5.20000000000016E-2</v>
      </c>
      <c r="AH64" s="30">
        <f t="shared" si="8"/>
        <v>5.2750000000001698E-2</v>
      </c>
      <c r="AI64" s="30">
        <f t="shared" si="8"/>
        <v>5.3500000000001803E-2</v>
      </c>
      <c r="AJ64" s="30">
        <f t="shared" si="8"/>
        <v>5.4250000000001901E-2</v>
      </c>
      <c r="AK64" s="30">
        <f t="shared" si="8"/>
        <v>5.5000000000001999E-2</v>
      </c>
      <c r="AL64" s="30">
        <f t="shared" si="8"/>
        <v>5.5750000000002103E-2</v>
      </c>
      <c r="AM64" s="30">
        <f t="shared" si="8"/>
        <v>5.6500000000002201E-2</v>
      </c>
      <c r="AN64" s="30">
        <f t="shared" si="8"/>
        <v>5.7250000000002299E-2</v>
      </c>
      <c r="AO64" s="30">
        <f t="shared" si="8"/>
        <v>5.8000000000002397E-2</v>
      </c>
      <c r="AP64" s="30">
        <f t="shared" si="8"/>
        <v>5.8750000000002502E-2</v>
      </c>
      <c r="AQ64" s="30">
        <f t="shared" si="8"/>
        <v>5.9500000000002599E-2</v>
      </c>
      <c r="AR64" s="30">
        <f t="shared" si="8"/>
        <v>6.0250000000002697E-2</v>
      </c>
      <c r="AS64" s="30">
        <f t="shared" si="8"/>
        <v>6.1000000000002802E-2</v>
      </c>
      <c r="AT64" s="30">
        <f t="shared" si="8"/>
        <v>6.17500000000029E-2</v>
      </c>
      <c r="AU64" s="30">
        <f t="shared" si="8"/>
        <v>6.2500000000002998E-2</v>
      </c>
      <c r="AV64" s="30">
        <f t="shared" si="8"/>
        <v>6.3250000000003095E-2</v>
      </c>
      <c r="AW64" s="30">
        <f t="shared" si="8"/>
        <v>6.4000000000003304E-2</v>
      </c>
      <c r="AX64" s="30">
        <f t="shared" si="8"/>
        <v>6.4750000000003402E-2</v>
      </c>
      <c r="AY64" s="30">
        <f t="shared" si="8"/>
        <v>6.55000000000035E-2</v>
      </c>
      <c r="AZ64" s="30">
        <f t="shared" si="8"/>
        <v>6.6250000000003598E-2</v>
      </c>
      <c r="BA64" s="30">
        <f t="shared" si="8"/>
        <v>6.7000000000003695E-2</v>
      </c>
      <c r="BB64" s="30">
        <f t="shared" si="8"/>
        <v>6.7750000000003793E-2</v>
      </c>
      <c r="BC64" s="30">
        <f t="shared" si="8"/>
        <v>6.8500000000003905E-2</v>
      </c>
      <c r="BD64" s="30">
        <f t="shared" si="8"/>
        <v>6.9250000000004003E-2</v>
      </c>
      <c r="BE64" s="30">
        <f t="shared" si="8"/>
        <v>7.0000000000004101E-2</v>
      </c>
      <c r="BF64" s="9"/>
      <c r="BG64" s="9"/>
    </row>
    <row r="65" spans="4:59" ht="14.4" x14ac:dyDescent="0.3">
      <c r="D65" s="26" t="s">
        <v>53</v>
      </c>
      <c r="E65" s="8" t="s">
        <v>69</v>
      </c>
      <c r="G65" s="25">
        <f>G58</f>
        <v>6.5309341627390771E-2</v>
      </c>
      <c r="H65" s="25">
        <f t="shared" si="8"/>
        <v>6.0610107407901959E-2</v>
      </c>
      <c r="I65" s="25">
        <f t="shared" si="8"/>
        <v>6.3764853987449133E-2</v>
      </c>
      <c r="J65" s="25">
        <f t="shared" si="8"/>
        <v>6.4598152703879697E-2</v>
      </c>
      <c r="K65" s="25">
        <f t="shared" si="8"/>
        <v>6.524046497734215E-2</v>
      </c>
      <c r="L65" s="25">
        <f t="shared" si="8"/>
        <v>6.2273226960494643E-2</v>
      </c>
      <c r="M65" s="25">
        <f t="shared" si="8"/>
        <v>6.4173671069434057E-2</v>
      </c>
      <c r="N65" s="25">
        <f t="shared" si="8"/>
        <v>6.1055319473293124E-2</v>
      </c>
      <c r="O65" s="25">
        <f t="shared" si="8"/>
        <v>6.421272569080605E-2</v>
      </c>
      <c r="P65" s="25">
        <f t="shared" si="8"/>
        <v>6.5648195769916873E-2</v>
      </c>
      <c r="Q65" s="25">
        <f t="shared" si="8"/>
        <v>6.3305844934960831E-2</v>
      </c>
      <c r="R65" s="25">
        <f t="shared" si="8"/>
        <v>6.3192236164797078E-2</v>
      </c>
      <c r="S65" s="25">
        <f t="shared" si="8"/>
        <v>6.2774065401285606E-2</v>
      </c>
      <c r="T65" s="25">
        <f t="shared" si="8"/>
        <v>6.5731452753932107E-2</v>
      </c>
      <c r="U65" s="25">
        <f t="shared" si="8"/>
        <v>6.1862079027663941E-2</v>
      </c>
      <c r="V65" s="25">
        <f t="shared" si="8"/>
        <v>6.2490882914422841E-2</v>
      </c>
      <c r="W65" s="25">
        <f t="shared" si="8"/>
        <v>5.9650858269763574E-2</v>
      </c>
      <c r="X65" s="25">
        <f t="shared" si="8"/>
        <v>6.8458324615959909E-2</v>
      </c>
      <c r="Y65" s="25">
        <f t="shared" si="8"/>
        <v>7.0492707323102421E-2</v>
      </c>
      <c r="Z65" s="25">
        <f t="shared" si="8"/>
        <v>7.5251440196208663E-2</v>
      </c>
      <c r="AA65" s="25">
        <f t="shared" si="8"/>
        <v>6.27166219958053E-2</v>
      </c>
      <c r="AB65" s="25">
        <f t="shared" si="8"/>
        <v>6.0189672539293415E-2</v>
      </c>
      <c r="AC65" s="25">
        <f t="shared" si="8"/>
        <v>6.7943577757931362E-2</v>
      </c>
      <c r="AD65" s="25">
        <f t="shared" si="8"/>
        <v>5.9520869350456751E-2</v>
      </c>
      <c r="AE65" s="25">
        <f t="shared" si="8"/>
        <v>6.8671212668021231E-2</v>
      </c>
      <c r="AF65" s="25">
        <f t="shared" si="8"/>
        <v>6.8879731089883545E-2</v>
      </c>
      <c r="AG65" s="25">
        <f t="shared" si="8"/>
        <v>6.4417313814469357E-2</v>
      </c>
      <c r="AH65" s="25">
        <f t="shared" si="8"/>
        <v>6.1899247615973874E-2</v>
      </c>
      <c r="AI65" s="25">
        <f t="shared" si="8"/>
        <v>6.6708422697565606E-2</v>
      </c>
      <c r="AJ65" s="25">
        <f t="shared" si="8"/>
        <v>6.6657811007583723E-2</v>
      </c>
      <c r="AK65" s="25">
        <f t="shared" si="8"/>
        <v>6.3944700577405644E-2</v>
      </c>
      <c r="AL65" s="25">
        <f t="shared" si="8"/>
        <v>6.4836769922415494E-2</v>
      </c>
      <c r="AM65" s="25">
        <f t="shared" si="8"/>
        <v>5.9273869807372259E-2</v>
      </c>
      <c r="AN65" s="25">
        <f t="shared" si="8"/>
        <v>6.9445234528572097E-2</v>
      </c>
      <c r="AO65" s="25">
        <f t="shared" si="8"/>
        <v>6.8136576487762057E-2</v>
      </c>
      <c r="AP65" s="25">
        <f t="shared" si="8"/>
        <v>6.1255694347037259E-2</v>
      </c>
      <c r="AQ65" s="25">
        <f t="shared" si="8"/>
        <v>6.6379871257919776E-2</v>
      </c>
      <c r="AR65" s="25">
        <f t="shared" si="8"/>
        <v>6.5647283223120745E-2</v>
      </c>
      <c r="AS65" s="25">
        <f t="shared" si="8"/>
        <v>6.0829370867827026E-2</v>
      </c>
      <c r="AT65" s="25">
        <f t="shared" si="8"/>
        <v>6.0319083786326E-2</v>
      </c>
      <c r="AU65" s="25">
        <f t="shared" si="8"/>
        <v>6.0238225992765737E-2</v>
      </c>
      <c r="AV65" s="25">
        <f t="shared" si="8"/>
        <v>7.0753734593028472E-2</v>
      </c>
      <c r="AW65" s="25">
        <f t="shared" si="8"/>
        <v>6.2165180684119359E-2</v>
      </c>
      <c r="AX65" s="25">
        <f t="shared" si="8"/>
        <v>6.6361325081539801E-2</v>
      </c>
      <c r="AY65" s="25">
        <f t="shared" si="8"/>
        <v>6.7616578676808814E-2</v>
      </c>
      <c r="AZ65" s="25">
        <f t="shared" si="8"/>
        <v>6.3416387611857861E-2</v>
      </c>
      <c r="BA65" s="25">
        <f t="shared" si="8"/>
        <v>6.3240458761293583E-2</v>
      </c>
      <c r="BB65" s="25">
        <f t="shared" si="8"/>
        <v>6.7559304297393874E-2</v>
      </c>
      <c r="BC65" s="25">
        <f t="shared" si="8"/>
        <v>6.8838592974958646E-2</v>
      </c>
      <c r="BD65" s="25">
        <f t="shared" si="8"/>
        <v>6.8264740911582411E-2</v>
      </c>
      <c r="BE65" s="25">
        <f t="shared" si="8"/>
        <v>7.3260627138185264E-2</v>
      </c>
      <c r="BF65" s="9"/>
      <c r="BG65" s="9"/>
    </row>
    <row r="66" spans="4:59" ht="14.4" x14ac:dyDescent="0.3">
      <c r="D66" s="26" t="s">
        <v>54</v>
      </c>
      <c r="E66" s="8" t="s">
        <v>71</v>
      </c>
      <c r="F66" s="8" t="s">
        <v>42</v>
      </c>
      <c r="G66" s="25">
        <v>1E-3</v>
      </c>
      <c r="H66" s="25">
        <v>1.1999999999999999E-3</v>
      </c>
      <c r="I66" s="25">
        <v>1.4E-3</v>
      </c>
      <c r="J66" s="25">
        <v>1.6000000000000001E-3</v>
      </c>
      <c r="K66" s="25">
        <v>1.8E-3</v>
      </c>
      <c r="L66" s="25">
        <v>2E-3</v>
      </c>
      <c r="M66" s="25">
        <v>2.2000000000000001E-3</v>
      </c>
      <c r="N66" s="25">
        <v>2.3999999999999998E-3</v>
      </c>
      <c r="O66" s="25">
        <v>2.5999999999999999E-3</v>
      </c>
      <c r="P66" s="25">
        <v>2.8E-3</v>
      </c>
      <c r="Q66" s="25">
        <v>3.0000000000000001E-3</v>
      </c>
      <c r="R66" s="25">
        <v>3.2000000000000002E-3</v>
      </c>
      <c r="S66" s="25">
        <v>3.3999999999999998E-3</v>
      </c>
      <c r="T66" s="25">
        <v>3.5999999999999999E-3</v>
      </c>
      <c r="U66" s="25">
        <v>3.8E-3</v>
      </c>
      <c r="V66" s="25">
        <v>4.0000000000000001E-3</v>
      </c>
      <c r="W66" s="25">
        <v>4.1999999999999997E-3</v>
      </c>
      <c r="X66" s="25">
        <v>4.4000000000000003E-3</v>
      </c>
      <c r="Y66" s="25">
        <v>4.5999999999999999E-3</v>
      </c>
      <c r="Z66" s="25">
        <v>4.7999999999999996E-3</v>
      </c>
      <c r="AA66" s="25">
        <v>5.0000000000000001E-3</v>
      </c>
      <c r="AB66" s="25">
        <v>5.1999999999999998E-3</v>
      </c>
      <c r="AC66" s="25">
        <v>5.4000000000000003E-3</v>
      </c>
      <c r="AD66" s="25">
        <v>5.5999999999999999E-3</v>
      </c>
      <c r="AE66" s="25">
        <v>5.7999999999999996E-3</v>
      </c>
      <c r="AF66" s="25">
        <v>6.0000000000000001E-3</v>
      </c>
      <c r="AG66" s="25">
        <v>6.1999999999999998E-3</v>
      </c>
      <c r="AH66" s="25">
        <v>6.4000000000000003E-3</v>
      </c>
      <c r="AI66" s="25">
        <v>6.6E-3</v>
      </c>
      <c r="AJ66" s="25">
        <v>6.7999999999999996E-3</v>
      </c>
      <c r="AK66" s="25">
        <v>7.0000000000000001E-3</v>
      </c>
      <c r="AL66" s="25">
        <v>7.1999999999999998E-3</v>
      </c>
      <c r="AM66" s="25">
        <v>7.4000000000000003E-3</v>
      </c>
      <c r="AN66" s="25">
        <v>7.6E-3</v>
      </c>
      <c r="AO66" s="25">
        <v>7.7999999999999996E-3</v>
      </c>
      <c r="AP66" s="25">
        <v>8.0000000000000002E-3</v>
      </c>
      <c r="AQ66" s="25">
        <v>8.2000000000000007E-3</v>
      </c>
      <c r="AR66" s="25">
        <v>8.3999999999999995E-3</v>
      </c>
      <c r="AS66" s="25">
        <v>8.6E-3</v>
      </c>
      <c r="AT66" s="25">
        <v>8.8000000000000005E-3</v>
      </c>
      <c r="AU66" s="25">
        <v>8.9999999999999906E-3</v>
      </c>
      <c r="AV66" s="25">
        <v>9.1999999999999998E-3</v>
      </c>
      <c r="AW66" s="25">
        <v>9.39999999999999E-3</v>
      </c>
      <c r="AX66" s="25">
        <v>9.5999999999999905E-3</v>
      </c>
      <c r="AY66" s="25">
        <v>9.7999999999999997E-3</v>
      </c>
      <c r="AZ66" s="25">
        <v>9.9999999999999898E-3</v>
      </c>
      <c r="BA66" s="25">
        <v>1.0200000000000001E-2</v>
      </c>
      <c r="BB66" s="25">
        <v>1.04E-2</v>
      </c>
      <c r="BC66" s="25">
        <v>1.06E-2</v>
      </c>
      <c r="BD66" s="25">
        <v>1.0800000000000001E-2</v>
      </c>
      <c r="BE66" s="25">
        <v>1.0999999999999999E-2</v>
      </c>
      <c r="BF66" s="9"/>
      <c r="BG66" s="9"/>
    </row>
    <row r="67" spans="4:59" x14ac:dyDescent="0.25">
      <c r="D67" s="26" t="s">
        <v>55</v>
      </c>
      <c r="E67" s="8" t="s">
        <v>73</v>
      </c>
      <c r="F67" s="16"/>
      <c r="G67" s="32">
        <v>1</v>
      </c>
      <c r="H67" s="32">
        <v>1</v>
      </c>
      <c r="I67" s="32">
        <v>1</v>
      </c>
      <c r="J67" s="32">
        <v>1</v>
      </c>
      <c r="K67" s="32">
        <v>1</v>
      </c>
      <c r="L67" s="32">
        <v>1</v>
      </c>
      <c r="M67" s="32">
        <v>1</v>
      </c>
      <c r="N67" s="32">
        <v>1</v>
      </c>
      <c r="O67" s="32">
        <v>1</v>
      </c>
      <c r="P67" s="32">
        <v>1</v>
      </c>
      <c r="Q67" s="32">
        <v>1</v>
      </c>
      <c r="R67" s="32">
        <v>1</v>
      </c>
      <c r="S67" s="32">
        <v>1</v>
      </c>
      <c r="T67" s="32">
        <v>1</v>
      </c>
      <c r="U67" s="32">
        <v>1</v>
      </c>
      <c r="V67" s="32">
        <v>1</v>
      </c>
      <c r="W67" s="32">
        <v>1</v>
      </c>
      <c r="X67" s="32">
        <v>1</v>
      </c>
      <c r="Y67" s="32">
        <v>1</v>
      </c>
      <c r="Z67" s="32">
        <v>1</v>
      </c>
      <c r="AA67" s="32">
        <v>1</v>
      </c>
      <c r="AB67" s="32">
        <v>1</v>
      </c>
      <c r="AC67" s="32">
        <v>1</v>
      </c>
      <c r="AD67" s="32">
        <v>1</v>
      </c>
      <c r="AE67" s="32">
        <v>1</v>
      </c>
      <c r="AF67" s="32">
        <v>1</v>
      </c>
      <c r="AG67" s="32">
        <v>1</v>
      </c>
      <c r="AH67" s="32">
        <v>1</v>
      </c>
      <c r="AI67" s="32">
        <v>1</v>
      </c>
      <c r="AJ67" s="32">
        <v>1</v>
      </c>
      <c r="AK67" s="32">
        <v>1</v>
      </c>
      <c r="AL67" s="32">
        <v>1</v>
      </c>
      <c r="AM67" s="32">
        <v>1</v>
      </c>
      <c r="AN67" s="32">
        <v>1</v>
      </c>
      <c r="AO67" s="32">
        <v>1</v>
      </c>
      <c r="AP67" s="32">
        <v>1</v>
      </c>
      <c r="AQ67" s="32">
        <v>1</v>
      </c>
      <c r="AR67" s="32">
        <v>1</v>
      </c>
      <c r="AS67" s="32">
        <v>1</v>
      </c>
      <c r="AT67" s="32">
        <v>1</v>
      </c>
      <c r="AU67" s="32">
        <v>1</v>
      </c>
      <c r="AV67" s="32">
        <v>1</v>
      </c>
      <c r="AW67" s="32">
        <v>1</v>
      </c>
      <c r="AX67" s="32">
        <v>1</v>
      </c>
      <c r="AY67" s="32">
        <v>1</v>
      </c>
      <c r="AZ67" s="32">
        <v>1</v>
      </c>
      <c r="BA67" s="32">
        <v>1</v>
      </c>
      <c r="BB67" s="32">
        <v>1</v>
      </c>
      <c r="BC67" s="32">
        <v>1</v>
      </c>
      <c r="BD67" s="32">
        <v>1</v>
      </c>
      <c r="BE67" s="32">
        <v>1</v>
      </c>
      <c r="BF67" s="9"/>
      <c r="BG67" s="9"/>
    </row>
    <row r="68" spans="4:59" x14ac:dyDescent="0.25">
      <c r="D68" s="26" t="s">
        <v>57</v>
      </c>
      <c r="E68" s="9" t="s">
        <v>74</v>
      </c>
      <c r="F68" s="16"/>
      <c r="G68" s="33">
        <f>(0.9+1-293/373)/2</f>
        <v>0.55723860589812335</v>
      </c>
      <c r="H68" s="33">
        <f t="shared" ref="H68:BE68" si="9">(0.9+1-293/373)/2</f>
        <v>0.55723860589812335</v>
      </c>
      <c r="I68" s="33">
        <f t="shared" si="9"/>
        <v>0.55723860589812335</v>
      </c>
      <c r="J68" s="33">
        <f t="shared" si="9"/>
        <v>0.55723860589812335</v>
      </c>
      <c r="K68" s="33">
        <f t="shared" si="9"/>
        <v>0.55723860589812335</v>
      </c>
      <c r="L68" s="33">
        <f t="shared" si="9"/>
        <v>0.55723860589812335</v>
      </c>
      <c r="M68" s="33">
        <f t="shared" si="9"/>
        <v>0.55723860589812335</v>
      </c>
      <c r="N68" s="33">
        <f t="shared" si="9"/>
        <v>0.55723860589812335</v>
      </c>
      <c r="O68" s="33">
        <f t="shared" si="9"/>
        <v>0.55723860589812335</v>
      </c>
      <c r="P68" s="33">
        <f t="shared" si="9"/>
        <v>0.55723860589812335</v>
      </c>
      <c r="Q68" s="33">
        <f t="shared" si="9"/>
        <v>0.55723860589812335</v>
      </c>
      <c r="R68" s="33">
        <f t="shared" si="9"/>
        <v>0.55723860589812335</v>
      </c>
      <c r="S68" s="33">
        <f t="shared" si="9"/>
        <v>0.55723860589812335</v>
      </c>
      <c r="T68" s="33">
        <f t="shared" si="9"/>
        <v>0.55723860589812335</v>
      </c>
      <c r="U68" s="33">
        <f t="shared" si="9"/>
        <v>0.55723860589812335</v>
      </c>
      <c r="V68" s="33">
        <f t="shared" si="9"/>
        <v>0.55723860589812335</v>
      </c>
      <c r="W68" s="33">
        <f t="shared" si="9"/>
        <v>0.55723860589812335</v>
      </c>
      <c r="X68" s="33">
        <f t="shared" si="9"/>
        <v>0.55723860589812335</v>
      </c>
      <c r="Y68" s="33">
        <f t="shared" si="9"/>
        <v>0.55723860589812335</v>
      </c>
      <c r="Z68" s="33">
        <f t="shared" si="9"/>
        <v>0.55723860589812335</v>
      </c>
      <c r="AA68" s="33">
        <f t="shared" si="9"/>
        <v>0.55723860589812335</v>
      </c>
      <c r="AB68" s="33">
        <f t="shared" si="9"/>
        <v>0.55723860589812335</v>
      </c>
      <c r="AC68" s="33">
        <f t="shared" si="9"/>
        <v>0.55723860589812335</v>
      </c>
      <c r="AD68" s="33">
        <f t="shared" si="9"/>
        <v>0.55723860589812335</v>
      </c>
      <c r="AE68" s="33">
        <f t="shared" si="9"/>
        <v>0.55723860589812335</v>
      </c>
      <c r="AF68" s="33">
        <f t="shared" si="9"/>
        <v>0.55723860589812335</v>
      </c>
      <c r="AG68" s="33">
        <f t="shared" si="9"/>
        <v>0.55723860589812335</v>
      </c>
      <c r="AH68" s="33">
        <f t="shared" si="9"/>
        <v>0.55723860589812335</v>
      </c>
      <c r="AI68" s="33">
        <f t="shared" si="9"/>
        <v>0.55723860589812335</v>
      </c>
      <c r="AJ68" s="33">
        <f t="shared" si="9"/>
        <v>0.55723860589812335</v>
      </c>
      <c r="AK68" s="33">
        <f t="shared" si="9"/>
        <v>0.55723860589812335</v>
      </c>
      <c r="AL68" s="33">
        <f t="shared" si="9"/>
        <v>0.55723860589812335</v>
      </c>
      <c r="AM68" s="33">
        <f t="shared" si="9"/>
        <v>0.55723860589812335</v>
      </c>
      <c r="AN68" s="33">
        <f t="shared" si="9"/>
        <v>0.55723860589812335</v>
      </c>
      <c r="AO68" s="33">
        <f t="shared" si="9"/>
        <v>0.55723860589812335</v>
      </c>
      <c r="AP68" s="33">
        <f t="shared" si="9"/>
        <v>0.55723860589812335</v>
      </c>
      <c r="AQ68" s="33">
        <f t="shared" si="9"/>
        <v>0.55723860589812335</v>
      </c>
      <c r="AR68" s="33">
        <f t="shared" si="9"/>
        <v>0.55723860589812335</v>
      </c>
      <c r="AS68" s="33">
        <f t="shared" si="9"/>
        <v>0.55723860589812335</v>
      </c>
      <c r="AT68" s="33">
        <f t="shared" si="9"/>
        <v>0.55723860589812335</v>
      </c>
      <c r="AU68" s="33">
        <f t="shared" si="9"/>
        <v>0.55723860589812335</v>
      </c>
      <c r="AV68" s="33">
        <f t="shared" si="9"/>
        <v>0.55723860589812335</v>
      </c>
      <c r="AW68" s="33">
        <f t="shared" si="9"/>
        <v>0.55723860589812335</v>
      </c>
      <c r="AX68" s="33">
        <f t="shared" si="9"/>
        <v>0.55723860589812335</v>
      </c>
      <c r="AY68" s="33">
        <f t="shared" si="9"/>
        <v>0.55723860589812335</v>
      </c>
      <c r="AZ68" s="33">
        <f t="shared" si="9"/>
        <v>0.55723860589812335</v>
      </c>
      <c r="BA68" s="33">
        <f t="shared" si="9"/>
        <v>0.55723860589812335</v>
      </c>
      <c r="BB68" s="33">
        <f t="shared" si="9"/>
        <v>0.55723860589812335</v>
      </c>
      <c r="BC68" s="33">
        <f t="shared" si="9"/>
        <v>0.55723860589812335</v>
      </c>
      <c r="BD68" s="33">
        <f t="shared" si="9"/>
        <v>0.55723860589812335</v>
      </c>
      <c r="BE68" s="33">
        <f t="shared" si="9"/>
        <v>0.55723860589812335</v>
      </c>
      <c r="BF68" s="9"/>
      <c r="BG68" s="9"/>
    </row>
    <row r="69" spans="4:59" x14ac:dyDescent="0.25">
      <c r="D69" s="27" t="s">
        <v>59</v>
      </c>
      <c r="E69" s="8" t="s">
        <v>68</v>
      </c>
      <c r="F69" s="8" t="s">
        <v>42</v>
      </c>
      <c r="G69" s="34">
        <f>G64</f>
        <v>3.5000000000000003E-2</v>
      </c>
      <c r="H69" s="34">
        <f>H64</f>
        <v>3.5499999999999997E-2</v>
      </c>
      <c r="I69" s="34">
        <f t="shared" ref="I69:BE69" si="10">I64</f>
        <v>3.5999999999999997E-2</v>
      </c>
      <c r="J69" s="34">
        <f t="shared" si="10"/>
        <v>3.6499999999999998E-2</v>
      </c>
      <c r="K69" s="34">
        <f t="shared" si="10"/>
        <v>3.6999999999999998E-2</v>
      </c>
      <c r="L69" s="34">
        <f t="shared" si="10"/>
        <v>3.7499999999999999E-2</v>
      </c>
      <c r="M69" s="34">
        <f t="shared" si="10"/>
        <v>3.7999999999999999E-2</v>
      </c>
      <c r="N69" s="34">
        <f t="shared" si="10"/>
        <v>3.85E-2</v>
      </c>
      <c r="O69" s="34">
        <f t="shared" si="10"/>
        <v>3.9E-2</v>
      </c>
      <c r="P69" s="34">
        <f t="shared" si="10"/>
        <v>3.9499999999999903E-2</v>
      </c>
      <c r="Q69" s="34">
        <f t="shared" si="10"/>
        <v>3.9999999999999897E-2</v>
      </c>
      <c r="R69" s="34">
        <f t="shared" si="10"/>
        <v>4.0750000000000001E-2</v>
      </c>
      <c r="S69" s="34">
        <f t="shared" si="10"/>
        <v>4.1500000000000099E-2</v>
      </c>
      <c r="T69" s="34">
        <f t="shared" si="10"/>
        <v>4.2250000000000197E-2</v>
      </c>
      <c r="U69" s="34">
        <f t="shared" si="10"/>
        <v>4.3000000000000302E-2</v>
      </c>
      <c r="V69" s="34">
        <f t="shared" si="10"/>
        <v>4.37500000000004E-2</v>
      </c>
      <c r="W69" s="34">
        <f t="shared" si="10"/>
        <v>4.4500000000000497E-2</v>
      </c>
      <c r="X69" s="34">
        <f t="shared" si="10"/>
        <v>4.5250000000000602E-2</v>
      </c>
      <c r="Y69" s="34">
        <f t="shared" si="10"/>
        <v>4.60000000000007E-2</v>
      </c>
      <c r="Z69" s="34">
        <f t="shared" si="10"/>
        <v>4.6750000000000798E-2</v>
      </c>
      <c r="AA69" s="34">
        <f t="shared" si="10"/>
        <v>4.7500000000000903E-2</v>
      </c>
      <c r="AB69" s="34">
        <f t="shared" si="10"/>
        <v>4.8250000000001E-2</v>
      </c>
      <c r="AC69" s="34">
        <f t="shared" si="10"/>
        <v>4.9000000000001202E-2</v>
      </c>
      <c r="AD69" s="34">
        <f t="shared" si="10"/>
        <v>4.97500000000013E-2</v>
      </c>
      <c r="AE69" s="34">
        <f t="shared" si="10"/>
        <v>5.0500000000001398E-2</v>
      </c>
      <c r="AF69" s="34">
        <f t="shared" si="10"/>
        <v>5.1250000000001503E-2</v>
      </c>
      <c r="AG69" s="34">
        <f t="shared" si="10"/>
        <v>5.20000000000016E-2</v>
      </c>
      <c r="AH69" s="34">
        <f t="shared" si="10"/>
        <v>5.2750000000001698E-2</v>
      </c>
      <c r="AI69" s="34">
        <f t="shared" si="10"/>
        <v>5.3500000000001803E-2</v>
      </c>
      <c r="AJ69" s="34">
        <f t="shared" si="10"/>
        <v>5.4250000000001901E-2</v>
      </c>
      <c r="AK69" s="34">
        <f t="shared" si="10"/>
        <v>5.5000000000001999E-2</v>
      </c>
      <c r="AL69" s="34">
        <f t="shared" si="10"/>
        <v>5.5750000000002103E-2</v>
      </c>
      <c r="AM69" s="34">
        <f t="shared" si="10"/>
        <v>5.6500000000002201E-2</v>
      </c>
      <c r="AN69" s="34">
        <f t="shared" si="10"/>
        <v>5.7250000000002299E-2</v>
      </c>
      <c r="AO69" s="34">
        <f t="shared" si="10"/>
        <v>5.8000000000002397E-2</v>
      </c>
      <c r="AP69" s="34">
        <f t="shared" si="10"/>
        <v>5.8750000000002502E-2</v>
      </c>
      <c r="AQ69" s="34">
        <f t="shared" si="10"/>
        <v>5.9500000000002599E-2</v>
      </c>
      <c r="AR69" s="34">
        <f t="shared" si="10"/>
        <v>6.0250000000002697E-2</v>
      </c>
      <c r="AS69" s="34">
        <f t="shared" si="10"/>
        <v>6.1000000000002802E-2</v>
      </c>
      <c r="AT69" s="34">
        <f t="shared" si="10"/>
        <v>6.17500000000029E-2</v>
      </c>
      <c r="AU69" s="34">
        <f t="shared" si="10"/>
        <v>6.2500000000002998E-2</v>
      </c>
      <c r="AV69" s="34">
        <f t="shared" si="10"/>
        <v>6.3250000000003095E-2</v>
      </c>
      <c r="AW69" s="34">
        <f t="shared" si="10"/>
        <v>6.4000000000003304E-2</v>
      </c>
      <c r="AX69" s="34">
        <f t="shared" si="10"/>
        <v>6.4750000000003402E-2</v>
      </c>
      <c r="AY69" s="34">
        <f t="shared" si="10"/>
        <v>6.55000000000035E-2</v>
      </c>
      <c r="AZ69" s="34">
        <f t="shared" si="10"/>
        <v>6.6250000000003598E-2</v>
      </c>
      <c r="BA69" s="34">
        <f t="shared" si="10"/>
        <v>6.7000000000003695E-2</v>
      </c>
      <c r="BB69" s="34">
        <f t="shared" si="10"/>
        <v>6.7750000000003793E-2</v>
      </c>
      <c r="BC69" s="34">
        <f t="shared" si="10"/>
        <v>6.8500000000003905E-2</v>
      </c>
      <c r="BD69" s="34">
        <f t="shared" si="10"/>
        <v>6.9250000000004003E-2</v>
      </c>
      <c r="BE69" s="34">
        <f t="shared" si="10"/>
        <v>7.0000000000004101E-2</v>
      </c>
      <c r="BF69" s="9"/>
      <c r="BG69" s="9"/>
    </row>
    <row r="70" spans="4:59" x14ac:dyDescent="0.25">
      <c r="D70" s="27" t="s">
        <v>60</v>
      </c>
      <c r="E70" s="8" t="s">
        <v>69</v>
      </c>
      <c r="G70" s="31">
        <f>G58</f>
        <v>6.5309341627390771E-2</v>
      </c>
      <c r="H70" s="31">
        <f>H58</f>
        <v>6.0610107407901959E-2</v>
      </c>
      <c r="I70" s="31">
        <f t="shared" ref="I70:BE70" si="11">I58</f>
        <v>6.3764853987449133E-2</v>
      </c>
      <c r="J70" s="31">
        <f t="shared" si="11"/>
        <v>6.4598152703879697E-2</v>
      </c>
      <c r="K70" s="31">
        <f t="shared" si="11"/>
        <v>6.524046497734215E-2</v>
      </c>
      <c r="L70" s="31">
        <f t="shared" si="11"/>
        <v>6.2273226960494643E-2</v>
      </c>
      <c r="M70" s="31">
        <f t="shared" si="11"/>
        <v>6.4173671069434057E-2</v>
      </c>
      <c r="N70" s="31">
        <f t="shared" si="11"/>
        <v>6.1055319473293124E-2</v>
      </c>
      <c r="O70" s="31">
        <f t="shared" si="11"/>
        <v>6.421272569080605E-2</v>
      </c>
      <c r="P70" s="31">
        <f t="shared" si="11"/>
        <v>6.5648195769916873E-2</v>
      </c>
      <c r="Q70" s="31">
        <f t="shared" si="11"/>
        <v>6.3305844934960831E-2</v>
      </c>
      <c r="R70" s="31">
        <f t="shared" si="11"/>
        <v>6.3192236164797078E-2</v>
      </c>
      <c r="S70" s="31">
        <f t="shared" si="11"/>
        <v>6.2774065401285606E-2</v>
      </c>
      <c r="T70" s="31">
        <f t="shared" si="11"/>
        <v>6.5731452753932107E-2</v>
      </c>
      <c r="U70" s="31">
        <f t="shared" si="11"/>
        <v>6.1862079027663941E-2</v>
      </c>
      <c r="V70" s="31">
        <f t="shared" si="11"/>
        <v>6.2490882914422841E-2</v>
      </c>
      <c r="W70" s="31">
        <f t="shared" si="11"/>
        <v>5.9650858269763574E-2</v>
      </c>
      <c r="X70" s="31">
        <f t="shared" si="11"/>
        <v>6.8458324615959909E-2</v>
      </c>
      <c r="Y70" s="31">
        <f t="shared" si="11"/>
        <v>7.0492707323102421E-2</v>
      </c>
      <c r="Z70" s="31">
        <f t="shared" si="11"/>
        <v>7.5251440196208663E-2</v>
      </c>
      <c r="AA70" s="31">
        <f t="shared" si="11"/>
        <v>6.27166219958053E-2</v>
      </c>
      <c r="AB70" s="31">
        <f t="shared" si="11"/>
        <v>6.0189672539293415E-2</v>
      </c>
      <c r="AC70" s="31">
        <f t="shared" si="11"/>
        <v>6.7943577757931362E-2</v>
      </c>
      <c r="AD70" s="31">
        <f t="shared" si="11"/>
        <v>5.9520869350456751E-2</v>
      </c>
      <c r="AE70" s="31">
        <f t="shared" si="11"/>
        <v>6.8671212668021231E-2</v>
      </c>
      <c r="AF70" s="31">
        <f t="shared" si="11"/>
        <v>6.8879731089883545E-2</v>
      </c>
      <c r="AG70" s="31">
        <f t="shared" si="11"/>
        <v>6.4417313814469357E-2</v>
      </c>
      <c r="AH70" s="31">
        <f t="shared" si="11"/>
        <v>6.1899247615973874E-2</v>
      </c>
      <c r="AI70" s="31">
        <f t="shared" si="11"/>
        <v>6.6708422697565606E-2</v>
      </c>
      <c r="AJ70" s="31">
        <f t="shared" si="11"/>
        <v>6.6657811007583723E-2</v>
      </c>
      <c r="AK70" s="31">
        <f t="shared" si="11"/>
        <v>6.3944700577405644E-2</v>
      </c>
      <c r="AL70" s="31">
        <f t="shared" si="11"/>
        <v>6.4836769922415494E-2</v>
      </c>
      <c r="AM70" s="31">
        <f t="shared" si="11"/>
        <v>5.9273869807372259E-2</v>
      </c>
      <c r="AN70" s="31">
        <f t="shared" si="11"/>
        <v>6.9445234528572097E-2</v>
      </c>
      <c r="AO70" s="31">
        <f t="shared" si="11"/>
        <v>6.8136576487762057E-2</v>
      </c>
      <c r="AP70" s="31">
        <f t="shared" si="11"/>
        <v>6.1255694347037259E-2</v>
      </c>
      <c r="AQ70" s="31">
        <f t="shared" si="11"/>
        <v>6.6379871257919776E-2</v>
      </c>
      <c r="AR70" s="31">
        <f t="shared" si="11"/>
        <v>6.5647283223120745E-2</v>
      </c>
      <c r="AS70" s="31">
        <f t="shared" si="11"/>
        <v>6.0829370867827026E-2</v>
      </c>
      <c r="AT70" s="31">
        <f t="shared" si="11"/>
        <v>6.0319083786326E-2</v>
      </c>
      <c r="AU70" s="31">
        <f t="shared" si="11"/>
        <v>6.0238225992765737E-2</v>
      </c>
      <c r="AV70" s="31">
        <f t="shared" si="11"/>
        <v>7.0753734593028472E-2</v>
      </c>
      <c r="AW70" s="31">
        <f t="shared" si="11"/>
        <v>6.2165180684119359E-2</v>
      </c>
      <c r="AX70" s="31">
        <f t="shared" si="11"/>
        <v>6.6361325081539801E-2</v>
      </c>
      <c r="AY70" s="31">
        <f t="shared" si="11"/>
        <v>6.7616578676808814E-2</v>
      </c>
      <c r="AZ70" s="31">
        <f t="shared" si="11"/>
        <v>6.3416387611857861E-2</v>
      </c>
      <c r="BA70" s="31">
        <f t="shared" si="11"/>
        <v>6.3240458761293583E-2</v>
      </c>
      <c r="BB70" s="31">
        <f t="shared" si="11"/>
        <v>6.7559304297393874E-2</v>
      </c>
      <c r="BC70" s="31">
        <f t="shared" si="11"/>
        <v>6.8838592974958646E-2</v>
      </c>
      <c r="BD70" s="31">
        <f t="shared" si="11"/>
        <v>6.8264740911582411E-2</v>
      </c>
      <c r="BE70" s="31">
        <f t="shared" si="11"/>
        <v>7.3260627138185264E-2</v>
      </c>
      <c r="BF70" s="9"/>
      <c r="BG70" s="9"/>
    </row>
    <row r="71" spans="4:59" x14ac:dyDescent="0.25">
      <c r="D71" s="27" t="s">
        <v>61</v>
      </c>
      <c r="E71" s="8" t="s">
        <v>75</v>
      </c>
      <c r="F71" s="16"/>
      <c r="G71" s="35">
        <v>0.3</v>
      </c>
      <c r="H71" s="35">
        <v>0.30199999999999999</v>
      </c>
      <c r="I71" s="35">
        <v>0.30399999999999999</v>
      </c>
      <c r="J71" s="35">
        <v>0.30599999999999999</v>
      </c>
      <c r="K71" s="35">
        <v>0.308</v>
      </c>
      <c r="L71" s="35">
        <v>0.31</v>
      </c>
      <c r="M71" s="35">
        <v>0.312</v>
      </c>
      <c r="N71" s="35">
        <v>0.314</v>
      </c>
      <c r="O71" s="35">
        <v>0.316</v>
      </c>
      <c r="P71" s="35">
        <v>0.318</v>
      </c>
      <c r="Q71" s="35">
        <v>0.32</v>
      </c>
      <c r="R71" s="35">
        <v>0.32200000000000001</v>
      </c>
      <c r="S71" s="35">
        <v>0.32400000000000001</v>
      </c>
      <c r="T71" s="35">
        <v>0.32600000000000001</v>
      </c>
      <c r="U71" s="35">
        <v>0.32800000000000001</v>
      </c>
      <c r="V71" s="35">
        <v>0.33</v>
      </c>
      <c r="W71" s="35">
        <v>0.33200000000000002</v>
      </c>
      <c r="X71" s="35">
        <v>0.33400000000000002</v>
      </c>
      <c r="Y71" s="35">
        <v>0.33600000000000002</v>
      </c>
      <c r="Z71" s="35">
        <v>0.33800000000000002</v>
      </c>
      <c r="AA71" s="35">
        <v>0.34</v>
      </c>
      <c r="AB71" s="35">
        <v>0.34200000000000003</v>
      </c>
      <c r="AC71" s="35">
        <v>0.34399999999999997</v>
      </c>
      <c r="AD71" s="35">
        <v>0.34599999999999997</v>
      </c>
      <c r="AE71" s="35">
        <v>0.34799999999999998</v>
      </c>
      <c r="AF71" s="35">
        <v>0.35</v>
      </c>
      <c r="AG71" s="35">
        <v>0.35199999999999998</v>
      </c>
      <c r="AH71" s="35">
        <v>0.35399999999999998</v>
      </c>
      <c r="AI71" s="35">
        <v>0.35599999999999998</v>
      </c>
      <c r="AJ71" s="35">
        <v>0.35799999999999998</v>
      </c>
      <c r="AK71" s="35">
        <v>0.36</v>
      </c>
      <c r="AL71" s="35">
        <v>0.36199999999999999</v>
      </c>
      <c r="AM71" s="35">
        <v>0.36399999999999999</v>
      </c>
      <c r="AN71" s="35">
        <v>0.36599999999999999</v>
      </c>
      <c r="AO71" s="35">
        <v>0.36799999999999999</v>
      </c>
      <c r="AP71" s="35">
        <v>0.37</v>
      </c>
      <c r="AQ71" s="35">
        <v>0.372</v>
      </c>
      <c r="AR71" s="35">
        <v>0.374</v>
      </c>
      <c r="AS71" s="35">
        <v>0.376</v>
      </c>
      <c r="AT71" s="35">
        <v>0.378</v>
      </c>
      <c r="AU71" s="35">
        <v>0.38</v>
      </c>
      <c r="AV71" s="35">
        <v>0.38200000000000001</v>
      </c>
      <c r="AW71" s="35">
        <v>0.38400000000000001</v>
      </c>
      <c r="AX71" s="35">
        <v>0.38600000000000001</v>
      </c>
      <c r="AY71" s="35">
        <v>0.38800000000000001</v>
      </c>
      <c r="AZ71" s="35">
        <v>0.39</v>
      </c>
      <c r="BA71" s="35">
        <v>0.39200000000000002</v>
      </c>
      <c r="BB71" s="35">
        <v>0.39400000000000002</v>
      </c>
      <c r="BC71" s="35">
        <v>0.39600000000000002</v>
      </c>
      <c r="BD71" s="35">
        <v>0.39800000000000002</v>
      </c>
      <c r="BE71" s="35">
        <v>0.4</v>
      </c>
      <c r="BF71" s="9"/>
      <c r="BG71" s="9"/>
    </row>
    <row r="72" spans="4:59" ht="14.4" x14ac:dyDescent="0.3">
      <c r="D72" s="27" t="s">
        <v>62</v>
      </c>
      <c r="E72" s="8" t="s">
        <v>71</v>
      </c>
      <c r="F72" s="8" t="s">
        <v>42</v>
      </c>
      <c r="G72" s="25">
        <v>1E-3</v>
      </c>
      <c r="H72" s="25">
        <v>1.1999999999999999E-3</v>
      </c>
      <c r="I72" s="25">
        <v>1.4E-3</v>
      </c>
      <c r="J72" s="25">
        <v>1.6000000000000001E-3</v>
      </c>
      <c r="K72" s="25">
        <v>1.8E-3</v>
      </c>
      <c r="L72" s="25">
        <v>2E-3</v>
      </c>
      <c r="M72" s="25">
        <v>2.2000000000000001E-3</v>
      </c>
      <c r="N72" s="25">
        <v>2.3999999999999998E-3</v>
      </c>
      <c r="O72" s="25">
        <v>2.5999999999999999E-3</v>
      </c>
      <c r="P72" s="25">
        <v>2.8E-3</v>
      </c>
      <c r="Q72" s="25">
        <v>3.0000000000000001E-3</v>
      </c>
      <c r="R72" s="25">
        <v>3.2000000000000002E-3</v>
      </c>
      <c r="S72" s="25">
        <v>3.3999999999999998E-3</v>
      </c>
      <c r="T72" s="25">
        <v>3.5999999999999999E-3</v>
      </c>
      <c r="U72" s="25">
        <v>3.8E-3</v>
      </c>
      <c r="V72" s="25">
        <v>4.0000000000000001E-3</v>
      </c>
      <c r="W72" s="25">
        <v>4.1999999999999997E-3</v>
      </c>
      <c r="X72" s="25">
        <v>4.4000000000000003E-3</v>
      </c>
      <c r="Y72" s="25">
        <v>4.5999999999999999E-3</v>
      </c>
      <c r="Z72" s="25">
        <v>4.7999999999999996E-3</v>
      </c>
      <c r="AA72" s="25">
        <v>5.0000000000000001E-3</v>
      </c>
      <c r="AB72" s="25">
        <v>5.1999999999999998E-3</v>
      </c>
      <c r="AC72" s="25">
        <v>5.4000000000000003E-3</v>
      </c>
      <c r="AD72" s="25">
        <v>5.5999999999999999E-3</v>
      </c>
      <c r="AE72" s="25">
        <v>5.7999999999999996E-3</v>
      </c>
      <c r="AF72" s="25">
        <v>6.0000000000000001E-3</v>
      </c>
      <c r="AG72" s="25">
        <v>6.1999999999999998E-3</v>
      </c>
      <c r="AH72" s="25">
        <v>6.4000000000000003E-3</v>
      </c>
      <c r="AI72" s="25">
        <v>6.6E-3</v>
      </c>
      <c r="AJ72" s="25">
        <v>6.7999999999999996E-3</v>
      </c>
      <c r="AK72" s="25">
        <v>7.0000000000000001E-3</v>
      </c>
      <c r="AL72" s="25">
        <v>7.1999999999999998E-3</v>
      </c>
      <c r="AM72" s="25">
        <v>7.4000000000000003E-3</v>
      </c>
      <c r="AN72" s="25">
        <v>7.6E-3</v>
      </c>
      <c r="AO72" s="25">
        <v>7.7999999999999996E-3</v>
      </c>
      <c r="AP72" s="25">
        <v>8.0000000000000002E-3</v>
      </c>
      <c r="AQ72" s="25">
        <v>8.2000000000000007E-3</v>
      </c>
      <c r="AR72" s="25">
        <v>8.3999999999999995E-3</v>
      </c>
      <c r="AS72" s="25">
        <v>8.6E-3</v>
      </c>
      <c r="AT72" s="25">
        <v>8.8000000000000005E-3</v>
      </c>
      <c r="AU72" s="25">
        <v>8.9999999999999906E-3</v>
      </c>
      <c r="AV72" s="25">
        <v>9.1999999999999998E-3</v>
      </c>
      <c r="AW72" s="25">
        <v>9.39999999999999E-3</v>
      </c>
      <c r="AX72" s="25">
        <v>9.5999999999999905E-3</v>
      </c>
      <c r="AY72" s="25">
        <v>9.7999999999999997E-3</v>
      </c>
      <c r="AZ72" s="25">
        <v>9.9999999999999898E-3</v>
      </c>
      <c r="BA72" s="25">
        <v>1.0200000000000001E-2</v>
      </c>
      <c r="BB72" s="25">
        <v>1.04E-2</v>
      </c>
      <c r="BC72" s="25">
        <v>1.06E-2</v>
      </c>
      <c r="BD72" s="25">
        <v>1.0800000000000001E-2</v>
      </c>
      <c r="BE72" s="25">
        <v>1.0999999999999999E-2</v>
      </c>
      <c r="BF72" s="9"/>
      <c r="BG72" s="9"/>
    </row>
    <row r="73" spans="4:59" x14ac:dyDescent="0.25">
      <c r="D73" s="27" t="s">
        <v>63</v>
      </c>
      <c r="E73" s="8" t="s">
        <v>69</v>
      </c>
      <c r="F73" s="16"/>
      <c r="G73" s="32">
        <v>1</v>
      </c>
      <c r="H73" s="32">
        <v>1</v>
      </c>
      <c r="I73" s="32">
        <v>1</v>
      </c>
      <c r="J73" s="32">
        <v>1</v>
      </c>
      <c r="K73" s="32">
        <v>1</v>
      </c>
      <c r="L73" s="32">
        <v>1</v>
      </c>
      <c r="M73" s="32">
        <v>1</v>
      </c>
      <c r="N73" s="32">
        <v>1</v>
      </c>
      <c r="O73" s="32">
        <v>1</v>
      </c>
      <c r="P73" s="32">
        <v>1</v>
      </c>
      <c r="Q73" s="32">
        <v>1</v>
      </c>
      <c r="R73" s="32">
        <v>1</v>
      </c>
      <c r="S73" s="32">
        <v>1</v>
      </c>
      <c r="T73" s="32">
        <v>1</v>
      </c>
      <c r="U73" s="32">
        <v>1</v>
      </c>
      <c r="V73" s="32">
        <v>1</v>
      </c>
      <c r="W73" s="32">
        <v>1</v>
      </c>
      <c r="X73" s="32">
        <v>1</v>
      </c>
      <c r="Y73" s="32">
        <v>1</v>
      </c>
      <c r="Z73" s="32">
        <v>1</v>
      </c>
      <c r="AA73" s="32">
        <v>1</v>
      </c>
      <c r="AB73" s="32">
        <v>1</v>
      </c>
      <c r="AC73" s="32">
        <v>1</v>
      </c>
      <c r="AD73" s="32">
        <v>1</v>
      </c>
      <c r="AE73" s="32">
        <v>1</v>
      </c>
      <c r="AF73" s="32">
        <v>1</v>
      </c>
      <c r="AG73" s="32">
        <v>1</v>
      </c>
      <c r="AH73" s="32">
        <v>1</v>
      </c>
      <c r="AI73" s="32">
        <v>1</v>
      </c>
      <c r="AJ73" s="32">
        <v>1</v>
      </c>
      <c r="AK73" s="32">
        <v>1</v>
      </c>
      <c r="AL73" s="32">
        <v>1</v>
      </c>
      <c r="AM73" s="32">
        <v>1</v>
      </c>
      <c r="AN73" s="32">
        <v>1</v>
      </c>
      <c r="AO73" s="32">
        <v>1</v>
      </c>
      <c r="AP73" s="32">
        <v>1</v>
      </c>
      <c r="AQ73" s="32">
        <v>1</v>
      </c>
      <c r="AR73" s="32">
        <v>1</v>
      </c>
      <c r="AS73" s="32">
        <v>1</v>
      </c>
      <c r="AT73" s="32">
        <v>1</v>
      </c>
      <c r="AU73" s="32">
        <v>1</v>
      </c>
      <c r="AV73" s="32">
        <v>1</v>
      </c>
      <c r="AW73" s="32">
        <v>1</v>
      </c>
      <c r="AX73" s="32">
        <v>1</v>
      </c>
      <c r="AY73" s="32">
        <v>1</v>
      </c>
      <c r="AZ73" s="32">
        <v>1</v>
      </c>
      <c r="BA73" s="32">
        <v>1</v>
      </c>
      <c r="BB73" s="32">
        <v>1</v>
      </c>
      <c r="BC73" s="32">
        <v>1</v>
      </c>
      <c r="BD73" s="32">
        <v>1</v>
      </c>
      <c r="BE73" s="32">
        <v>1</v>
      </c>
      <c r="BF73" s="9"/>
      <c r="BG73" s="9"/>
    </row>
    <row r="74" spans="4:59" x14ac:dyDescent="0.25">
      <c r="D74" s="27" t="s">
        <v>65</v>
      </c>
      <c r="E74" s="9" t="s">
        <v>76</v>
      </c>
      <c r="F74" s="16"/>
      <c r="G74" s="33">
        <f>0.75+0.25*(1-293/373)</f>
        <v>0.8036193029490617</v>
      </c>
      <c r="H74" s="33">
        <f t="shared" ref="H74:BE74" si="12">0.75+0.25*(1-293/373)</f>
        <v>0.8036193029490617</v>
      </c>
      <c r="I74" s="33">
        <f t="shared" si="12"/>
        <v>0.8036193029490617</v>
      </c>
      <c r="J74" s="33">
        <f t="shared" si="12"/>
        <v>0.8036193029490617</v>
      </c>
      <c r="K74" s="33">
        <f t="shared" si="12"/>
        <v>0.8036193029490617</v>
      </c>
      <c r="L74" s="33">
        <f t="shared" si="12"/>
        <v>0.8036193029490617</v>
      </c>
      <c r="M74" s="33">
        <f t="shared" si="12"/>
        <v>0.8036193029490617</v>
      </c>
      <c r="N74" s="33">
        <f t="shared" si="12"/>
        <v>0.8036193029490617</v>
      </c>
      <c r="O74" s="33">
        <f t="shared" si="12"/>
        <v>0.8036193029490617</v>
      </c>
      <c r="P74" s="33">
        <f t="shared" si="12"/>
        <v>0.8036193029490617</v>
      </c>
      <c r="Q74" s="33">
        <f t="shared" si="12"/>
        <v>0.8036193029490617</v>
      </c>
      <c r="R74" s="33">
        <f t="shared" si="12"/>
        <v>0.8036193029490617</v>
      </c>
      <c r="S74" s="33">
        <f t="shared" si="12"/>
        <v>0.8036193029490617</v>
      </c>
      <c r="T74" s="33">
        <f t="shared" si="12"/>
        <v>0.8036193029490617</v>
      </c>
      <c r="U74" s="33">
        <f t="shared" si="12"/>
        <v>0.8036193029490617</v>
      </c>
      <c r="V74" s="33">
        <f t="shared" si="12"/>
        <v>0.8036193029490617</v>
      </c>
      <c r="W74" s="33">
        <f t="shared" si="12"/>
        <v>0.8036193029490617</v>
      </c>
      <c r="X74" s="33">
        <f t="shared" si="12"/>
        <v>0.8036193029490617</v>
      </c>
      <c r="Y74" s="33">
        <f t="shared" si="12"/>
        <v>0.8036193029490617</v>
      </c>
      <c r="Z74" s="33">
        <f t="shared" si="12"/>
        <v>0.8036193029490617</v>
      </c>
      <c r="AA74" s="33">
        <f t="shared" si="12"/>
        <v>0.8036193029490617</v>
      </c>
      <c r="AB74" s="33">
        <f t="shared" si="12"/>
        <v>0.8036193029490617</v>
      </c>
      <c r="AC74" s="33">
        <f t="shared" si="12"/>
        <v>0.8036193029490617</v>
      </c>
      <c r="AD74" s="33">
        <f t="shared" si="12"/>
        <v>0.8036193029490617</v>
      </c>
      <c r="AE74" s="33">
        <f t="shared" si="12"/>
        <v>0.8036193029490617</v>
      </c>
      <c r="AF74" s="33">
        <f t="shared" si="12"/>
        <v>0.8036193029490617</v>
      </c>
      <c r="AG74" s="33">
        <f t="shared" si="12"/>
        <v>0.8036193029490617</v>
      </c>
      <c r="AH74" s="33">
        <f t="shared" si="12"/>
        <v>0.8036193029490617</v>
      </c>
      <c r="AI74" s="33">
        <f t="shared" si="12"/>
        <v>0.8036193029490617</v>
      </c>
      <c r="AJ74" s="33">
        <f t="shared" si="12"/>
        <v>0.8036193029490617</v>
      </c>
      <c r="AK74" s="33">
        <f t="shared" si="12"/>
        <v>0.8036193029490617</v>
      </c>
      <c r="AL74" s="33">
        <f t="shared" si="12"/>
        <v>0.8036193029490617</v>
      </c>
      <c r="AM74" s="33">
        <f t="shared" si="12"/>
        <v>0.8036193029490617</v>
      </c>
      <c r="AN74" s="33">
        <f t="shared" si="12"/>
        <v>0.8036193029490617</v>
      </c>
      <c r="AO74" s="33">
        <f t="shared" si="12"/>
        <v>0.8036193029490617</v>
      </c>
      <c r="AP74" s="33">
        <f t="shared" si="12"/>
        <v>0.8036193029490617</v>
      </c>
      <c r="AQ74" s="33">
        <f t="shared" si="12"/>
        <v>0.8036193029490617</v>
      </c>
      <c r="AR74" s="33">
        <f t="shared" si="12"/>
        <v>0.8036193029490617</v>
      </c>
      <c r="AS74" s="33">
        <f t="shared" si="12"/>
        <v>0.8036193029490617</v>
      </c>
      <c r="AT74" s="33">
        <f t="shared" si="12"/>
        <v>0.8036193029490617</v>
      </c>
      <c r="AU74" s="33">
        <f t="shared" si="12"/>
        <v>0.8036193029490617</v>
      </c>
      <c r="AV74" s="33">
        <f t="shared" si="12"/>
        <v>0.8036193029490617</v>
      </c>
      <c r="AW74" s="33">
        <f t="shared" si="12"/>
        <v>0.8036193029490617</v>
      </c>
      <c r="AX74" s="33">
        <f t="shared" si="12"/>
        <v>0.8036193029490617</v>
      </c>
      <c r="AY74" s="33">
        <f t="shared" si="12"/>
        <v>0.8036193029490617</v>
      </c>
      <c r="AZ74" s="33">
        <f t="shared" si="12"/>
        <v>0.8036193029490617</v>
      </c>
      <c r="BA74" s="33">
        <f t="shared" si="12"/>
        <v>0.8036193029490617</v>
      </c>
      <c r="BB74" s="33">
        <f t="shared" si="12"/>
        <v>0.8036193029490617</v>
      </c>
      <c r="BC74" s="33">
        <f t="shared" si="12"/>
        <v>0.8036193029490617</v>
      </c>
      <c r="BD74" s="33">
        <f t="shared" si="12"/>
        <v>0.8036193029490617</v>
      </c>
      <c r="BE74" s="33">
        <f t="shared" si="12"/>
        <v>0.8036193029490617</v>
      </c>
      <c r="BF74" s="9"/>
      <c r="BG74" s="9"/>
    </row>
    <row r="75" spans="4:59" s="9" customFormat="1" x14ac:dyDescent="0.25">
      <c r="D75" s="9" t="s">
        <v>66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E75" s="28"/>
    </row>
    <row r="76" spans="4:59" s="9" customFormat="1" x14ac:dyDescent="0.25">
      <c r="H76" s="36"/>
      <c r="I76" s="36"/>
      <c r="J76" s="36"/>
      <c r="K76" s="36"/>
      <c r="L76" s="36"/>
      <c r="M76" s="36"/>
      <c r="O76" s="36"/>
      <c r="P76" s="36"/>
      <c r="Q76" s="36"/>
      <c r="R76" s="36"/>
      <c r="S76" s="36"/>
      <c r="T76" s="36"/>
      <c r="V76" s="36"/>
      <c r="W76" s="36"/>
      <c r="X76" s="36"/>
      <c r="Y76" s="36"/>
      <c r="Z76" s="36"/>
      <c r="AA76" s="36"/>
      <c r="AC76" s="36"/>
      <c r="AD76" s="36"/>
      <c r="AE76" s="36"/>
      <c r="AF76" s="36"/>
      <c r="AG76" s="36"/>
      <c r="AH76" s="36"/>
      <c r="AI76" s="36"/>
      <c r="AJ76" s="36"/>
      <c r="AL76" s="36"/>
      <c r="AM76" s="36"/>
      <c r="AN76" s="36"/>
      <c r="AO76" s="36"/>
      <c r="AP76" s="36"/>
      <c r="AQ76" s="36"/>
      <c r="AR76" s="36"/>
      <c r="AS76" s="36"/>
      <c r="AU76" s="36"/>
      <c r="AV76" s="36"/>
      <c r="AW76" s="36"/>
      <c r="AX76" s="36"/>
      <c r="AY76" s="36"/>
      <c r="BA76" s="36"/>
      <c r="BB76" s="36"/>
      <c r="BC76" s="36"/>
      <c r="BD76" s="36"/>
      <c r="BF76" s="36"/>
      <c r="BG76" s="36"/>
    </row>
    <row r="77" spans="4:59" s="9" customFormat="1" x14ac:dyDescent="0.25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</row>
    <row r="78" spans="4:59" x14ac:dyDescent="0.25">
      <c r="D78" s="9" t="s">
        <v>77</v>
      </c>
      <c r="E78" s="8"/>
      <c r="F78" s="16"/>
      <c r="G78" s="9">
        <v>1960</v>
      </c>
      <c r="H78" s="9">
        <v>1961</v>
      </c>
      <c r="I78" s="9">
        <v>1962</v>
      </c>
      <c r="J78" s="9">
        <v>1963</v>
      </c>
      <c r="K78" s="9">
        <v>1964</v>
      </c>
      <c r="L78" s="9">
        <v>1965</v>
      </c>
      <c r="M78" s="9">
        <v>1966</v>
      </c>
      <c r="N78" s="9">
        <v>1967</v>
      </c>
      <c r="O78" s="9">
        <v>1968</v>
      </c>
      <c r="P78" s="9">
        <v>1969</v>
      </c>
      <c r="Q78" s="9">
        <v>1970</v>
      </c>
      <c r="R78" s="9">
        <v>1971</v>
      </c>
      <c r="S78" s="9">
        <v>1972</v>
      </c>
      <c r="T78" s="9">
        <v>1973</v>
      </c>
      <c r="U78" s="9">
        <v>1974</v>
      </c>
      <c r="V78" s="9">
        <v>1975</v>
      </c>
      <c r="W78" s="9">
        <v>1976</v>
      </c>
      <c r="X78" s="9">
        <v>1977</v>
      </c>
      <c r="Y78" s="9">
        <v>1978</v>
      </c>
      <c r="Z78" s="9">
        <v>1979</v>
      </c>
      <c r="AA78" s="9">
        <v>1980</v>
      </c>
      <c r="AB78" s="9">
        <v>1981</v>
      </c>
      <c r="AC78" s="9">
        <v>1982</v>
      </c>
      <c r="AD78" s="9">
        <v>1983</v>
      </c>
      <c r="AE78" s="9">
        <v>1984</v>
      </c>
      <c r="AF78" s="9">
        <v>1985</v>
      </c>
      <c r="AG78" s="9">
        <v>1986</v>
      </c>
      <c r="AH78" s="9">
        <v>1987</v>
      </c>
      <c r="AI78" s="9">
        <v>1988</v>
      </c>
      <c r="AJ78" s="9">
        <v>1989</v>
      </c>
      <c r="AK78" s="9">
        <v>1990</v>
      </c>
      <c r="AL78" s="9">
        <v>1991</v>
      </c>
      <c r="AM78" s="9">
        <v>1992</v>
      </c>
      <c r="AN78" s="9">
        <v>1993</v>
      </c>
      <c r="AO78" s="9">
        <v>1994</v>
      </c>
      <c r="AP78" s="9">
        <v>1995</v>
      </c>
      <c r="AQ78" s="9">
        <v>1996</v>
      </c>
      <c r="AR78" s="9">
        <v>1997</v>
      </c>
      <c r="AS78" s="9">
        <v>1998</v>
      </c>
      <c r="AT78" s="9">
        <v>1999</v>
      </c>
      <c r="AU78" s="9">
        <v>2000</v>
      </c>
      <c r="AV78" s="9">
        <v>2001</v>
      </c>
      <c r="AW78" s="9">
        <v>2002</v>
      </c>
      <c r="AX78" s="9">
        <v>2003</v>
      </c>
      <c r="AY78" s="9">
        <v>2004</v>
      </c>
      <c r="AZ78" s="9">
        <v>2005</v>
      </c>
      <c r="BA78" s="9">
        <v>2006</v>
      </c>
      <c r="BB78" s="9">
        <v>2007</v>
      </c>
      <c r="BC78" s="9">
        <v>2008</v>
      </c>
      <c r="BD78" s="9">
        <v>2009</v>
      </c>
      <c r="BE78" s="9">
        <v>2010</v>
      </c>
      <c r="BF78" s="9"/>
      <c r="BG78" s="9"/>
    </row>
    <row r="79" spans="4:59" ht="14.4" x14ac:dyDescent="0.3">
      <c r="D79" s="24" t="s">
        <v>40</v>
      </c>
      <c r="E79" s="8"/>
      <c r="F79" s="8" t="s">
        <v>42</v>
      </c>
      <c r="G79" s="25">
        <f>G36*G57</f>
        <v>3.5000000000000003E-2</v>
      </c>
      <c r="H79" s="25">
        <f t="shared" ref="H79:BE84" si="13">H36*H57</f>
        <v>3.5499999999999997E-2</v>
      </c>
      <c r="I79" s="25">
        <f t="shared" si="13"/>
        <v>3.5999999999999997E-2</v>
      </c>
      <c r="J79" s="25">
        <f t="shared" si="13"/>
        <v>3.6499999999999998E-2</v>
      </c>
      <c r="K79" s="25">
        <f t="shared" si="13"/>
        <v>3.6999999999999998E-2</v>
      </c>
      <c r="L79" s="25">
        <f t="shared" si="13"/>
        <v>3.7499999999999999E-2</v>
      </c>
      <c r="M79" s="25">
        <f t="shared" si="13"/>
        <v>3.7999999999999999E-2</v>
      </c>
      <c r="N79" s="25">
        <f t="shared" si="13"/>
        <v>3.85E-2</v>
      </c>
      <c r="O79" s="25">
        <f t="shared" si="13"/>
        <v>3.9E-2</v>
      </c>
      <c r="P79" s="25">
        <f t="shared" si="13"/>
        <v>3.9499999999999903E-2</v>
      </c>
      <c r="Q79" s="25">
        <f t="shared" si="13"/>
        <v>3.9999999999999897E-2</v>
      </c>
      <c r="R79" s="25">
        <f t="shared" si="13"/>
        <v>4.0750000000000001E-2</v>
      </c>
      <c r="S79" s="25">
        <f t="shared" si="13"/>
        <v>4.1500000000000099E-2</v>
      </c>
      <c r="T79" s="25">
        <f t="shared" si="13"/>
        <v>4.2250000000000197E-2</v>
      </c>
      <c r="U79" s="25">
        <f t="shared" si="13"/>
        <v>4.3000000000000302E-2</v>
      </c>
      <c r="V79" s="25">
        <f t="shared" si="13"/>
        <v>4.37500000000004E-2</v>
      </c>
      <c r="W79" s="25">
        <f t="shared" si="13"/>
        <v>4.4500000000000497E-2</v>
      </c>
      <c r="X79" s="25">
        <f t="shared" si="13"/>
        <v>4.5250000000000602E-2</v>
      </c>
      <c r="Y79" s="25">
        <f t="shared" si="13"/>
        <v>4.60000000000007E-2</v>
      </c>
      <c r="Z79" s="25">
        <f t="shared" si="13"/>
        <v>4.6750000000000798E-2</v>
      </c>
      <c r="AA79" s="25">
        <f t="shared" si="13"/>
        <v>4.7500000000000903E-2</v>
      </c>
      <c r="AB79" s="25">
        <f t="shared" si="13"/>
        <v>4.8250000000001E-2</v>
      </c>
      <c r="AC79" s="25">
        <f t="shared" si="13"/>
        <v>4.9000000000001202E-2</v>
      </c>
      <c r="AD79" s="25">
        <f t="shared" si="13"/>
        <v>4.97500000000013E-2</v>
      </c>
      <c r="AE79" s="25">
        <f t="shared" si="13"/>
        <v>5.0500000000001398E-2</v>
      </c>
      <c r="AF79" s="25">
        <f t="shared" si="13"/>
        <v>5.1250000000001503E-2</v>
      </c>
      <c r="AG79" s="25">
        <f t="shared" si="13"/>
        <v>5.20000000000016E-2</v>
      </c>
      <c r="AH79" s="25">
        <f t="shared" si="13"/>
        <v>5.2750000000001698E-2</v>
      </c>
      <c r="AI79" s="25">
        <f t="shared" si="13"/>
        <v>5.3500000000001803E-2</v>
      </c>
      <c r="AJ79" s="25">
        <f t="shared" si="13"/>
        <v>5.4250000000001901E-2</v>
      </c>
      <c r="AK79" s="25">
        <f t="shared" si="13"/>
        <v>5.5000000000001999E-2</v>
      </c>
      <c r="AL79" s="25">
        <f t="shared" si="13"/>
        <v>5.5750000000002103E-2</v>
      </c>
      <c r="AM79" s="25">
        <f t="shared" si="13"/>
        <v>5.6500000000002201E-2</v>
      </c>
      <c r="AN79" s="25">
        <f t="shared" si="13"/>
        <v>5.7250000000002299E-2</v>
      </c>
      <c r="AO79" s="25">
        <f t="shared" si="13"/>
        <v>5.8000000000002397E-2</v>
      </c>
      <c r="AP79" s="25">
        <f t="shared" si="13"/>
        <v>5.8750000000002502E-2</v>
      </c>
      <c r="AQ79" s="25">
        <f t="shared" si="13"/>
        <v>5.9500000000002599E-2</v>
      </c>
      <c r="AR79" s="25">
        <f t="shared" si="13"/>
        <v>6.0250000000002697E-2</v>
      </c>
      <c r="AS79" s="25">
        <f t="shared" si="13"/>
        <v>6.1000000000002802E-2</v>
      </c>
      <c r="AT79" s="25">
        <f t="shared" si="13"/>
        <v>6.17500000000029E-2</v>
      </c>
      <c r="AU79" s="25">
        <f t="shared" si="13"/>
        <v>6.2500000000002998E-2</v>
      </c>
      <c r="AV79" s="25">
        <f t="shared" si="13"/>
        <v>6.3250000000003095E-2</v>
      </c>
      <c r="AW79" s="25">
        <f t="shared" si="13"/>
        <v>6.4000000000003304E-2</v>
      </c>
      <c r="AX79" s="25">
        <f t="shared" si="13"/>
        <v>6.4750000000003402E-2</v>
      </c>
      <c r="AY79" s="25">
        <f t="shared" si="13"/>
        <v>6.55000000000035E-2</v>
      </c>
      <c r="AZ79" s="25">
        <f t="shared" si="13"/>
        <v>6.6250000000003598E-2</v>
      </c>
      <c r="BA79" s="25">
        <f t="shared" si="13"/>
        <v>6.7000000000003695E-2</v>
      </c>
      <c r="BB79" s="25">
        <f t="shared" si="13"/>
        <v>6.7750000000003793E-2</v>
      </c>
      <c r="BC79" s="25">
        <f t="shared" si="13"/>
        <v>6.8500000000003905E-2</v>
      </c>
      <c r="BD79" s="25">
        <f t="shared" si="13"/>
        <v>6.9250000000004003E-2</v>
      </c>
      <c r="BE79" s="25">
        <f t="shared" si="13"/>
        <v>7.0000000000004101E-2</v>
      </c>
      <c r="BF79" s="9"/>
      <c r="BG79" s="9"/>
    </row>
    <row r="80" spans="4:59" ht="14.4" x14ac:dyDescent="0.3">
      <c r="D80" s="24" t="s">
        <v>43</v>
      </c>
      <c r="E80" s="8"/>
      <c r="F80" s="8" t="s">
        <v>42</v>
      </c>
      <c r="G80" s="25">
        <f t="shared" ref="G80:V95" si="14">G37*G58</f>
        <v>5.2247473301912623E-2</v>
      </c>
      <c r="H80" s="25">
        <f t="shared" si="14"/>
        <v>4.8609306141137371E-2</v>
      </c>
      <c r="I80" s="25">
        <f t="shared" si="14"/>
        <v>5.1266942605909104E-2</v>
      </c>
      <c r="J80" s="25">
        <f t="shared" si="14"/>
        <v>5.2066111079327036E-2</v>
      </c>
      <c r="K80" s="25">
        <f t="shared" si="14"/>
        <v>5.2714295701692462E-2</v>
      </c>
      <c r="L80" s="25">
        <f t="shared" si="14"/>
        <v>5.0441313838000663E-2</v>
      </c>
      <c r="M80" s="25">
        <f t="shared" si="14"/>
        <v>5.210902090838046E-2</v>
      </c>
      <c r="N80" s="25">
        <f t="shared" si="14"/>
        <v>4.9699030051260598E-2</v>
      </c>
      <c r="O80" s="25">
        <f t="shared" si="14"/>
        <v>5.2397584163697733E-2</v>
      </c>
      <c r="P80" s="25">
        <f t="shared" si="14"/>
        <v>5.3700224139791995E-2</v>
      </c>
      <c r="Q80" s="25">
        <f t="shared" si="14"/>
        <v>5.1910792846667879E-2</v>
      </c>
      <c r="R80" s="25">
        <f t="shared" si="14"/>
        <v>5.1944018127463194E-2</v>
      </c>
      <c r="S80" s="25">
        <f t="shared" si="14"/>
        <v>5.1725829890659339E-2</v>
      </c>
      <c r="T80" s="25">
        <f t="shared" si="14"/>
        <v>5.4294179974747919E-2</v>
      </c>
      <c r="U80" s="25">
        <f t="shared" si="14"/>
        <v>5.1221801434905741E-2</v>
      </c>
      <c r="V80" s="25">
        <f t="shared" si="14"/>
        <v>5.1867432818970959E-2</v>
      </c>
      <c r="W80" s="25">
        <f t="shared" si="13"/>
        <v>4.962951408044329E-2</v>
      </c>
      <c r="X80" s="25">
        <f t="shared" si="13"/>
        <v>5.7094242729710559E-2</v>
      </c>
      <c r="Y80" s="25">
        <f t="shared" si="13"/>
        <v>5.8931903322113621E-2</v>
      </c>
      <c r="Z80" s="25">
        <f t="shared" si="13"/>
        <v>6.3060706884422862E-2</v>
      </c>
      <c r="AA80" s="25">
        <f t="shared" si="13"/>
        <v>5.2681962476476447E-2</v>
      </c>
      <c r="AB80" s="25">
        <f t="shared" si="13"/>
        <v>5.0679704278085054E-2</v>
      </c>
      <c r="AC80" s="25">
        <f t="shared" si="13"/>
        <v>5.7344379627694064E-2</v>
      </c>
      <c r="AD80" s="25">
        <f t="shared" si="13"/>
        <v>5.0354655470486412E-2</v>
      </c>
      <c r="AE80" s="25">
        <f t="shared" si="13"/>
        <v>5.8233188342481999E-2</v>
      </c>
      <c r="AF80" s="25">
        <f t="shared" si="13"/>
        <v>5.854777142640101E-2</v>
      </c>
      <c r="AG80" s="25">
        <f t="shared" si="13"/>
        <v>5.488355136992789E-2</v>
      </c>
      <c r="AH80" s="25">
        <f t="shared" si="13"/>
        <v>5.2861957464041688E-2</v>
      </c>
      <c r="AI80" s="25">
        <f t="shared" si="13"/>
        <v>5.7102409829116157E-2</v>
      </c>
      <c r="AJ80" s="25">
        <f t="shared" si="13"/>
        <v>5.7192401844506836E-2</v>
      </c>
      <c r="AK80" s="25">
        <f t="shared" si="13"/>
        <v>5.4992442496568851E-2</v>
      </c>
      <c r="AL80" s="25">
        <f t="shared" si="13"/>
        <v>5.5889295673122154E-2</v>
      </c>
      <c r="AM80" s="25">
        <f t="shared" si="13"/>
        <v>5.121262351356963E-2</v>
      </c>
      <c r="AN80" s="25">
        <f t="shared" si="13"/>
        <v>6.0139573101743435E-2</v>
      </c>
      <c r="AO80" s="25">
        <f t="shared" si="13"/>
        <v>5.9142548391377468E-2</v>
      </c>
      <c r="AP80" s="25">
        <f t="shared" si="13"/>
        <v>5.3292454081922416E-2</v>
      </c>
      <c r="AQ80" s="25">
        <f t="shared" si="13"/>
        <v>5.7883247736906042E-2</v>
      </c>
      <c r="AR80" s="25">
        <f t="shared" si="13"/>
        <v>5.7375725537007531E-2</v>
      </c>
      <c r="AS80" s="25">
        <f t="shared" si="13"/>
        <v>5.3286528880216476E-2</v>
      </c>
      <c r="AT80" s="25">
        <f t="shared" si="13"/>
        <v>5.2960155564394228E-2</v>
      </c>
      <c r="AU80" s="25">
        <f t="shared" si="13"/>
        <v>5.3009638873633851E-2</v>
      </c>
      <c r="AV80" s="25">
        <f t="shared" si="13"/>
        <v>6.240479391105111E-2</v>
      </c>
      <c r="AW80" s="25">
        <f t="shared" si="13"/>
        <v>5.4954019724761514E-2</v>
      </c>
      <c r="AX80" s="25">
        <f t="shared" si="13"/>
        <v>5.8796134022244262E-2</v>
      </c>
      <c r="AY80" s="25">
        <f t="shared" si="13"/>
        <v>6.0043521865006229E-2</v>
      </c>
      <c r="AZ80" s="25">
        <f t="shared" si="13"/>
        <v>5.6440584974553495E-2</v>
      </c>
      <c r="BA80" s="25">
        <f t="shared" si="13"/>
        <v>5.6410489215073877E-2</v>
      </c>
      <c r="BB80" s="25">
        <f t="shared" si="13"/>
        <v>6.0398018041870123E-2</v>
      </c>
      <c r="BC80" s="25">
        <f t="shared" si="13"/>
        <v>6.1679379305562949E-2</v>
      </c>
      <c r="BD80" s="25">
        <f t="shared" si="13"/>
        <v>6.1301737338601003E-2</v>
      </c>
      <c r="BE80" s="25">
        <f t="shared" si="13"/>
        <v>6.5934564424366737E-2</v>
      </c>
      <c r="BF80" s="9"/>
      <c r="BG80" s="9"/>
    </row>
    <row r="81" spans="4:59" ht="14.4" x14ac:dyDescent="0.3">
      <c r="D81" s="24" t="s">
        <v>45</v>
      </c>
      <c r="E81" s="8"/>
      <c r="F81" s="8" t="s">
        <v>42</v>
      </c>
      <c r="G81" s="25">
        <f t="shared" si="14"/>
        <v>0.12383900928792571</v>
      </c>
      <c r="H81" s="25">
        <f t="shared" si="13"/>
        <v>0.12414860681114552</v>
      </c>
      <c r="I81" s="25">
        <f t="shared" si="13"/>
        <v>0.12445820433436534</v>
      </c>
      <c r="J81" s="25">
        <f t="shared" si="13"/>
        <v>0.12476780185758515</v>
      </c>
      <c r="K81" s="25">
        <f t="shared" si="13"/>
        <v>0.12507739938080498</v>
      </c>
      <c r="L81" s="25">
        <f t="shared" si="13"/>
        <v>0.12538699690402477</v>
      </c>
      <c r="M81" s="25">
        <f t="shared" si="13"/>
        <v>0.1256965944272446</v>
      </c>
      <c r="N81" s="25">
        <f t="shared" si="13"/>
        <v>0.12600619195046439</v>
      </c>
      <c r="O81" s="25">
        <f t="shared" si="13"/>
        <v>0.12631578947368421</v>
      </c>
      <c r="P81" s="25">
        <f t="shared" si="13"/>
        <v>0.12662538699690404</v>
      </c>
      <c r="Q81" s="25">
        <f t="shared" si="13"/>
        <v>0.12693498452012383</v>
      </c>
      <c r="R81" s="25">
        <f t="shared" si="13"/>
        <v>0.12724458204334366</v>
      </c>
      <c r="S81" s="25">
        <f t="shared" si="13"/>
        <v>0.12755417956656348</v>
      </c>
      <c r="T81" s="25">
        <f t="shared" si="13"/>
        <v>0.12786377708978328</v>
      </c>
      <c r="U81" s="25">
        <f t="shared" si="13"/>
        <v>0.1281733746130031</v>
      </c>
      <c r="V81" s="25">
        <f t="shared" si="13"/>
        <v>0.12848297213622292</v>
      </c>
      <c r="W81" s="25">
        <f t="shared" si="13"/>
        <v>0.12879256965944272</v>
      </c>
      <c r="X81" s="25">
        <f t="shared" si="13"/>
        <v>0.12910216718266254</v>
      </c>
      <c r="Y81" s="25">
        <f t="shared" si="13"/>
        <v>0.12941176470588237</v>
      </c>
      <c r="Z81" s="25">
        <f t="shared" si="13"/>
        <v>0.12972136222910216</v>
      </c>
      <c r="AA81" s="25">
        <f t="shared" si="13"/>
        <v>0.13003095975232198</v>
      </c>
      <c r="AB81" s="25">
        <f t="shared" si="13"/>
        <v>0.13034055727554181</v>
      </c>
      <c r="AC81" s="25">
        <f t="shared" si="13"/>
        <v>0.1306501547987616</v>
      </c>
      <c r="AD81" s="25">
        <f t="shared" si="13"/>
        <v>0.13095975232198143</v>
      </c>
      <c r="AE81" s="25">
        <f t="shared" si="13"/>
        <v>0.13126934984520125</v>
      </c>
      <c r="AF81" s="25">
        <f t="shared" si="13"/>
        <v>0.13157894736842105</v>
      </c>
      <c r="AG81" s="25">
        <f t="shared" si="13"/>
        <v>0.13188854489164087</v>
      </c>
      <c r="AH81" s="25">
        <f t="shared" si="13"/>
        <v>0.13219814241486069</v>
      </c>
      <c r="AI81" s="25">
        <f t="shared" si="13"/>
        <v>0.13250773993808052</v>
      </c>
      <c r="AJ81" s="25">
        <f t="shared" si="13"/>
        <v>0.13281733746130031</v>
      </c>
      <c r="AK81" s="25">
        <f t="shared" si="13"/>
        <v>0.13312693498452013</v>
      </c>
      <c r="AL81" s="25">
        <f t="shared" si="13"/>
        <v>0.13343653250773996</v>
      </c>
      <c r="AM81" s="25">
        <f t="shared" si="13"/>
        <v>0.13374613003095975</v>
      </c>
      <c r="AN81" s="25">
        <f t="shared" si="13"/>
        <v>0.13405572755417958</v>
      </c>
      <c r="AO81" s="25">
        <f t="shared" si="13"/>
        <v>0.1343653250773994</v>
      </c>
      <c r="AP81" s="25">
        <f t="shared" si="13"/>
        <v>0.1346749226006192</v>
      </c>
      <c r="AQ81" s="25">
        <f t="shared" si="13"/>
        <v>0.13498452012383902</v>
      </c>
      <c r="AR81" s="25">
        <f t="shared" si="13"/>
        <v>0.13529411764705884</v>
      </c>
      <c r="AS81" s="25">
        <f t="shared" si="13"/>
        <v>0.13560371517027864</v>
      </c>
      <c r="AT81" s="25">
        <f t="shared" si="13"/>
        <v>0.13591331269349846</v>
      </c>
      <c r="AU81" s="25">
        <f t="shared" si="13"/>
        <v>0.13622291021671828</v>
      </c>
      <c r="AV81" s="25">
        <f t="shared" si="13"/>
        <v>0.13653250773993808</v>
      </c>
      <c r="AW81" s="25">
        <f t="shared" si="13"/>
        <v>0.1368421052631579</v>
      </c>
      <c r="AX81" s="25">
        <f t="shared" si="13"/>
        <v>0.13715170278637773</v>
      </c>
      <c r="AY81" s="25">
        <f t="shared" si="13"/>
        <v>0.13746130030959752</v>
      </c>
      <c r="AZ81" s="25">
        <f t="shared" si="13"/>
        <v>0.13777089783281735</v>
      </c>
      <c r="BA81" s="25">
        <f t="shared" si="13"/>
        <v>0.13808049535603717</v>
      </c>
      <c r="BB81" s="25">
        <f t="shared" si="13"/>
        <v>0.13839009287925697</v>
      </c>
      <c r="BC81" s="25">
        <f t="shared" si="13"/>
        <v>0.13869969040247679</v>
      </c>
      <c r="BD81" s="25">
        <f t="shared" si="13"/>
        <v>0.13900928792569661</v>
      </c>
      <c r="BE81" s="25">
        <f t="shared" si="13"/>
        <v>0.13931888544891644</v>
      </c>
      <c r="BF81" s="9"/>
      <c r="BG81" s="9"/>
    </row>
    <row r="82" spans="4:59" ht="14.4" x14ac:dyDescent="0.3">
      <c r="D82" s="24" t="s">
        <v>46</v>
      </c>
      <c r="E82" s="8"/>
      <c r="F82" s="8" t="s">
        <v>42</v>
      </c>
      <c r="G82" s="25">
        <f t="shared" si="14"/>
        <v>1E-3</v>
      </c>
      <c r="H82" s="25">
        <f t="shared" si="13"/>
        <v>1.1999999999999999E-3</v>
      </c>
      <c r="I82" s="25">
        <f t="shared" si="13"/>
        <v>1.4E-3</v>
      </c>
      <c r="J82" s="25">
        <f t="shared" si="13"/>
        <v>1.6000000000000001E-3</v>
      </c>
      <c r="K82" s="25">
        <f t="shared" si="13"/>
        <v>1.8E-3</v>
      </c>
      <c r="L82" s="25">
        <f t="shared" si="13"/>
        <v>2E-3</v>
      </c>
      <c r="M82" s="25">
        <f t="shared" si="13"/>
        <v>2.2000000000000001E-3</v>
      </c>
      <c r="N82" s="25">
        <f t="shared" si="13"/>
        <v>2.3999999999999998E-3</v>
      </c>
      <c r="O82" s="25">
        <f t="shared" si="13"/>
        <v>2.5999999999999999E-3</v>
      </c>
      <c r="P82" s="25">
        <f t="shared" si="13"/>
        <v>2.8E-3</v>
      </c>
      <c r="Q82" s="25">
        <f t="shared" si="13"/>
        <v>3.0000000000000001E-3</v>
      </c>
      <c r="R82" s="25">
        <f t="shared" si="13"/>
        <v>3.2000000000000002E-3</v>
      </c>
      <c r="S82" s="25">
        <f t="shared" si="13"/>
        <v>3.3999999999999998E-3</v>
      </c>
      <c r="T82" s="25">
        <f t="shared" si="13"/>
        <v>3.5999999999999999E-3</v>
      </c>
      <c r="U82" s="25">
        <f t="shared" si="13"/>
        <v>3.8E-3</v>
      </c>
      <c r="V82" s="25">
        <f t="shared" si="13"/>
        <v>4.0000000000000001E-3</v>
      </c>
      <c r="W82" s="25">
        <f t="shared" si="13"/>
        <v>4.1999999999999997E-3</v>
      </c>
      <c r="X82" s="25">
        <f t="shared" si="13"/>
        <v>4.4000000000000003E-3</v>
      </c>
      <c r="Y82" s="25">
        <f t="shared" si="13"/>
        <v>4.5999999999999999E-3</v>
      </c>
      <c r="Z82" s="25">
        <f t="shared" si="13"/>
        <v>4.7999999999999996E-3</v>
      </c>
      <c r="AA82" s="25">
        <f t="shared" si="13"/>
        <v>5.0000000000000001E-3</v>
      </c>
      <c r="AB82" s="25">
        <f t="shared" si="13"/>
        <v>5.1999999999999998E-3</v>
      </c>
      <c r="AC82" s="25">
        <f t="shared" si="13"/>
        <v>5.4000000000000003E-3</v>
      </c>
      <c r="AD82" s="25">
        <f t="shared" si="13"/>
        <v>5.5999999999999999E-3</v>
      </c>
      <c r="AE82" s="25">
        <f t="shared" si="13"/>
        <v>5.7999999999999996E-3</v>
      </c>
      <c r="AF82" s="25">
        <f t="shared" si="13"/>
        <v>6.0000000000000001E-3</v>
      </c>
      <c r="AG82" s="25">
        <f t="shared" si="13"/>
        <v>6.1999999999999998E-3</v>
      </c>
      <c r="AH82" s="25">
        <f t="shared" si="13"/>
        <v>6.4000000000000003E-3</v>
      </c>
      <c r="AI82" s="25">
        <f t="shared" si="13"/>
        <v>6.6E-3</v>
      </c>
      <c r="AJ82" s="25">
        <f t="shared" si="13"/>
        <v>6.7999999999999996E-3</v>
      </c>
      <c r="AK82" s="25">
        <f t="shared" si="13"/>
        <v>7.0000000000000001E-3</v>
      </c>
      <c r="AL82" s="25">
        <f t="shared" si="13"/>
        <v>7.1999999999999998E-3</v>
      </c>
      <c r="AM82" s="25">
        <f t="shared" si="13"/>
        <v>7.4000000000000003E-3</v>
      </c>
      <c r="AN82" s="25">
        <f t="shared" si="13"/>
        <v>7.6E-3</v>
      </c>
      <c r="AO82" s="25">
        <f t="shared" si="13"/>
        <v>7.7999999999999996E-3</v>
      </c>
      <c r="AP82" s="25">
        <f t="shared" si="13"/>
        <v>8.0000000000000002E-3</v>
      </c>
      <c r="AQ82" s="25">
        <f t="shared" si="13"/>
        <v>8.2000000000000007E-3</v>
      </c>
      <c r="AR82" s="25">
        <f t="shared" si="13"/>
        <v>8.3999999999999995E-3</v>
      </c>
      <c r="AS82" s="25">
        <f t="shared" si="13"/>
        <v>8.6E-3</v>
      </c>
      <c r="AT82" s="25">
        <f t="shared" si="13"/>
        <v>8.8000000000000005E-3</v>
      </c>
      <c r="AU82" s="25">
        <f t="shared" si="13"/>
        <v>8.9999999999999906E-3</v>
      </c>
      <c r="AV82" s="25">
        <f t="shared" si="13"/>
        <v>9.1999999999999998E-3</v>
      </c>
      <c r="AW82" s="25">
        <f t="shared" si="13"/>
        <v>9.39999999999999E-3</v>
      </c>
      <c r="AX82" s="25">
        <f t="shared" si="13"/>
        <v>9.5999999999999905E-3</v>
      </c>
      <c r="AY82" s="25">
        <f t="shared" si="13"/>
        <v>9.7999999999999997E-3</v>
      </c>
      <c r="AZ82" s="25">
        <f t="shared" si="13"/>
        <v>9.9999999999999898E-3</v>
      </c>
      <c r="BA82" s="25">
        <f t="shared" si="13"/>
        <v>1.0200000000000001E-2</v>
      </c>
      <c r="BB82" s="25">
        <f t="shared" si="13"/>
        <v>1.04E-2</v>
      </c>
      <c r="BC82" s="25">
        <f t="shared" si="13"/>
        <v>1.06E-2</v>
      </c>
      <c r="BD82" s="25">
        <f t="shared" si="13"/>
        <v>1.0800000000000001E-2</v>
      </c>
      <c r="BE82" s="25">
        <f t="shared" si="13"/>
        <v>1.0999999999999999E-2</v>
      </c>
      <c r="BF82" s="9"/>
      <c r="BG82" s="9"/>
    </row>
    <row r="83" spans="4:59" ht="14.4" x14ac:dyDescent="0.3">
      <c r="D83" s="24" t="s">
        <v>47</v>
      </c>
      <c r="E83" s="8"/>
      <c r="F83" s="8" t="s">
        <v>42</v>
      </c>
      <c r="G83" s="25">
        <f t="shared" si="14"/>
        <v>5.4945054945054916E-2</v>
      </c>
      <c r="H83" s="25">
        <f t="shared" si="13"/>
        <v>5.5091575091575064E-2</v>
      </c>
      <c r="I83" s="25">
        <f t="shared" si="13"/>
        <v>5.5238095238095211E-2</v>
      </c>
      <c r="J83" s="25">
        <f t="shared" si="13"/>
        <v>5.5384615384615359E-2</v>
      </c>
      <c r="K83" s="25">
        <f t="shared" si="13"/>
        <v>5.5531135531135506E-2</v>
      </c>
      <c r="L83" s="25">
        <f t="shared" si="13"/>
        <v>5.5677655677655646E-2</v>
      </c>
      <c r="M83" s="25">
        <f t="shared" si="13"/>
        <v>5.5824175824175794E-2</v>
      </c>
      <c r="N83" s="25">
        <f t="shared" si="13"/>
        <v>5.5970695970695941E-2</v>
      </c>
      <c r="O83" s="25">
        <f t="shared" si="13"/>
        <v>5.6117216117216089E-2</v>
      </c>
      <c r="P83" s="25">
        <f t="shared" si="13"/>
        <v>5.6263736263736236E-2</v>
      </c>
      <c r="Q83" s="25">
        <f t="shared" si="13"/>
        <v>5.6410256410256383E-2</v>
      </c>
      <c r="R83" s="25">
        <f t="shared" si="13"/>
        <v>5.6556776556776531E-2</v>
      </c>
      <c r="S83" s="25">
        <f t="shared" si="13"/>
        <v>5.6703296703296678E-2</v>
      </c>
      <c r="T83" s="25">
        <f t="shared" si="13"/>
        <v>5.6849816849816819E-2</v>
      </c>
      <c r="U83" s="25">
        <f t="shared" si="13"/>
        <v>5.6996336996336966E-2</v>
      </c>
      <c r="V83" s="25">
        <f t="shared" si="13"/>
        <v>5.7142857142857113E-2</v>
      </c>
      <c r="W83" s="25">
        <f t="shared" si="13"/>
        <v>5.7289377289377261E-2</v>
      </c>
      <c r="X83" s="25">
        <f t="shared" si="13"/>
        <v>5.7435897435897408E-2</v>
      </c>
      <c r="Y83" s="25">
        <f t="shared" si="13"/>
        <v>5.7582417582417555E-2</v>
      </c>
      <c r="Z83" s="25">
        <f t="shared" si="13"/>
        <v>5.7728937728937703E-2</v>
      </c>
      <c r="AA83" s="25">
        <f t="shared" si="13"/>
        <v>5.787545787545785E-2</v>
      </c>
      <c r="AB83" s="25">
        <f t="shared" si="13"/>
        <v>5.8021978021977998E-2</v>
      </c>
      <c r="AC83" s="25">
        <f t="shared" si="13"/>
        <v>5.8168498168498138E-2</v>
      </c>
      <c r="AD83" s="25">
        <f t="shared" si="13"/>
        <v>5.8315018315018285E-2</v>
      </c>
      <c r="AE83" s="25">
        <f t="shared" si="13"/>
        <v>5.8461538461538433E-2</v>
      </c>
      <c r="AF83" s="25">
        <f t="shared" si="13"/>
        <v>5.860805860805858E-2</v>
      </c>
      <c r="AG83" s="25">
        <f t="shared" si="13"/>
        <v>5.8754578754578728E-2</v>
      </c>
      <c r="AH83" s="25">
        <f t="shared" si="13"/>
        <v>5.8901098901098875E-2</v>
      </c>
      <c r="AI83" s="25">
        <f t="shared" si="13"/>
        <v>5.9047619047619022E-2</v>
      </c>
      <c r="AJ83" s="25">
        <f t="shared" si="13"/>
        <v>5.919413919413917E-2</v>
      </c>
      <c r="AK83" s="25">
        <f t="shared" si="13"/>
        <v>5.934065934065931E-2</v>
      </c>
      <c r="AL83" s="25">
        <f t="shared" si="13"/>
        <v>5.9487179487179458E-2</v>
      </c>
      <c r="AM83" s="25">
        <f t="shared" si="13"/>
        <v>5.9633699633699598E-2</v>
      </c>
      <c r="AN83" s="25">
        <f t="shared" si="13"/>
        <v>5.9780219780219745E-2</v>
      </c>
      <c r="AO83" s="25">
        <f t="shared" si="13"/>
        <v>5.9926739926739893E-2</v>
      </c>
      <c r="AP83" s="25">
        <f t="shared" si="13"/>
        <v>6.007326007326004E-2</v>
      </c>
      <c r="AQ83" s="25">
        <f t="shared" si="13"/>
        <v>6.0219780219780188E-2</v>
      </c>
      <c r="AR83" s="25">
        <f t="shared" si="13"/>
        <v>6.0366300366300328E-2</v>
      </c>
      <c r="AS83" s="25">
        <f t="shared" si="13"/>
        <v>6.0512820512820475E-2</v>
      </c>
      <c r="AT83" s="25">
        <f t="shared" si="13"/>
        <v>6.0659340659340623E-2</v>
      </c>
      <c r="AU83" s="25">
        <f t="shared" si="13"/>
        <v>6.080586080586077E-2</v>
      </c>
      <c r="AV83" s="25">
        <f t="shared" si="13"/>
        <v>6.0952380952380918E-2</v>
      </c>
      <c r="AW83" s="25">
        <f t="shared" si="13"/>
        <v>6.1098901098901065E-2</v>
      </c>
      <c r="AX83" s="25">
        <f t="shared" si="13"/>
        <v>6.1245421245421212E-2</v>
      </c>
      <c r="AY83" s="25">
        <f t="shared" si="13"/>
        <v>6.139194139194136E-2</v>
      </c>
      <c r="AZ83" s="25">
        <f t="shared" si="13"/>
        <v>6.1538461538461507E-2</v>
      </c>
      <c r="BA83" s="25">
        <f t="shared" si="13"/>
        <v>6.1684981684981648E-2</v>
      </c>
      <c r="BB83" s="25">
        <f t="shared" si="13"/>
        <v>6.1831501831501795E-2</v>
      </c>
      <c r="BC83" s="25">
        <f t="shared" si="13"/>
        <v>6.1978021978021942E-2</v>
      </c>
      <c r="BD83" s="25">
        <f t="shared" si="13"/>
        <v>6.212454212454209E-2</v>
      </c>
      <c r="BE83" s="25">
        <f t="shared" si="13"/>
        <v>6.2271062271062237E-2</v>
      </c>
      <c r="BF83" s="9"/>
      <c r="BG83" s="9"/>
    </row>
    <row r="84" spans="4:59" ht="14.4" x14ac:dyDescent="0.3">
      <c r="D84" s="24" t="s">
        <v>49</v>
      </c>
      <c r="E84" s="8"/>
      <c r="F84" s="8" t="s">
        <v>42</v>
      </c>
      <c r="G84" s="25">
        <f t="shared" si="14"/>
        <v>0.75</v>
      </c>
      <c r="H84" s="25">
        <f t="shared" si="13"/>
        <v>0.752</v>
      </c>
      <c r="I84" s="25">
        <f t="shared" si="13"/>
        <v>0.754</v>
      </c>
      <c r="J84" s="25">
        <f t="shared" si="13"/>
        <v>0.75600000000000001</v>
      </c>
      <c r="K84" s="25">
        <f t="shared" si="13"/>
        <v>0.75800000000000001</v>
      </c>
      <c r="L84" s="25">
        <f t="shared" si="13"/>
        <v>0.76</v>
      </c>
      <c r="M84" s="25">
        <f t="shared" si="13"/>
        <v>0.76200000000000001</v>
      </c>
      <c r="N84" s="25">
        <f t="shared" si="13"/>
        <v>0.76400000000000001</v>
      </c>
      <c r="O84" s="25">
        <f t="shared" si="13"/>
        <v>0.76600000000000001</v>
      </c>
      <c r="P84" s="25">
        <f t="shared" si="13"/>
        <v>0.76800000000000002</v>
      </c>
      <c r="Q84" s="25">
        <f t="shared" si="13"/>
        <v>0.77</v>
      </c>
      <c r="R84" s="25">
        <f t="shared" si="13"/>
        <v>0.77200000000000002</v>
      </c>
      <c r="S84" s="25">
        <f t="shared" si="13"/>
        <v>0.77400000000000002</v>
      </c>
      <c r="T84" s="25">
        <f t="shared" si="13"/>
        <v>0.77600000000000002</v>
      </c>
      <c r="U84" s="25">
        <f t="shared" si="13"/>
        <v>0.77800000000000002</v>
      </c>
      <c r="V84" s="25">
        <f t="shared" si="13"/>
        <v>0.78</v>
      </c>
      <c r="W84" s="25">
        <f t="shared" si="13"/>
        <v>0.78200000000000003</v>
      </c>
      <c r="X84" s="25">
        <f t="shared" si="13"/>
        <v>0.78400000000000003</v>
      </c>
      <c r="Y84" s="25">
        <f t="shared" si="13"/>
        <v>0.78600000000000003</v>
      </c>
      <c r="Z84" s="25">
        <f t="shared" si="13"/>
        <v>0.78800000000000003</v>
      </c>
      <c r="AA84" s="25">
        <f t="shared" si="13"/>
        <v>0.79</v>
      </c>
      <c r="AB84" s="25">
        <f t="shared" ref="AB84:BE84" si="15">AB41*AB62</f>
        <v>0.79200000000000004</v>
      </c>
      <c r="AC84" s="25">
        <f t="shared" si="15"/>
        <v>0.79400000000000004</v>
      </c>
      <c r="AD84" s="25">
        <f t="shared" si="15"/>
        <v>0.79600000000000004</v>
      </c>
      <c r="AE84" s="25">
        <f t="shared" si="15"/>
        <v>0.79800000000000004</v>
      </c>
      <c r="AF84" s="25">
        <f t="shared" si="15"/>
        <v>0.8</v>
      </c>
      <c r="AG84" s="25">
        <f t="shared" si="15"/>
        <v>0.80200000000000005</v>
      </c>
      <c r="AH84" s="25">
        <f t="shared" si="15"/>
        <v>0.80400000000000005</v>
      </c>
      <c r="AI84" s="25">
        <f t="shared" si="15"/>
        <v>0.80600000000000005</v>
      </c>
      <c r="AJ84" s="25">
        <f t="shared" si="15"/>
        <v>0.80800000000000005</v>
      </c>
      <c r="AK84" s="25">
        <f t="shared" si="15"/>
        <v>0.81</v>
      </c>
      <c r="AL84" s="25">
        <f t="shared" si="15"/>
        <v>0.81200000000000006</v>
      </c>
      <c r="AM84" s="25">
        <f t="shared" si="15"/>
        <v>0.81399999999999995</v>
      </c>
      <c r="AN84" s="25">
        <f t="shared" si="15"/>
        <v>0.81599999999999995</v>
      </c>
      <c r="AO84" s="25">
        <f t="shared" si="15"/>
        <v>0.81799999999999995</v>
      </c>
      <c r="AP84" s="25">
        <f t="shared" si="15"/>
        <v>0.82</v>
      </c>
      <c r="AQ84" s="25">
        <f t="shared" si="15"/>
        <v>0.82199999999999995</v>
      </c>
      <c r="AR84" s="25">
        <f t="shared" si="15"/>
        <v>0.82399999999999995</v>
      </c>
      <c r="AS84" s="25">
        <f t="shared" si="15"/>
        <v>0.82599999999999996</v>
      </c>
      <c r="AT84" s="25">
        <f t="shared" si="15"/>
        <v>0.82799999999999996</v>
      </c>
      <c r="AU84" s="25">
        <f t="shared" si="15"/>
        <v>0.83</v>
      </c>
      <c r="AV84" s="25">
        <f t="shared" si="15"/>
        <v>0.83199999999999996</v>
      </c>
      <c r="AW84" s="25">
        <f t="shared" si="15"/>
        <v>0.83399999999999996</v>
      </c>
      <c r="AX84" s="25">
        <f t="shared" si="15"/>
        <v>0.83599999999999997</v>
      </c>
      <c r="AY84" s="25">
        <f t="shared" si="15"/>
        <v>0.83799999999999997</v>
      </c>
      <c r="AZ84" s="25">
        <f t="shared" si="15"/>
        <v>0.84</v>
      </c>
      <c r="BA84" s="25">
        <f t="shared" si="15"/>
        <v>0.84199999999999997</v>
      </c>
      <c r="BB84" s="25">
        <f t="shared" si="15"/>
        <v>0.84399999999999997</v>
      </c>
      <c r="BC84" s="25">
        <f t="shared" si="15"/>
        <v>0.84599999999999997</v>
      </c>
      <c r="BD84" s="25">
        <f t="shared" si="15"/>
        <v>0.84799999999999998</v>
      </c>
      <c r="BE84" s="25">
        <f t="shared" si="15"/>
        <v>0.85</v>
      </c>
      <c r="BF84" s="9"/>
      <c r="BG84" s="9"/>
    </row>
    <row r="85" spans="4:59" ht="14.4" x14ac:dyDescent="0.3">
      <c r="D85" s="24" t="s">
        <v>50</v>
      </c>
      <c r="E85" s="8"/>
      <c r="F85" s="8" t="s">
        <v>42</v>
      </c>
      <c r="G85" s="25">
        <f t="shared" si="14"/>
        <v>0.41792895442359251</v>
      </c>
      <c r="H85" s="25">
        <f t="shared" si="14"/>
        <v>0.41904343163538876</v>
      </c>
      <c r="I85" s="25">
        <f t="shared" si="14"/>
        <v>0.42015790884718501</v>
      </c>
      <c r="J85" s="25">
        <f t="shared" si="14"/>
        <v>0.42127238605898126</v>
      </c>
      <c r="K85" s="25">
        <f t="shared" si="14"/>
        <v>0.42238686327077751</v>
      </c>
      <c r="L85" s="25">
        <f t="shared" si="14"/>
        <v>0.42350134048257376</v>
      </c>
      <c r="M85" s="25">
        <f t="shared" si="14"/>
        <v>0.42461581769437001</v>
      </c>
      <c r="N85" s="25">
        <f t="shared" si="14"/>
        <v>0.42573029490616626</v>
      </c>
      <c r="O85" s="25">
        <f t="shared" si="14"/>
        <v>0.42684477211796251</v>
      </c>
      <c r="P85" s="25">
        <f t="shared" si="14"/>
        <v>0.42795924932975876</v>
      </c>
      <c r="Q85" s="25">
        <f t="shared" si="14"/>
        <v>0.42907372654155501</v>
      </c>
      <c r="R85" s="25">
        <f t="shared" si="14"/>
        <v>0.43018820375335126</v>
      </c>
      <c r="S85" s="25">
        <f t="shared" si="14"/>
        <v>0.43130268096514751</v>
      </c>
      <c r="T85" s="25">
        <f t="shared" si="14"/>
        <v>0.43241715817694376</v>
      </c>
      <c r="U85" s="25">
        <f t="shared" si="14"/>
        <v>0.43353163538873996</v>
      </c>
      <c r="V85" s="25">
        <f t="shared" si="14"/>
        <v>0.43464611260053621</v>
      </c>
      <c r="W85" s="25">
        <f t="shared" ref="W85:BE92" si="16">W42*W63</f>
        <v>0.43576058981233246</v>
      </c>
      <c r="X85" s="25">
        <f t="shared" si="16"/>
        <v>0.4368750670241287</v>
      </c>
      <c r="Y85" s="25">
        <f t="shared" si="16"/>
        <v>0.43798954423592495</v>
      </c>
      <c r="Z85" s="25">
        <f t="shared" si="16"/>
        <v>0.4391040214477212</v>
      </c>
      <c r="AA85" s="25">
        <f t="shared" si="16"/>
        <v>0.44021849865951745</v>
      </c>
      <c r="AB85" s="25">
        <f t="shared" si="16"/>
        <v>0.4413329758713137</v>
      </c>
      <c r="AC85" s="25">
        <f t="shared" si="16"/>
        <v>0.44244745308310995</v>
      </c>
      <c r="AD85" s="25">
        <f t="shared" si="16"/>
        <v>0.4435619302949062</v>
      </c>
      <c r="AE85" s="25">
        <f t="shared" si="16"/>
        <v>0.44467640750670245</v>
      </c>
      <c r="AF85" s="25">
        <f t="shared" si="16"/>
        <v>0.4457908847184987</v>
      </c>
      <c r="AG85" s="25">
        <f t="shared" si="16"/>
        <v>0.44690536193029495</v>
      </c>
      <c r="AH85" s="25">
        <f t="shared" si="16"/>
        <v>0.4480198391420912</v>
      </c>
      <c r="AI85" s="25">
        <f t="shared" si="16"/>
        <v>0.44913431635388745</v>
      </c>
      <c r="AJ85" s="25">
        <f t="shared" si="16"/>
        <v>0.4502487935656837</v>
      </c>
      <c r="AK85" s="25">
        <f t="shared" si="16"/>
        <v>0.45136327077747995</v>
      </c>
      <c r="AL85" s="25">
        <f t="shared" si="16"/>
        <v>0.4524777479892762</v>
      </c>
      <c r="AM85" s="25">
        <f t="shared" si="16"/>
        <v>0.4535922252010724</v>
      </c>
      <c r="AN85" s="25">
        <f t="shared" si="16"/>
        <v>0.45470670241286865</v>
      </c>
      <c r="AO85" s="25">
        <f t="shared" si="16"/>
        <v>0.4558211796246649</v>
      </c>
      <c r="AP85" s="25">
        <f t="shared" si="16"/>
        <v>0.45693565683646115</v>
      </c>
      <c r="AQ85" s="25">
        <f t="shared" si="16"/>
        <v>0.4580501340482574</v>
      </c>
      <c r="AR85" s="25">
        <f t="shared" si="16"/>
        <v>0.45916461126005359</v>
      </c>
      <c r="AS85" s="25">
        <f t="shared" si="16"/>
        <v>0.46027908847184984</v>
      </c>
      <c r="AT85" s="25">
        <f t="shared" si="16"/>
        <v>0.46139356568364609</v>
      </c>
      <c r="AU85" s="25">
        <f t="shared" si="16"/>
        <v>0.46250804289544234</v>
      </c>
      <c r="AV85" s="25">
        <f t="shared" si="16"/>
        <v>0.46362252010723859</v>
      </c>
      <c r="AW85" s="25">
        <f t="shared" si="16"/>
        <v>0.46473699731903484</v>
      </c>
      <c r="AX85" s="25">
        <f t="shared" si="16"/>
        <v>0.46585147453083109</v>
      </c>
      <c r="AY85" s="25">
        <f t="shared" si="16"/>
        <v>0.46696595174262734</v>
      </c>
      <c r="AZ85" s="25">
        <f t="shared" si="16"/>
        <v>0.46808042895442359</v>
      </c>
      <c r="BA85" s="25">
        <f t="shared" si="16"/>
        <v>0.46919490616621984</v>
      </c>
      <c r="BB85" s="25">
        <f t="shared" si="16"/>
        <v>0.47030938337801609</v>
      </c>
      <c r="BC85" s="25">
        <f t="shared" si="16"/>
        <v>0.47142386058981234</v>
      </c>
      <c r="BD85" s="25">
        <f t="shared" si="16"/>
        <v>0.47253833780160859</v>
      </c>
      <c r="BE85" s="25">
        <f t="shared" si="16"/>
        <v>0.47365281501340484</v>
      </c>
      <c r="BF85" s="9"/>
      <c r="BG85" s="9"/>
    </row>
    <row r="86" spans="4:59" ht="14.4" x14ac:dyDescent="0.3">
      <c r="D86" s="26" t="s">
        <v>52</v>
      </c>
      <c r="E86" s="8"/>
      <c r="F86" s="8" t="s">
        <v>42</v>
      </c>
      <c r="G86" s="25">
        <f t="shared" si="14"/>
        <v>3.5000000000000003E-2</v>
      </c>
      <c r="H86" s="25">
        <f t="shared" si="14"/>
        <v>3.5499999999999997E-2</v>
      </c>
      <c r="I86" s="25">
        <f t="shared" si="14"/>
        <v>3.5999999999999997E-2</v>
      </c>
      <c r="J86" s="25">
        <f t="shared" si="14"/>
        <v>3.6499999999999998E-2</v>
      </c>
      <c r="K86" s="25">
        <f t="shared" si="14"/>
        <v>3.6999999999999998E-2</v>
      </c>
      <c r="L86" s="25">
        <f t="shared" si="14"/>
        <v>3.7499999999999999E-2</v>
      </c>
      <c r="M86" s="25">
        <f t="shared" si="14"/>
        <v>3.7999999999999999E-2</v>
      </c>
      <c r="N86" s="25">
        <f t="shared" si="14"/>
        <v>3.85E-2</v>
      </c>
      <c r="O86" s="25">
        <f t="shared" si="14"/>
        <v>3.9E-2</v>
      </c>
      <c r="P86" s="25">
        <f t="shared" si="14"/>
        <v>3.9499999999999903E-2</v>
      </c>
      <c r="Q86" s="25">
        <f t="shared" si="14"/>
        <v>3.9999999999999897E-2</v>
      </c>
      <c r="R86" s="25">
        <f t="shared" si="14"/>
        <v>4.0750000000000001E-2</v>
      </c>
      <c r="S86" s="25">
        <f t="shared" si="14"/>
        <v>4.1500000000000099E-2</v>
      </c>
      <c r="T86" s="25">
        <f t="shared" si="14"/>
        <v>4.2250000000000197E-2</v>
      </c>
      <c r="U86" s="25">
        <f t="shared" si="14"/>
        <v>4.3000000000000302E-2</v>
      </c>
      <c r="V86" s="25">
        <f t="shared" si="14"/>
        <v>4.37500000000004E-2</v>
      </c>
      <c r="W86" s="25">
        <f t="shared" si="16"/>
        <v>4.4500000000000497E-2</v>
      </c>
      <c r="X86" s="25">
        <f t="shared" si="16"/>
        <v>4.5250000000000602E-2</v>
      </c>
      <c r="Y86" s="25">
        <f t="shared" si="16"/>
        <v>4.60000000000007E-2</v>
      </c>
      <c r="Z86" s="25">
        <f t="shared" si="16"/>
        <v>4.6750000000000798E-2</v>
      </c>
      <c r="AA86" s="25">
        <f t="shared" si="16"/>
        <v>4.7500000000000903E-2</v>
      </c>
      <c r="AB86" s="25">
        <f t="shared" si="16"/>
        <v>4.8250000000001E-2</v>
      </c>
      <c r="AC86" s="25">
        <f t="shared" si="16"/>
        <v>4.9000000000001202E-2</v>
      </c>
      <c r="AD86" s="25">
        <f t="shared" si="16"/>
        <v>4.97500000000013E-2</v>
      </c>
      <c r="AE86" s="25">
        <f t="shared" si="16"/>
        <v>5.0500000000001398E-2</v>
      </c>
      <c r="AF86" s="25">
        <f t="shared" si="16"/>
        <v>5.1250000000001503E-2</v>
      </c>
      <c r="AG86" s="25">
        <f t="shared" si="16"/>
        <v>5.20000000000016E-2</v>
      </c>
      <c r="AH86" s="25">
        <f t="shared" si="16"/>
        <v>5.2750000000001698E-2</v>
      </c>
      <c r="AI86" s="25">
        <f t="shared" si="16"/>
        <v>5.3500000000001803E-2</v>
      </c>
      <c r="AJ86" s="25">
        <f t="shared" si="16"/>
        <v>5.4250000000001901E-2</v>
      </c>
      <c r="AK86" s="25">
        <f t="shared" si="16"/>
        <v>5.5000000000001999E-2</v>
      </c>
      <c r="AL86" s="25">
        <f t="shared" si="16"/>
        <v>5.5750000000002103E-2</v>
      </c>
      <c r="AM86" s="25">
        <f t="shared" si="16"/>
        <v>5.6500000000002201E-2</v>
      </c>
      <c r="AN86" s="25">
        <f t="shared" si="16"/>
        <v>5.7250000000002299E-2</v>
      </c>
      <c r="AO86" s="25">
        <f t="shared" si="16"/>
        <v>5.8000000000002397E-2</v>
      </c>
      <c r="AP86" s="25">
        <f t="shared" si="16"/>
        <v>5.8750000000002502E-2</v>
      </c>
      <c r="AQ86" s="25">
        <f t="shared" si="16"/>
        <v>5.9500000000002599E-2</v>
      </c>
      <c r="AR86" s="25">
        <f t="shared" si="16"/>
        <v>6.0250000000002697E-2</v>
      </c>
      <c r="AS86" s="25">
        <f t="shared" si="16"/>
        <v>6.1000000000002802E-2</v>
      </c>
      <c r="AT86" s="25">
        <f t="shared" si="16"/>
        <v>6.17500000000029E-2</v>
      </c>
      <c r="AU86" s="25">
        <f t="shared" si="16"/>
        <v>6.2500000000002998E-2</v>
      </c>
      <c r="AV86" s="25">
        <f t="shared" si="16"/>
        <v>6.3250000000003095E-2</v>
      </c>
      <c r="AW86" s="25">
        <f t="shared" si="16"/>
        <v>6.4000000000003304E-2</v>
      </c>
      <c r="AX86" s="25">
        <f t="shared" si="16"/>
        <v>6.4750000000003402E-2</v>
      </c>
      <c r="AY86" s="25">
        <f t="shared" si="16"/>
        <v>6.55000000000035E-2</v>
      </c>
      <c r="AZ86" s="25">
        <f t="shared" si="16"/>
        <v>6.6250000000003598E-2</v>
      </c>
      <c r="BA86" s="25">
        <f t="shared" si="16"/>
        <v>6.7000000000003695E-2</v>
      </c>
      <c r="BB86" s="25">
        <f t="shared" si="16"/>
        <v>6.7750000000003793E-2</v>
      </c>
      <c r="BC86" s="25">
        <f t="shared" si="16"/>
        <v>6.8500000000003905E-2</v>
      </c>
      <c r="BD86" s="25">
        <f t="shared" si="16"/>
        <v>6.9250000000004003E-2</v>
      </c>
      <c r="BE86" s="25">
        <f t="shared" si="16"/>
        <v>7.0000000000004101E-2</v>
      </c>
      <c r="BF86" s="9"/>
      <c r="BG86" s="9"/>
    </row>
    <row r="87" spans="4:59" ht="14.4" x14ac:dyDescent="0.3">
      <c r="D87" s="26" t="s">
        <v>53</v>
      </c>
      <c r="E87" s="8"/>
      <c r="F87" s="8" t="s">
        <v>42</v>
      </c>
      <c r="G87" s="25">
        <f t="shared" si="14"/>
        <v>5.2247473301912623E-2</v>
      </c>
      <c r="H87" s="25">
        <f t="shared" si="14"/>
        <v>4.8609306141137371E-2</v>
      </c>
      <c r="I87" s="25">
        <f t="shared" si="14"/>
        <v>5.1266942605909104E-2</v>
      </c>
      <c r="J87" s="25">
        <f t="shared" si="14"/>
        <v>5.2066111079327036E-2</v>
      </c>
      <c r="K87" s="25">
        <f t="shared" si="14"/>
        <v>5.2714295701692462E-2</v>
      </c>
      <c r="L87" s="25">
        <f t="shared" si="14"/>
        <v>5.0441313838000663E-2</v>
      </c>
      <c r="M87" s="25">
        <f t="shared" si="14"/>
        <v>5.210902090838046E-2</v>
      </c>
      <c r="N87" s="25">
        <f t="shared" si="14"/>
        <v>4.9699030051260598E-2</v>
      </c>
      <c r="O87" s="25">
        <f t="shared" si="14"/>
        <v>5.2397584163697733E-2</v>
      </c>
      <c r="P87" s="25">
        <f t="shared" si="14"/>
        <v>5.3700224139791995E-2</v>
      </c>
      <c r="Q87" s="25">
        <f t="shared" si="14"/>
        <v>5.1910792846667879E-2</v>
      </c>
      <c r="R87" s="25">
        <f t="shared" si="14"/>
        <v>5.1944018127463194E-2</v>
      </c>
      <c r="S87" s="25">
        <f t="shared" si="14"/>
        <v>5.1725829890659339E-2</v>
      </c>
      <c r="T87" s="25">
        <f t="shared" si="14"/>
        <v>5.4294179974747919E-2</v>
      </c>
      <c r="U87" s="25">
        <f t="shared" si="14"/>
        <v>5.1221801434905741E-2</v>
      </c>
      <c r="V87" s="25">
        <f t="shared" si="14"/>
        <v>5.1867432818970959E-2</v>
      </c>
      <c r="W87" s="25">
        <f t="shared" si="16"/>
        <v>4.962951408044329E-2</v>
      </c>
      <c r="X87" s="25">
        <f t="shared" si="16"/>
        <v>5.7094242729710559E-2</v>
      </c>
      <c r="Y87" s="25">
        <f t="shared" si="16"/>
        <v>5.8931903322113621E-2</v>
      </c>
      <c r="Z87" s="25">
        <f t="shared" si="16"/>
        <v>6.3060706884422862E-2</v>
      </c>
      <c r="AA87" s="25">
        <f t="shared" si="16"/>
        <v>5.2681962476476447E-2</v>
      </c>
      <c r="AB87" s="25">
        <f t="shared" si="16"/>
        <v>5.0679704278085054E-2</v>
      </c>
      <c r="AC87" s="25">
        <f t="shared" si="16"/>
        <v>5.7344379627694064E-2</v>
      </c>
      <c r="AD87" s="25">
        <f t="shared" si="16"/>
        <v>5.0354655470486412E-2</v>
      </c>
      <c r="AE87" s="25">
        <f t="shared" si="16"/>
        <v>5.8233188342481999E-2</v>
      </c>
      <c r="AF87" s="25">
        <f t="shared" si="16"/>
        <v>5.854777142640101E-2</v>
      </c>
      <c r="AG87" s="25">
        <f t="shared" si="16"/>
        <v>5.488355136992789E-2</v>
      </c>
      <c r="AH87" s="25">
        <f t="shared" si="16"/>
        <v>5.2861957464041688E-2</v>
      </c>
      <c r="AI87" s="25">
        <f t="shared" si="16"/>
        <v>5.7102409829116157E-2</v>
      </c>
      <c r="AJ87" s="25">
        <f t="shared" si="16"/>
        <v>5.7192401844506836E-2</v>
      </c>
      <c r="AK87" s="25">
        <f t="shared" si="16"/>
        <v>5.4992442496568851E-2</v>
      </c>
      <c r="AL87" s="25">
        <f t="shared" si="16"/>
        <v>5.5889295673122154E-2</v>
      </c>
      <c r="AM87" s="25">
        <f t="shared" si="16"/>
        <v>5.121262351356963E-2</v>
      </c>
      <c r="AN87" s="25">
        <f t="shared" si="16"/>
        <v>6.0139573101743435E-2</v>
      </c>
      <c r="AO87" s="25">
        <f t="shared" si="16"/>
        <v>5.9142548391377468E-2</v>
      </c>
      <c r="AP87" s="25">
        <f t="shared" si="16"/>
        <v>5.3292454081922416E-2</v>
      </c>
      <c r="AQ87" s="25">
        <f t="shared" si="16"/>
        <v>5.7883247736906042E-2</v>
      </c>
      <c r="AR87" s="25">
        <f t="shared" si="16"/>
        <v>5.7375725537007531E-2</v>
      </c>
      <c r="AS87" s="25">
        <f t="shared" si="16"/>
        <v>5.3286528880216476E-2</v>
      </c>
      <c r="AT87" s="25">
        <f t="shared" si="16"/>
        <v>5.2960155564394228E-2</v>
      </c>
      <c r="AU87" s="25">
        <f t="shared" si="16"/>
        <v>5.3009638873633851E-2</v>
      </c>
      <c r="AV87" s="25">
        <f t="shared" si="16"/>
        <v>6.240479391105111E-2</v>
      </c>
      <c r="AW87" s="25">
        <f t="shared" si="16"/>
        <v>5.4954019724761514E-2</v>
      </c>
      <c r="AX87" s="25">
        <f t="shared" si="16"/>
        <v>5.8796134022244262E-2</v>
      </c>
      <c r="AY87" s="25">
        <f t="shared" si="16"/>
        <v>6.0043521865006229E-2</v>
      </c>
      <c r="AZ87" s="25">
        <f t="shared" si="16"/>
        <v>5.6440584974553495E-2</v>
      </c>
      <c r="BA87" s="25">
        <f t="shared" si="16"/>
        <v>5.6410489215073877E-2</v>
      </c>
      <c r="BB87" s="25">
        <f t="shared" si="16"/>
        <v>6.0398018041870123E-2</v>
      </c>
      <c r="BC87" s="25">
        <f t="shared" si="16"/>
        <v>6.1679379305562949E-2</v>
      </c>
      <c r="BD87" s="25">
        <f t="shared" si="16"/>
        <v>6.1301737338601003E-2</v>
      </c>
      <c r="BE87" s="25">
        <f t="shared" si="16"/>
        <v>6.5934564424366737E-2</v>
      </c>
      <c r="BF87" s="9"/>
      <c r="BG87" s="9"/>
    </row>
    <row r="88" spans="4:59" ht="14.4" x14ac:dyDescent="0.3">
      <c r="D88" s="26" t="s">
        <v>54</v>
      </c>
      <c r="E88" s="8"/>
      <c r="F88" s="8" t="s">
        <v>42</v>
      </c>
      <c r="G88" s="25">
        <f t="shared" si="14"/>
        <v>1E-3</v>
      </c>
      <c r="H88" s="25">
        <f t="shared" si="14"/>
        <v>1.1999999999999999E-3</v>
      </c>
      <c r="I88" s="25">
        <f t="shared" si="14"/>
        <v>1.4E-3</v>
      </c>
      <c r="J88" s="25">
        <f t="shared" si="14"/>
        <v>1.6000000000000001E-3</v>
      </c>
      <c r="K88" s="25">
        <f t="shared" si="14"/>
        <v>1.8E-3</v>
      </c>
      <c r="L88" s="25">
        <f t="shared" si="14"/>
        <v>2E-3</v>
      </c>
      <c r="M88" s="25">
        <f t="shared" si="14"/>
        <v>2.2000000000000001E-3</v>
      </c>
      <c r="N88" s="25">
        <f t="shared" si="14"/>
        <v>2.3999999999999998E-3</v>
      </c>
      <c r="O88" s="25">
        <f t="shared" si="14"/>
        <v>2.5999999999999999E-3</v>
      </c>
      <c r="P88" s="25">
        <f t="shared" si="14"/>
        <v>2.8E-3</v>
      </c>
      <c r="Q88" s="25">
        <f t="shared" si="14"/>
        <v>3.0000000000000001E-3</v>
      </c>
      <c r="R88" s="25">
        <f t="shared" si="14"/>
        <v>3.2000000000000002E-3</v>
      </c>
      <c r="S88" s="25">
        <f t="shared" si="14"/>
        <v>3.3999999999999998E-3</v>
      </c>
      <c r="T88" s="25">
        <f t="shared" si="14"/>
        <v>3.5999999999999999E-3</v>
      </c>
      <c r="U88" s="25">
        <f t="shared" si="14"/>
        <v>3.8E-3</v>
      </c>
      <c r="V88" s="25">
        <f t="shared" si="14"/>
        <v>4.0000000000000001E-3</v>
      </c>
      <c r="W88" s="25">
        <f t="shared" si="16"/>
        <v>4.1999999999999997E-3</v>
      </c>
      <c r="X88" s="25">
        <f t="shared" si="16"/>
        <v>4.4000000000000003E-3</v>
      </c>
      <c r="Y88" s="25">
        <f t="shared" si="16"/>
        <v>4.5999999999999999E-3</v>
      </c>
      <c r="Z88" s="25">
        <f t="shared" si="16"/>
        <v>4.7999999999999996E-3</v>
      </c>
      <c r="AA88" s="25">
        <f t="shared" si="16"/>
        <v>5.0000000000000001E-3</v>
      </c>
      <c r="AB88" s="25">
        <f t="shared" si="16"/>
        <v>5.1999999999999998E-3</v>
      </c>
      <c r="AC88" s="25">
        <f t="shared" si="16"/>
        <v>5.4000000000000003E-3</v>
      </c>
      <c r="AD88" s="25">
        <f t="shared" si="16"/>
        <v>5.5999999999999999E-3</v>
      </c>
      <c r="AE88" s="25">
        <f t="shared" si="16"/>
        <v>5.7999999999999996E-3</v>
      </c>
      <c r="AF88" s="25">
        <f t="shared" si="16"/>
        <v>6.0000000000000001E-3</v>
      </c>
      <c r="AG88" s="25">
        <f t="shared" si="16"/>
        <v>6.1999999999999998E-3</v>
      </c>
      <c r="AH88" s="25">
        <f t="shared" si="16"/>
        <v>6.4000000000000003E-3</v>
      </c>
      <c r="AI88" s="25">
        <f t="shared" si="16"/>
        <v>6.6E-3</v>
      </c>
      <c r="AJ88" s="25">
        <f t="shared" si="16"/>
        <v>6.7999999999999996E-3</v>
      </c>
      <c r="AK88" s="25">
        <f t="shared" si="16"/>
        <v>7.0000000000000001E-3</v>
      </c>
      <c r="AL88" s="25">
        <f t="shared" si="16"/>
        <v>7.1999999999999998E-3</v>
      </c>
      <c r="AM88" s="25">
        <f t="shared" si="16"/>
        <v>7.4000000000000003E-3</v>
      </c>
      <c r="AN88" s="25">
        <f t="shared" si="16"/>
        <v>7.6E-3</v>
      </c>
      <c r="AO88" s="25">
        <f t="shared" si="16"/>
        <v>7.7999999999999996E-3</v>
      </c>
      <c r="AP88" s="25">
        <f t="shared" si="16"/>
        <v>8.0000000000000002E-3</v>
      </c>
      <c r="AQ88" s="25">
        <f t="shared" si="16"/>
        <v>8.2000000000000007E-3</v>
      </c>
      <c r="AR88" s="25">
        <f t="shared" si="16"/>
        <v>8.3999999999999995E-3</v>
      </c>
      <c r="AS88" s="25">
        <f t="shared" si="16"/>
        <v>8.6E-3</v>
      </c>
      <c r="AT88" s="25">
        <f t="shared" si="16"/>
        <v>8.8000000000000005E-3</v>
      </c>
      <c r="AU88" s="25">
        <f t="shared" si="16"/>
        <v>8.9999999999999906E-3</v>
      </c>
      <c r="AV88" s="25">
        <f t="shared" si="16"/>
        <v>9.1999999999999998E-3</v>
      </c>
      <c r="AW88" s="25">
        <f t="shared" si="16"/>
        <v>9.39999999999999E-3</v>
      </c>
      <c r="AX88" s="25">
        <f t="shared" si="16"/>
        <v>9.5999999999999905E-3</v>
      </c>
      <c r="AY88" s="25">
        <f t="shared" si="16"/>
        <v>9.7999999999999997E-3</v>
      </c>
      <c r="AZ88" s="25">
        <f t="shared" si="16"/>
        <v>9.9999999999999898E-3</v>
      </c>
      <c r="BA88" s="25">
        <f t="shared" si="16"/>
        <v>1.0200000000000001E-2</v>
      </c>
      <c r="BB88" s="25">
        <f t="shared" si="16"/>
        <v>1.04E-2</v>
      </c>
      <c r="BC88" s="25">
        <f t="shared" si="16"/>
        <v>1.06E-2</v>
      </c>
      <c r="BD88" s="25">
        <f t="shared" si="16"/>
        <v>1.0800000000000001E-2</v>
      </c>
      <c r="BE88" s="25">
        <f t="shared" si="16"/>
        <v>1.0999999999999999E-2</v>
      </c>
      <c r="BF88" s="9"/>
      <c r="BG88" s="9"/>
    </row>
    <row r="89" spans="4:59" ht="14.4" x14ac:dyDescent="0.3">
      <c r="D89" s="26" t="s">
        <v>55</v>
      </c>
      <c r="E89" s="8"/>
      <c r="F89" s="8" t="s">
        <v>42</v>
      </c>
      <c r="G89" s="25">
        <f t="shared" si="14"/>
        <v>0.8</v>
      </c>
      <c r="H89" s="25">
        <f t="shared" si="14"/>
        <v>0.80100000000000005</v>
      </c>
      <c r="I89" s="25">
        <f t="shared" si="14"/>
        <v>0.80200000000000005</v>
      </c>
      <c r="J89" s="25">
        <f t="shared" si="14"/>
        <v>0.80300000000000005</v>
      </c>
      <c r="K89" s="25">
        <f t="shared" si="14"/>
        <v>0.80400000000000005</v>
      </c>
      <c r="L89" s="25">
        <f t="shared" si="14"/>
        <v>0.80500000000000005</v>
      </c>
      <c r="M89" s="25">
        <f t="shared" si="14"/>
        <v>0.80600000000000005</v>
      </c>
      <c r="N89" s="25">
        <f t="shared" si="14"/>
        <v>0.80700000000000005</v>
      </c>
      <c r="O89" s="25">
        <f t="shared" si="14"/>
        <v>0.80800000000000005</v>
      </c>
      <c r="P89" s="25">
        <f t="shared" si="14"/>
        <v>0.80900000000000005</v>
      </c>
      <c r="Q89" s="25">
        <f t="shared" si="14"/>
        <v>0.81</v>
      </c>
      <c r="R89" s="25">
        <f t="shared" si="14"/>
        <v>0.81100000000000005</v>
      </c>
      <c r="S89" s="25">
        <f t="shared" si="14"/>
        <v>0.81200000000000006</v>
      </c>
      <c r="T89" s="25">
        <f t="shared" si="14"/>
        <v>0.81299999999999994</v>
      </c>
      <c r="U89" s="25">
        <f t="shared" si="14"/>
        <v>0.81399999999999995</v>
      </c>
      <c r="V89" s="25">
        <f t="shared" si="14"/>
        <v>0.81499999999999995</v>
      </c>
      <c r="W89" s="25">
        <f t="shared" si="16"/>
        <v>0.81599999999999995</v>
      </c>
      <c r="X89" s="25">
        <f t="shared" si="16"/>
        <v>0.81699999999999995</v>
      </c>
      <c r="Y89" s="25">
        <f t="shared" si="16"/>
        <v>0.81799999999999995</v>
      </c>
      <c r="Z89" s="25">
        <f t="shared" si="16"/>
        <v>0.81899999999999995</v>
      </c>
      <c r="AA89" s="25">
        <f t="shared" si="16"/>
        <v>0.82</v>
      </c>
      <c r="AB89" s="25">
        <f t="shared" si="16"/>
        <v>0.82099999999999995</v>
      </c>
      <c r="AC89" s="25">
        <f t="shared" si="16"/>
        <v>0.82199999999999995</v>
      </c>
      <c r="AD89" s="25">
        <f t="shared" si="16"/>
        <v>0.82299999999999995</v>
      </c>
      <c r="AE89" s="25">
        <f t="shared" si="16"/>
        <v>0.82399999999999995</v>
      </c>
      <c r="AF89" s="25">
        <f t="shared" si="16"/>
        <v>0.82499999999999996</v>
      </c>
      <c r="AG89" s="25">
        <f t="shared" si="16"/>
        <v>0.82599999999999996</v>
      </c>
      <c r="AH89" s="25">
        <f t="shared" si="16"/>
        <v>0.82699999999999996</v>
      </c>
      <c r="AI89" s="25">
        <f t="shared" si="16"/>
        <v>0.82799999999999996</v>
      </c>
      <c r="AJ89" s="25">
        <f t="shared" si="16"/>
        <v>0.82899999999999996</v>
      </c>
      <c r="AK89" s="25">
        <f t="shared" si="16"/>
        <v>0.83</v>
      </c>
      <c r="AL89" s="25">
        <f t="shared" si="16"/>
        <v>0.83099999999999996</v>
      </c>
      <c r="AM89" s="25">
        <f t="shared" si="16"/>
        <v>0.83199999999999996</v>
      </c>
      <c r="AN89" s="25">
        <f t="shared" si="16"/>
        <v>0.83299999999999996</v>
      </c>
      <c r="AO89" s="25">
        <f t="shared" si="16"/>
        <v>0.83399999999999996</v>
      </c>
      <c r="AP89" s="25">
        <f t="shared" si="16"/>
        <v>0.83499999999999996</v>
      </c>
      <c r="AQ89" s="25">
        <f t="shared" si="16"/>
        <v>0.83599999999999997</v>
      </c>
      <c r="AR89" s="25">
        <f t="shared" si="16"/>
        <v>0.83699999999999997</v>
      </c>
      <c r="AS89" s="25">
        <f t="shared" si="16"/>
        <v>0.83799999999999997</v>
      </c>
      <c r="AT89" s="25">
        <f t="shared" si="16"/>
        <v>0.83899999999999997</v>
      </c>
      <c r="AU89" s="25">
        <f t="shared" si="16"/>
        <v>0.84</v>
      </c>
      <c r="AV89" s="25">
        <f t="shared" si="16"/>
        <v>0.84099999999999997</v>
      </c>
      <c r="AW89" s="25">
        <f t="shared" si="16"/>
        <v>0.84199999999999997</v>
      </c>
      <c r="AX89" s="25">
        <f t="shared" si="16"/>
        <v>0.84299999999999997</v>
      </c>
      <c r="AY89" s="25">
        <f t="shared" si="16"/>
        <v>0.84399999999999997</v>
      </c>
      <c r="AZ89" s="25">
        <f t="shared" si="16"/>
        <v>0.84499999999999997</v>
      </c>
      <c r="BA89" s="25">
        <f t="shared" si="16"/>
        <v>0.84599999999999997</v>
      </c>
      <c r="BB89" s="25">
        <f t="shared" si="16"/>
        <v>0.84699999999999998</v>
      </c>
      <c r="BC89" s="25">
        <f t="shared" si="16"/>
        <v>0.84799999999999998</v>
      </c>
      <c r="BD89" s="25">
        <f t="shared" si="16"/>
        <v>0.84899999999999998</v>
      </c>
      <c r="BE89" s="25">
        <f t="shared" si="16"/>
        <v>0.85</v>
      </c>
      <c r="BF89" s="9"/>
      <c r="BG89" s="9"/>
    </row>
    <row r="90" spans="4:59" ht="14.4" x14ac:dyDescent="0.3">
      <c r="D90" s="26" t="s">
        <v>57</v>
      </c>
      <c r="E90" s="8"/>
      <c r="F90" s="8" t="s">
        <v>42</v>
      </c>
      <c r="G90" s="25">
        <f t="shared" si="14"/>
        <v>0.4457908847184987</v>
      </c>
      <c r="H90" s="25">
        <f t="shared" si="14"/>
        <v>0.44634812332439683</v>
      </c>
      <c r="I90" s="25">
        <f t="shared" si="14"/>
        <v>0.44690536193029495</v>
      </c>
      <c r="J90" s="25">
        <f t="shared" si="14"/>
        <v>0.44746260053619308</v>
      </c>
      <c r="K90" s="25">
        <f t="shared" si="14"/>
        <v>0.4480198391420912</v>
      </c>
      <c r="L90" s="25">
        <f t="shared" si="14"/>
        <v>0.44857707774798933</v>
      </c>
      <c r="M90" s="25">
        <f t="shared" si="14"/>
        <v>0.44913431635388745</v>
      </c>
      <c r="N90" s="25">
        <f t="shared" si="14"/>
        <v>0.44969155495978558</v>
      </c>
      <c r="O90" s="25">
        <f t="shared" si="14"/>
        <v>0.4502487935656837</v>
      </c>
      <c r="P90" s="25">
        <f t="shared" si="14"/>
        <v>0.45080603217158183</v>
      </c>
      <c r="Q90" s="25">
        <f t="shared" si="14"/>
        <v>0.45136327077747995</v>
      </c>
      <c r="R90" s="25">
        <f t="shared" si="14"/>
        <v>0.45192050938337808</v>
      </c>
      <c r="S90" s="25">
        <f t="shared" si="14"/>
        <v>0.4524777479892762</v>
      </c>
      <c r="T90" s="25">
        <f t="shared" si="14"/>
        <v>0.45303498659517427</v>
      </c>
      <c r="U90" s="25">
        <f t="shared" si="14"/>
        <v>0.4535922252010724</v>
      </c>
      <c r="V90" s="25">
        <f t="shared" si="14"/>
        <v>0.45414946380697052</v>
      </c>
      <c r="W90" s="25">
        <f t="shared" si="16"/>
        <v>0.45470670241286865</v>
      </c>
      <c r="X90" s="25">
        <f t="shared" si="16"/>
        <v>0.45526394101876677</v>
      </c>
      <c r="Y90" s="25">
        <f t="shared" si="16"/>
        <v>0.4558211796246649</v>
      </c>
      <c r="Z90" s="25">
        <f t="shared" si="16"/>
        <v>0.45637841823056302</v>
      </c>
      <c r="AA90" s="25">
        <f t="shared" si="16"/>
        <v>0.45693565683646115</v>
      </c>
      <c r="AB90" s="25">
        <f t="shared" si="16"/>
        <v>0.45749289544235927</v>
      </c>
      <c r="AC90" s="25">
        <f t="shared" si="16"/>
        <v>0.4580501340482574</v>
      </c>
      <c r="AD90" s="25">
        <f t="shared" si="16"/>
        <v>0.45860737265415547</v>
      </c>
      <c r="AE90" s="25">
        <f t="shared" si="16"/>
        <v>0.45916461126005359</v>
      </c>
      <c r="AF90" s="25">
        <f t="shared" si="16"/>
        <v>0.45972184986595171</v>
      </c>
      <c r="AG90" s="25">
        <f t="shared" si="16"/>
        <v>0.46027908847184984</v>
      </c>
      <c r="AH90" s="25">
        <f t="shared" si="16"/>
        <v>0.46083632707774796</v>
      </c>
      <c r="AI90" s="25">
        <f t="shared" si="16"/>
        <v>0.46139356568364609</v>
      </c>
      <c r="AJ90" s="25">
        <f t="shared" si="16"/>
        <v>0.46195080428954421</v>
      </c>
      <c r="AK90" s="25">
        <f t="shared" si="16"/>
        <v>0.46250804289544234</v>
      </c>
      <c r="AL90" s="25">
        <f t="shared" si="16"/>
        <v>0.46306528150134046</v>
      </c>
      <c r="AM90" s="25">
        <f t="shared" si="16"/>
        <v>0.46362252010723859</v>
      </c>
      <c r="AN90" s="25">
        <f t="shared" si="16"/>
        <v>0.46417975871313671</v>
      </c>
      <c r="AO90" s="25">
        <f t="shared" si="16"/>
        <v>0.46473699731903484</v>
      </c>
      <c r="AP90" s="25">
        <f t="shared" si="16"/>
        <v>0.46529423592493296</v>
      </c>
      <c r="AQ90" s="25">
        <f t="shared" si="16"/>
        <v>0.46585147453083109</v>
      </c>
      <c r="AR90" s="25">
        <f t="shared" si="16"/>
        <v>0.46640871313672921</v>
      </c>
      <c r="AS90" s="25">
        <f t="shared" si="16"/>
        <v>0.46696595174262734</v>
      </c>
      <c r="AT90" s="25">
        <f t="shared" si="16"/>
        <v>0.46752319034852546</v>
      </c>
      <c r="AU90" s="25">
        <f t="shared" si="16"/>
        <v>0.46808042895442359</v>
      </c>
      <c r="AV90" s="25">
        <f t="shared" si="16"/>
        <v>0.46863766756032171</v>
      </c>
      <c r="AW90" s="25">
        <f t="shared" si="16"/>
        <v>0.46919490616621984</v>
      </c>
      <c r="AX90" s="25">
        <f t="shared" si="16"/>
        <v>0.46975214477211796</v>
      </c>
      <c r="AY90" s="25">
        <f t="shared" si="16"/>
        <v>0.47030938337801609</v>
      </c>
      <c r="AZ90" s="25">
        <f t="shared" si="16"/>
        <v>0.47086662198391421</v>
      </c>
      <c r="BA90" s="25">
        <f t="shared" si="16"/>
        <v>0.47142386058981234</v>
      </c>
      <c r="BB90" s="25">
        <f t="shared" si="16"/>
        <v>0.47198109919571046</v>
      </c>
      <c r="BC90" s="25">
        <f t="shared" si="16"/>
        <v>0.47253833780160859</v>
      </c>
      <c r="BD90" s="25">
        <f t="shared" si="16"/>
        <v>0.47309557640750671</v>
      </c>
      <c r="BE90" s="25">
        <f t="shared" si="16"/>
        <v>0.47365281501340484</v>
      </c>
      <c r="BF90" s="9"/>
      <c r="BG90" s="9"/>
    </row>
    <row r="91" spans="4:59" ht="14.4" x14ac:dyDescent="0.3">
      <c r="D91" s="27" t="s">
        <v>59</v>
      </c>
      <c r="E91" s="8"/>
      <c r="F91" s="8" t="s">
        <v>42</v>
      </c>
      <c r="G91" s="25">
        <f t="shared" si="14"/>
        <v>3.5000000000000003E-2</v>
      </c>
      <c r="H91" s="25">
        <f t="shared" si="14"/>
        <v>3.5499999999999997E-2</v>
      </c>
      <c r="I91" s="25">
        <f t="shared" si="14"/>
        <v>3.5999999999999997E-2</v>
      </c>
      <c r="J91" s="25">
        <f t="shared" si="14"/>
        <v>3.6499999999999998E-2</v>
      </c>
      <c r="K91" s="25">
        <f t="shared" si="14"/>
        <v>3.6999999999999998E-2</v>
      </c>
      <c r="L91" s="25">
        <f t="shared" si="14"/>
        <v>3.7499999999999999E-2</v>
      </c>
      <c r="M91" s="25">
        <f t="shared" si="14"/>
        <v>3.7999999999999999E-2</v>
      </c>
      <c r="N91" s="25">
        <f t="shared" si="14"/>
        <v>3.85E-2</v>
      </c>
      <c r="O91" s="25">
        <f t="shared" si="14"/>
        <v>3.9E-2</v>
      </c>
      <c r="P91" s="25">
        <f t="shared" si="14"/>
        <v>3.9499999999999903E-2</v>
      </c>
      <c r="Q91" s="25">
        <f t="shared" si="14"/>
        <v>3.9999999999999897E-2</v>
      </c>
      <c r="R91" s="25">
        <f t="shared" si="14"/>
        <v>4.0750000000000001E-2</v>
      </c>
      <c r="S91" s="25">
        <f t="shared" si="14"/>
        <v>4.1500000000000099E-2</v>
      </c>
      <c r="T91" s="25">
        <f t="shared" si="14"/>
        <v>4.2250000000000197E-2</v>
      </c>
      <c r="U91" s="25">
        <f t="shared" si="14"/>
        <v>4.3000000000000302E-2</v>
      </c>
      <c r="V91" s="25">
        <f t="shared" si="14"/>
        <v>4.37500000000004E-2</v>
      </c>
      <c r="W91" s="25">
        <f t="shared" si="16"/>
        <v>4.4500000000000497E-2</v>
      </c>
      <c r="X91" s="25">
        <f t="shared" si="16"/>
        <v>4.5250000000000602E-2</v>
      </c>
      <c r="Y91" s="25">
        <f t="shared" si="16"/>
        <v>4.60000000000007E-2</v>
      </c>
      <c r="Z91" s="25">
        <f t="shared" si="16"/>
        <v>4.6750000000000798E-2</v>
      </c>
      <c r="AA91" s="25">
        <f t="shared" si="16"/>
        <v>4.7500000000000903E-2</v>
      </c>
      <c r="AB91" s="25">
        <f t="shared" si="16"/>
        <v>4.8250000000001E-2</v>
      </c>
      <c r="AC91" s="25">
        <f t="shared" si="16"/>
        <v>4.9000000000001202E-2</v>
      </c>
      <c r="AD91" s="25">
        <f t="shared" si="16"/>
        <v>4.97500000000013E-2</v>
      </c>
      <c r="AE91" s="25">
        <f t="shared" si="16"/>
        <v>5.0500000000001398E-2</v>
      </c>
      <c r="AF91" s="25">
        <f t="shared" si="16"/>
        <v>5.1250000000001503E-2</v>
      </c>
      <c r="AG91" s="25">
        <f t="shared" si="16"/>
        <v>5.20000000000016E-2</v>
      </c>
      <c r="AH91" s="25">
        <f t="shared" si="16"/>
        <v>5.2750000000001698E-2</v>
      </c>
      <c r="AI91" s="25">
        <f t="shared" si="16"/>
        <v>5.3500000000001803E-2</v>
      </c>
      <c r="AJ91" s="25">
        <f t="shared" si="16"/>
        <v>5.4250000000001901E-2</v>
      </c>
      <c r="AK91" s="25">
        <f t="shared" si="16"/>
        <v>5.5000000000001999E-2</v>
      </c>
      <c r="AL91" s="25">
        <f t="shared" si="16"/>
        <v>5.5750000000002103E-2</v>
      </c>
      <c r="AM91" s="25">
        <f t="shared" si="16"/>
        <v>5.6500000000002201E-2</v>
      </c>
      <c r="AN91" s="25">
        <f t="shared" si="16"/>
        <v>5.7250000000002299E-2</v>
      </c>
      <c r="AO91" s="25">
        <f t="shared" si="16"/>
        <v>5.8000000000002397E-2</v>
      </c>
      <c r="AP91" s="25">
        <f t="shared" si="16"/>
        <v>5.8750000000002502E-2</v>
      </c>
      <c r="AQ91" s="25">
        <f t="shared" si="16"/>
        <v>5.9500000000002599E-2</v>
      </c>
      <c r="AR91" s="25">
        <f t="shared" si="16"/>
        <v>6.0250000000002697E-2</v>
      </c>
      <c r="AS91" s="25">
        <f t="shared" si="16"/>
        <v>6.1000000000002802E-2</v>
      </c>
      <c r="AT91" s="25">
        <f t="shared" si="16"/>
        <v>6.17500000000029E-2</v>
      </c>
      <c r="AU91" s="25">
        <f t="shared" si="16"/>
        <v>6.2500000000002998E-2</v>
      </c>
      <c r="AV91" s="25">
        <f t="shared" si="16"/>
        <v>6.3250000000003095E-2</v>
      </c>
      <c r="AW91" s="25">
        <f t="shared" si="16"/>
        <v>6.4000000000003304E-2</v>
      </c>
      <c r="AX91" s="25">
        <f t="shared" si="16"/>
        <v>6.4750000000003402E-2</v>
      </c>
      <c r="AY91" s="25">
        <f t="shared" si="16"/>
        <v>6.55000000000035E-2</v>
      </c>
      <c r="AZ91" s="25">
        <f t="shared" si="16"/>
        <v>6.6250000000003598E-2</v>
      </c>
      <c r="BA91" s="25">
        <f t="shared" si="16"/>
        <v>6.7000000000003695E-2</v>
      </c>
      <c r="BB91" s="25">
        <f t="shared" si="16"/>
        <v>6.7750000000003793E-2</v>
      </c>
      <c r="BC91" s="25">
        <f t="shared" si="16"/>
        <v>6.8500000000003905E-2</v>
      </c>
      <c r="BD91" s="25">
        <f t="shared" si="16"/>
        <v>6.9250000000004003E-2</v>
      </c>
      <c r="BE91" s="25">
        <f t="shared" si="16"/>
        <v>7.0000000000004101E-2</v>
      </c>
      <c r="BF91" s="9"/>
      <c r="BG91" s="9"/>
    </row>
    <row r="92" spans="4:59" ht="14.4" x14ac:dyDescent="0.3">
      <c r="D92" s="27" t="s">
        <v>60</v>
      </c>
      <c r="E92" s="8"/>
      <c r="F92" s="8" t="s">
        <v>42</v>
      </c>
      <c r="G92" s="25">
        <f t="shared" si="14"/>
        <v>5.2247473301912623E-2</v>
      </c>
      <c r="H92" s="25">
        <f t="shared" si="14"/>
        <v>4.8609306141137371E-2</v>
      </c>
      <c r="I92" s="25">
        <f t="shared" si="14"/>
        <v>5.1266942605909104E-2</v>
      </c>
      <c r="J92" s="25">
        <f t="shared" si="14"/>
        <v>5.2066111079327036E-2</v>
      </c>
      <c r="K92" s="25">
        <f t="shared" si="14"/>
        <v>5.2714295701692462E-2</v>
      </c>
      <c r="L92" s="25">
        <f t="shared" si="14"/>
        <v>5.0441313838000663E-2</v>
      </c>
      <c r="M92" s="25">
        <f t="shared" si="14"/>
        <v>5.210902090838046E-2</v>
      </c>
      <c r="N92" s="25">
        <f t="shared" si="14"/>
        <v>4.9699030051260598E-2</v>
      </c>
      <c r="O92" s="25">
        <f t="shared" si="14"/>
        <v>5.2397584163697733E-2</v>
      </c>
      <c r="P92" s="25">
        <f t="shared" si="14"/>
        <v>5.3700224139791995E-2</v>
      </c>
      <c r="Q92" s="25">
        <f t="shared" si="14"/>
        <v>5.1910792846667879E-2</v>
      </c>
      <c r="R92" s="25">
        <f t="shared" si="14"/>
        <v>5.1944018127463194E-2</v>
      </c>
      <c r="S92" s="25">
        <f t="shared" si="14"/>
        <v>5.1725829890659339E-2</v>
      </c>
      <c r="T92" s="25">
        <f t="shared" si="14"/>
        <v>5.4294179974747919E-2</v>
      </c>
      <c r="U92" s="25">
        <f t="shared" si="14"/>
        <v>5.1221801434905741E-2</v>
      </c>
      <c r="V92" s="25">
        <f t="shared" si="14"/>
        <v>5.1867432818970959E-2</v>
      </c>
      <c r="W92" s="25">
        <f t="shared" si="16"/>
        <v>4.962951408044329E-2</v>
      </c>
      <c r="X92" s="25">
        <f t="shared" si="16"/>
        <v>5.7094242729710559E-2</v>
      </c>
      <c r="Y92" s="25">
        <f t="shared" si="16"/>
        <v>5.8931903322113621E-2</v>
      </c>
      <c r="Z92" s="25">
        <f t="shared" si="16"/>
        <v>6.3060706884422862E-2</v>
      </c>
      <c r="AA92" s="25">
        <f t="shared" si="16"/>
        <v>5.2681962476476447E-2</v>
      </c>
      <c r="AB92" s="25">
        <f t="shared" si="16"/>
        <v>5.0679704278085054E-2</v>
      </c>
      <c r="AC92" s="25">
        <f t="shared" si="16"/>
        <v>5.7344379627694064E-2</v>
      </c>
      <c r="AD92" s="25">
        <f t="shared" si="16"/>
        <v>5.0354655470486412E-2</v>
      </c>
      <c r="AE92" s="25">
        <f t="shared" si="16"/>
        <v>5.8233188342481999E-2</v>
      </c>
      <c r="AF92" s="25">
        <f t="shared" si="16"/>
        <v>5.854777142640101E-2</v>
      </c>
      <c r="AG92" s="25">
        <f t="shared" ref="AG92:BE92" si="17">AG49*AG70</f>
        <v>5.488355136992789E-2</v>
      </c>
      <c r="AH92" s="25">
        <f t="shared" si="17"/>
        <v>5.2861957464041688E-2</v>
      </c>
      <c r="AI92" s="25">
        <f t="shared" si="17"/>
        <v>5.7102409829116157E-2</v>
      </c>
      <c r="AJ92" s="25">
        <f t="shared" si="17"/>
        <v>5.7192401844506836E-2</v>
      </c>
      <c r="AK92" s="25">
        <f t="shared" si="17"/>
        <v>5.4992442496568851E-2</v>
      </c>
      <c r="AL92" s="25">
        <f t="shared" si="17"/>
        <v>5.5889295673122154E-2</v>
      </c>
      <c r="AM92" s="25">
        <f t="shared" si="17"/>
        <v>5.121262351356963E-2</v>
      </c>
      <c r="AN92" s="25">
        <f t="shared" si="17"/>
        <v>6.0139573101743435E-2</v>
      </c>
      <c r="AO92" s="25">
        <f t="shared" si="17"/>
        <v>5.9142548391377468E-2</v>
      </c>
      <c r="AP92" s="25">
        <f t="shared" si="17"/>
        <v>5.3292454081922416E-2</v>
      </c>
      <c r="AQ92" s="25">
        <f t="shared" si="17"/>
        <v>5.7883247736906042E-2</v>
      </c>
      <c r="AR92" s="25">
        <f t="shared" si="17"/>
        <v>5.7375725537007531E-2</v>
      </c>
      <c r="AS92" s="25">
        <f t="shared" si="17"/>
        <v>5.3286528880216476E-2</v>
      </c>
      <c r="AT92" s="25">
        <f t="shared" si="17"/>
        <v>5.2960155564394228E-2</v>
      </c>
      <c r="AU92" s="25">
        <f t="shared" si="17"/>
        <v>5.3009638873633851E-2</v>
      </c>
      <c r="AV92" s="25">
        <f t="shared" si="17"/>
        <v>6.240479391105111E-2</v>
      </c>
      <c r="AW92" s="25">
        <f t="shared" si="17"/>
        <v>5.4954019724761514E-2</v>
      </c>
      <c r="AX92" s="25">
        <f t="shared" si="17"/>
        <v>5.8796134022244262E-2</v>
      </c>
      <c r="AY92" s="25">
        <f t="shared" si="17"/>
        <v>6.0043521865006229E-2</v>
      </c>
      <c r="AZ92" s="25">
        <f t="shared" si="17"/>
        <v>5.6440584974553495E-2</v>
      </c>
      <c r="BA92" s="25">
        <f t="shared" si="17"/>
        <v>5.6410489215073877E-2</v>
      </c>
      <c r="BB92" s="25">
        <f t="shared" si="17"/>
        <v>6.0398018041870123E-2</v>
      </c>
      <c r="BC92" s="25">
        <f t="shared" si="17"/>
        <v>6.1679379305562949E-2</v>
      </c>
      <c r="BD92" s="25">
        <f t="shared" si="17"/>
        <v>6.1301737338601003E-2</v>
      </c>
      <c r="BE92" s="25">
        <f t="shared" si="17"/>
        <v>6.5934564424366737E-2</v>
      </c>
      <c r="BF92" s="9"/>
      <c r="BG92" s="9"/>
    </row>
    <row r="93" spans="4:59" ht="14.4" x14ac:dyDescent="0.3">
      <c r="D93" s="27" t="s">
        <v>61</v>
      </c>
      <c r="E93" s="8"/>
      <c r="F93" s="8" t="s">
        <v>42</v>
      </c>
      <c r="G93" s="25">
        <f t="shared" si="14"/>
        <v>0.3</v>
      </c>
      <c r="H93" s="25">
        <f t="shared" si="14"/>
        <v>0.30199999999999999</v>
      </c>
      <c r="I93" s="25">
        <f t="shared" si="14"/>
        <v>0.30399999999999999</v>
      </c>
      <c r="J93" s="25">
        <f t="shared" si="14"/>
        <v>0.30599999999999999</v>
      </c>
      <c r="K93" s="25">
        <f t="shared" si="14"/>
        <v>0.308</v>
      </c>
      <c r="L93" s="25">
        <f t="shared" si="14"/>
        <v>0.31</v>
      </c>
      <c r="M93" s="25">
        <f t="shared" si="14"/>
        <v>0.312</v>
      </c>
      <c r="N93" s="25">
        <f t="shared" si="14"/>
        <v>0.314</v>
      </c>
      <c r="O93" s="25">
        <f t="shared" si="14"/>
        <v>0.316</v>
      </c>
      <c r="P93" s="25">
        <f t="shared" si="14"/>
        <v>0.318</v>
      </c>
      <c r="Q93" s="25">
        <f t="shared" si="14"/>
        <v>0.32</v>
      </c>
      <c r="R93" s="25">
        <f t="shared" si="14"/>
        <v>0.32200000000000001</v>
      </c>
      <c r="S93" s="25">
        <f t="shared" si="14"/>
        <v>0.32400000000000001</v>
      </c>
      <c r="T93" s="25">
        <f t="shared" si="14"/>
        <v>0.32600000000000001</v>
      </c>
      <c r="U93" s="25">
        <f t="shared" si="14"/>
        <v>0.32800000000000001</v>
      </c>
      <c r="V93" s="25">
        <f t="shared" si="14"/>
        <v>0.33</v>
      </c>
      <c r="W93" s="25">
        <f t="shared" ref="W93:BE95" si="18">W50*W71</f>
        <v>0.33200000000000002</v>
      </c>
      <c r="X93" s="25">
        <f t="shared" si="18"/>
        <v>0.33400000000000002</v>
      </c>
      <c r="Y93" s="25">
        <f t="shared" si="18"/>
        <v>0.33600000000000002</v>
      </c>
      <c r="Z93" s="25">
        <f t="shared" si="18"/>
        <v>0.33800000000000002</v>
      </c>
      <c r="AA93" s="25">
        <f t="shared" si="18"/>
        <v>0.34</v>
      </c>
      <c r="AB93" s="25">
        <f t="shared" si="18"/>
        <v>0.34200000000000003</v>
      </c>
      <c r="AC93" s="25">
        <f t="shared" si="18"/>
        <v>0.34399999999999997</v>
      </c>
      <c r="AD93" s="25">
        <f t="shared" si="18"/>
        <v>0.34599999999999997</v>
      </c>
      <c r="AE93" s="25">
        <f t="shared" si="18"/>
        <v>0.34799999999999998</v>
      </c>
      <c r="AF93" s="25">
        <f t="shared" si="18"/>
        <v>0.35</v>
      </c>
      <c r="AG93" s="25">
        <f t="shared" si="18"/>
        <v>0.35199999999999998</v>
      </c>
      <c r="AH93" s="25">
        <f t="shared" si="18"/>
        <v>0.35399999999999998</v>
      </c>
      <c r="AI93" s="25">
        <f t="shared" si="18"/>
        <v>0.35599999999999998</v>
      </c>
      <c r="AJ93" s="25">
        <f t="shared" si="18"/>
        <v>0.35799999999999998</v>
      </c>
      <c r="AK93" s="25">
        <f t="shared" si="18"/>
        <v>0.36</v>
      </c>
      <c r="AL93" s="25">
        <f t="shared" si="18"/>
        <v>0.36199999999999999</v>
      </c>
      <c r="AM93" s="25">
        <f t="shared" si="18"/>
        <v>0.36399999999999999</v>
      </c>
      <c r="AN93" s="25">
        <f t="shared" si="18"/>
        <v>0.36599999999999999</v>
      </c>
      <c r="AO93" s="25">
        <f t="shared" si="18"/>
        <v>0.36799999999999999</v>
      </c>
      <c r="AP93" s="25">
        <f t="shared" si="18"/>
        <v>0.37</v>
      </c>
      <c r="AQ93" s="25">
        <f t="shared" si="18"/>
        <v>0.372</v>
      </c>
      <c r="AR93" s="25">
        <f t="shared" si="18"/>
        <v>0.374</v>
      </c>
      <c r="AS93" s="25">
        <f t="shared" si="18"/>
        <v>0.376</v>
      </c>
      <c r="AT93" s="25">
        <f t="shared" si="18"/>
        <v>0.378</v>
      </c>
      <c r="AU93" s="25">
        <f t="shared" si="18"/>
        <v>0.38</v>
      </c>
      <c r="AV93" s="25">
        <f t="shared" si="18"/>
        <v>0.38200000000000001</v>
      </c>
      <c r="AW93" s="25">
        <f t="shared" si="18"/>
        <v>0.38400000000000001</v>
      </c>
      <c r="AX93" s="25">
        <f t="shared" si="18"/>
        <v>0.38600000000000001</v>
      </c>
      <c r="AY93" s="25">
        <f t="shared" si="18"/>
        <v>0.38800000000000001</v>
      </c>
      <c r="AZ93" s="25">
        <f t="shared" si="18"/>
        <v>0.39</v>
      </c>
      <c r="BA93" s="25">
        <f t="shared" si="18"/>
        <v>0.39200000000000002</v>
      </c>
      <c r="BB93" s="25">
        <f t="shared" si="18"/>
        <v>0.39400000000000002</v>
      </c>
      <c r="BC93" s="25">
        <f t="shared" si="18"/>
        <v>0.39600000000000002</v>
      </c>
      <c r="BD93" s="25">
        <f t="shared" si="18"/>
        <v>0.39800000000000002</v>
      </c>
      <c r="BE93" s="25">
        <f t="shared" si="18"/>
        <v>0.4</v>
      </c>
      <c r="BF93" s="9"/>
      <c r="BG93" s="9"/>
    </row>
    <row r="94" spans="4:59" ht="14.4" x14ac:dyDescent="0.3">
      <c r="D94" s="27" t="s">
        <v>62</v>
      </c>
      <c r="E94" s="8"/>
      <c r="F94" s="8" t="s">
        <v>42</v>
      </c>
      <c r="G94" s="25">
        <f t="shared" si="14"/>
        <v>1E-3</v>
      </c>
      <c r="H94" s="25">
        <f t="shared" si="14"/>
        <v>1.1999999999999999E-3</v>
      </c>
      <c r="I94" s="25">
        <f t="shared" si="14"/>
        <v>1.4E-3</v>
      </c>
      <c r="J94" s="25">
        <f t="shared" si="14"/>
        <v>1.6000000000000001E-3</v>
      </c>
      <c r="K94" s="25">
        <f t="shared" si="14"/>
        <v>1.8E-3</v>
      </c>
      <c r="L94" s="25">
        <f t="shared" si="14"/>
        <v>2E-3</v>
      </c>
      <c r="M94" s="25">
        <f t="shared" si="14"/>
        <v>2.2000000000000001E-3</v>
      </c>
      <c r="N94" s="25">
        <f t="shared" si="14"/>
        <v>2.3999999999999998E-3</v>
      </c>
      <c r="O94" s="25">
        <f t="shared" si="14"/>
        <v>2.5999999999999999E-3</v>
      </c>
      <c r="P94" s="25">
        <f t="shared" si="14"/>
        <v>2.8E-3</v>
      </c>
      <c r="Q94" s="25">
        <f t="shared" si="14"/>
        <v>3.0000000000000001E-3</v>
      </c>
      <c r="R94" s="25">
        <f t="shared" si="14"/>
        <v>3.2000000000000002E-3</v>
      </c>
      <c r="S94" s="25">
        <f t="shared" si="14"/>
        <v>3.3999999999999998E-3</v>
      </c>
      <c r="T94" s="25">
        <f t="shared" si="14"/>
        <v>3.5999999999999999E-3</v>
      </c>
      <c r="U94" s="25">
        <f t="shared" si="14"/>
        <v>3.8E-3</v>
      </c>
      <c r="V94" s="25">
        <f t="shared" si="14"/>
        <v>4.0000000000000001E-3</v>
      </c>
      <c r="W94" s="25">
        <f t="shared" si="18"/>
        <v>4.1999999999999997E-3</v>
      </c>
      <c r="X94" s="25">
        <f t="shared" si="18"/>
        <v>4.4000000000000003E-3</v>
      </c>
      <c r="Y94" s="25">
        <f t="shared" si="18"/>
        <v>4.5999999999999999E-3</v>
      </c>
      <c r="Z94" s="25">
        <f t="shared" si="18"/>
        <v>4.7999999999999996E-3</v>
      </c>
      <c r="AA94" s="25">
        <f t="shared" si="18"/>
        <v>5.0000000000000001E-3</v>
      </c>
      <c r="AB94" s="25">
        <f t="shared" si="18"/>
        <v>5.1999999999999998E-3</v>
      </c>
      <c r="AC94" s="25">
        <f t="shared" si="18"/>
        <v>5.4000000000000003E-3</v>
      </c>
      <c r="AD94" s="25">
        <f t="shared" si="18"/>
        <v>5.5999999999999999E-3</v>
      </c>
      <c r="AE94" s="25">
        <f t="shared" si="18"/>
        <v>5.7999999999999996E-3</v>
      </c>
      <c r="AF94" s="25">
        <f t="shared" si="18"/>
        <v>6.0000000000000001E-3</v>
      </c>
      <c r="AG94" s="25">
        <f t="shared" si="18"/>
        <v>6.1999999999999998E-3</v>
      </c>
      <c r="AH94" s="25">
        <f t="shared" si="18"/>
        <v>6.4000000000000003E-3</v>
      </c>
      <c r="AI94" s="25">
        <f t="shared" si="18"/>
        <v>6.6E-3</v>
      </c>
      <c r="AJ94" s="25">
        <f t="shared" si="18"/>
        <v>6.7999999999999996E-3</v>
      </c>
      <c r="AK94" s="25">
        <f t="shared" si="18"/>
        <v>7.0000000000000001E-3</v>
      </c>
      <c r="AL94" s="25">
        <f t="shared" si="18"/>
        <v>7.1999999999999998E-3</v>
      </c>
      <c r="AM94" s="25">
        <f t="shared" si="18"/>
        <v>7.4000000000000003E-3</v>
      </c>
      <c r="AN94" s="25">
        <f t="shared" si="18"/>
        <v>7.6E-3</v>
      </c>
      <c r="AO94" s="25">
        <f t="shared" si="18"/>
        <v>7.7999999999999996E-3</v>
      </c>
      <c r="AP94" s="25">
        <f t="shared" si="18"/>
        <v>8.0000000000000002E-3</v>
      </c>
      <c r="AQ94" s="25">
        <f t="shared" si="18"/>
        <v>8.2000000000000007E-3</v>
      </c>
      <c r="AR94" s="25">
        <f t="shared" si="18"/>
        <v>8.3999999999999995E-3</v>
      </c>
      <c r="AS94" s="25">
        <f t="shared" si="18"/>
        <v>8.6E-3</v>
      </c>
      <c r="AT94" s="25">
        <f t="shared" si="18"/>
        <v>8.8000000000000005E-3</v>
      </c>
      <c r="AU94" s="25">
        <f t="shared" si="18"/>
        <v>8.9999999999999906E-3</v>
      </c>
      <c r="AV94" s="25">
        <f t="shared" si="18"/>
        <v>9.1999999999999998E-3</v>
      </c>
      <c r="AW94" s="25">
        <f t="shared" si="18"/>
        <v>9.39999999999999E-3</v>
      </c>
      <c r="AX94" s="25">
        <f t="shared" si="18"/>
        <v>9.5999999999999905E-3</v>
      </c>
      <c r="AY94" s="25">
        <f t="shared" si="18"/>
        <v>9.7999999999999997E-3</v>
      </c>
      <c r="AZ94" s="25">
        <f t="shared" si="18"/>
        <v>9.9999999999999898E-3</v>
      </c>
      <c r="BA94" s="25">
        <f t="shared" si="18"/>
        <v>1.0200000000000001E-2</v>
      </c>
      <c r="BB94" s="25">
        <f t="shared" si="18"/>
        <v>1.04E-2</v>
      </c>
      <c r="BC94" s="25">
        <f t="shared" si="18"/>
        <v>1.06E-2</v>
      </c>
      <c r="BD94" s="25">
        <f t="shared" si="18"/>
        <v>1.0800000000000001E-2</v>
      </c>
      <c r="BE94" s="25">
        <f t="shared" si="18"/>
        <v>1.0999999999999999E-2</v>
      </c>
      <c r="BF94" s="9"/>
      <c r="BG94" s="9"/>
    </row>
    <row r="95" spans="4:59" ht="14.4" x14ac:dyDescent="0.3">
      <c r="D95" s="27" t="s">
        <v>63</v>
      </c>
      <c r="E95" s="8"/>
      <c r="F95" s="8" t="s">
        <v>42</v>
      </c>
      <c r="G95" s="25">
        <f t="shared" si="14"/>
        <v>0.8</v>
      </c>
      <c r="H95" s="25">
        <f t="shared" si="14"/>
        <v>0.80200000000000005</v>
      </c>
      <c r="I95" s="25">
        <f t="shared" si="14"/>
        <v>0.80400000000000005</v>
      </c>
      <c r="J95" s="25">
        <f t="shared" si="14"/>
        <v>0.80600000000000005</v>
      </c>
      <c r="K95" s="25">
        <f t="shared" si="14"/>
        <v>0.80800000000000005</v>
      </c>
      <c r="L95" s="25">
        <f t="shared" si="14"/>
        <v>0.81</v>
      </c>
      <c r="M95" s="25">
        <f t="shared" si="14"/>
        <v>0.81200000000000006</v>
      </c>
      <c r="N95" s="25">
        <f t="shared" si="14"/>
        <v>0.81399999999999995</v>
      </c>
      <c r="O95" s="25">
        <f t="shared" si="14"/>
        <v>0.81599999999999995</v>
      </c>
      <c r="P95" s="25">
        <f t="shared" si="14"/>
        <v>0.81799999999999995</v>
      </c>
      <c r="Q95" s="25">
        <f t="shared" si="14"/>
        <v>0.82</v>
      </c>
      <c r="R95" s="25">
        <f t="shared" si="14"/>
        <v>0.82199999999999995</v>
      </c>
      <c r="S95" s="25">
        <f t="shared" si="14"/>
        <v>0.82399999999999995</v>
      </c>
      <c r="T95" s="25">
        <f t="shared" si="14"/>
        <v>0.82599999999999996</v>
      </c>
      <c r="U95" s="25">
        <f t="shared" si="14"/>
        <v>0.82799999999999996</v>
      </c>
      <c r="V95" s="25">
        <f t="shared" si="14"/>
        <v>0.83</v>
      </c>
      <c r="W95" s="25">
        <f t="shared" si="18"/>
        <v>0.83199999999999996</v>
      </c>
      <c r="X95" s="25">
        <f t="shared" si="18"/>
        <v>0.83399999999999996</v>
      </c>
      <c r="Y95" s="25">
        <f t="shared" si="18"/>
        <v>0.83599999999999997</v>
      </c>
      <c r="Z95" s="25">
        <f t="shared" si="18"/>
        <v>0.83799999999999997</v>
      </c>
      <c r="AA95" s="25">
        <f t="shared" si="18"/>
        <v>0.84</v>
      </c>
      <c r="AB95" s="25">
        <f t="shared" si="18"/>
        <v>0.84199999999999997</v>
      </c>
      <c r="AC95" s="25">
        <f t="shared" si="18"/>
        <v>0.84399999999999997</v>
      </c>
      <c r="AD95" s="25">
        <f t="shared" si="18"/>
        <v>0.84599999999999997</v>
      </c>
      <c r="AE95" s="25">
        <f t="shared" si="18"/>
        <v>0.84799999999999998</v>
      </c>
      <c r="AF95" s="25">
        <f t="shared" si="18"/>
        <v>0.85</v>
      </c>
      <c r="AG95" s="25">
        <f t="shared" si="18"/>
        <v>0.85199999999999998</v>
      </c>
      <c r="AH95" s="25">
        <f t="shared" si="18"/>
        <v>0.85399999999999998</v>
      </c>
      <c r="AI95" s="25">
        <f t="shared" si="18"/>
        <v>0.85599999999999998</v>
      </c>
      <c r="AJ95" s="25">
        <f t="shared" si="18"/>
        <v>0.85799999999999998</v>
      </c>
      <c r="AK95" s="25">
        <f t="shared" si="18"/>
        <v>0.86</v>
      </c>
      <c r="AL95" s="25">
        <f t="shared" si="18"/>
        <v>0.86199999999999999</v>
      </c>
      <c r="AM95" s="25">
        <f t="shared" si="18"/>
        <v>0.86399999999999999</v>
      </c>
      <c r="AN95" s="25">
        <f t="shared" si="18"/>
        <v>0.86599999999999999</v>
      </c>
      <c r="AO95" s="25">
        <f t="shared" si="18"/>
        <v>0.86799999999999999</v>
      </c>
      <c r="AP95" s="25">
        <f t="shared" si="18"/>
        <v>0.87</v>
      </c>
      <c r="AQ95" s="25">
        <f t="shared" si="18"/>
        <v>0.872</v>
      </c>
      <c r="AR95" s="25">
        <f t="shared" si="18"/>
        <v>0.874</v>
      </c>
      <c r="AS95" s="25">
        <f t="shared" si="18"/>
        <v>0.876</v>
      </c>
      <c r="AT95" s="25">
        <f t="shared" si="18"/>
        <v>0.878</v>
      </c>
      <c r="AU95" s="25">
        <f t="shared" si="18"/>
        <v>0.88</v>
      </c>
      <c r="AV95" s="25">
        <f t="shared" si="18"/>
        <v>0.88200000000000001</v>
      </c>
      <c r="AW95" s="25">
        <f t="shared" si="18"/>
        <v>0.88400000000000001</v>
      </c>
      <c r="AX95" s="25">
        <f t="shared" si="18"/>
        <v>0.88600000000000001</v>
      </c>
      <c r="AY95" s="25">
        <f t="shared" si="18"/>
        <v>0.88800000000000001</v>
      </c>
      <c r="AZ95" s="25">
        <f t="shared" si="18"/>
        <v>0.89</v>
      </c>
      <c r="BA95" s="25">
        <f t="shared" si="18"/>
        <v>0.89200000000000002</v>
      </c>
      <c r="BB95" s="25">
        <f t="shared" si="18"/>
        <v>0.89400000000000002</v>
      </c>
      <c r="BC95" s="25">
        <f t="shared" si="18"/>
        <v>0.89600000000000002</v>
      </c>
      <c r="BD95" s="25">
        <f t="shared" si="18"/>
        <v>0.89800000000000002</v>
      </c>
      <c r="BE95" s="25">
        <f t="shared" si="18"/>
        <v>0.9</v>
      </c>
      <c r="BF95" s="9"/>
      <c r="BG95" s="9"/>
    </row>
    <row r="96" spans="4:59" ht="14.4" x14ac:dyDescent="0.3">
      <c r="D96" s="27" t="s">
        <v>65</v>
      </c>
      <c r="E96" s="8"/>
      <c r="F96" s="8" t="s">
        <v>42</v>
      </c>
      <c r="G96" s="25">
        <f t="shared" ref="G96:BE96" si="19">G53*G74</f>
        <v>0.64289544235924945</v>
      </c>
      <c r="H96" s="25">
        <f t="shared" si="19"/>
        <v>0.64450268096514751</v>
      </c>
      <c r="I96" s="25">
        <f t="shared" si="19"/>
        <v>0.64610991957104569</v>
      </c>
      <c r="J96" s="25">
        <f t="shared" si="19"/>
        <v>0.64771715817694375</v>
      </c>
      <c r="K96" s="25">
        <f t="shared" si="19"/>
        <v>0.64932439678284193</v>
      </c>
      <c r="L96" s="25">
        <f t="shared" si="19"/>
        <v>0.65093163538873999</v>
      </c>
      <c r="M96" s="25">
        <f t="shared" si="19"/>
        <v>0.65253887399463817</v>
      </c>
      <c r="N96" s="25">
        <f t="shared" si="19"/>
        <v>0.65414611260053623</v>
      </c>
      <c r="O96" s="25">
        <f t="shared" si="19"/>
        <v>0.6557533512064343</v>
      </c>
      <c r="P96" s="25">
        <f t="shared" si="19"/>
        <v>0.65736058981233247</v>
      </c>
      <c r="Q96" s="25">
        <f t="shared" si="19"/>
        <v>0.65896782841823054</v>
      </c>
      <c r="R96" s="25">
        <f t="shared" si="19"/>
        <v>0.66057506702412871</v>
      </c>
      <c r="S96" s="25">
        <f t="shared" si="19"/>
        <v>0.66218230563002678</v>
      </c>
      <c r="T96" s="25">
        <f t="shared" si="19"/>
        <v>0.66378954423592496</v>
      </c>
      <c r="U96" s="25">
        <f t="shared" si="19"/>
        <v>0.66539678284182302</v>
      </c>
      <c r="V96" s="25">
        <f t="shared" si="19"/>
        <v>0.6670040214477212</v>
      </c>
      <c r="W96" s="25">
        <f t="shared" si="19"/>
        <v>0.66861126005361926</v>
      </c>
      <c r="X96" s="25">
        <f t="shared" si="19"/>
        <v>0.67021849865951744</v>
      </c>
      <c r="Y96" s="25">
        <f t="shared" si="19"/>
        <v>0.6718257372654155</v>
      </c>
      <c r="Z96" s="25">
        <f t="shared" si="19"/>
        <v>0.67343297587131368</v>
      </c>
      <c r="AA96" s="25">
        <f t="shared" si="19"/>
        <v>0.67504021447721185</v>
      </c>
      <c r="AB96" s="25">
        <f t="shared" si="19"/>
        <v>0.67664745308310992</v>
      </c>
      <c r="AC96" s="25">
        <f t="shared" si="19"/>
        <v>0.67825469168900809</v>
      </c>
      <c r="AD96" s="25">
        <f t="shared" si="19"/>
        <v>0.67986193029490616</v>
      </c>
      <c r="AE96" s="25">
        <f t="shared" si="19"/>
        <v>0.68146916890080433</v>
      </c>
      <c r="AF96" s="25">
        <f t="shared" si="19"/>
        <v>0.6830764075067024</v>
      </c>
      <c r="AG96" s="25">
        <f t="shared" si="19"/>
        <v>0.68468364611260057</v>
      </c>
      <c r="AH96" s="25">
        <f t="shared" si="19"/>
        <v>0.68629088471849864</v>
      </c>
      <c r="AI96" s="25">
        <f t="shared" si="19"/>
        <v>0.68789812332439682</v>
      </c>
      <c r="AJ96" s="25">
        <f t="shared" si="19"/>
        <v>0.68950536193029488</v>
      </c>
      <c r="AK96" s="25">
        <f t="shared" si="19"/>
        <v>0.69111260053619306</v>
      </c>
      <c r="AL96" s="25">
        <f t="shared" si="19"/>
        <v>0.69271983914209112</v>
      </c>
      <c r="AM96" s="25">
        <f t="shared" si="19"/>
        <v>0.6943270777479893</v>
      </c>
      <c r="AN96" s="25">
        <f t="shared" si="19"/>
        <v>0.69593431635388747</v>
      </c>
      <c r="AO96" s="25">
        <f t="shared" si="19"/>
        <v>0.69754155495978554</v>
      </c>
      <c r="AP96" s="25">
        <f t="shared" si="19"/>
        <v>0.69914879356568371</v>
      </c>
      <c r="AQ96" s="25">
        <f t="shared" si="19"/>
        <v>0.70075603217158178</v>
      </c>
      <c r="AR96" s="25">
        <f t="shared" si="19"/>
        <v>0.70236327077747995</v>
      </c>
      <c r="AS96" s="25">
        <f t="shared" si="19"/>
        <v>0.70397050938337802</v>
      </c>
      <c r="AT96" s="25">
        <f t="shared" si="19"/>
        <v>0.70557774798927619</v>
      </c>
      <c r="AU96" s="25">
        <f t="shared" si="19"/>
        <v>0.70718498659517426</v>
      </c>
      <c r="AV96" s="25">
        <f t="shared" si="19"/>
        <v>0.70879222520107243</v>
      </c>
      <c r="AW96" s="25">
        <f t="shared" si="19"/>
        <v>0.7103994638069705</v>
      </c>
      <c r="AX96" s="25">
        <f t="shared" si="19"/>
        <v>0.71200670241286868</v>
      </c>
      <c r="AY96" s="25">
        <f t="shared" si="19"/>
        <v>0.71361394101876685</v>
      </c>
      <c r="AZ96" s="25">
        <f t="shared" si="19"/>
        <v>0.71522117962466492</v>
      </c>
      <c r="BA96" s="25">
        <f t="shared" si="19"/>
        <v>0.71682841823056309</v>
      </c>
      <c r="BB96" s="25">
        <f t="shared" si="19"/>
        <v>0.71843565683646116</v>
      </c>
      <c r="BC96" s="25">
        <f t="shared" si="19"/>
        <v>0.72004289544235933</v>
      </c>
      <c r="BD96" s="25">
        <f t="shared" si="19"/>
        <v>0.7216501340482574</v>
      </c>
      <c r="BE96" s="25">
        <f t="shared" si="19"/>
        <v>0.72325737265415557</v>
      </c>
      <c r="BF96" s="9"/>
      <c r="BG96" s="9"/>
    </row>
    <row r="97" spans="3:67" s="9" customFormat="1" x14ac:dyDescent="0.25">
      <c r="G97" s="37">
        <f t="shared" ref="G97:BE97" si="20">G177/G153</f>
        <v>0.36692300009863682</v>
      </c>
      <c r="H97" s="37">
        <f t="shared" si="20"/>
        <v>0.36745822795237959</v>
      </c>
      <c r="I97" s="37">
        <f t="shared" si="20"/>
        <v>0.3654394944298931</v>
      </c>
      <c r="J97" s="37">
        <f t="shared" si="20"/>
        <v>0.36652772464067507</v>
      </c>
      <c r="K97" s="37">
        <f t="shared" si="20"/>
        <v>0.36617380109917569</v>
      </c>
      <c r="L97" s="37">
        <f t="shared" si="20"/>
        <v>0.36489989119373861</v>
      </c>
      <c r="M97" s="37">
        <f t="shared" si="20"/>
        <v>0.3655748439512187</v>
      </c>
      <c r="N97" s="37">
        <f t="shared" si="20"/>
        <v>0.36184327115696791</v>
      </c>
      <c r="O97" s="37">
        <f t="shared" si="20"/>
        <v>0.36152767550728293</v>
      </c>
      <c r="P97" s="37">
        <f t="shared" si="20"/>
        <v>0.35838687525269181</v>
      </c>
      <c r="Q97" s="37">
        <f t="shared" si="20"/>
        <v>0.35409031903276239</v>
      </c>
      <c r="R97" s="37">
        <f t="shared" si="20"/>
        <v>0.35599067806891393</v>
      </c>
      <c r="S97" s="37">
        <f t="shared" si="20"/>
        <v>0.35340932748400578</v>
      </c>
      <c r="T97" s="37">
        <f t="shared" si="20"/>
        <v>0.35525088637307228</v>
      </c>
      <c r="U97" s="37">
        <f t="shared" si="20"/>
        <v>0.35522592702171485</v>
      </c>
      <c r="V97" s="37">
        <f t="shared" si="20"/>
        <v>0.35861653989995917</v>
      </c>
      <c r="W97" s="37">
        <f t="shared" si="20"/>
        <v>0.36514712412197214</v>
      </c>
      <c r="X97" s="37">
        <f t="shared" si="20"/>
        <v>0.36852128773909609</v>
      </c>
      <c r="Y97" s="37">
        <f t="shared" si="20"/>
        <v>0.36983386071373153</v>
      </c>
      <c r="Z97" s="37">
        <f t="shared" si="20"/>
        <v>0.37295007357760046</v>
      </c>
      <c r="AA97" s="37">
        <f t="shared" si="20"/>
        <v>0.37054403387067014</v>
      </c>
      <c r="AB97" s="37">
        <f t="shared" si="20"/>
        <v>0.3728541691308313</v>
      </c>
      <c r="AC97" s="37">
        <f t="shared" si="20"/>
        <v>0.37041991615395958</v>
      </c>
      <c r="AD97" s="37">
        <f t="shared" si="20"/>
        <v>0.3718269641572014</v>
      </c>
      <c r="AE97" s="37">
        <f t="shared" si="20"/>
        <v>0.37595168434984066</v>
      </c>
      <c r="AF97" s="37">
        <f t="shared" si="20"/>
        <v>0.37703101861290345</v>
      </c>
      <c r="AG97" s="37">
        <f t="shared" si="20"/>
        <v>0.37537182351347392</v>
      </c>
      <c r="AH97" s="37">
        <f t="shared" si="20"/>
        <v>0.3787254712017063</v>
      </c>
      <c r="AI97" s="37">
        <f t="shared" si="20"/>
        <v>0.38251089628748247</v>
      </c>
      <c r="AJ97" s="37">
        <f t="shared" si="20"/>
        <v>0.38078953309390751</v>
      </c>
      <c r="AK97" s="37">
        <f t="shared" si="20"/>
        <v>0.38279990750283366</v>
      </c>
      <c r="AL97" s="37">
        <f t="shared" si="20"/>
        <v>0.38822575356300693</v>
      </c>
      <c r="AM97" s="37">
        <f t="shared" si="20"/>
        <v>0.39332062876817941</v>
      </c>
      <c r="AN97" s="37">
        <f t="shared" si="20"/>
        <v>0.393080796972409</v>
      </c>
      <c r="AO97" s="37">
        <f t="shared" si="20"/>
        <v>0.39790606351929336</v>
      </c>
      <c r="AP97" s="37">
        <f t="shared" si="20"/>
        <v>0.4002993172251863</v>
      </c>
      <c r="AQ97" s="37">
        <f t="shared" si="20"/>
        <v>0.40086166489776426</v>
      </c>
      <c r="AR97" s="37">
        <f t="shared" si="20"/>
        <v>0.40453259440786382</v>
      </c>
      <c r="AS97" s="37">
        <f t="shared" si="20"/>
        <v>0.40483097959611003</v>
      </c>
      <c r="AT97" s="37">
        <f t="shared" si="20"/>
        <v>0.38546078025444502</v>
      </c>
      <c r="AU97" s="37">
        <f t="shared" si="20"/>
        <v>0.40286398395297346</v>
      </c>
      <c r="AV97" s="37">
        <f t="shared" si="20"/>
        <v>0.39869676684731203</v>
      </c>
      <c r="AW97" s="37">
        <f t="shared" si="20"/>
        <v>0.39799159642798532</v>
      </c>
      <c r="AX97" s="37">
        <f t="shared" si="20"/>
        <v>0.39661690962076523</v>
      </c>
      <c r="AY97" s="37">
        <f t="shared" si="20"/>
        <v>0.397753155498688</v>
      </c>
      <c r="AZ97" s="37">
        <f t="shared" si="20"/>
        <v>0.39719055570244083</v>
      </c>
      <c r="BA97" s="37">
        <f t="shared" si="20"/>
        <v>0.39654884543511687</v>
      </c>
      <c r="BB97" s="37">
        <f t="shared" si="20"/>
        <v>0.39566052351768255</v>
      </c>
      <c r="BC97" s="37">
        <f t="shared" si="20"/>
        <v>0.39580170098826956</v>
      </c>
      <c r="BD97" s="37">
        <f t="shared" si="20"/>
        <v>0.38707063041964801</v>
      </c>
      <c r="BE97" s="37">
        <f t="shared" si="20"/>
        <v>0.38645373092034513</v>
      </c>
      <c r="BF97" s="38"/>
      <c r="BG97" s="37"/>
    </row>
    <row r="98" spans="3:67" s="39" customFormat="1" x14ac:dyDescent="0.25"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1"/>
      <c r="BG98" s="40"/>
    </row>
    <row r="99" spans="3:67" s="9" customFormat="1" x14ac:dyDescent="0.25">
      <c r="D99" s="9" t="s">
        <v>78</v>
      </c>
      <c r="E99" s="42" t="s">
        <v>79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8"/>
      <c r="BG99" s="37"/>
    </row>
    <row r="100" spans="3:67" s="9" customFormat="1" x14ac:dyDescent="0.25">
      <c r="C100" s="9" t="s">
        <v>39</v>
      </c>
      <c r="D100" s="43" t="s">
        <v>1</v>
      </c>
      <c r="E100" s="43" t="s">
        <v>2</v>
      </c>
      <c r="G100" s="9">
        <v>1960</v>
      </c>
      <c r="H100" s="9">
        <v>1961</v>
      </c>
      <c r="I100" s="9">
        <v>1962</v>
      </c>
      <c r="J100" s="9">
        <v>1963</v>
      </c>
      <c r="K100" s="9">
        <v>1964</v>
      </c>
      <c r="L100" s="9">
        <v>1965</v>
      </c>
      <c r="M100" s="9">
        <v>1966</v>
      </c>
      <c r="N100" s="9">
        <v>1967</v>
      </c>
      <c r="O100" s="9">
        <v>1968</v>
      </c>
      <c r="P100" s="9">
        <v>1969</v>
      </c>
      <c r="Q100" s="9">
        <v>1970</v>
      </c>
      <c r="R100" s="9">
        <v>1971</v>
      </c>
      <c r="S100" s="9">
        <v>1972</v>
      </c>
      <c r="T100" s="9">
        <v>1973</v>
      </c>
      <c r="U100" s="9">
        <v>1974</v>
      </c>
      <c r="V100" s="9">
        <v>1975</v>
      </c>
      <c r="W100" s="9">
        <v>1976</v>
      </c>
      <c r="X100" s="9">
        <v>1977</v>
      </c>
      <c r="Y100" s="9">
        <v>1978</v>
      </c>
      <c r="Z100" s="9">
        <v>1979</v>
      </c>
      <c r="AA100" s="9">
        <v>1980</v>
      </c>
      <c r="AB100" s="9">
        <v>1981</v>
      </c>
      <c r="AC100" s="9">
        <v>1982</v>
      </c>
      <c r="AD100" s="9">
        <v>1983</v>
      </c>
      <c r="AE100" s="9">
        <v>1984</v>
      </c>
      <c r="AF100" s="9">
        <v>1985</v>
      </c>
      <c r="AG100" s="9">
        <v>1986</v>
      </c>
      <c r="AH100" s="9">
        <v>1987</v>
      </c>
      <c r="AI100" s="9">
        <v>1988</v>
      </c>
      <c r="AJ100" s="9">
        <v>1989</v>
      </c>
      <c r="AK100" s="9">
        <v>1990</v>
      </c>
      <c r="AL100" s="9">
        <v>1991</v>
      </c>
      <c r="AM100" s="9">
        <v>1992</v>
      </c>
      <c r="AN100" s="9">
        <v>1993</v>
      </c>
      <c r="AO100" s="9">
        <v>1994</v>
      </c>
      <c r="AP100" s="9">
        <v>1995</v>
      </c>
      <c r="AQ100" s="9">
        <v>1996</v>
      </c>
      <c r="AR100" s="9">
        <v>1997</v>
      </c>
      <c r="AS100" s="9">
        <v>1998</v>
      </c>
      <c r="AT100" s="9">
        <v>1999</v>
      </c>
      <c r="AU100" s="9">
        <v>2000</v>
      </c>
      <c r="AV100" s="9">
        <v>2001</v>
      </c>
      <c r="AW100" s="9">
        <v>2002</v>
      </c>
      <c r="AX100" s="9">
        <v>2003</v>
      </c>
      <c r="AY100" s="9">
        <v>2004</v>
      </c>
      <c r="AZ100" s="9">
        <v>2005</v>
      </c>
      <c r="BA100" s="9">
        <v>2006</v>
      </c>
      <c r="BB100" s="9">
        <v>2007</v>
      </c>
      <c r="BC100" s="9">
        <v>2008</v>
      </c>
      <c r="BD100" s="9">
        <v>2009</v>
      </c>
      <c r="BE100" s="9">
        <v>2010</v>
      </c>
      <c r="BF100" s="44">
        <v>2011</v>
      </c>
      <c r="BG100" s="9">
        <v>2012</v>
      </c>
      <c r="BH100" s="9">
        <v>2013</v>
      </c>
      <c r="BI100" s="9">
        <v>2014</v>
      </c>
      <c r="BJ100" s="9">
        <v>2015</v>
      </c>
      <c r="BK100" s="9">
        <v>2016</v>
      </c>
      <c r="BL100" s="9">
        <v>2017</v>
      </c>
      <c r="BM100" s="9">
        <v>2018</v>
      </c>
      <c r="BN100" s="9">
        <v>2019</v>
      </c>
      <c r="BO100" s="9">
        <v>2020</v>
      </c>
    </row>
    <row r="101" spans="3:67" s="9" customFormat="1" x14ac:dyDescent="0.25">
      <c r="D101" s="24" t="s">
        <v>80</v>
      </c>
      <c r="E101" s="24" t="s">
        <v>81</v>
      </c>
      <c r="G101" s="34">
        <f>G57</f>
        <v>3.5000000000000003E-2</v>
      </c>
      <c r="H101" s="34">
        <f t="shared" ref="H101:BE101" si="21">H57</f>
        <v>3.5499999999999997E-2</v>
      </c>
      <c r="I101" s="34">
        <f t="shared" si="21"/>
        <v>3.5999999999999997E-2</v>
      </c>
      <c r="J101" s="34">
        <f t="shared" si="21"/>
        <v>3.6499999999999998E-2</v>
      </c>
      <c r="K101" s="34">
        <f t="shared" si="21"/>
        <v>3.6999999999999998E-2</v>
      </c>
      <c r="L101" s="34">
        <f t="shared" si="21"/>
        <v>3.7499999999999999E-2</v>
      </c>
      <c r="M101" s="34">
        <f t="shared" si="21"/>
        <v>3.7999999999999999E-2</v>
      </c>
      <c r="N101" s="34">
        <f t="shared" si="21"/>
        <v>3.85E-2</v>
      </c>
      <c r="O101" s="34">
        <f t="shared" si="21"/>
        <v>3.9E-2</v>
      </c>
      <c r="P101" s="34">
        <f t="shared" si="21"/>
        <v>3.9499999999999903E-2</v>
      </c>
      <c r="Q101" s="34">
        <f t="shared" si="21"/>
        <v>3.9999999999999897E-2</v>
      </c>
      <c r="R101" s="34">
        <f t="shared" si="21"/>
        <v>4.0750000000000001E-2</v>
      </c>
      <c r="S101" s="34">
        <f t="shared" si="21"/>
        <v>4.1500000000000099E-2</v>
      </c>
      <c r="T101" s="34">
        <f t="shared" si="21"/>
        <v>4.2250000000000197E-2</v>
      </c>
      <c r="U101" s="34">
        <f t="shared" si="21"/>
        <v>4.3000000000000302E-2</v>
      </c>
      <c r="V101" s="34">
        <f t="shared" si="21"/>
        <v>4.37500000000004E-2</v>
      </c>
      <c r="W101" s="34">
        <f t="shared" si="21"/>
        <v>4.4500000000000497E-2</v>
      </c>
      <c r="X101" s="34">
        <f t="shared" si="21"/>
        <v>4.5250000000000602E-2</v>
      </c>
      <c r="Y101" s="34">
        <f t="shared" si="21"/>
        <v>4.60000000000007E-2</v>
      </c>
      <c r="Z101" s="34">
        <f t="shared" si="21"/>
        <v>4.6750000000000798E-2</v>
      </c>
      <c r="AA101" s="34">
        <f t="shared" si="21"/>
        <v>4.7500000000000903E-2</v>
      </c>
      <c r="AB101" s="34">
        <f t="shared" si="21"/>
        <v>4.8250000000001E-2</v>
      </c>
      <c r="AC101" s="34">
        <f t="shared" si="21"/>
        <v>4.9000000000001202E-2</v>
      </c>
      <c r="AD101" s="34">
        <f t="shared" si="21"/>
        <v>4.97500000000013E-2</v>
      </c>
      <c r="AE101" s="34">
        <f t="shared" si="21"/>
        <v>5.0500000000001398E-2</v>
      </c>
      <c r="AF101" s="34">
        <f t="shared" si="21"/>
        <v>5.1250000000001503E-2</v>
      </c>
      <c r="AG101" s="34">
        <f t="shared" si="21"/>
        <v>5.20000000000016E-2</v>
      </c>
      <c r="AH101" s="34">
        <f t="shared" si="21"/>
        <v>5.2750000000001698E-2</v>
      </c>
      <c r="AI101" s="34">
        <f t="shared" si="21"/>
        <v>5.3500000000001803E-2</v>
      </c>
      <c r="AJ101" s="34">
        <f t="shared" si="21"/>
        <v>5.4250000000001901E-2</v>
      </c>
      <c r="AK101" s="34">
        <f t="shared" si="21"/>
        <v>5.5000000000001999E-2</v>
      </c>
      <c r="AL101" s="34">
        <f t="shared" si="21"/>
        <v>5.5750000000002103E-2</v>
      </c>
      <c r="AM101" s="34">
        <f t="shared" si="21"/>
        <v>5.6500000000002201E-2</v>
      </c>
      <c r="AN101" s="34">
        <f t="shared" si="21"/>
        <v>5.7250000000002299E-2</v>
      </c>
      <c r="AO101" s="34">
        <f t="shared" si="21"/>
        <v>5.8000000000002397E-2</v>
      </c>
      <c r="AP101" s="34">
        <f t="shared" si="21"/>
        <v>5.8750000000002502E-2</v>
      </c>
      <c r="AQ101" s="34">
        <f t="shared" si="21"/>
        <v>5.9500000000002599E-2</v>
      </c>
      <c r="AR101" s="34">
        <f t="shared" si="21"/>
        <v>6.0250000000002697E-2</v>
      </c>
      <c r="AS101" s="34">
        <f t="shared" si="21"/>
        <v>6.1000000000002802E-2</v>
      </c>
      <c r="AT101" s="34">
        <f t="shared" si="21"/>
        <v>6.17500000000029E-2</v>
      </c>
      <c r="AU101" s="34">
        <f t="shared" si="21"/>
        <v>6.2500000000002998E-2</v>
      </c>
      <c r="AV101" s="34">
        <f t="shared" si="21"/>
        <v>6.3250000000003095E-2</v>
      </c>
      <c r="AW101" s="34">
        <f t="shared" si="21"/>
        <v>6.4000000000003304E-2</v>
      </c>
      <c r="AX101" s="34">
        <f t="shared" si="21"/>
        <v>6.4750000000003402E-2</v>
      </c>
      <c r="AY101" s="34">
        <f t="shared" si="21"/>
        <v>6.55000000000035E-2</v>
      </c>
      <c r="AZ101" s="34">
        <f t="shared" si="21"/>
        <v>6.6250000000003598E-2</v>
      </c>
      <c r="BA101" s="34">
        <f t="shared" si="21"/>
        <v>6.7000000000003695E-2</v>
      </c>
      <c r="BB101" s="34">
        <f t="shared" si="21"/>
        <v>6.7750000000003793E-2</v>
      </c>
      <c r="BC101" s="34">
        <f t="shared" si="21"/>
        <v>6.8500000000003905E-2</v>
      </c>
      <c r="BD101" s="34">
        <f t="shared" si="21"/>
        <v>6.9250000000004003E-2</v>
      </c>
      <c r="BE101" s="34">
        <f t="shared" si="21"/>
        <v>7.0000000000004101E-2</v>
      </c>
      <c r="BF101" s="45">
        <f t="shared" ref="BF101:BO107" si="22">_xlfn.FORECAST.LINEAR(BF$100,$AV101:$BE101,$AV$100:$BE$100)</f>
        <v>7.0750000000004309E-2</v>
      </c>
      <c r="BG101" s="46">
        <f t="shared" si="22"/>
        <v>7.1500000000004338E-2</v>
      </c>
      <c r="BH101" s="46">
        <f t="shared" si="22"/>
        <v>7.2250000000004588E-2</v>
      </c>
      <c r="BI101" s="46">
        <f t="shared" si="22"/>
        <v>7.3000000000004617E-2</v>
      </c>
      <c r="BJ101" s="46">
        <f t="shared" si="22"/>
        <v>7.3750000000004867E-2</v>
      </c>
      <c r="BK101" s="46">
        <f t="shared" si="22"/>
        <v>7.4500000000004896E-2</v>
      </c>
      <c r="BL101" s="46">
        <f t="shared" si="22"/>
        <v>7.5250000000004924E-2</v>
      </c>
      <c r="BM101" s="46">
        <f t="shared" si="22"/>
        <v>7.6000000000005175E-2</v>
      </c>
      <c r="BN101" s="46">
        <f t="shared" si="22"/>
        <v>7.6750000000005203E-2</v>
      </c>
      <c r="BO101" s="46">
        <f t="shared" si="22"/>
        <v>7.7500000000005231E-2</v>
      </c>
    </row>
    <row r="102" spans="3:67" s="9" customFormat="1" x14ac:dyDescent="0.25">
      <c r="D102" s="24" t="s">
        <v>82</v>
      </c>
      <c r="E102" s="24" t="s">
        <v>83</v>
      </c>
      <c r="G102" s="34">
        <f>G37</f>
        <v>0.8</v>
      </c>
      <c r="H102" s="34">
        <f t="shared" ref="H102:BE103" si="23">H37</f>
        <v>0.80200000000000005</v>
      </c>
      <c r="I102" s="34">
        <f t="shared" si="23"/>
        <v>0.80400000000000005</v>
      </c>
      <c r="J102" s="34">
        <f t="shared" si="23"/>
        <v>0.80600000000000005</v>
      </c>
      <c r="K102" s="34">
        <f t="shared" si="23"/>
        <v>0.80800000000000005</v>
      </c>
      <c r="L102" s="34">
        <f t="shared" si="23"/>
        <v>0.81</v>
      </c>
      <c r="M102" s="34">
        <f t="shared" si="23"/>
        <v>0.81200000000000006</v>
      </c>
      <c r="N102" s="34">
        <f t="shared" si="23"/>
        <v>0.81399999999999995</v>
      </c>
      <c r="O102" s="34">
        <f t="shared" si="23"/>
        <v>0.81599999999999995</v>
      </c>
      <c r="P102" s="34">
        <f t="shared" si="23"/>
        <v>0.81799999999999995</v>
      </c>
      <c r="Q102" s="34">
        <f t="shared" si="23"/>
        <v>0.82</v>
      </c>
      <c r="R102" s="34">
        <f t="shared" si="23"/>
        <v>0.82199999999999995</v>
      </c>
      <c r="S102" s="34">
        <f t="shared" si="23"/>
        <v>0.82399999999999995</v>
      </c>
      <c r="T102" s="34">
        <f t="shared" si="23"/>
        <v>0.82599999999999996</v>
      </c>
      <c r="U102" s="34">
        <f t="shared" si="23"/>
        <v>0.82799999999999996</v>
      </c>
      <c r="V102" s="34">
        <f t="shared" si="23"/>
        <v>0.83</v>
      </c>
      <c r="W102" s="34">
        <f t="shared" si="23"/>
        <v>0.83199999999999996</v>
      </c>
      <c r="X102" s="34">
        <f t="shared" si="23"/>
        <v>0.83399999999999996</v>
      </c>
      <c r="Y102" s="34">
        <f t="shared" si="23"/>
        <v>0.83599999999999997</v>
      </c>
      <c r="Z102" s="34">
        <f t="shared" si="23"/>
        <v>0.83799999999999997</v>
      </c>
      <c r="AA102" s="34">
        <f t="shared" si="23"/>
        <v>0.84</v>
      </c>
      <c r="AB102" s="34">
        <f t="shared" si="23"/>
        <v>0.84199999999999997</v>
      </c>
      <c r="AC102" s="34">
        <f t="shared" si="23"/>
        <v>0.84399999999999997</v>
      </c>
      <c r="AD102" s="34">
        <f t="shared" si="23"/>
        <v>0.84599999999999997</v>
      </c>
      <c r="AE102" s="34">
        <f t="shared" si="23"/>
        <v>0.84799999999999998</v>
      </c>
      <c r="AF102" s="34">
        <f t="shared" si="23"/>
        <v>0.85</v>
      </c>
      <c r="AG102" s="34">
        <f t="shared" si="23"/>
        <v>0.85199999999999998</v>
      </c>
      <c r="AH102" s="34">
        <f t="shared" si="23"/>
        <v>0.85399999999999998</v>
      </c>
      <c r="AI102" s="34">
        <f t="shared" si="23"/>
        <v>0.85599999999999998</v>
      </c>
      <c r="AJ102" s="34">
        <f t="shared" si="23"/>
        <v>0.85799999999999998</v>
      </c>
      <c r="AK102" s="34">
        <f t="shared" si="23"/>
        <v>0.86</v>
      </c>
      <c r="AL102" s="34">
        <f t="shared" si="23"/>
        <v>0.86199999999999999</v>
      </c>
      <c r="AM102" s="34">
        <f t="shared" si="23"/>
        <v>0.86399999999999999</v>
      </c>
      <c r="AN102" s="34">
        <f t="shared" si="23"/>
        <v>0.86599999999999999</v>
      </c>
      <c r="AO102" s="34">
        <f t="shared" si="23"/>
        <v>0.86799999999999999</v>
      </c>
      <c r="AP102" s="34">
        <f t="shared" si="23"/>
        <v>0.87</v>
      </c>
      <c r="AQ102" s="34">
        <f t="shared" si="23"/>
        <v>0.872</v>
      </c>
      <c r="AR102" s="34">
        <f t="shared" si="23"/>
        <v>0.874</v>
      </c>
      <c r="AS102" s="34">
        <f t="shared" si="23"/>
        <v>0.876</v>
      </c>
      <c r="AT102" s="34">
        <f t="shared" si="23"/>
        <v>0.878</v>
      </c>
      <c r="AU102" s="34">
        <f t="shared" si="23"/>
        <v>0.88</v>
      </c>
      <c r="AV102" s="34">
        <f t="shared" si="23"/>
        <v>0.88200000000000001</v>
      </c>
      <c r="AW102" s="34">
        <f t="shared" si="23"/>
        <v>0.88400000000000001</v>
      </c>
      <c r="AX102" s="34">
        <f t="shared" si="23"/>
        <v>0.88600000000000001</v>
      </c>
      <c r="AY102" s="34">
        <f t="shared" si="23"/>
        <v>0.88800000000000001</v>
      </c>
      <c r="AZ102" s="34">
        <f t="shared" si="23"/>
        <v>0.89</v>
      </c>
      <c r="BA102" s="34">
        <f t="shared" si="23"/>
        <v>0.89200000000000002</v>
      </c>
      <c r="BB102" s="34">
        <f t="shared" si="23"/>
        <v>0.89400000000000002</v>
      </c>
      <c r="BC102" s="34">
        <f t="shared" si="23"/>
        <v>0.89600000000000002</v>
      </c>
      <c r="BD102" s="34">
        <f t="shared" si="23"/>
        <v>0.89800000000000002</v>
      </c>
      <c r="BE102" s="34">
        <f t="shared" si="23"/>
        <v>0.9</v>
      </c>
      <c r="BF102" s="45">
        <f t="shared" si="22"/>
        <v>0.90200000000000014</v>
      </c>
      <c r="BG102" s="46">
        <f t="shared" si="22"/>
        <v>0.90399999999999991</v>
      </c>
      <c r="BH102" s="46">
        <f t="shared" si="22"/>
        <v>0.90599999999999969</v>
      </c>
      <c r="BI102" s="46">
        <f t="shared" si="22"/>
        <v>0.90800000000000036</v>
      </c>
      <c r="BJ102" s="46">
        <f t="shared" si="22"/>
        <v>0.91000000000000014</v>
      </c>
      <c r="BK102" s="46">
        <f t="shared" si="22"/>
        <v>0.91199999999999992</v>
      </c>
      <c r="BL102" s="46">
        <f t="shared" si="22"/>
        <v>0.9139999999999997</v>
      </c>
      <c r="BM102" s="46">
        <f t="shared" si="22"/>
        <v>0.91599999999999948</v>
      </c>
      <c r="BN102" s="46">
        <f t="shared" si="22"/>
        <v>0.91800000000000015</v>
      </c>
      <c r="BO102" s="46">
        <f t="shared" si="22"/>
        <v>0.91999999999999993</v>
      </c>
    </row>
    <row r="103" spans="3:67" s="9" customFormat="1" x14ac:dyDescent="0.25">
      <c r="D103" s="24" t="s">
        <v>82</v>
      </c>
      <c r="E103" s="24" t="s">
        <v>84</v>
      </c>
      <c r="G103" s="34">
        <f>G38</f>
        <v>0.8</v>
      </c>
      <c r="H103" s="34">
        <f t="shared" si="23"/>
        <v>0.80200000000000005</v>
      </c>
      <c r="I103" s="34">
        <f t="shared" si="23"/>
        <v>0.80400000000000005</v>
      </c>
      <c r="J103" s="34">
        <f t="shared" si="23"/>
        <v>0.80600000000000005</v>
      </c>
      <c r="K103" s="34">
        <f t="shared" si="23"/>
        <v>0.80800000000000005</v>
      </c>
      <c r="L103" s="34">
        <f t="shared" si="23"/>
        <v>0.81</v>
      </c>
      <c r="M103" s="34">
        <f t="shared" si="23"/>
        <v>0.81200000000000006</v>
      </c>
      <c r="N103" s="34">
        <f t="shared" si="23"/>
        <v>0.81399999999999995</v>
      </c>
      <c r="O103" s="34">
        <f t="shared" si="23"/>
        <v>0.81599999999999995</v>
      </c>
      <c r="P103" s="34">
        <f t="shared" si="23"/>
        <v>0.81799999999999995</v>
      </c>
      <c r="Q103" s="34">
        <f t="shared" si="23"/>
        <v>0.82</v>
      </c>
      <c r="R103" s="34">
        <f t="shared" si="23"/>
        <v>0.82199999999999995</v>
      </c>
      <c r="S103" s="34">
        <f t="shared" si="23"/>
        <v>0.82399999999999995</v>
      </c>
      <c r="T103" s="34">
        <f t="shared" si="23"/>
        <v>0.82599999999999996</v>
      </c>
      <c r="U103" s="34">
        <f t="shared" si="23"/>
        <v>0.82799999999999996</v>
      </c>
      <c r="V103" s="34">
        <f t="shared" si="23"/>
        <v>0.83</v>
      </c>
      <c r="W103" s="34">
        <f t="shared" si="23"/>
        <v>0.83199999999999996</v>
      </c>
      <c r="X103" s="34">
        <f t="shared" si="23"/>
        <v>0.83399999999999996</v>
      </c>
      <c r="Y103" s="34">
        <f t="shared" si="23"/>
        <v>0.83599999999999997</v>
      </c>
      <c r="Z103" s="34">
        <f t="shared" si="23"/>
        <v>0.83799999999999997</v>
      </c>
      <c r="AA103" s="34">
        <f t="shared" si="23"/>
        <v>0.84</v>
      </c>
      <c r="AB103" s="34">
        <f t="shared" si="23"/>
        <v>0.84199999999999997</v>
      </c>
      <c r="AC103" s="34">
        <f t="shared" si="23"/>
        <v>0.84399999999999997</v>
      </c>
      <c r="AD103" s="34">
        <f t="shared" si="23"/>
        <v>0.84599999999999997</v>
      </c>
      <c r="AE103" s="34">
        <f t="shared" si="23"/>
        <v>0.84799999999999998</v>
      </c>
      <c r="AF103" s="34">
        <f t="shared" si="23"/>
        <v>0.85</v>
      </c>
      <c r="AG103" s="34">
        <f t="shared" si="23"/>
        <v>0.85199999999999998</v>
      </c>
      <c r="AH103" s="34">
        <f t="shared" si="23"/>
        <v>0.85399999999999998</v>
      </c>
      <c r="AI103" s="34">
        <f t="shared" si="23"/>
        <v>0.85599999999999998</v>
      </c>
      <c r="AJ103" s="34">
        <f t="shared" si="23"/>
        <v>0.85799999999999998</v>
      </c>
      <c r="AK103" s="34">
        <f t="shared" si="23"/>
        <v>0.86</v>
      </c>
      <c r="AL103" s="34">
        <f t="shared" si="23"/>
        <v>0.86199999999999999</v>
      </c>
      <c r="AM103" s="34">
        <f t="shared" si="23"/>
        <v>0.86399999999999999</v>
      </c>
      <c r="AN103" s="34">
        <f t="shared" si="23"/>
        <v>0.86599999999999999</v>
      </c>
      <c r="AO103" s="34">
        <f t="shared" si="23"/>
        <v>0.86799999999999999</v>
      </c>
      <c r="AP103" s="34">
        <f t="shared" si="23"/>
        <v>0.87</v>
      </c>
      <c r="AQ103" s="34">
        <f t="shared" si="23"/>
        <v>0.872</v>
      </c>
      <c r="AR103" s="34">
        <f t="shared" si="23"/>
        <v>0.874</v>
      </c>
      <c r="AS103" s="34">
        <f t="shared" si="23"/>
        <v>0.876</v>
      </c>
      <c r="AT103" s="34">
        <f t="shared" si="23"/>
        <v>0.878</v>
      </c>
      <c r="AU103" s="34">
        <f t="shared" si="23"/>
        <v>0.88</v>
      </c>
      <c r="AV103" s="34">
        <f t="shared" si="23"/>
        <v>0.88200000000000001</v>
      </c>
      <c r="AW103" s="34">
        <f t="shared" si="23"/>
        <v>0.88400000000000001</v>
      </c>
      <c r="AX103" s="34">
        <f t="shared" si="23"/>
        <v>0.88600000000000001</v>
      </c>
      <c r="AY103" s="34">
        <f t="shared" si="23"/>
        <v>0.88800000000000001</v>
      </c>
      <c r="AZ103" s="34">
        <f t="shared" si="23"/>
        <v>0.89</v>
      </c>
      <c r="BA103" s="34">
        <f t="shared" si="23"/>
        <v>0.89200000000000002</v>
      </c>
      <c r="BB103" s="34">
        <f t="shared" si="23"/>
        <v>0.89400000000000002</v>
      </c>
      <c r="BC103" s="34">
        <f t="shared" si="23"/>
        <v>0.89600000000000002</v>
      </c>
      <c r="BD103" s="34">
        <f t="shared" si="23"/>
        <v>0.89800000000000002</v>
      </c>
      <c r="BE103" s="34">
        <f t="shared" si="23"/>
        <v>0.9</v>
      </c>
      <c r="BF103" s="45">
        <f t="shared" si="22"/>
        <v>0.90200000000000014</v>
      </c>
      <c r="BG103" s="46">
        <f t="shared" si="22"/>
        <v>0.90399999999999991</v>
      </c>
      <c r="BH103" s="46">
        <f t="shared" si="22"/>
        <v>0.90599999999999969</v>
      </c>
      <c r="BI103" s="46">
        <f t="shared" si="22"/>
        <v>0.90800000000000036</v>
      </c>
      <c r="BJ103" s="46">
        <f t="shared" si="22"/>
        <v>0.91000000000000014</v>
      </c>
      <c r="BK103" s="46">
        <f t="shared" si="22"/>
        <v>0.91199999999999992</v>
      </c>
      <c r="BL103" s="46">
        <f t="shared" si="22"/>
        <v>0.9139999999999997</v>
      </c>
      <c r="BM103" s="46">
        <f t="shared" si="22"/>
        <v>0.91599999999999948</v>
      </c>
      <c r="BN103" s="46">
        <f t="shared" si="22"/>
        <v>0.91800000000000015</v>
      </c>
      <c r="BO103" s="46">
        <f t="shared" si="22"/>
        <v>0.91999999999999993</v>
      </c>
    </row>
    <row r="104" spans="3:67" s="9" customFormat="1" x14ac:dyDescent="0.25">
      <c r="D104" s="24" t="s">
        <v>85</v>
      </c>
      <c r="E104" s="24" t="s">
        <v>86</v>
      </c>
      <c r="G104" s="34">
        <f>G60</f>
        <v>1E-3</v>
      </c>
      <c r="H104" s="34">
        <f t="shared" ref="H104:BE104" si="24">H60</f>
        <v>1.1999999999999999E-3</v>
      </c>
      <c r="I104" s="34">
        <f t="shared" si="24"/>
        <v>1.4E-3</v>
      </c>
      <c r="J104" s="34">
        <f t="shared" si="24"/>
        <v>1.6000000000000001E-3</v>
      </c>
      <c r="K104" s="34">
        <f t="shared" si="24"/>
        <v>1.8E-3</v>
      </c>
      <c r="L104" s="34">
        <f t="shared" si="24"/>
        <v>2E-3</v>
      </c>
      <c r="M104" s="34">
        <f t="shared" si="24"/>
        <v>2.2000000000000001E-3</v>
      </c>
      <c r="N104" s="34">
        <f t="shared" si="24"/>
        <v>2.3999999999999998E-3</v>
      </c>
      <c r="O104" s="34">
        <f t="shared" si="24"/>
        <v>2.5999999999999999E-3</v>
      </c>
      <c r="P104" s="34">
        <f t="shared" si="24"/>
        <v>2.8E-3</v>
      </c>
      <c r="Q104" s="34">
        <f t="shared" si="24"/>
        <v>3.0000000000000001E-3</v>
      </c>
      <c r="R104" s="34">
        <f t="shared" si="24"/>
        <v>3.2000000000000002E-3</v>
      </c>
      <c r="S104" s="34">
        <f t="shared" si="24"/>
        <v>3.3999999999999998E-3</v>
      </c>
      <c r="T104" s="34">
        <f t="shared" si="24"/>
        <v>3.5999999999999999E-3</v>
      </c>
      <c r="U104" s="34">
        <f t="shared" si="24"/>
        <v>3.8E-3</v>
      </c>
      <c r="V104" s="34">
        <f t="shared" si="24"/>
        <v>4.0000000000000001E-3</v>
      </c>
      <c r="W104" s="34">
        <f t="shared" si="24"/>
        <v>4.1999999999999997E-3</v>
      </c>
      <c r="X104" s="34">
        <f t="shared" si="24"/>
        <v>4.4000000000000003E-3</v>
      </c>
      <c r="Y104" s="34">
        <f t="shared" si="24"/>
        <v>4.5999999999999999E-3</v>
      </c>
      <c r="Z104" s="34">
        <f t="shared" si="24"/>
        <v>4.7999999999999996E-3</v>
      </c>
      <c r="AA104" s="34">
        <f t="shared" si="24"/>
        <v>5.0000000000000001E-3</v>
      </c>
      <c r="AB104" s="34">
        <f t="shared" si="24"/>
        <v>5.1999999999999998E-3</v>
      </c>
      <c r="AC104" s="34">
        <f t="shared" si="24"/>
        <v>5.4000000000000003E-3</v>
      </c>
      <c r="AD104" s="34">
        <f t="shared" si="24"/>
        <v>5.5999999999999999E-3</v>
      </c>
      <c r="AE104" s="34">
        <f t="shared" si="24"/>
        <v>5.7999999999999996E-3</v>
      </c>
      <c r="AF104" s="34">
        <f t="shared" si="24"/>
        <v>6.0000000000000001E-3</v>
      </c>
      <c r="AG104" s="34">
        <f t="shared" si="24"/>
        <v>6.1999999999999998E-3</v>
      </c>
      <c r="AH104" s="34">
        <f t="shared" si="24"/>
        <v>6.4000000000000003E-3</v>
      </c>
      <c r="AI104" s="34">
        <f t="shared" si="24"/>
        <v>6.6E-3</v>
      </c>
      <c r="AJ104" s="34">
        <f t="shared" si="24"/>
        <v>6.7999999999999996E-3</v>
      </c>
      <c r="AK104" s="34">
        <f t="shared" si="24"/>
        <v>7.0000000000000001E-3</v>
      </c>
      <c r="AL104" s="34">
        <f t="shared" si="24"/>
        <v>7.1999999999999998E-3</v>
      </c>
      <c r="AM104" s="34">
        <f t="shared" si="24"/>
        <v>7.4000000000000003E-3</v>
      </c>
      <c r="AN104" s="34">
        <f t="shared" si="24"/>
        <v>7.6E-3</v>
      </c>
      <c r="AO104" s="34">
        <f t="shared" si="24"/>
        <v>7.7999999999999996E-3</v>
      </c>
      <c r="AP104" s="34">
        <f t="shared" si="24"/>
        <v>8.0000000000000002E-3</v>
      </c>
      <c r="AQ104" s="34">
        <f t="shared" si="24"/>
        <v>8.2000000000000007E-3</v>
      </c>
      <c r="AR104" s="34">
        <f t="shared" si="24"/>
        <v>8.3999999999999995E-3</v>
      </c>
      <c r="AS104" s="34">
        <f t="shared" si="24"/>
        <v>8.6E-3</v>
      </c>
      <c r="AT104" s="34">
        <f t="shared" si="24"/>
        <v>8.8000000000000005E-3</v>
      </c>
      <c r="AU104" s="34">
        <f t="shared" si="24"/>
        <v>8.9999999999999906E-3</v>
      </c>
      <c r="AV104" s="34">
        <f t="shared" si="24"/>
        <v>9.1999999999999998E-3</v>
      </c>
      <c r="AW104" s="34">
        <f t="shared" si="24"/>
        <v>9.39999999999999E-3</v>
      </c>
      <c r="AX104" s="34">
        <f t="shared" si="24"/>
        <v>9.5999999999999905E-3</v>
      </c>
      <c r="AY104" s="34">
        <f t="shared" si="24"/>
        <v>9.7999999999999997E-3</v>
      </c>
      <c r="AZ104" s="34">
        <f t="shared" si="24"/>
        <v>9.9999999999999898E-3</v>
      </c>
      <c r="BA104" s="34">
        <f t="shared" si="24"/>
        <v>1.0200000000000001E-2</v>
      </c>
      <c r="BB104" s="34">
        <f t="shared" si="24"/>
        <v>1.04E-2</v>
      </c>
      <c r="BC104" s="34">
        <f t="shared" si="24"/>
        <v>1.06E-2</v>
      </c>
      <c r="BD104" s="34">
        <f t="shared" si="24"/>
        <v>1.0800000000000001E-2</v>
      </c>
      <c r="BE104" s="34">
        <f t="shared" si="24"/>
        <v>1.0999999999999999E-2</v>
      </c>
      <c r="BF104" s="45">
        <f t="shared" si="22"/>
        <v>1.1199999999999988E-2</v>
      </c>
      <c r="BG104" s="46">
        <f t="shared" si="22"/>
        <v>1.1399999999999966E-2</v>
      </c>
      <c r="BH104" s="46">
        <f t="shared" si="22"/>
        <v>1.1599999999999999E-2</v>
      </c>
      <c r="BI104" s="46">
        <f t="shared" si="22"/>
        <v>1.1799999999999977E-2</v>
      </c>
      <c r="BJ104" s="46">
        <f t="shared" si="22"/>
        <v>1.1999999999999955E-2</v>
      </c>
      <c r="BK104" s="46">
        <f t="shared" si="22"/>
        <v>1.2199999999999989E-2</v>
      </c>
      <c r="BL104" s="46">
        <f t="shared" si="22"/>
        <v>1.2399999999999967E-2</v>
      </c>
      <c r="BM104" s="46">
        <f t="shared" si="22"/>
        <v>1.26E-2</v>
      </c>
      <c r="BN104" s="46">
        <f t="shared" si="22"/>
        <v>1.2799999999999978E-2</v>
      </c>
      <c r="BO104" s="46">
        <f t="shared" si="22"/>
        <v>1.2999999999999956E-2</v>
      </c>
    </row>
    <row r="105" spans="3:67" s="9" customFormat="1" x14ac:dyDescent="0.25">
      <c r="D105" s="24" t="s">
        <v>87</v>
      </c>
      <c r="E105" s="24" t="s">
        <v>88</v>
      </c>
      <c r="G105" s="34">
        <f>G40</f>
        <v>0.75</v>
      </c>
      <c r="H105" s="34">
        <f t="shared" ref="H105:BE107" si="25">H40</f>
        <v>0.752</v>
      </c>
      <c r="I105" s="34">
        <f t="shared" si="25"/>
        <v>0.754</v>
      </c>
      <c r="J105" s="34">
        <f t="shared" si="25"/>
        <v>0.75600000000000001</v>
      </c>
      <c r="K105" s="34">
        <f t="shared" si="25"/>
        <v>0.75800000000000001</v>
      </c>
      <c r="L105" s="34">
        <f t="shared" si="25"/>
        <v>0.76</v>
      </c>
      <c r="M105" s="34">
        <f t="shared" si="25"/>
        <v>0.76200000000000001</v>
      </c>
      <c r="N105" s="34">
        <f t="shared" si="25"/>
        <v>0.76400000000000001</v>
      </c>
      <c r="O105" s="34">
        <f t="shared" si="25"/>
        <v>0.76600000000000001</v>
      </c>
      <c r="P105" s="34">
        <f t="shared" si="25"/>
        <v>0.76800000000000002</v>
      </c>
      <c r="Q105" s="34">
        <f t="shared" si="25"/>
        <v>0.77</v>
      </c>
      <c r="R105" s="34">
        <f t="shared" si="25"/>
        <v>0.77200000000000002</v>
      </c>
      <c r="S105" s="34">
        <f t="shared" si="25"/>
        <v>0.77400000000000002</v>
      </c>
      <c r="T105" s="34">
        <f t="shared" si="25"/>
        <v>0.77600000000000002</v>
      </c>
      <c r="U105" s="34">
        <f t="shared" si="25"/>
        <v>0.77800000000000002</v>
      </c>
      <c r="V105" s="34">
        <f t="shared" si="25"/>
        <v>0.78</v>
      </c>
      <c r="W105" s="34">
        <f t="shared" si="25"/>
        <v>0.78200000000000003</v>
      </c>
      <c r="X105" s="34">
        <f t="shared" si="25"/>
        <v>0.78400000000000003</v>
      </c>
      <c r="Y105" s="34">
        <f t="shared" si="25"/>
        <v>0.78600000000000003</v>
      </c>
      <c r="Z105" s="34">
        <f t="shared" si="25"/>
        <v>0.78800000000000003</v>
      </c>
      <c r="AA105" s="34">
        <f t="shared" si="25"/>
        <v>0.79</v>
      </c>
      <c r="AB105" s="34">
        <f t="shared" si="25"/>
        <v>0.79200000000000004</v>
      </c>
      <c r="AC105" s="34">
        <f t="shared" si="25"/>
        <v>0.79400000000000004</v>
      </c>
      <c r="AD105" s="34">
        <f t="shared" si="25"/>
        <v>0.79600000000000004</v>
      </c>
      <c r="AE105" s="34">
        <f t="shared" si="25"/>
        <v>0.79800000000000004</v>
      </c>
      <c r="AF105" s="34">
        <f t="shared" si="25"/>
        <v>0.8</v>
      </c>
      <c r="AG105" s="34">
        <f t="shared" si="25"/>
        <v>0.80200000000000005</v>
      </c>
      <c r="AH105" s="34">
        <f t="shared" si="25"/>
        <v>0.80400000000000005</v>
      </c>
      <c r="AI105" s="34">
        <f t="shared" si="25"/>
        <v>0.80600000000000005</v>
      </c>
      <c r="AJ105" s="34">
        <f t="shared" si="25"/>
        <v>0.80800000000000005</v>
      </c>
      <c r="AK105" s="34">
        <f t="shared" si="25"/>
        <v>0.81</v>
      </c>
      <c r="AL105" s="34">
        <f t="shared" si="25"/>
        <v>0.81200000000000006</v>
      </c>
      <c r="AM105" s="34">
        <f t="shared" si="25"/>
        <v>0.81399999999999995</v>
      </c>
      <c r="AN105" s="34">
        <f t="shared" si="25"/>
        <v>0.81599999999999995</v>
      </c>
      <c r="AO105" s="34">
        <f t="shared" si="25"/>
        <v>0.81799999999999995</v>
      </c>
      <c r="AP105" s="34">
        <f t="shared" si="25"/>
        <v>0.82</v>
      </c>
      <c r="AQ105" s="34">
        <f t="shared" si="25"/>
        <v>0.82199999999999995</v>
      </c>
      <c r="AR105" s="34">
        <f t="shared" si="25"/>
        <v>0.82399999999999995</v>
      </c>
      <c r="AS105" s="34">
        <f t="shared" si="25"/>
        <v>0.82599999999999996</v>
      </c>
      <c r="AT105" s="34">
        <f t="shared" si="25"/>
        <v>0.82799999999999996</v>
      </c>
      <c r="AU105" s="34">
        <f t="shared" si="25"/>
        <v>0.83</v>
      </c>
      <c r="AV105" s="34">
        <f t="shared" si="25"/>
        <v>0.83199999999999996</v>
      </c>
      <c r="AW105" s="34">
        <f t="shared" si="25"/>
        <v>0.83399999999999996</v>
      </c>
      <c r="AX105" s="34">
        <f t="shared" si="25"/>
        <v>0.83599999999999997</v>
      </c>
      <c r="AY105" s="34">
        <f t="shared" si="25"/>
        <v>0.83799999999999997</v>
      </c>
      <c r="AZ105" s="34">
        <f t="shared" si="25"/>
        <v>0.84</v>
      </c>
      <c r="BA105" s="34">
        <f t="shared" si="25"/>
        <v>0.84199999999999997</v>
      </c>
      <c r="BB105" s="34">
        <f t="shared" si="25"/>
        <v>0.84399999999999997</v>
      </c>
      <c r="BC105" s="34">
        <f t="shared" si="25"/>
        <v>0.84599999999999997</v>
      </c>
      <c r="BD105" s="34">
        <f t="shared" si="25"/>
        <v>0.84799999999999998</v>
      </c>
      <c r="BE105" s="34">
        <f t="shared" si="25"/>
        <v>0.85</v>
      </c>
      <c r="BF105" s="45">
        <f t="shared" si="22"/>
        <v>0.85200000000000031</v>
      </c>
      <c r="BG105" s="46">
        <f t="shared" si="22"/>
        <v>0.85400000000000009</v>
      </c>
      <c r="BH105" s="46">
        <f t="shared" si="22"/>
        <v>0.85599999999999987</v>
      </c>
      <c r="BI105" s="46">
        <f t="shared" si="22"/>
        <v>0.85800000000000054</v>
      </c>
      <c r="BJ105" s="46">
        <f t="shared" si="22"/>
        <v>0.86000000000000032</v>
      </c>
      <c r="BK105" s="46">
        <f t="shared" si="22"/>
        <v>0.8620000000000001</v>
      </c>
      <c r="BL105" s="46">
        <f t="shared" si="22"/>
        <v>0.86399999999999988</v>
      </c>
      <c r="BM105" s="46">
        <f t="shared" si="22"/>
        <v>0.86599999999999966</v>
      </c>
      <c r="BN105" s="46">
        <f t="shared" si="22"/>
        <v>0.86800000000000033</v>
      </c>
      <c r="BO105" s="46">
        <f t="shared" si="22"/>
        <v>0.87000000000000011</v>
      </c>
    </row>
    <row r="106" spans="3:67" s="9" customFormat="1" x14ac:dyDescent="0.25">
      <c r="D106" s="24" t="s">
        <v>89</v>
      </c>
      <c r="E106" s="24" t="s">
        <v>6</v>
      </c>
      <c r="G106" s="34">
        <f>G41</f>
        <v>0.75</v>
      </c>
      <c r="H106" s="34">
        <f t="shared" si="25"/>
        <v>0.752</v>
      </c>
      <c r="I106" s="34">
        <f t="shared" si="25"/>
        <v>0.754</v>
      </c>
      <c r="J106" s="34">
        <f t="shared" si="25"/>
        <v>0.75600000000000001</v>
      </c>
      <c r="K106" s="34">
        <f t="shared" si="25"/>
        <v>0.75800000000000001</v>
      </c>
      <c r="L106" s="34">
        <f t="shared" si="25"/>
        <v>0.76</v>
      </c>
      <c r="M106" s="34">
        <f t="shared" si="25"/>
        <v>0.76200000000000001</v>
      </c>
      <c r="N106" s="34">
        <f t="shared" si="25"/>
        <v>0.76400000000000001</v>
      </c>
      <c r="O106" s="34">
        <f t="shared" si="25"/>
        <v>0.76600000000000001</v>
      </c>
      <c r="P106" s="34">
        <f t="shared" si="25"/>
        <v>0.76800000000000002</v>
      </c>
      <c r="Q106" s="34">
        <f t="shared" si="25"/>
        <v>0.77</v>
      </c>
      <c r="R106" s="34">
        <f t="shared" si="25"/>
        <v>0.77200000000000002</v>
      </c>
      <c r="S106" s="34">
        <f t="shared" si="25"/>
        <v>0.77400000000000002</v>
      </c>
      <c r="T106" s="34">
        <f t="shared" si="25"/>
        <v>0.77600000000000002</v>
      </c>
      <c r="U106" s="34">
        <f t="shared" si="25"/>
        <v>0.77800000000000002</v>
      </c>
      <c r="V106" s="34">
        <f t="shared" si="25"/>
        <v>0.78</v>
      </c>
      <c r="W106" s="34">
        <f t="shared" si="25"/>
        <v>0.78200000000000003</v>
      </c>
      <c r="X106" s="34">
        <f t="shared" si="25"/>
        <v>0.78400000000000003</v>
      </c>
      <c r="Y106" s="34">
        <f t="shared" si="25"/>
        <v>0.78600000000000003</v>
      </c>
      <c r="Z106" s="34">
        <f t="shared" si="25"/>
        <v>0.78800000000000003</v>
      </c>
      <c r="AA106" s="34">
        <f t="shared" si="25"/>
        <v>0.79</v>
      </c>
      <c r="AB106" s="34">
        <f t="shared" si="25"/>
        <v>0.79200000000000004</v>
      </c>
      <c r="AC106" s="34">
        <f t="shared" si="25"/>
        <v>0.79400000000000004</v>
      </c>
      <c r="AD106" s="34">
        <f t="shared" si="25"/>
        <v>0.79600000000000004</v>
      </c>
      <c r="AE106" s="34">
        <f t="shared" si="25"/>
        <v>0.79800000000000004</v>
      </c>
      <c r="AF106" s="34">
        <f t="shared" si="25"/>
        <v>0.8</v>
      </c>
      <c r="AG106" s="34">
        <f t="shared" si="25"/>
        <v>0.80200000000000005</v>
      </c>
      <c r="AH106" s="34">
        <f t="shared" si="25"/>
        <v>0.80400000000000005</v>
      </c>
      <c r="AI106" s="34">
        <f t="shared" si="25"/>
        <v>0.80600000000000005</v>
      </c>
      <c r="AJ106" s="34">
        <f t="shared" si="25"/>
        <v>0.80800000000000005</v>
      </c>
      <c r="AK106" s="34">
        <f t="shared" si="25"/>
        <v>0.81</v>
      </c>
      <c r="AL106" s="34">
        <f t="shared" si="25"/>
        <v>0.81200000000000006</v>
      </c>
      <c r="AM106" s="34">
        <f t="shared" si="25"/>
        <v>0.81399999999999995</v>
      </c>
      <c r="AN106" s="34">
        <f t="shared" si="25"/>
        <v>0.81599999999999995</v>
      </c>
      <c r="AO106" s="34">
        <f t="shared" si="25"/>
        <v>0.81799999999999995</v>
      </c>
      <c r="AP106" s="34">
        <f t="shared" si="25"/>
        <v>0.82</v>
      </c>
      <c r="AQ106" s="34">
        <f t="shared" si="25"/>
        <v>0.82199999999999995</v>
      </c>
      <c r="AR106" s="34">
        <f t="shared" si="25"/>
        <v>0.82399999999999995</v>
      </c>
      <c r="AS106" s="34">
        <f t="shared" si="25"/>
        <v>0.82599999999999996</v>
      </c>
      <c r="AT106" s="34">
        <f t="shared" si="25"/>
        <v>0.82799999999999996</v>
      </c>
      <c r="AU106" s="34">
        <f t="shared" si="25"/>
        <v>0.83</v>
      </c>
      <c r="AV106" s="34">
        <f t="shared" si="25"/>
        <v>0.83199999999999996</v>
      </c>
      <c r="AW106" s="34">
        <f t="shared" si="25"/>
        <v>0.83399999999999996</v>
      </c>
      <c r="AX106" s="34">
        <f t="shared" si="25"/>
        <v>0.83599999999999997</v>
      </c>
      <c r="AY106" s="34">
        <f t="shared" si="25"/>
        <v>0.83799999999999997</v>
      </c>
      <c r="AZ106" s="34">
        <f t="shared" si="25"/>
        <v>0.84</v>
      </c>
      <c r="BA106" s="34">
        <f t="shared" si="25"/>
        <v>0.84199999999999997</v>
      </c>
      <c r="BB106" s="34">
        <f t="shared" si="25"/>
        <v>0.84399999999999997</v>
      </c>
      <c r="BC106" s="34">
        <f t="shared" si="25"/>
        <v>0.84599999999999997</v>
      </c>
      <c r="BD106" s="34">
        <f t="shared" si="25"/>
        <v>0.84799999999999998</v>
      </c>
      <c r="BE106" s="34">
        <f t="shared" si="25"/>
        <v>0.85</v>
      </c>
      <c r="BF106" s="45">
        <f t="shared" si="22"/>
        <v>0.85200000000000031</v>
      </c>
      <c r="BG106" s="46">
        <f t="shared" si="22"/>
        <v>0.85400000000000009</v>
      </c>
      <c r="BH106" s="46">
        <f t="shared" si="22"/>
        <v>0.85599999999999987</v>
      </c>
      <c r="BI106" s="46">
        <f t="shared" si="22"/>
        <v>0.85800000000000054</v>
      </c>
      <c r="BJ106" s="46">
        <f t="shared" si="22"/>
        <v>0.86000000000000032</v>
      </c>
      <c r="BK106" s="46">
        <f t="shared" si="22"/>
        <v>0.8620000000000001</v>
      </c>
      <c r="BL106" s="46">
        <f t="shared" si="22"/>
        <v>0.86399999999999988</v>
      </c>
      <c r="BM106" s="46">
        <f t="shared" si="22"/>
        <v>0.86599999999999966</v>
      </c>
      <c r="BN106" s="46">
        <f t="shared" si="22"/>
        <v>0.86800000000000033</v>
      </c>
      <c r="BO106" s="46">
        <f t="shared" si="22"/>
        <v>0.87000000000000011</v>
      </c>
    </row>
    <row r="107" spans="3:67" s="9" customFormat="1" x14ac:dyDescent="0.25">
      <c r="D107" s="24" t="s">
        <v>90</v>
      </c>
      <c r="E107" s="24" t="s">
        <v>6</v>
      </c>
      <c r="G107" s="34">
        <f>G42</f>
        <v>0.75</v>
      </c>
      <c r="H107" s="34">
        <f t="shared" si="25"/>
        <v>0.752</v>
      </c>
      <c r="I107" s="34">
        <f t="shared" si="25"/>
        <v>0.754</v>
      </c>
      <c r="J107" s="34">
        <f t="shared" si="25"/>
        <v>0.75600000000000001</v>
      </c>
      <c r="K107" s="34">
        <f t="shared" si="25"/>
        <v>0.75800000000000001</v>
      </c>
      <c r="L107" s="34">
        <f t="shared" si="25"/>
        <v>0.76</v>
      </c>
      <c r="M107" s="34">
        <f t="shared" si="25"/>
        <v>0.76200000000000001</v>
      </c>
      <c r="N107" s="34">
        <f t="shared" si="25"/>
        <v>0.76400000000000001</v>
      </c>
      <c r="O107" s="34">
        <f t="shared" si="25"/>
        <v>0.76600000000000001</v>
      </c>
      <c r="P107" s="34">
        <f t="shared" si="25"/>
        <v>0.76800000000000002</v>
      </c>
      <c r="Q107" s="34">
        <f t="shared" si="25"/>
        <v>0.77</v>
      </c>
      <c r="R107" s="34">
        <f t="shared" si="25"/>
        <v>0.77200000000000002</v>
      </c>
      <c r="S107" s="34">
        <f t="shared" si="25"/>
        <v>0.77400000000000002</v>
      </c>
      <c r="T107" s="34">
        <f t="shared" si="25"/>
        <v>0.77600000000000002</v>
      </c>
      <c r="U107" s="34">
        <f t="shared" si="25"/>
        <v>0.77800000000000002</v>
      </c>
      <c r="V107" s="34">
        <f t="shared" si="25"/>
        <v>0.78</v>
      </c>
      <c r="W107" s="34">
        <f t="shared" si="25"/>
        <v>0.78200000000000003</v>
      </c>
      <c r="X107" s="34">
        <f t="shared" si="25"/>
        <v>0.78400000000000003</v>
      </c>
      <c r="Y107" s="34">
        <f t="shared" si="25"/>
        <v>0.78600000000000003</v>
      </c>
      <c r="Z107" s="34">
        <f t="shared" si="25"/>
        <v>0.78800000000000003</v>
      </c>
      <c r="AA107" s="34">
        <f t="shared" si="25"/>
        <v>0.79</v>
      </c>
      <c r="AB107" s="34">
        <f t="shared" si="25"/>
        <v>0.79200000000000004</v>
      </c>
      <c r="AC107" s="34">
        <f t="shared" si="25"/>
        <v>0.79400000000000004</v>
      </c>
      <c r="AD107" s="34">
        <f t="shared" si="25"/>
        <v>0.79600000000000004</v>
      </c>
      <c r="AE107" s="34">
        <f t="shared" si="25"/>
        <v>0.79800000000000004</v>
      </c>
      <c r="AF107" s="34">
        <f t="shared" si="25"/>
        <v>0.8</v>
      </c>
      <c r="AG107" s="34">
        <f t="shared" si="25"/>
        <v>0.80200000000000005</v>
      </c>
      <c r="AH107" s="34">
        <f t="shared" si="25"/>
        <v>0.80400000000000005</v>
      </c>
      <c r="AI107" s="34">
        <f t="shared" si="25"/>
        <v>0.80600000000000005</v>
      </c>
      <c r="AJ107" s="34">
        <f t="shared" si="25"/>
        <v>0.80800000000000005</v>
      </c>
      <c r="AK107" s="34">
        <f t="shared" si="25"/>
        <v>0.81</v>
      </c>
      <c r="AL107" s="34">
        <f t="shared" si="25"/>
        <v>0.81200000000000006</v>
      </c>
      <c r="AM107" s="34">
        <f t="shared" si="25"/>
        <v>0.81399999999999995</v>
      </c>
      <c r="AN107" s="34">
        <f t="shared" si="25"/>
        <v>0.81599999999999995</v>
      </c>
      <c r="AO107" s="34">
        <f t="shared" si="25"/>
        <v>0.81799999999999995</v>
      </c>
      <c r="AP107" s="34">
        <f t="shared" si="25"/>
        <v>0.82</v>
      </c>
      <c r="AQ107" s="34">
        <f t="shared" si="25"/>
        <v>0.82199999999999995</v>
      </c>
      <c r="AR107" s="34">
        <f t="shared" si="25"/>
        <v>0.82399999999999995</v>
      </c>
      <c r="AS107" s="34">
        <f t="shared" si="25"/>
        <v>0.82599999999999996</v>
      </c>
      <c r="AT107" s="34">
        <f t="shared" si="25"/>
        <v>0.82799999999999996</v>
      </c>
      <c r="AU107" s="34">
        <f t="shared" si="25"/>
        <v>0.83</v>
      </c>
      <c r="AV107" s="34">
        <f t="shared" si="25"/>
        <v>0.83199999999999996</v>
      </c>
      <c r="AW107" s="34">
        <f t="shared" si="25"/>
        <v>0.83399999999999996</v>
      </c>
      <c r="AX107" s="34">
        <f t="shared" si="25"/>
        <v>0.83599999999999997</v>
      </c>
      <c r="AY107" s="34">
        <f t="shared" si="25"/>
        <v>0.83799999999999997</v>
      </c>
      <c r="AZ107" s="34">
        <f t="shared" si="25"/>
        <v>0.84</v>
      </c>
      <c r="BA107" s="34">
        <f t="shared" si="25"/>
        <v>0.84199999999999997</v>
      </c>
      <c r="BB107" s="34">
        <f t="shared" si="25"/>
        <v>0.84399999999999997</v>
      </c>
      <c r="BC107" s="34">
        <f t="shared" si="25"/>
        <v>0.84599999999999997</v>
      </c>
      <c r="BD107" s="34">
        <f t="shared" si="25"/>
        <v>0.84799999999999998</v>
      </c>
      <c r="BE107" s="34">
        <f t="shared" si="25"/>
        <v>0.85</v>
      </c>
      <c r="BF107" s="45">
        <f t="shared" si="22"/>
        <v>0.85200000000000031</v>
      </c>
      <c r="BG107" s="46">
        <f t="shared" si="22"/>
        <v>0.85400000000000009</v>
      </c>
      <c r="BH107" s="46">
        <f t="shared" si="22"/>
        <v>0.85599999999999987</v>
      </c>
      <c r="BI107" s="46">
        <f t="shared" si="22"/>
        <v>0.85800000000000054</v>
      </c>
      <c r="BJ107" s="46">
        <f t="shared" si="22"/>
        <v>0.86000000000000032</v>
      </c>
      <c r="BK107" s="46">
        <f t="shared" si="22"/>
        <v>0.8620000000000001</v>
      </c>
      <c r="BL107" s="46">
        <f t="shared" si="22"/>
        <v>0.86399999999999988</v>
      </c>
      <c r="BM107" s="46">
        <f t="shared" si="22"/>
        <v>0.86599999999999966</v>
      </c>
      <c r="BN107" s="46">
        <f t="shared" si="22"/>
        <v>0.86800000000000033</v>
      </c>
      <c r="BO107" s="46">
        <f t="shared" si="22"/>
        <v>0.87000000000000011</v>
      </c>
    </row>
    <row r="108" spans="3:67" s="9" customFormat="1" x14ac:dyDescent="0.25"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45"/>
      <c r="BG108" s="37"/>
    </row>
    <row r="109" spans="3:67" s="9" customFormat="1" x14ac:dyDescent="0.25">
      <c r="C109" s="9" t="s">
        <v>91</v>
      </c>
      <c r="D109" s="47" t="s">
        <v>1</v>
      </c>
      <c r="E109" s="47" t="s">
        <v>2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45"/>
      <c r="BG109" s="37"/>
    </row>
    <row r="110" spans="3:67" s="9" customFormat="1" x14ac:dyDescent="0.25">
      <c r="D110" s="26" t="s">
        <v>80</v>
      </c>
      <c r="E110" s="26" t="s">
        <v>81</v>
      </c>
      <c r="G110" s="34">
        <f>G64</f>
        <v>3.5000000000000003E-2</v>
      </c>
      <c r="H110" s="34">
        <f t="shared" ref="H110:BE110" si="26">H64</f>
        <v>3.5499999999999997E-2</v>
      </c>
      <c r="I110" s="34">
        <f t="shared" si="26"/>
        <v>3.5999999999999997E-2</v>
      </c>
      <c r="J110" s="34">
        <f t="shared" si="26"/>
        <v>3.6499999999999998E-2</v>
      </c>
      <c r="K110" s="34">
        <f t="shared" si="26"/>
        <v>3.6999999999999998E-2</v>
      </c>
      <c r="L110" s="34">
        <f t="shared" si="26"/>
        <v>3.7499999999999999E-2</v>
      </c>
      <c r="M110" s="34">
        <f t="shared" si="26"/>
        <v>3.7999999999999999E-2</v>
      </c>
      <c r="N110" s="34">
        <f t="shared" si="26"/>
        <v>3.85E-2</v>
      </c>
      <c r="O110" s="34">
        <f t="shared" si="26"/>
        <v>3.9E-2</v>
      </c>
      <c r="P110" s="34">
        <f t="shared" si="26"/>
        <v>3.9499999999999903E-2</v>
      </c>
      <c r="Q110" s="34">
        <f t="shared" si="26"/>
        <v>3.9999999999999897E-2</v>
      </c>
      <c r="R110" s="34">
        <f t="shared" si="26"/>
        <v>4.0750000000000001E-2</v>
      </c>
      <c r="S110" s="34">
        <f t="shared" si="26"/>
        <v>4.1500000000000099E-2</v>
      </c>
      <c r="T110" s="34">
        <f t="shared" si="26"/>
        <v>4.2250000000000197E-2</v>
      </c>
      <c r="U110" s="34">
        <f t="shared" si="26"/>
        <v>4.3000000000000302E-2</v>
      </c>
      <c r="V110" s="34">
        <f t="shared" si="26"/>
        <v>4.37500000000004E-2</v>
      </c>
      <c r="W110" s="34">
        <f t="shared" si="26"/>
        <v>4.4500000000000497E-2</v>
      </c>
      <c r="X110" s="34">
        <f t="shared" si="26"/>
        <v>4.5250000000000602E-2</v>
      </c>
      <c r="Y110" s="34">
        <f t="shared" si="26"/>
        <v>4.60000000000007E-2</v>
      </c>
      <c r="Z110" s="34">
        <f t="shared" si="26"/>
        <v>4.6750000000000798E-2</v>
      </c>
      <c r="AA110" s="34">
        <f t="shared" si="26"/>
        <v>4.7500000000000903E-2</v>
      </c>
      <c r="AB110" s="34">
        <f t="shared" si="26"/>
        <v>4.8250000000001E-2</v>
      </c>
      <c r="AC110" s="34">
        <f t="shared" si="26"/>
        <v>4.9000000000001202E-2</v>
      </c>
      <c r="AD110" s="34">
        <f t="shared" si="26"/>
        <v>4.97500000000013E-2</v>
      </c>
      <c r="AE110" s="34">
        <f t="shared" si="26"/>
        <v>5.0500000000001398E-2</v>
      </c>
      <c r="AF110" s="34">
        <f t="shared" si="26"/>
        <v>5.1250000000001503E-2</v>
      </c>
      <c r="AG110" s="34">
        <f t="shared" si="26"/>
        <v>5.20000000000016E-2</v>
      </c>
      <c r="AH110" s="34">
        <f t="shared" si="26"/>
        <v>5.2750000000001698E-2</v>
      </c>
      <c r="AI110" s="34">
        <f t="shared" si="26"/>
        <v>5.3500000000001803E-2</v>
      </c>
      <c r="AJ110" s="34">
        <f t="shared" si="26"/>
        <v>5.4250000000001901E-2</v>
      </c>
      <c r="AK110" s="34">
        <f t="shared" si="26"/>
        <v>5.5000000000001999E-2</v>
      </c>
      <c r="AL110" s="34">
        <f t="shared" si="26"/>
        <v>5.5750000000002103E-2</v>
      </c>
      <c r="AM110" s="34">
        <f t="shared" si="26"/>
        <v>5.6500000000002201E-2</v>
      </c>
      <c r="AN110" s="34">
        <f t="shared" si="26"/>
        <v>5.7250000000002299E-2</v>
      </c>
      <c r="AO110" s="34">
        <f t="shared" si="26"/>
        <v>5.8000000000002397E-2</v>
      </c>
      <c r="AP110" s="34">
        <f t="shared" si="26"/>
        <v>5.8750000000002502E-2</v>
      </c>
      <c r="AQ110" s="34">
        <f t="shared" si="26"/>
        <v>5.9500000000002599E-2</v>
      </c>
      <c r="AR110" s="34">
        <f t="shared" si="26"/>
        <v>6.0250000000002697E-2</v>
      </c>
      <c r="AS110" s="34">
        <f t="shared" si="26"/>
        <v>6.1000000000002802E-2</v>
      </c>
      <c r="AT110" s="34">
        <f t="shared" si="26"/>
        <v>6.17500000000029E-2</v>
      </c>
      <c r="AU110" s="34">
        <f t="shared" si="26"/>
        <v>6.2500000000002998E-2</v>
      </c>
      <c r="AV110" s="34">
        <f t="shared" si="26"/>
        <v>6.3250000000003095E-2</v>
      </c>
      <c r="AW110" s="34">
        <f t="shared" si="26"/>
        <v>6.4000000000003304E-2</v>
      </c>
      <c r="AX110" s="34">
        <f t="shared" si="26"/>
        <v>6.4750000000003402E-2</v>
      </c>
      <c r="AY110" s="34">
        <f t="shared" si="26"/>
        <v>6.55000000000035E-2</v>
      </c>
      <c r="AZ110" s="34">
        <f t="shared" si="26"/>
        <v>6.6250000000003598E-2</v>
      </c>
      <c r="BA110" s="34">
        <f t="shared" si="26"/>
        <v>6.7000000000003695E-2</v>
      </c>
      <c r="BB110" s="34">
        <f t="shared" si="26"/>
        <v>6.7750000000003793E-2</v>
      </c>
      <c r="BC110" s="34">
        <f t="shared" si="26"/>
        <v>6.8500000000003905E-2</v>
      </c>
      <c r="BD110" s="34">
        <f t="shared" si="26"/>
        <v>6.9250000000004003E-2</v>
      </c>
      <c r="BE110" s="34">
        <f t="shared" si="26"/>
        <v>7.0000000000004101E-2</v>
      </c>
      <c r="BF110" s="45">
        <f t="shared" ref="BF110:BO114" si="27">_xlfn.FORECAST.LINEAR(BF$100,$AV110:$BE110,$AV$100:$BE$100)</f>
        <v>7.0750000000004309E-2</v>
      </c>
      <c r="BG110" s="46">
        <f t="shared" si="27"/>
        <v>7.1500000000004338E-2</v>
      </c>
      <c r="BH110" s="46">
        <f t="shared" si="27"/>
        <v>7.2250000000004588E-2</v>
      </c>
      <c r="BI110" s="46">
        <f t="shared" si="27"/>
        <v>7.3000000000004617E-2</v>
      </c>
      <c r="BJ110" s="46">
        <f t="shared" si="27"/>
        <v>7.3750000000004867E-2</v>
      </c>
      <c r="BK110" s="46">
        <f t="shared" si="27"/>
        <v>7.4500000000004896E-2</v>
      </c>
      <c r="BL110" s="46">
        <f t="shared" si="27"/>
        <v>7.5250000000004924E-2</v>
      </c>
      <c r="BM110" s="46">
        <f t="shared" si="27"/>
        <v>7.6000000000005175E-2</v>
      </c>
      <c r="BN110" s="46">
        <f t="shared" si="27"/>
        <v>7.6750000000005203E-2</v>
      </c>
      <c r="BO110" s="46">
        <f t="shared" si="27"/>
        <v>7.7500000000005231E-2</v>
      </c>
    </row>
    <row r="111" spans="3:67" s="9" customFormat="1" x14ac:dyDescent="0.25">
      <c r="D111" s="26" t="s">
        <v>92</v>
      </c>
      <c r="E111" s="26" t="s">
        <v>83</v>
      </c>
      <c r="G111" s="34">
        <f>G44</f>
        <v>0.8</v>
      </c>
      <c r="H111" s="34">
        <f t="shared" ref="H111:BE111" si="28">H44</f>
        <v>0.80200000000000005</v>
      </c>
      <c r="I111" s="34">
        <f t="shared" si="28"/>
        <v>0.80400000000000005</v>
      </c>
      <c r="J111" s="34">
        <f t="shared" si="28"/>
        <v>0.80600000000000005</v>
      </c>
      <c r="K111" s="34">
        <f t="shared" si="28"/>
        <v>0.80800000000000005</v>
      </c>
      <c r="L111" s="34">
        <f t="shared" si="28"/>
        <v>0.81</v>
      </c>
      <c r="M111" s="34">
        <f t="shared" si="28"/>
        <v>0.81200000000000006</v>
      </c>
      <c r="N111" s="34">
        <f t="shared" si="28"/>
        <v>0.81399999999999995</v>
      </c>
      <c r="O111" s="34">
        <f t="shared" si="28"/>
        <v>0.81599999999999995</v>
      </c>
      <c r="P111" s="34">
        <f t="shared" si="28"/>
        <v>0.81799999999999995</v>
      </c>
      <c r="Q111" s="34">
        <f t="shared" si="28"/>
        <v>0.82</v>
      </c>
      <c r="R111" s="34">
        <f t="shared" si="28"/>
        <v>0.82199999999999995</v>
      </c>
      <c r="S111" s="34">
        <f t="shared" si="28"/>
        <v>0.82399999999999995</v>
      </c>
      <c r="T111" s="34">
        <f t="shared" si="28"/>
        <v>0.82599999999999996</v>
      </c>
      <c r="U111" s="34">
        <f t="shared" si="28"/>
        <v>0.82799999999999996</v>
      </c>
      <c r="V111" s="34">
        <f t="shared" si="28"/>
        <v>0.83</v>
      </c>
      <c r="W111" s="34">
        <f t="shared" si="28"/>
        <v>0.83199999999999996</v>
      </c>
      <c r="X111" s="34">
        <f t="shared" si="28"/>
        <v>0.83399999999999996</v>
      </c>
      <c r="Y111" s="34">
        <f t="shared" si="28"/>
        <v>0.83599999999999997</v>
      </c>
      <c r="Z111" s="34">
        <f t="shared" si="28"/>
        <v>0.83799999999999997</v>
      </c>
      <c r="AA111" s="34">
        <f t="shared" si="28"/>
        <v>0.84</v>
      </c>
      <c r="AB111" s="34">
        <f t="shared" si="28"/>
        <v>0.84199999999999997</v>
      </c>
      <c r="AC111" s="34">
        <f t="shared" si="28"/>
        <v>0.84399999999999997</v>
      </c>
      <c r="AD111" s="34">
        <f t="shared" si="28"/>
        <v>0.84599999999999997</v>
      </c>
      <c r="AE111" s="34">
        <f t="shared" si="28"/>
        <v>0.84799999999999998</v>
      </c>
      <c r="AF111" s="34">
        <f t="shared" si="28"/>
        <v>0.85</v>
      </c>
      <c r="AG111" s="34">
        <f t="shared" si="28"/>
        <v>0.85199999999999998</v>
      </c>
      <c r="AH111" s="34">
        <f t="shared" si="28"/>
        <v>0.85399999999999998</v>
      </c>
      <c r="AI111" s="34">
        <f t="shared" si="28"/>
        <v>0.85599999999999998</v>
      </c>
      <c r="AJ111" s="34">
        <f t="shared" si="28"/>
        <v>0.85799999999999998</v>
      </c>
      <c r="AK111" s="34">
        <f t="shared" si="28"/>
        <v>0.86</v>
      </c>
      <c r="AL111" s="34">
        <f t="shared" si="28"/>
        <v>0.86199999999999999</v>
      </c>
      <c r="AM111" s="34">
        <f t="shared" si="28"/>
        <v>0.86399999999999999</v>
      </c>
      <c r="AN111" s="34">
        <f t="shared" si="28"/>
        <v>0.86599999999999999</v>
      </c>
      <c r="AO111" s="34">
        <f t="shared" si="28"/>
        <v>0.86799999999999999</v>
      </c>
      <c r="AP111" s="34">
        <f t="shared" si="28"/>
        <v>0.87</v>
      </c>
      <c r="AQ111" s="34">
        <f t="shared" si="28"/>
        <v>0.872</v>
      </c>
      <c r="AR111" s="34">
        <f t="shared" si="28"/>
        <v>0.874</v>
      </c>
      <c r="AS111" s="34">
        <f t="shared" si="28"/>
        <v>0.876</v>
      </c>
      <c r="AT111" s="34">
        <f t="shared" si="28"/>
        <v>0.878</v>
      </c>
      <c r="AU111" s="34">
        <f t="shared" si="28"/>
        <v>0.88</v>
      </c>
      <c r="AV111" s="34">
        <f t="shared" si="28"/>
        <v>0.88200000000000001</v>
      </c>
      <c r="AW111" s="34">
        <f t="shared" si="28"/>
        <v>0.88400000000000001</v>
      </c>
      <c r="AX111" s="34">
        <f t="shared" si="28"/>
        <v>0.88600000000000001</v>
      </c>
      <c r="AY111" s="34">
        <f t="shared" si="28"/>
        <v>0.88800000000000001</v>
      </c>
      <c r="AZ111" s="34">
        <f t="shared" si="28"/>
        <v>0.89</v>
      </c>
      <c r="BA111" s="34">
        <f t="shared" si="28"/>
        <v>0.89200000000000002</v>
      </c>
      <c r="BB111" s="34">
        <f t="shared" si="28"/>
        <v>0.89400000000000002</v>
      </c>
      <c r="BC111" s="34">
        <f t="shared" si="28"/>
        <v>0.89600000000000002</v>
      </c>
      <c r="BD111" s="34">
        <f t="shared" si="28"/>
        <v>0.89800000000000002</v>
      </c>
      <c r="BE111" s="34">
        <f t="shared" si="28"/>
        <v>0.9</v>
      </c>
      <c r="BF111" s="45">
        <f t="shared" si="27"/>
        <v>0.90200000000000014</v>
      </c>
      <c r="BG111" s="46">
        <f t="shared" si="27"/>
        <v>0.90399999999999991</v>
      </c>
      <c r="BH111" s="46">
        <f t="shared" si="27"/>
        <v>0.90599999999999969</v>
      </c>
      <c r="BI111" s="46">
        <f t="shared" si="27"/>
        <v>0.90800000000000036</v>
      </c>
      <c r="BJ111" s="46">
        <f t="shared" si="27"/>
        <v>0.91000000000000014</v>
      </c>
      <c r="BK111" s="46">
        <f t="shared" si="27"/>
        <v>0.91199999999999992</v>
      </c>
      <c r="BL111" s="46">
        <f t="shared" si="27"/>
        <v>0.9139999999999997</v>
      </c>
      <c r="BM111" s="46">
        <f t="shared" si="27"/>
        <v>0.91599999999999948</v>
      </c>
      <c r="BN111" s="46">
        <f t="shared" si="27"/>
        <v>0.91800000000000015</v>
      </c>
      <c r="BO111" s="46">
        <f t="shared" si="27"/>
        <v>0.91999999999999993</v>
      </c>
    </row>
    <row r="112" spans="3:67" s="9" customFormat="1" x14ac:dyDescent="0.25">
      <c r="D112" s="26" t="s">
        <v>85</v>
      </c>
      <c r="E112" s="26" t="s">
        <v>86</v>
      </c>
      <c r="G112" s="34">
        <f>G66</f>
        <v>1E-3</v>
      </c>
      <c r="H112" s="34">
        <f t="shared" ref="H112:BE112" si="29">H66</f>
        <v>1.1999999999999999E-3</v>
      </c>
      <c r="I112" s="34">
        <f t="shared" si="29"/>
        <v>1.4E-3</v>
      </c>
      <c r="J112" s="34">
        <f t="shared" si="29"/>
        <v>1.6000000000000001E-3</v>
      </c>
      <c r="K112" s="34">
        <f t="shared" si="29"/>
        <v>1.8E-3</v>
      </c>
      <c r="L112" s="34">
        <f t="shared" si="29"/>
        <v>2E-3</v>
      </c>
      <c r="M112" s="34">
        <f t="shared" si="29"/>
        <v>2.2000000000000001E-3</v>
      </c>
      <c r="N112" s="34">
        <f t="shared" si="29"/>
        <v>2.3999999999999998E-3</v>
      </c>
      <c r="O112" s="34">
        <f t="shared" si="29"/>
        <v>2.5999999999999999E-3</v>
      </c>
      <c r="P112" s="34">
        <f t="shared" si="29"/>
        <v>2.8E-3</v>
      </c>
      <c r="Q112" s="34">
        <f t="shared" si="29"/>
        <v>3.0000000000000001E-3</v>
      </c>
      <c r="R112" s="34">
        <f t="shared" si="29"/>
        <v>3.2000000000000002E-3</v>
      </c>
      <c r="S112" s="34">
        <f t="shared" si="29"/>
        <v>3.3999999999999998E-3</v>
      </c>
      <c r="T112" s="34">
        <f t="shared" si="29"/>
        <v>3.5999999999999999E-3</v>
      </c>
      <c r="U112" s="34">
        <f t="shared" si="29"/>
        <v>3.8E-3</v>
      </c>
      <c r="V112" s="34">
        <f t="shared" si="29"/>
        <v>4.0000000000000001E-3</v>
      </c>
      <c r="W112" s="34">
        <f t="shared" si="29"/>
        <v>4.1999999999999997E-3</v>
      </c>
      <c r="X112" s="34">
        <f t="shared" si="29"/>
        <v>4.4000000000000003E-3</v>
      </c>
      <c r="Y112" s="34">
        <f t="shared" si="29"/>
        <v>4.5999999999999999E-3</v>
      </c>
      <c r="Z112" s="34">
        <f t="shared" si="29"/>
        <v>4.7999999999999996E-3</v>
      </c>
      <c r="AA112" s="34">
        <f t="shared" si="29"/>
        <v>5.0000000000000001E-3</v>
      </c>
      <c r="AB112" s="34">
        <f t="shared" si="29"/>
        <v>5.1999999999999998E-3</v>
      </c>
      <c r="AC112" s="34">
        <f t="shared" si="29"/>
        <v>5.4000000000000003E-3</v>
      </c>
      <c r="AD112" s="34">
        <f t="shared" si="29"/>
        <v>5.5999999999999999E-3</v>
      </c>
      <c r="AE112" s="34">
        <f t="shared" si="29"/>
        <v>5.7999999999999996E-3</v>
      </c>
      <c r="AF112" s="34">
        <f t="shared" si="29"/>
        <v>6.0000000000000001E-3</v>
      </c>
      <c r="AG112" s="34">
        <f t="shared" si="29"/>
        <v>6.1999999999999998E-3</v>
      </c>
      <c r="AH112" s="34">
        <f t="shared" si="29"/>
        <v>6.4000000000000003E-3</v>
      </c>
      <c r="AI112" s="34">
        <f t="shared" si="29"/>
        <v>6.6E-3</v>
      </c>
      <c r="AJ112" s="34">
        <f t="shared" si="29"/>
        <v>6.7999999999999996E-3</v>
      </c>
      <c r="AK112" s="34">
        <f t="shared" si="29"/>
        <v>7.0000000000000001E-3</v>
      </c>
      <c r="AL112" s="34">
        <f t="shared" si="29"/>
        <v>7.1999999999999998E-3</v>
      </c>
      <c r="AM112" s="34">
        <f t="shared" si="29"/>
        <v>7.4000000000000003E-3</v>
      </c>
      <c r="AN112" s="34">
        <f t="shared" si="29"/>
        <v>7.6E-3</v>
      </c>
      <c r="AO112" s="34">
        <f t="shared" si="29"/>
        <v>7.7999999999999996E-3</v>
      </c>
      <c r="AP112" s="34">
        <f t="shared" si="29"/>
        <v>8.0000000000000002E-3</v>
      </c>
      <c r="AQ112" s="34">
        <f t="shared" si="29"/>
        <v>8.2000000000000007E-3</v>
      </c>
      <c r="AR112" s="34">
        <f t="shared" si="29"/>
        <v>8.3999999999999995E-3</v>
      </c>
      <c r="AS112" s="34">
        <f t="shared" si="29"/>
        <v>8.6E-3</v>
      </c>
      <c r="AT112" s="34">
        <f t="shared" si="29"/>
        <v>8.8000000000000005E-3</v>
      </c>
      <c r="AU112" s="34">
        <f t="shared" si="29"/>
        <v>8.9999999999999906E-3</v>
      </c>
      <c r="AV112" s="34">
        <f t="shared" si="29"/>
        <v>9.1999999999999998E-3</v>
      </c>
      <c r="AW112" s="34">
        <f t="shared" si="29"/>
        <v>9.39999999999999E-3</v>
      </c>
      <c r="AX112" s="34">
        <f t="shared" si="29"/>
        <v>9.5999999999999905E-3</v>
      </c>
      <c r="AY112" s="34">
        <f t="shared" si="29"/>
        <v>9.7999999999999997E-3</v>
      </c>
      <c r="AZ112" s="34">
        <f t="shared" si="29"/>
        <v>9.9999999999999898E-3</v>
      </c>
      <c r="BA112" s="34">
        <f t="shared" si="29"/>
        <v>1.0200000000000001E-2</v>
      </c>
      <c r="BB112" s="34">
        <f t="shared" si="29"/>
        <v>1.04E-2</v>
      </c>
      <c r="BC112" s="34">
        <f t="shared" si="29"/>
        <v>1.06E-2</v>
      </c>
      <c r="BD112" s="34">
        <f t="shared" si="29"/>
        <v>1.0800000000000001E-2</v>
      </c>
      <c r="BE112" s="34">
        <f t="shared" si="29"/>
        <v>1.0999999999999999E-2</v>
      </c>
      <c r="BF112" s="45">
        <f t="shared" si="27"/>
        <v>1.1199999999999988E-2</v>
      </c>
      <c r="BG112" s="46">
        <f t="shared" si="27"/>
        <v>1.1399999999999966E-2</v>
      </c>
      <c r="BH112" s="46">
        <f t="shared" si="27"/>
        <v>1.1599999999999999E-2</v>
      </c>
      <c r="BI112" s="46">
        <f t="shared" si="27"/>
        <v>1.1799999999999977E-2</v>
      </c>
      <c r="BJ112" s="46">
        <f t="shared" si="27"/>
        <v>1.1999999999999955E-2</v>
      </c>
      <c r="BK112" s="46">
        <f t="shared" si="27"/>
        <v>1.2199999999999989E-2</v>
      </c>
      <c r="BL112" s="46">
        <f t="shared" si="27"/>
        <v>1.2399999999999967E-2</v>
      </c>
      <c r="BM112" s="46">
        <f t="shared" si="27"/>
        <v>1.26E-2</v>
      </c>
      <c r="BN112" s="46">
        <f t="shared" si="27"/>
        <v>1.2799999999999978E-2</v>
      </c>
      <c r="BO112" s="46">
        <f t="shared" si="27"/>
        <v>1.2999999999999956E-2</v>
      </c>
    </row>
    <row r="113" spans="3:67" s="9" customFormat="1" x14ac:dyDescent="0.25">
      <c r="D113" s="26" t="s">
        <v>87</v>
      </c>
      <c r="E113" s="26" t="s">
        <v>88</v>
      </c>
      <c r="G113" s="34">
        <f>G46</f>
        <v>0.8</v>
      </c>
      <c r="H113" s="34">
        <f t="shared" ref="H113:BE114" si="30">H46</f>
        <v>0.80100000000000005</v>
      </c>
      <c r="I113" s="34">
        <f t="shared" si="30"/>
        <v>0.80200000000000005</v>
      </c>
      <c r="J113" s="34">
        <f t="shared" si="30"/>
        <v>0.80300000000000005</v>
      </c>
      <c r="K113" s="34">
        <f t="shared" si="30"/>
        <v>0.80400000000000005</v>
      </c>
      <c r="L113" s="34">
        <f t="shared" si="30"/>
        <v>0.80500000000000005</v>
      </c>
      <c r="M113" s="34">
        <f t="shared" si="30"/>
        <v>0.80600000000000005</v>
      </c>
      <c r="N113" s="34">
        <f t="shared" si="30"/>
        <v>0.80700000000000005</v>
      </c>
      <c r="O113" s="34">
        <f t="shared" si="30"/>
        <v>0.80800000000000005</v>
      </c>
      <c r="P113" s="34">
        <f t="shared" si="30"/>
        <v>0.80900000000000005</v>
      </c>
      <c r="Q113" s="34">
        <f t="shared" si="30"/>
        <v>0.81</v>
      </c>
      <c r="R113" s="34">
        <f t="shared" si="30"/>
        <v>0.81100000000000005</v>
      </c>
      <c r="S113" s="34">
        <f t="shared" si="30"/>
        <v>0.81200000000000006</v>
      </c>
      <c r="T113" s="34">
        <f t="shared" si="30"/>
        <v>0.81299999999999994</v>
      </c>
      <c r="U113" s="34">
        <f t="shared" si="30"/>
        <v>0.81399999999999995</v>
      </c>
      <c r="V113" s="34">
        <f t="shared" si="30"/>
        <v>0.81499999999999995</v>
      </c>
      <c r="W113" s="34">
        <f t="shared" si="30"/>
        <v>0.81599999999999995</v>
      </c>
      <c r="X113" s="34">
        <f t="shared" si="30"/>
        <v>0.81699999999999995</v>
      </c>
      <c r="Y113" s="34">
        <f t="shared" si="30"/>
        <v>0.81799999999999995</v>
      </c>
      <c r="Z113" s="34">
        <f t="shared" si="30"/>
        <v>0.81899999999999995</v>
      </c>
      <c r="AA113" s="34">
        <f t="shared" si="30"/>
        <v>0.82</v>
      </c>
      <c r="AB113" s="34">
        <f t="shared" si="30"/>
        <v>0.82099999999999995</v>
      </c>
      <c r="AC113" s="34">
        <f t="shared" si="30"/>
        <v>0.82199999999999995</v>
      </c>
      <c r="AD113" s="34">
        <f t="shared" si="30"/>
        <v>0.82299999999999995</v>
      </c>
      <c r="AE113" s="34">
        <f t="shared" si="30"/>
        <v>0.82399999999999995</v>
      </c>
      <c r="AF113" s="34">
        <f t="shared" si="30"/>
        <v>0.82499999999999996</v>
      </c>
      <c r="AG113" s="34">
        <f t="shared" si="30"/>
        <v>0.82599999999999996</v>
      </c>
      <c r="AH113" s="34">
        <f t="shared" si="30"/>
        <v>0.82699999999999996</v>
      </c>
      <c r="AI113" s="34">
        <f t="shared" si="30"/>
        <v>0.82799999999999996</v>
      </c>
      <c r="AJ113" s="34">
        <f t="shared" si="30"/>
        <v>0.82899999999999996</v>
      </c>
      <c r="AK113" s="34">
        <f t="shared" si="30"/>
        <v>0.83</v>
      </c>
      <c r="AL113" s="34">
        <f t="shared" si="30"/>
        <v>0.83099999999999996</v>
      </c>
      <c r="AM113" s="34">
        <f t="shared" si="30"/>
        <v>0.83199999999999996</v>
      </c>
      <c r="AN113" s="34">
        <f t="shared" si="30"/>
        <v>0.83299999999999996</v>
      </c>
      <c r="AO113" s="34">
        <f t="shared" si="30"/>
        <v>0.83399999999999996</v>
      </c>
      <c r="AP113" s="34">
        <f t="shared" si="30"/>
        <v>0.83499999999999996</v>
      </c>
      <c r="AQ113" s="34">
        <f t="shared" si="30"/>
        <v>0.83599999999999997</v>
      </c>
      <c r="AR113" s="34">
        <f t="shared" si="30"/>
        <v>0.83699999999999997</v>
      </c>
      <c r="AS113" s="34">
        <f t="shared" si="30"/>
        <v>0.83799999999999997</v>
      </c>
      <c r="AT113" s="34">
        <f t="shared" si="30"/>
        <v>0.83899999999999997</v>
      </c>
      <c r="AU113" s="34">
        <f t="shared" si="30"/>
        <v>0.84</v>
      </c>
      <c r="AV113" s="34">
        <f t="shared" si="30"/>
        <v>0.84099999999999997</v>
      </c>
      <c r="AW113" s="34">
        <f t="shared" si="30"/>
        <v>0.84199999999999997</v>
      </c>
      <c r="AX113" s="34">
        <f t="shared" si="30"/>
        <v>0.84299999999999997</v>
      </c>
      <c r="AY113" s="34">
        <f t="shared" si="30"/>
        <v>0.84399999999999997</v>
      </c>
      <c r="AZ113" s="34">
        <f t="shared" si="30"/>
        <v>0.84499999999999997</v>
      </c>
      <c r="BA113" s="34">
        <f t="shared" si="30"/>
        <v>0.84599999999999997</v>
      </c>
      <c r="BB113" s="34">
        <f t="shared" si="30"/>
        <v>0.84699999999999998</v>
      </c>
      <c r="BC113" s="34">
        <f t="shared" si="30"/>
        <v>0.84799999999999998</v>
      </c>
      <c r="BD113" s="34">
        <f t="shared" si="30"/>
        <v>0.84899999999999998</v>
      </c>
      <c r="BE113" s="34">
        <f t="shared" si="30"/>
        <v>0.85</v>
      </c>
      <c r="BF113" s="45">
        <f t="shared" si="27"/>
        <v>0.85099999999999998</v>
      </c>
      <c r="BG113" s="46">
        <f t="shared" si="27"/>
        <v>0.85199999999999987</v>
      </c>
      <c r="BH113" s="46">
        <f t="shared" si="27"/>
        <v>0.85299999999999976</v>
      </c>
      <c r="BI113" s="46">
        <f t="shared" si="27"/>
        <v>0.85400000000000009</v>
      </c>
      <c r="BJ113" s="46">
        <f t="shared" si="27"/>
        <v>0.85499999999999998</v>
      </c>
      <c r="BK113" s="46">
        <f t="shared" si="27"/>
        <v>0.85599999999999987</v>
      </c>
      <c r="BL113" s="46">
        <f t="shared" si="27"/>
        <v>0.85699999999999976</v>
      </c>
      <c r="BM113" s="46">
        <f t="shared" si="27"/>
        <v>0.85799999999999965</v>
      </c>
      <c r="BN113" s="46">
        <f t="shared" si="27"/>
        <v>0.85899999999999999</v>
      </c>
      <c r="BO113" s="46">
        <f t="shared" si="27"/>
        <v>0.85999999999999988</v>
      </c>
    </row>
    <row r="114" spans="3:67" s="9" customFormat="1" x14ac:dyDescent="0.25">
      <c r="D114" s="26" t="s">
        <v>93</v>
      </c>
      <c r="E114" s="26" t="s">
        <v>6</v>
      </c>
      <c r="G114" s="34">
        <f>G47</f>
        <v>0.8</v>
      </c>
      <c r="H114" s="34">
        <f t="shared" si="30"/>
        <v>0.80100000000000005</v>
      </c>
      <c r="I114" s="34">
        <f t="shared" si="30"/>
        <v>0.80200000000000005</v>
      </c>
      <c r="J114" s="34">
        <f t="shared" si="30"/>
        <v>0.80300000000000005</v>
      </c>
      <c r="K114" s="34">
        <f t="shared" si="30"/>
        <v>0.80400000000000005</v>
      </c>
      <c r="L114" s="34">
        <f t="shared" si="30"/>
        <v>0.80500000000000005</v>
      </c>
      <c r="M114" s="34">
        <f t="shared" si="30"/>
        <v>0.80600000000000005</v>
      </c>
      <c r="N114" s="34">
        <f t="shared" si="30"/>
        <v>0.80700000000000005</v>
      </c>
      <c r="O114" s="34">
        <f t="shared" si="30"/>
        <v>0.80800000000000005</v>
      </c>
      <c r="P114" s="34">
        <f t="shared" si="30"/>
        <v>0.80900000000000005</v>
      </c>
      <c r="Q114" s="34">
        <f t="shared" si="30"/>
        <v>0.81</v>
      </c>
      <c r="R114" s="34">
        <f t="shared" si="30"/>
        <v>0.81100000000000005</v>
      </c>
      <c r="S114" s="34">
        <f t="shared" si="30"/>
        <v>0.81200000000000006</v>
      </c>
      <c r="T114" s="34">
        <f t="shared" si="30"/>
        <v>0.81299999999999994</v>
      </c>
      <c r="U114" s="34">
        <f t="shared" si="30"/>
        <v>0.81399999999999995</v>
      </c>
      <c r="V114" s="34">
        <f t="shared" si="30"/>
        <v>0.81499999999999995</v>
      </c>
      <c r="W114" s="34">
        <f t="shared" si="30"/>
        <v>0.81599999999999995</v>
      </c>
      <c r="X114" s="34">
        <f t="shared" si="30"/>
        <v>0.81699999999999995</v>
      </c>
      <c r="Y114" s="34">
        <f t="shared" si="30"/>
        <v>0.81799999999999995</v>
      </c>
      <c r="Z114" s="34">
        <f t="shared" si="30"/>
        <v>0.81899999999999995</v>
      </c>
      <c r="AA114" s="34">
        <f t="shared" si="30"/>
        <v>0.82</v>
      </c>
      <c r="AB114" s="34">
        <f t="shared" si="30"/>
        <v>0.82099999999999995</v>
      </c>
      <c r="AC114" s="34">
        <f t="shared" si="30"/>
        <v>0.82199999999999995</v>
      </c>
      <c r="AD114" s="34">
        <f t="shared" si="30"/>
        <v>0.82299999999999995</v>
      </c>
      <c r="AE114" s="34">
        <f t="shared" si="30"/>
        <v>0.82399999999999995</v>
      </c>
      <c r="AF114" s="34">
        <f t="shared" si="30"/>
        <v>0.82499999999999996</v>
      </c>
      <c r="AG114" s="34">
        <f t="shared" si="30"/>
        <v>0.82599999999999996</v>
      </c>
      <c r="AH114" s="34">
        <f t="shared" si="30"/>
        <v>0.82699999999999996</v>
      </c>
      <c r="AI114" s="34">
        <f t="shared" si="30"/>
        <v>0.82799999999999996</v>
      </c>
      <c r="AJ114" s="34">
        <f t="shared" si="30"/>
        <v>0.82899999999999996</v>
      </c>
      <c r="AK114" s="34">
        <f t="shared" si="30"/>
        <v>0.83</v>
      </c>
      <c r="AL114" s="34">
        <f t="shared" si="30"/>
        <v>0.83099999999999996</v>
      </c>
      <c r="AM114" s="34">
        <f t="shared" si="30"/>
        <v>0.83199999999999996</v>
      </c>
      <c r="AN114" s="34">
        <f t="shared" si="30"/>
        <v>0.83299999999999996</v>
      </c>
      <c r="AO114" s="34">
        <f t="shared" si="30"/>
        <v>0.83399999999999996</v>
      </c>
      <c r="AP114" s="34">
        <f t="shared" si="30"/>
        <v>0.83499999999999996</v>
      </c>
      <c r="AQ114" s="34">
        <f t="shared" si="30"/>
        <v>0.83599999999999997</v>
      </c>
      <c r="AR114" s="34">
        <f t="shared" si="30"/>
        <v>0.83699999999999997</v>
      </c>
      <c r="AS114" s="34">
        <f t="shared" si="30"/>
        <v>0.83799999999999997</v>
      </c>
      <c r="AT114" s="34">
        <f t="shared" si="30"/>
        <v>0.83899999999999997</v>
      </c>
      <c r="AU114" s="34">
        <f t="shared" si="30"/>
        <v>0.84</v>
      </c>
      <c r="AV114" s="34">
        <f t="shared" si="30"/>
        <v>0.84099999999999997</v>
      </c>
      <c r="AW114" s="34">
        <f t="shared" si="30"/>
        <v>0.84199999999999997</v>
      </c>
      <c r="AX114" s="34">
        <f t="shared" si="30"/>
        <v>0.84299999999999997</v>
      </c>
      <c r="AY114" s="34">
        <f t="shared" si="30"/>
        <v>0.84399999999999997</v>
      </c>
      <c r="AZ114" s="34">
        <f t="shared" si="30"/>
        <v>0.84499999999999997</v>
      </c>
      <c r="BA114" s="34">
        <f t="shared" si="30"/>
        <v>0.84599999999999997</v>
      </c>
      <c r="BB114" s="34">
        <f t="shared" si="30"/>
        <v>0.84699999999999998</v>
      </c>
      <c r="BC114" s="34">
        <f t="shared" si="30"/>
        <v>0.84799999999999998</v>
      </c>
      <c r="BD114" s="34">
        <f t="shared" si="30"/>
        <v>0.84899999999999998</v>
      </c>
      <c r="BE114" s="34">
        <f t="shared" si="30"/>
        <v>0.85</v>
      </c>
      <c r="BF114" s="45">
        <f t="shared" si="27"/>
        <v>0.85099999999999998</v>
      </c>
      <c r="BG114" s="46">
        <f t="shared" si="27"/>
        <v>0.85199999999999987</v>
      </c>
      <c r="BH114" s="46">
        <f t="shared" si="27"/>
        <v>0.85299999999999976</v>
      </c>
      <c r="BI114" s="46">
        <f t="shared" si="27"/>
        <v>0.85400000000000009</v>
      </c>
      <c r="BJ114" s="46">
        <f t="shared" si="27"/>
        <v>0.85499999999999998</v>
      </c>
      <c r="BK114" s="46">
        <f t="shared" si="27"/>
        <v>0.85599999999999987</v>
      </c>
      <c r="BL114" s="46">
        <f t="shared" si="27"/>
        <v>0.85699999999999976</v>
      </c>
      <c r="BM114" s="46">
        <f t="shared" si="27"/>
        <v>0.85799999999999965</v>
      </c>
      <c r="BN114" s="46">
        <f t="shared" si="27"/>
        <v>0.85899999999999999</v>
      </c>
      <c r="BO114" s="46">
        <f t="shared" si="27"/>
        <v>0.85999999999999988</v>
      </c>
    </row>
    <row r="115" spans="3:67" s="9" customFormat="1" x14ac:dyDescent="0.25"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45"/>
      <c r="BG115" s="37"/>
    </row>
    <row r="116" spans="3:67" s="9" customFormat="1" x14ac:dyDescent="0.25">
      <c r="C116" s="9" t="s">
        <v>94</v>
      </c>
      <c r="D116" s="48" t="s">
        <v>1</v>
      </c>
      <c r="E116" s="48" t="s">
        <v>2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45"/>
      <c r="BG116" s="37"/>
    </row>
    <row r="117" spans="3:67" s="9" customFormat="1" x14ac:dyDescent="0.25">
      <c r="D117" s="49" t="s">
        <v>80</v>
      </c>
      <c r="E117" s="27" t="s">
        <v>81</v>
      </c>
      <c r="G117" s="34">
        <f>G69</f>
        <v>3.5000000000000003E-2</v>
      </c>
      <c r="H117" s="34">
        <f t="shared" ref="H117:BE117" si="31">H69</f>
        <v>3.5499999999999997E-2</v>
      </c>
      <c r="I117" s="34">
        <f t="shared" si="31"/>
        <v>3.5999999999999997E-2</v>
      </c>
      <c r="J117" s="34">
        <f t="shared" si="31"/>
        <v>3.6499999999999998E-2</v>
      </c>
      <c r="K117" s="34">
        <f t="shared" si="31"/>
        <v>3.6999999999999998E-2</v>
      </c>
      <c r="L117" s="34">
        <f t="shared" si="31"/>
        <v>3.7499999999999999E-2</v>
      </c>
      <c r="M117" s="34">
        <f t="shared" si="31"/>
        <v>3.7999999999999999E-2</v>
      </c>
      <c r="N117" s="34">
        <f t="shared" si="31"/>
        <v>3.85E-2</v>
      </c>
      <c r="O117" s="34">
        <f t="shared" si="31"/>
        <v>3.9E-2</v>
      </c>
      <c r="P117" s="34">
        <f t="shared" si="31"/>
        <v>3.9499999999999903E-2</v>
      </c>
      <c r="Q117" s="34">
        <f t="shared" si="31"/>
        <v>3.9999999999999897E-2</v>
      </c>
      <c r="R117" s="34">
        <f t="shared" si="31"/>
        <v>4.0750000000000001E-2</v>
      </c>
      <c r="S117" s="34">
        <f t="shared" si="31"/>
        <v>4.1500000000000099E-2</v>
      </c>
      <c r="T117" s="34">
        <f t="shared" si="31"/>
        <v>4.2250000000000197E-2</v>
      </c>
      <c r="U117" s="34">
        <f t="shared" si="31"/>
        <v>4.3000000000000302E-2</v>
      </c>
      <c r="V117" s="34">
        <f t="shared" si="31"/>
        <v>4.37500000000004E-2</v>
      </c>
      <c r="W117" s="34">
        <f t="shared" si="31"/>
        <v>4.4500000000000497E-2</v>
      </c>
      <c r="X117" s="34">
        <f t="shared" si="31"/>
        <v>4.5250000000000602E-2</v>
      </c>
      <c r="Y117" s="34">
        <f t="shared" si="31"/>
        <v>4.60000000000007E-2</v>
      </c>
      <c r="Z117" s="34">
        <f t="shared" si="31"/>
        <v>4.6750000000000798E-2</v>
      </c>
      <c r="AA117" s="34">
        <f t="shared" si="31"/>
        <v>4.7500000000000903E-2</v>
      </c>
      <c r="AB117" s="34">
        <f t="shared" si="31"/>
        <v>4.8250000000001E-2</v>
      </c>
      <c r="AC117" s="34">
        <f t="shared" si="31"/>
        <v>4.9000000000001202E-2</v>
      </c>
      <c r="AD117" s="34">
        <f t="shared" si="31"/>
        <v>4.97500000000013E-2</v>
      </c>
      <c r="AE117" s="34">
        <f t="shared" si="31"/>
        <v>5.0500000000001398E-2</v>
      </c>
      <c r="AF117" s="34">
        <f t="shared" si="31"/>
        <v>5.1250000000001503E-2</v>
      </c>
      <c r="AG117" s="34">
        <f t="shared" si="31"/>
        <v>5.20000000000016E-2</v>
      </c>
      <c r="AH117" s="34">
        <f t="shared" si="31"/>
        <v>5.2750000000001698E-2</v>
      </c>
      <c r="AI117" s="34">
        <f t="shared" si="31"/>
        <v>5.3500000000001803E-2</v>
      </c>
      <c r="AJ117" s="34">
        <f t="shared" si="31"/>
        <v>5.4250000000001901E-2</v>
      </c>
      <c r="AK117" s="34">
        <f t="shared" si="31"/>
        <v>5.5000000000001999E-2</v>
      </c>
      <c r="AL117" s="34">
        <f t="shared" si="31"/>
        <v>5.5750000000002103E-2</v>
      </c>
      <c r="AM117" s="34">
        <f t="shared" si="31"/>
        <v>5.6500000000002201E-2</v>
      </c>
      <c r="AN117" s="34">
        <f t="shared" si="31"/>
        <v>5.7250000000002299E-2</v>
      </c>
      <c r="AO117" s="34">
        <f t="shared" si="31"/>
        <v>5.8000000000002397E-2</v>
      </c>
      <c r="AP117" s="34">
        <f t="shared" si="31"/>
        <v>5.8750000000002502E-2</v>
      </c>
      <c r="AQ117" s="34">
        <f t="shared" si="31"/>
        <v>5.9500000000002599E-2</v>
      </c>
      <c r="AR117" s="34">
        <f t="shared" si="31"/>
        <v>6.0250000000002697E-2</v>
      </c>
      <c r="AS117" s="34">
        <f t="shared" si="31"/>
        <v>6.1000000000002802E-2</v>
      </c>
      <c r="AT117" s="34">
        <f t="shared" si="31"/>
        <v>6.17500000000029E-2</v>
      </c>
      <c r="AU117" s="34">
        <f t="shared" si="31"/>
        <v>6.2500000000002998E-2</v>
      </c>
      <c r="AV117" s="34">
        <f t="shared" si="31"/>
        <v>6.3250000000003095E-2</v>
      </c>
      <c r="AW117" s="34">
        <f t="shared" si="31"/>
        <v>6.4000000000003304E-2</v>
      </c>
      <c r="AX117" s="34">
        <f t="shared" si="31"/>
        <v>6.4750000000003402E-2</v>
      </c>
      <c r="AY117" s="34">
        <f t="shared" si="31"/>
        <v>6.55000000000035E-2</v>
      </c>
      <c r="AZ117" s="34">
        <f t="shared" si="31"/>
        <v>6.6250000000003598E-2</v>
      </c>
      <c r="BA117" s="34">
        <f t="shared" si="31"/>
        <v>6.7000000000003695E-2</v>
      </c>
      <c r="BB117" s="34">
        <f t="shared" si="31"/>
        <v>6.7750000000003793E-2</v>
      </c>
      <c r="BC117" s="34">
        <f t="shared" si="31"/>
        <v>6.8500000000003905E-2</v>
      </c>
      <c r="BD117" s="34">
        <f t="shared" si="31"/>
        <v>6.9250000000004003E-2</v>
      </c>
      <c r="BE117" s="34">
        <f t="shared" si="31"/>
        <v>7.0000000000004101E-2</v>
      </c>
      <c r="BF117" s="45">
        <f t="shared" ref="BF117:BO121" si="32">_xlfn.FORECAST.LINEAR(BF$100,$AV117:$BE117,$AV$100:$BE$100)</f>
        <v>7.0750000000004309E-2</v>
      </c>
      <c r="BG117" s="46">
        <f t="shared" si="32"/>
        <v>7.1500000000004338E-2</v>
      </c>
      <c r="BH117" s="46">
        <f t="shared" si="32"/>
        <v>7.2250000000004588E-2</v>
      </c>
      <c r="BI117" s="46">
        <f t="shared" si="32"/>
        <v>7.3000000000004617E-2</v>
      </c>
      <c r="BJ117" s="46">
        <f t="shared" si="32"/>
        <v>7.3750000000004867E-2</v>
      </c>
      <c r="BK117" s="46">
        <f t="shared" si="32"/>
        <v>7.4500000000004896E-2</v>
      </c>
      <c r="BL117" s="46">
        <f t="shared" si="32"/>
        <v>7.5250000000004924E-2</v>
      </c>
      <c r="BM117" s="46">
        <f t="shared" si="32"/>
        <v>7.6000000000005175E-2</v>
      </c>
      <c r="BN117" s="46">
        <f t="shared" si="32"/>
        <v>7.6750000000005203E-2</v>
      </c>
      <c r="BO117" s="46">
        <f t="shared" si="32"/>
        <v>7.7500000000005231E-2</v>
      </c>
    </row>
    <row r="118" spans="3:67" s="9" customFormat="1" x14ac:dyDescent="0.25">
      <c r="D118" s="27" t="s">
        <v>95</v>
      </c>
      <c r="E118" s="27" t="s">
        <v>96</v>
      </c>
      <c r="G118" s="34">
        <f>G49</f>
        <v>0.8</v>
      </c>
      <c r="H118" s="34">
        <f t="shared" ref="H118:BE118" si="33">H49</f>
        <v>0.80200000000000005</v>
      </c>
      <c r="I118" s="34">
        <f t="shared" si="33"/>
        <v>0.80400000000000005</v>
      </c>
      <c r="J118" s="34">
        <f t="shared" si="33"/>
        <v>0.80600000000000005</v>
      </c>
      <c r="K118" s="34">
        <f t="shared" si="33"/>
        <v>0.80800000000000005</v>
      </c>
      <c r="L118" s="34">
        <f t="shared" si="33"/>
        <v>0.81</v>
      </c>
      <c r="M118" s="34">
        <f t="shared" si="33"/>
        <v>0.81200000000000006</v>
      </c>
      <c r="N118" s="34">
        <f t="shared" si="33"/>
        <v>0.81399999999999995</v>
      </c>
      <c r="O118" s="34">
        <f t="shared" si="33"/>
        <v>0.81599999999999995</v>
      </c>
      <c r="P118" s="34">
        <f t="shared" si="33"/>
        <v>0.81799999999999995</v>
      </c>
      <c r="Q118" s="34">
        <f t="shared" si="33"/>
        <v>0.82</v>
      </c>
      <c r="R118" s="34">
        <f t="shared" si="33"/>
        <v>0.82199999999999995</v>
      </c>
      <c r="S118" s="34">
        <f t="shared" si="33"/>
        <v>0.82399999999999995</v>
      </c>
      <c r="T118" s="34">
        <f t="shared" si="33"/>
        <v>0.82599999999999996</v>
      </c>
      <c r="U118" s="34">
        <f t="shared" si="33"/>
        <v>0.82799999999999996</v>
      </c>
      <c r="V118" s="34">
        <f t="shared" si="33"/>
        <v>0.83</v>
      </c>
      <c r="W118" s="34">
        <f t="shared" si="33"/>
        <v>0.83199999999999996</v>
      </c>
      <c r="X118" s="34">
        <f t="shared" si="33"/>
        <v>0.83399999999999996</v>
      </c>
      <c r="Y118" s="34">
        <f t="shared" si="33"/>
        <v>0.83599999999999997</v>
      </c>
      <c r="Z118" s="34">
        <f t="shared" si="33"/>
        <v>0.83799999999999997</v>
      </c>
      <c r="AA118" s="34">
        <f t="shared" si="33"/>
        <v>0.84</v>
      </c>
      <c r="AB118" s="34">
        <f t="shared" si="33"/>
        <v>0.84199999999999997</v>
      </c>
      <c r="AC118" s="34">
        <f t="shared" si="33"/>
        <v>0.84399999999999997</v>
      </c>
      <c r="AD118" s="34">
        <f t="shared" si="33"/>
        <v>0.84599999999999997</v>
      </c>
      <c r="AE118" s="34">
        <f t="shared" si="33"/>
        <v>0.84799999999999998</v>
      </c>
      <c r="AF118" s="34">
        <f t="shared" si="33"/>
        <v>0.85</v>
      </c>
      <c r="AG118" s="34">
        <f t="shared" si="33"/>
        <v>0.85199999999999998</v>
      </c>
      <c r="AH118" s="34">
        <f t="shared" si="33"/>
        <v>0.85399999999999998</v>
      </c>
      <c r="AI118" s="34">
        <f t="shared" si="33"/>
        <v>0.85599999999999998</v>
      </c>
      <c r="AJ118" s="34">
        <f t="shared" si="33"/>
        <v>0.85799999999999998</v>
      </c>
      <c r="AK118" s="34">
        <f t="shared" si="33"/>
        <v>0.86</v>
      </c>
      <c r="AL118" s="34">
        <f t="shared" si="33"/>
        <v>0.86199999999999999</v>
      </c>
      <c r="AM118" s="34">
        <f t="shared" si="33"/>
        <v>0.86399999999999999</v>
      </c>
      <c r="AN118" s="34">
        <f t="shared" si="33"/>
        <v>0.86599999999999999</v>
      </c>
      <c r="AO118" s="34">
        <f t="shared" si="33"/>
        <v>0.86799999999999999</v>
      </c>
      <c r="AP118" s="34">
        <f t="shared" si="33"/>
        <v>0.87</v>
      </c>
      <c r="AQ118" s="34">
        <f t="shared" si="33"/>
        <v>0.872</v>
      </c>
      <c r="AR118" s="34">
        <f t="shared" si="33"/>
        <v>0.874</v>
      </c>
      <c r="AS118" s="34">
        <f t="shared" si="33"/>
        <v>0.876</v>
      </c>
      <c r="AT118" s="34">
        <f t="shared" si="33"/>
        <v>0.878</v>
      </c>
      <c r="AU118" s="34">
        <f t="shared" si="33"/>
        <v>0.88</v>
      </c>
      <c r="AV118" s="34">
        <f t="shared" si="33"/>
        <v>0.88200000000000001</v>
      </c>
      <c r="AW118" s="34">
        <f t="shared" si="33"/>
        <v>0.88400000000000001</v>
      </c>
      <c r="AX118" s="34">
        <f t="shared" si="33"/>
        <v>0.88600000000000001</v>
      </c>
      <c r="AY118" s="34">
        <f t="shared" si="33"/>
        <v>0.88800000000000001</v>
      </c>
      <c r="AZ118" s="34">
        <f t="shared" si="33"/>
        <v>0.89</v>
      </c>
      <c r="BA118" s="34">
        <f t="shared" si="33"/>
        <v>0.89200000000000002</v>
      </c>
      <c r="BB118" s="34">
        <f t="shared" si="33"/>
        <v>0.89400000000000002</v>
      </c>
      <c r="BC118" s="34">
        <f t="shared" si="33"/>
        <v>0.89600000000000002</v>
      </c>
      <c r="BD118" s="34">
        <f t="shared" si="33"/>
        <v>0.89800000000000002</v>
      </c>
      <c r="BE118" s="34">
        <f t="shared" si="33"/>
        <v>0.9</v>
      </c>
      <c r="BF118" s="45">
        <f t="shared" si="32"/>
        <v>0.90200000000000014</v>
      </c>
      <c r="BG118" s="46">
        <f t="shared" si="32"/>
        <v>0.90399999999999991</v>
      </c>
      <c r="BH118" s="46">
        <f t="shared" si="32"/>
        <v>0.90599999999999969</v>
      </c>
      <c r="BI118" s="46">
        <f t="shared" si="32"/>
        <v>0.90800000000000036</v>
      </c>
      <c r="BJ118" s="46">
        <f t="shared" si="32"/>
        <v>0.91000000000000014</v>
      </c>
      <c r="BK118" s="46">
        <f t="shared" si="32"/>
        <v>0.91199999999999992</v>
      </c>
      <c r="BL118" s="46">
        <f t="shared" si="32"/>
        <v>0.9139999999999997</v>
      </c>
      <c r="BM118" s="46">
        <f t="shared" si="32"/>
        <v>0.91599999999999948</v>
      </c>
      <c r="BN118" s="46">
        <f t="shared" si="32"/>
        <v>0.91800000000000015</v>
      </c>
      <c r="BO118" s="46">
        <f t="shared" si="32"/>
        <v>0.91999999999999993</v>
      </c>
    </row>
    <row r="119" spans="3:67" s="9" customFormat="1" x14ac:dyDescent="0.25">
      <c r="D119" s="27" t="s">
        <v>97</v>
      </c>
      <c r="E119" s="27" t="s">
        <v>98</v>
      </c>
      <c r="G119" s="34">
        <f>G71</f>
        <v>0.3</v>
      </c>
      <c r="H119" s="34">
        <f t="shared" ref="H119:BE120" si="34">H71</f>
        <v>0.30199999999999999</v>
      </c>
      <c r="I119" s="34">
        <f t="shared" si="34"/>
        <v>0.30399999999999999</v>
      </c>
      <c r="J119" s="34">
        <f t="shared" si="34"/>
        <v>0.30599999999999999</v>
      </c>
      <c r="K119" s="34">
        <f t="shared" si="34"/>
        <v>0.308</v>
      </c>
      <c r="L119" s="34">
        <f t="shared" si="34"/>
        <v>0.31</v>
      </c>
      <c r="M119" s="34">
        <f t="shared" si="34"/>
        <v>0.312</v>
      </c>
      <c r="N119" s="34">
        <f t="shared" si="34"/>
        <v>0.314</v>
      </c>
      <c r="O119" s="34">
        <f t="shared" si="34"/>
        <v>0.316</v>
      </c>
      <c r="P119" s="34">
        <f t="shared" si="34"/>
        <v>0.318</v>
      </c>
      <c r="Q119" s="34">
        <f t="shared" si="34"/>
        <v>0.32</v>
      </c>
      <c r="R119" s="34">
        <f t="shared" si="34"/>
        <v>0.32200000000000001</v>
      </c>
      <c r="S119" s="34">
        <f t="shared" si="34"/>
        <v>0.32400000000000001</v>
      </c>
      <c r="T119" s="34">
        <f t="shared" si="34"/>
        <v>0.32600000000000001</v>
      </c>
      <c r="U119" s="34">
        <f t="shared" si="34"/>
        <v>0.32800000000000001</v>
      </c>
      <c r="V119" s="34">
        <f t="shared" si="34"/>
        <v>0.33</v>
      </c>
      <c r="W119" s="34">
        <f t="shared" si="34"/>
        <v>0.33200000000000002</v>
      </c>
      <c r="X119" s="34">
        <f t="shared" si="34"/>
        <v>0.33400000000000002</v>
      </c>
      <c r="Y119" s="34">
        <f t="shared" si="34"/>
        <v>0.33600000000000002</v>
      </c>
      <c r="Z119" s="34">
        <f t="shared" si="34"/>
        <v>0.33800000000000002</v>
      </c>
      <c r="AA119" s="34">
        <f t="shared" si="34"/>
        <v>0.34</v>
      </c>
      <c r="AB119" s="34">
        <f t="shared" si="34"/>
        <v>0.34200000000000003</v>
      </c>
      <c r="AC119" s="34">
        <f t="shared" si="34"/>
        <v>0.34399999999999997</v>
      </c>
      <c r="AD119" s="34">
        <f t="shared" si="34"/>
        <v>0.34599999999999997</v>
      </c>
      <c r="AE119" s="34">
        <f t="shared" si="34"/>
        <v>0.34799999999999998</v>
      </c>
      <c r="AF119" s="34">
        <f t="shared" si="34"/>
        <v>0.35</v>
      </c>
      <c r="AG119" s="34">
        <f t="shared" si="34"/>
        <v>0.35199999999999998</v>
      </c>
      <c r="AH119" s="34">
        <f t="shared" si="34"/>
        <v>0.35399999999999998</v>
      </c>
      <c r="AI119" s="34">
        <f t="shared" si="34"/>
        <v>0.35599999999999998</v>
      </c>
      <c r="AJ119" s="34">
        <f t="shared" si="34"/>
        <v>0.35799999999999998</v>
      </c>
      <c r="AK119" s="34">
        <f t="shared" si="34"/>
        <v>0.36</v>
      </c>
      <c r="AL119" s="34">
        <f t="shared" si="34"/>
        <v>0.36199999999999999</v>
      </c>
      <c r="AM119" s="34">
        <f t="shared" si="34"/>
        <v>0.36399999999999999</v>
      </c>
      <c r="AN119" s="34">
        <f t="shared" si="34"/>
        <v>0.36599999999999999</v>
      </c>
      <c r="AO119" s="34">
        <f t="shared" si="34"/>
        <v>0.36799999999999999</v>
      </c>
      <c r="AP119" s="34">
        <f t="shared" si="34"/>
        <v>0.37</v>
      </c>
      <c r="AQ119" s="34">
        <f t="shared" si="34"/>
        <v>0.372</v>
      </c>
      <c r="AR119" s="34">
        <f t="shared" si="34"/>
        <v>0.374</v>
      </c>
      <c r="AS119" s="34">
        <f t="shared" si="34"/>
        <v>0.376</v>
      </c>
      <c r="AT119" s="34">
        <f t="shared" si="34"/>
        <v>0.378</v>
      </c>
      <c r="AU119" s="34">
        <f t="shared" si="34"/>
        <v>0.38</v>
      </c>
      <c r="AV119" s="34">
        <f t="shared" si="34"/>
        <v>0.38200000000000001</v>
      </c>
      <c r="AW119" s="34">
        <f t="shared" si="34"/>
        <v>0.38400000000000001</v>
      </c>
      <c r="AX119" s="34">
        <f t="shared" si="34"/>
        <v>0.38600000000000001</v>
      </c>
      <c r="AY119" s="34">
        <f t="shared" si="34"/>
        <v>0.38800000000000001</v>
      </c>
      <c r="AZ119" s="34">
        <f t="shared" si="34"/>
        <v>0.39</v>
      </c>
      <c r="BA119" s="34">
        <f t="shared" si="34"/>
        <v>0.39200000000000002</v>
      </c>
      <c r="BB119" s="34">
        <f t="shared" si="34"/>
        <v>0.39400000000000002</v>
      </c>
      <c r="BC119" s="34">
        <f t="shared" si="34"/>
        <v>0.39600000000000002</v>
      </c>
      <c r="BD119" s="34">
        <f t="shared" si="34"/>
        <v>0.39800000000000002</v>
      </c>
      <c r="BE119" s="34">
        <f t="shared" si="34"/>
        <v>0.4</v>
      </c>
      <c r="BF119" s="45">
        <f t="shared" si="32"/>
        <v>0.40200000000000014</v>
      </c>
      <c r="BG119" s="46">
        <f t="shared" si="32"/>
        <v>0.40399999999999991</v>
      </c>
      <c r="BH119" s="46">
        <f t="shared" si="32"/>
        <v>0.40599999999999969</v>
      </c>
      <c r="BI119" s="46">
        <f t="shared" si="32"/>
        <v>0.40800000000000036</v>
      </c>
      <c r="BJ119" s="46">
        <f t="shared" si="32"/>
        <v>0.41000000000000014</v>
      </c>
      <c r="BK119" s="46">
        <f t="shared" si="32"/>
        <v>0.41199999999999992</v>
      </c>
      <c r="BL119" s="46">
        <f t="shared" si="32"/>
        <v>0.4139999999999997</v>
      </c>
      <c r="BM119" s="46">
        <f t="shared" si="32"/>
        <v>0.41599999999999948</v>
      </c>
      <c r="BN119" s="46">
        <f t="shared" si="32"/>
        <v>0.41800000000000015</v>
      </c>
      <c r="BO119" s="46">
        <f t="shared" si="32"/>
        <v>0.41999999999999993</v>
      </c>
    </row>
    <row r="120" spans="3:67" s="9" customFormat="1" x14ac:dyDescent="0.25">
      <c r="D120" s="27" t="s">
        <v>85</v>
      </c>
      <c r="E120" s="27" t="s">
        <v>86</v>
      </c>
      <c r="G120" s="34">
        <f>G72</f>
        <v>1E-3</v>
      </c>
      <c r="H120" s="34">
        <f t="shared" si="34"/>
        <v>1.1999999999999999E-3</v>
      </c>
      <c r="I120" s="34">
        <f t="shared" si="34"/>
        <v>1.4E-3</v>
      </c>
      <c r="J120" s="34">
        <f t="shared" si="34"/>
        <v>1.6000000000000001E-3</v>
      </c>
      <c r="K120" s="34">
        <f t="shared" si="34"/>
        <v>1.8E-3</v>
      </c>
      <c r="L120" s="34">
        <f t="shared" si="34"/>
        <v>2E-3</v>
      </c>
      <c r="M120" s="34">
        <f t="shared" si="34"/>
        <v>2.2000000000000001E-3</v>
      </c>
      <c r="N120" s="34">
        <f t="shared" si="34"/>
        <v>2.3999999999999998E-3</v>
      </c>
      <c r="O120" s="34">
        <f t="shared" si="34"/>
        <v>2.5999999999999999E-3</v>
      </c>
      <c r="P120" s="34">
        <f t="shared" si="34"/>
        <v>2.8E-3</v>
      </c>
      <c r="Q120" s="34">
        <f t="shared" si="34"/>
        <v>3.0000000000000001E-3</v>
      </c>
      <c r="R120" s="34">
        <f t="shared" si="34"/>
        <v>3.2000000000000002E-3</v>
      </c>
      <c r="S120" s="34">
        <f t="shared" si="34"/>
        <v>3.3999999999999998E-3</v>
      </c>
      <c r="T120" s="34">
        <f t="shared" si="34"/>
        <v>3.5999999999999999E-3</v>
      </c>
      <c r="U120" s="34">
        <f t="shared" si="34"/>
        <v>3.8E-3</v>
      </c>
      <c r="V120" s="34">
        <f t="shared" si="34"/>
        <v>4.0000000000000001E-3</v>
      </c>
      <c r="W120" s="34">
        <f t="shared" si="34"/>
        <v>4.1999999999999997E-3</v>
      </c>
      <c r="X120" s="34">
        <f t="shared" si="34"/>
        <v>4.4000000000000003E-3</v>
      </c>
      <c r="Y120" s="34">
        <f t="shared" si="34"/>
        <v>4.5999999999999999E-3</v>
      </c>
      <c r="Z120" s="34">
        <f t="shared" si="34"/>
        <v>4.7999999999999996E-3</v>
      </c>
      <c r="AA120" s="34">
        <f t="shared" si="34"/>
        <v>5.0000000000000001E-3</v>
      </c>
      <c r="AB120" s="34">
        <f t="shared" si="34"/>
        <v>5.1999999999999998E-3</v>
      </c>
      <c r="AC120" s="34">
        <f t="shared" si="34"/>
        <v>5.4000000000000003E-3</v>
      </c>
      <c r="AD120" s="34">
        <f t="shared" si="34"/>
        <v>5.5999999999999999E-3</v>
      </c>
      <c r="AE120" s="34">
        <f t="shared" si="34"/>
        <v>5.7999999999999996E-3</v>
      </c>
      <c r="AF120" s="34">
        <f t="shared" si="34"/>
        <v>6.0000000000000001E-3</v>
      </c>
      <c r="AG120" s="34">
        <f t="shared" si="34"/>
        <v>6.1999999999999998E-3</v>
      </c>
      <c r="AH120" s="34">
        <f t="shared" si="34"/>
        <v>6.4000000000000003E-3</v>
      </c>
      <c r="AI120" s="34">
        <f t="shared" si="34"/>
        <v>6.6E-3</v>
      </c>
      <c r="AJ120" s="34">
        <f t="shared" si="34"/>
        <v>6.7999999999999996E-3</v>
      </c>
      <c r="AK120" s="34">
        <f t="shared" si="34"/>
        <v>7.0000000000000001E-3</v>
      </c>
      <c r="AL120" s="34">
        <f t="shared" si="34"/>
        <v>7.1999999999999998E-3</v>
      </c>
      <c r="AM120" s="34">
        <f t="shared" si="34"/>
        <v>7.4000000000000003E-3</v>
      </c>
      <c r="AN120" s="34">
        <f t="shared" si="34"/>
        <v>7.6E-3</v>
      </c>
      <c r="AO120" s="34">
        <f t="shared" si="34"/>
        <v>7.7999999999999996E-3</v>
      </c>
      <c r="AP120" s="34">
        <f t="shared" si="34"/>
        <v>8.0000000000000002E-3</v>
      </c>
      <c r="AQ120" s="34">
        <f t="shared" si="34"/>
        <v>8.2000000000000007E-3</v>
      </c>
      <c r="AR120" s="34">
        <f t="shared" si="34"/>
        <v>8.3999999999999995E-3</v>
      </c>
      <c r="AS120" s="34">
        <f t="shared" si="34"/>
        <v>8.6E-3</v>
      </c>
      <c r="AT120" s="34">
        <f t="shared" si="34"/>
        <v>8.8000000000000005E-3</v>
      </c>
      <c r="AU120" s="34">
        <f t="shared" si="34"/>
        <v>8.9999999999999906E-3</v>
      </c>
      <c r="AV120" s="34">
        <f t="shared" si="34"/>
        <v>9.1999999999999998E-3</v>
      </c>
      <c r="AW120" s="34">
        <f t="shared" si="34"/>
        <v>9.39999999999999E-3</v>
      </c>
      <c r="AX120" s="34">
        <f t="shared" si="34"/>
        <v>9.5999999999999905E-3</v>
      </c>
      <c r="AY120" s="34">
        <f t="shared" si="34"/>
        <v>9.7999999999999997E-3</v>
      </c>
      <c r="AZ120" s="34">
        <f t="shared" si="34"/>
        <v>9.9999999999999898E-3</v>
      </c>
      <c r="BA120" s="34">
        <f t="shared" si="34"/>
        <v>1.0200000000000001E-2</v>
      </c>
      <c r="BB120" s="34">
        <f t="shared" si="34"/>
        <v>1.04E-2</v>
      </c>
      <c r="BC120" s="34">
        <f t="shared" si="34"/>
        <v>1.06E-2</v>
      </c>
      <c r="BD120" s="34">
        <f t="shared" si="34"/>
        <v>1.0800000000000001E-2</v>
      </c>
      <c r="BE120" s="34">
        <f t="shared" si="34"/>
        <v>1.0999999999999999E-2</v>
      </c>
      <c r="BF120" s="45">
        <f t="shared" si="32"/>
        <v>1.1199999999999988E-2</v>
      </c>
      <c r="BG120" s="46">
        <f t="shared" si="32"/>
        <v>1.1399999999999966E-2</v>
      </c>
      <c r="BH120" s="46">
        <f t="shared" si="32"/>
        <v>1.1599999999999999E-2</v>
      </c>
      <c r="BI120" s="46">
        <f t="shared" si="32"/>
        <v>1.1799999999999977E-2</v>
      </c>
      <c r="BJ120" s="46">
        <f t="shared" si="32"/>
        <v>1.1999999999999955E-2</v>
      </c>
      <c r="BK120" s="46">
        <f t="shared" si="32"/>
        <v>1.2199999999999989E-2</v>
      </c>
      <c r="BL120" s="46">
        <f t="shared" si="32"/>
        <v>1.2399999999999967E-2</v>
      </c>
      <c r="BM120" s="46">
        <f t="shared" si="32"/>
        <v>1.26E-2</v>
      </c>
      <c r="BN120" s="46">
        <f t="shared" si="32"/>
        <v>1.2799999999999978E-2</v>
      </c>
      <c r="BO120" s="46">
        <f t="shared" si="32"/>
        <v>1.2999999999999956E-2</v>
      </c>
    </row>
    <row r="121" spans="3:67" s="9" customFormat="1" x14ac:dyDescent="0.25">
      <c r="D121" s="27" t="s">
        <v>99</v>
      </c>
      <c r="E121" s="27" t="s">
        <v>6</v>
      </c>
      <c r="G121" s="34">
        <f>G53</f>
        <v>0.8</v>
      </c>
      <c r="H121" s="34">
        <f t="shared" ref="H121:BE121" si="35">H53</f>
        <v>0.80200000000000005</v>
      </c>
      <c r="I121" s="34">
        <f t="shared" si="35"/>
        <v>0.80400000000000005</v>
      </c>
      <c r="J121" s="34">
        <f t="shared" si="35"/>
        <v>0.80600000000000005</v>
      </c>
      <c r="K121" s="34">
        <f t="shared" si="35"/>
        <v>0.80800000000000005</v>
      </c>
      <c r="L121" s="34">
        <f t="shared" si="35"/>
        <v>0.81</v>
      </c>
      <c r="M121" s="34">
        <f t="shared" si="35"/>
        <v>0.81200000000000006</v>
      </c>
      <c r="N121" s="34">
        <f t="shared" si="35"/>
        <v>0.81399999999999995</v>
      </c>
      <c r="O121" s="34">
        <f t="shared" si="35"/>
        <v>0.81599999999999995</v>
      </c>
      <c r="P121" s="34">
        <f t="shared" si="35"/>
        <v>0.81799999999999995</v>
      </c>
      <c r="Q121" s="34">
        <f t="shared" si="35"/>
        <v>0.82</v>
      </c>
      <c r="R121" s="34">
        <f t="shared" si="35"/>
        <v>0.82199999999999995</v>
      </c>
      <c r="S121" s="34">
        <f t="shared" si="35"/>
        <v>0.82399999999999995</v>
      </c>
      <c r="T121" s="34">
        <f t="shared" si="35"/>
        <v>0.82599999999999996</v>
      </c>
      <c r="U121" s="34">
        <f t="shared" si="35"/>
        <v>0.82799999999999996</v>
      </c>
      <c r="V121" s="34">
        <f t="shared" si="35"/>
        <v>0.83</v>
      </c>
      <c r="W121" s="34">
        <f t="shared" si="35"/>
        <v>0.83199999999999996</v>
      </c>
      <c r="X121" s="34">
        <f t="shared" si="35"/>
        <v>0.83399999999999996</v>
      </c>
      <c r="Y121" s="34">
        <f t="shared" si="35"/>
        <v>0.83599999999999997</v>
      </c>
      <c r="Z121" s="34">
        <f t="shared" si="35"/>
        <v>0.83799999999999997</v>
      </c>
      <c r="AA121" s="34">
        <f t="shared" si="35"/>
        <v>0.84</v>
      </c>
      <c r="AB121" s="34">
        <f t="shared" si="35"/>
        <v>0.84199999999999997</v>
      </c>
      <c r="AC121" s="34">
        <f t="shared" si="35"/>
        <v>0.84399999999999997</v>
      </c>
      <c r="AD121" s="34">
        <f t="shared" si="35"/>
        <v>0.84599999999999997</v>
      </c>
      <c r="AE121" s="34">
        <f t="shared" si="35"/>
        <v>0.84799999999999998</v>
      </c>
      <c r="AF121" s="34">
        <f t="shared" si="35"/>
        <v>0.85</v>
      </c>
      <c r="AG121" s="34">
        <f t="shared" si="35"/>
        <v>0.85199999999999998</v>
      </c>
      <c r="AH121" s="34">
        <f t="shared" si="35"/>
        <v>0.85399999999999998</v>
      </c>
      <c r="AI121" s="34">
        <f t="shared" si="35"/>
        <v>0.85599999999999998</v>
      </c>
      <c r="AJ121" s="34">
        <f t="shared" si="35"/>
        <v>0.85799999999999998</v>
      </c>
      <c r="AK121" s="34">
        <f t="shared" si="35"/>
        <v>0.86</v>
      </c>
      <c r="AL121" s="34">
        <f t="shared" si="35"/>
        <v>0.86199999999999999</v>
      </c>
      <c r="AM121" s="34">
        <f t="shared" si="35"/>
        <v>0.86399999999999999</v>
      </c>
      <c r="AN121" s="34">
        <f t="shared" si="35"/>
        <v>0.86599999999999999</v>
      </c>
      <c r="AO121" s="34">
        <f t="shared" si="35"/>
        <v>0.86799999999999999</v>
      </c>
      <c r="AP121" s="34">
        <f t="shared" si="35"/>
        <v>0.87</v>
      </c>
      <c r="AQ121" s="34">
        <f t="shared" si="35"/>
        <v>0.872</v>
      </c>
      <c r="AR121" s="34">
        <f t="shared" si="35"/>
        <v>0.874</v>
      </c>
      <c r="AS121" s="34">
        <f t="shared" si="35"/>
        <v>0.876</v>
      </c>
      <c r="AT121" s="34">
        <f t="shared" si="35"/>
        <v>0.878</v>
      </c>
      <c r="AU121" s="34">
        <f t="shared" si="35"/>
        <v>0.88</v>
      </c>
      <c r="AV121" s="34">
        <f t="shared" si="35"/>
        <v>0.88200000000000001</v>
      </c>
      <c r="AW121" s="34">
        <f t="shared" si="35"/>
        <v>0.88400000000000001</v>
      </c>
      <c r="AX121" s="34">
        <f t="shared" si="35"/>
        <v>0.88600000000000001</v>
      </c>
      <c r="AY121" s="34">
        <f t="shared" si="35"/>
        <v>0.88800000000000001</v>
      </c>
      <c r="AZ121" s="34">
        <f t="shared" si="35"/>
        <v>0.89</v>
      </c>
      <c r="BA121" s="34">
        <f t="shared" si="35"/>
        <v>0.89200000000000002</v>
      </c>
      <c r="BB121" s="34">
        <f t="shared" si="35"/>
        <v>0.89400000000000002</v>
      </c>
      <c r="BC121" s="34">
        <f t="shared" si="35"/>
        <v>0.89600000000000002</v>
      </c>
      <c r="BD121" s="34">
        <f t="shared" si="35"/>
        <v>0.89800000000000002</v>
      </c>
      <c r="BE121" s="34">
        <f t="shared" si="35"/>
        <v>0.9</v>
      </c>
      <c r="BF121" s="45">
        <f>_xlfn.FORECAST.LINEAR(BF$100,$AV121:$BE121,$AV$100:$BE$100)</f>
        <v>0.90200000000000014</v>
      </c>
      <c r="BG121" s="46">
        <f t="shared" si="32"/>
        <v>0.90399999999999991</v>
      </c>
      <c r="BH121" s="46">
        <f t="shared" si="32"/>
        <v>0.90599999999999969</v>
      </c>
      <c r="BI121" s="46">
        <f t="shared" si="32"/>
        <v>0.90800000000000036</v>
      </c>
      <c r="BJ121" s="46">
        <f t="shared" si="32"/>
        <v>0.91000000000000014</v>
      </c>
      <c r="BK121" s="46">
        <f t="shared" si="32"/>
        <v>0.91199999999999992</v>
      </c>
      <c r="BL121" s="46">
        <f t="shared" si="32"/>
        <v>0.9139999999999997</v>
      </c>
      <c r="BM121" s="46">
        <f t="shared" si="32"/>
        <v>0.91599999999999948</v>
      </c>
      <c r="BN121" s="46">
        <f t="shared" si="32"/>
        <v>0.91800000000000015</v>
      </c>
      <c r="BO121" s="46">
        <f t="shared" si="32"/>
        <v>0.91999999999999993</v>
      </c>
    </row>
    <row r="122" spans="3:67" s="9" customFormat="1" x14ac:dyDescent="0.25">
      <c r="D122" s="50"/>
      <c r="E122" s="50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8"/>
      <c r="BG122" s="37"/>
    </row>
    <row r="123" spans="3:67" s="39" customFormat="1" x14ac:dyDescent="0.25">
      <c r="D123" s="51"/>
      <c r="E123" s="51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41"/>
      <c r="BG123" s="40"/>
    </row>
    <row r="124" spans="3:67" s="9" customFormat="1" x14ac:dyDescent="0.25">
      <c r="D124" s="9" t="s">
        <v>100</v>
      </c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8"/>
      <c r="BG124" s="37"/>
    </row>
    <row r="125" spans="3:67" s="9" customFormat="1" x14ac:dyDescent="0.25">
      <c r="C125" s="9" t="s">
        <v>39</v>
      </c>
      <c r="D125" s="43" t="s">
        <v>1</v>
      </c>
      <c r="E125" s="43" t="s">
        <v>2</v>
      </c>
      <c r="G125" s="9">
        <v>1960</v>
      </c>
      <c r="H125" s="9">
        <v>1961</v>
      </c>
      <c r="I125" s="9">
        <v>1962</v>
      </c>
      <c r="J125" s="9">
        <v>1963</v>
      </c>
      <c r="K125" s="9">
        <v>1964</v>
      </c>
      <c r="L125" s="9">
        <v>1965</v>
      </c>
      <c r="M125" s="9">
        <v>1966</v>
      </c>
      <c r="N125" s="9">
        <v>1967</v>
      </c>
      <c r="O125" s="9">
        <v>1968</v>
      </c>
      <c r="P125" s="9">
        <v>1969</v>
      </c>
      <c r="Q125" s="9">
        <v>1970</v>
      </c>
      <c r="R125" s="9">
        <v>1971</v>
      </c>
      <c r="S125" s="9">
        <v>1972</v>
      </c>
      <c r="T125" s="9">
        <v>1973</v>
      </c>
      <c r="U125" s="9">
        <v>1974</v>
      </c>
      <c r="V125" s="9">
        <v>1975</v>
      </c>
      <c r="W125" s="9">
        <v>1976</v>
      </c>
      <c r="X125" s="9">
        <v>1977</v>
      </c>
      <c r="Y125" s="9">
        <v>1978</v>
      </c>
      <c r="Z125" s="9">
        <v>1979</v>
      </c>
      <c r="AA125" s="9">
        <v>1980</v>
      </c>
      <c r="AB125" s="9">
        <v>1981</v>
      </c>
      <c r="AC125" s="9">
        <v>1982</v>
      </c>
      <c r="AD125" s="9">
        <v>1983</v>
      </c>
      <c r="AE125" s="9">
        <v>1984</v>
      </c>
      <c r="AF125" s="9">
        <v>1985</v>
      </c>
      <c r="AG125" s="9">
        <v>1986</v>
      </c>
      <c r="AH125" s="9">
        <v>1987</v>
      </c>
      <c r="AI125" s="9">
        <v>1988</v>
      </c>
      <c r="AJ125" s="9">
        <v>1989</v>
      </c>
      <c r="AK125" s="9">
        <v>1990</v>
      </c>
      <c r="AL125" s="9">
        <v>1991</v>
      </c>
      <c r="AM125" s="9">
        <v>1992</v>
      </c>
      <c r="AN125" s="9">
        <v>1993</v>
      </c>
      <c r="AO125" s="9">
        <v>1994</v>
      </c>
      <c r="AP125" s="9">
        <v>1995</v>
      </c>
      <c r="AQ125" s="9">
        <v>1996</v>
      </c>
      <c r="AR125" s="9">
        <v>1997</v>
      </c>
      <c r="AS125" s="9">
        <v>1998</v>
      </c>
      <c r="AT125" s="9">
        <v>1999</v>
      </c>
      <c r="AU125" s="9">
        <v>2000</v>
      </c>
      <c r="AV125" s="9">
        <v>2001</v>
      </c>
      <c r="AW125" s="9">
        <v>2002</v>
      </c>
      <c r="AX125" s="9">
        <v>2003</v>
      </c>
      <c r="AY125" s="9">
        <v>2004</v>
      </c>
      <c r="AZ125" s="9">
        <v>2005</v>
      </c>
      <c r="BA125" s="9">
        <v>2006</v>
      </c>
      <c r="BB125" s="9">
        <v>2007</v>
      </c>
      <c r="BC125" s="9">
        <v>2008</v>
      </c>
      <c r="BD125" s="9">
        <v>2009</v>
      </c>
      <c r="BE125" s="9">
        <v>2010</v>
      </c>
      <c r="BF125" s="38"/>
      <c r="BG125" s="37"/>
    </row>
    <row r="126" spans="3:67" s="9" customFormat="1" x14ac:dyDescent="0.25">
      <c r="D126" s="24" t="s">
        <v>80</v>
      </c>
      <c r="E126" s="24" t="s">
        <v>81</v>
      </c>
      <c r="G126" s="34">
        <f t="shared" ref="G126:BE130" si="36">G101*$G$153</f>
        <v>1.2703876779026771E-2</v>
      </c>
      <c r="H126" s="34">
        <f t="shared" si="36"/>
        <v>1.2885360733012866E-2</v>
      </c>
      <c r="I126" s="34">
        <f t="shared" si="36"/>
        <v>1.3066844686998962E-2</v>
      </c>
      <c r="J126" s="34">
        <f t="shared" si="36"/>
        <v>1.3248328640985059E-2</v>
      </c>
      <c r="K126" s="34">
        <f t="shared" si="36"/>
        <v>1.3429812594971155E-2</v>
      </c>
      <c r="L126" s="34">
        <f t="shared" si="36"/>
        <v>1.3611296548957253E-2</v>
      </c>
      <c r="M126" s="34">
        <f t="shared" si="36"/>
        <v>1.3792780502943349E-2</v>
      </c>
      <c r="N126" s="34">
        <f t="shared" si="36"/>
        <v>1.3974264456929446E-2</v>
      </c>
      <c r="O126" s="34">
        <f t="shared" si="36"/>
        <v>1.4155748410915544E-2</v>
      </c>
      <c r="P126" s="34">
        <f t="shared" si="36"/>
        <v>1.4337232364901606E-2</v>
      </c>
      <c r="Q126" s="34">
        <f t="shared" si="36"/>
        <v>1.4518716318887698E-2</v>
      </c>
      <c r="R126" s="34">
        <f t="shared" si="36"/>
        <v>1.4790942249866882E-2</v>
      </c>
      <c r="S126" s="34">
        <f t="shared" si="36"/>
        <v>1.5063168180846062E-2</v>
      </c>
      <c r="T126" s="34">
        <f t="shared" si="36"/>
        <v>1.5335394111825244E-2</v>
      </c>
      <c r="U126" s="34">
        <f t="shared" si="36"/>
        <v>1.5607620042804426E-2</v>
      </c>
      <c r="V126" s="34">
        <f t="shared" si="36"/>
        <v>1.5879845973783606E-2</v>
      </c>
      <c r="W126" s="34">
        <f t="shared" si="36"/>
        <v>1.6152071904762786E-2</v>
      </c>
      <c r="X126" s="34">
        <f t="shared" si="36"/>
        <v>1.642429783574197E-2</v>
      </c>
      <c r="Y126" s="34">
        <f t="shared" si="36"/>
        <v>1.669652376672115E-2</v>
      </c>
      <c r="Z126" s="34">
        <f t="shared" si="36"/>
        <v>1.6968749697700333E-2</v>
      </c>
      <c r="AA126" s="34">
        <f t="shared" si="36"/>
        <v>1.7240975628679513E-2</v>
      </c>
      <c r="AB126" s="34">
        <f t="shared" si="36"/>
        <v>1.7513201559658697E-2</v>
      </c>
      <c r="AC126" s="34">
        <f t="shared" si="36"/>
        <v>1.7785427490637915E-2</v>
      </c>
      <c r="AD126" s="34">
        <f t="shared" si="36"/>
        <v>1.8057653421617095E-2</v>
      </c>
      <c r="AE126" s="34">
        <f t="shared" si="36"/>
        <v>1.8329879352596275E-2</v>
      </c>
      <c r="AF126" s="34">
        <f t="shared" si="36"/>
        <v>1.8602105283575459E-2</v>
      </c>
      <c r="AG126" s="34">
        <f t="shared" si="36"/>
        <v>1.8874331214554639E-2</v>
      </c>
      <c r="AH126" s="34">
        <f t="shared" si="36"/>
        <v>1.9146557145533819E-2</v>
      </c>
      <c r="AI126" s="34">
        <f t="shared" si="36"/>
        <v>1.9418783076513003E-2</v>
      </c>
      <c r="AJ126" s="34">
        <f t="shared" si="36"/>
        <v>1.9691009007492183E-2</v>
      </c>
      <c r="AK126" s="34">
        <f t="shared" si="36"/>
        <v>1.9963234938471363E-2</v>
      </c>
      <c r="AL126" s="34">
        <f t="shared" si="36"/>
        <v>2.0235460869450547E-2</v>
      </c>
      <c r="AM126" s="34">
        <f t="shared" si="36"/>
        <v>2.0507686800429727E-2</v>
      </c>
      <c r="AN126" s="34">
        <f t="shared" si="36"/>
        <v>2.0779912731408907E-2</v>
      </c>
      <c r="AO126" s="34">
        <f t="shared" si="36"/>
        <v>2.1052138662388087E-2</v>
      </c>
      <c r="AP126" s="34">
        <f t="shared" si="36"/>
        <v>2.132436459336727E-2</v>
      </c>
      <c r="AQ126" s="34">
        <f t="shared" si="36"/>
        <v>2.1596590524346451E-2</v>
      </c>
      <c r="AR126" s="34">
        <f t="shared" si="36"/>
        <v>2.1868816455325631E-2</v>
      </c>
      <c r="AS126" s="34">
        <f t="shared" si="36"/>
        <v>2.2141042386304814E-2</v>
      </c>
      <c r="AT126" s="34">
        <f t="shared" si="36"/>
        <v>2.2413268317283994E-2</v>
      </c>
      <c r="AU126" s="34">
        <f t="shared" si="36"/>
        <v>2.2685494248263178E-2</v>
      </c>
      <c r="AV126" s="34">
        <f t="shared" si="36"/>
        <v>2.2957720179242358E-2</v>
      </c>
      <c r="AW126" s="34">
        <f t="shared" si="36"/>
        <v>2.3229946110221576E-2</v>
      </c>
      <c r="AX126" s="34">
        <f t="shared" si="36"/>
        <v>2.350217204120076E-2</v>
      </c>
      <c r="AY126" s="34">
        <f t="shared" si="36"/>
        <v>2.377439797217994E-2</v>
      </c>
      <c r="AZ126" s="34">
        <f t="shared" si="36"/>
        <v>2.404662390315912E-2</v>
      </c>
      <c r="BA126" s="34">
        <f t="shared" si="36"/>
        <v>2.43188498341383E-2</v>
      </c>
      <c r="BB126" s="34">
        <f t="shared" si="36"/>
        <v>2.459107576511748E-2</v>
      </c>
      <c r="BC126" s="34">
        <f t="shared" si="36"/>
        <v>2.4863301696096667E-2</v>
      </c>
      <c r="BD126" s="34">
        <f t="shared" si="36"/>
        <v>2.5135527627075847E-2</v>
      </c>
      <c r="BE126" s="34">
        <f t="shared" si="36"/>
        <v>2.5407753558055027E-2</v>
      </c>
      <c r="BF126" s="38"/>
      <c r="BG126" s="37"/>
    </row>
    <row r="127" spans="3:67" s="9" customFormat="1" x14ac:dyDescent="0.25">
      <c r="D127" s="24" t="s">
        <v>82</v>
      </c>
      <c r="E127" s="24" t="s">
        <v>83</v>
      </c>
      <c r="G127" s="34">
        <f t="shared" si="36"/>
        <v>0.29037432637775473</v>
      </c>
      <c r="H127" s="34">
        <f t="shared" si="36"/>
        <v>0.29110026219369911</v>
      </c>
      <c r="I127" s="34">
        <f t="shared" si="36"/>
        <v>0.29182619800964354</v>
      </c>
      <c r="J127" s="34">
        <f t="shared" si="36"/>
        <v>0.29255213382558792</v>
      </c>
      <c r="K127" s="34">
        <f t="shared" si="36"/>
        <v>0.2932780696415323</v>
      </c>
      <c r="L127" s="34">
        <f t="shared" si="36"/>
        <v>0.29400400545747668</v>
      </c>
      <c r="M127" s="34">
        <f t="shared" si="36"/>
        <v>0.29472994127342106</v>
      </c>
      <c r="N127" s="34">
        <f t="shared" si="36"/>
        <v>0.29545587708936544</v>
      </c>
      <c r="O127" s="34">
        <f t="shared" si="36"/>
        <v>0.29618181290530982</v>
      </c>
      <c r="P127" s="34">
        <f t="shared" si="36"/>
        <v>0.29690774872125419</v>
      </c>
      <c r="Q127" s="34">
        <f t="shared" si="36"/>
        <v>0.29763368453719857</v>
      </c>
      <c r="R127" s="34">
        <f t="shared" si="36"/>
        <v>0.29835962035314295</v>
      </c>
      <c r="S127" s="34">
        <f t="shared" si="36"/>
        <v>0.29908555616908739</v>
      </c>
      <c r="T127" s="34">
        <f t="shared" si="36"/>
        <v>0.29981149198503176</v>
      </c>
      <c r="U127" s="34">
        <f t="shared" si="36"/>
        <v>0.30053742780097614</v>
      </c>
      <c r="V127" s="34">
        <f t="shared" si="36"/>
        <v>0.30126336361692052</v>
      </c>
      <c r="W127" s="34">
        <f t="shared" si="36"/>
        <v>0.3019892994328649</v>
      </c>
      <c r="X127" s="34">
        <f t="shared" si="36"/>
        <v>0.30271523524880928</v>
      </c>
      <c r="Y127" s="34">
        <f t="shared" si="36"/>
        <v>0.30344117106475366</v>
      </c>
      <c r="Z127" s="34">
        <f t="shared" si="36"/>
        <v>0.30416710688069809</v>
      </c>
      <c r="AA127" s="34">
        <f t="shared" si="36"/>
        <v>0.30489304269664247</v>
      </c>
      <c r="AB127" s="34">
        <f t="shared" si="36"/>
        <v>0.30561897851258685</v>
      </c>
      <c r="AC127" s="34">
        <f t="shared" si="36"/>
        <v>0.30634491432853123</v>
      </c>
      <c r="AD127" s="34">
        <f t="shared" si="36"/>
        <v>0.3070708501444756</v>
      </c>
      <c r="AE127" s="34">
        <f t="shared" si="36"/>
        <v>0.30779678596041998</v>
      </c>
      <c r="AF127" s="34">
        <f t="shared" si="36"/>
        <v>0.30852272177636442</v>
      </c>
      <c r="AG127" s="34">
        <f t="shared" si="36"/>
        <v>0.3092486575923088</v>
      </c>
      <c r="AH127" s="34">
        <f t="shared" si="36"/>
        <v>0.30997459340825317</v>
      </c>
      <c r="AI127" s="34">
        <f t="shared" si="36"/>
        <v>0.31070052922419755</v>
      </c>
      <c r="AJ127" s="34">
        <f t="shared" si="36"/>
        <v>0.31142646504014193</v>
      </c>
      <c r="AK127" s="34">
        <f t="shared" si="36"/>
        <v>0.31215240085608631</v>
      </c>
      <c r="AL127" s="34">
        <f t="shared" si="36"/>
        <v>0.31287833667203074</v>
      </c>
      <c r="AM127" s="34">
        <f t="shared" si="36"/>
        <v>0.31360427248797512</v>
      </c>
      <c r="AN127" s="34">
        <f t="shared" si="36"/>
        <v>0.3143302083039195</v>
      </c>
      <c r="AO127" s="34">
        <f t="shared" si="36"/>
        <v>0.31505614411986388</v>
      </c>
      <c r="AP127" s="34">
        <f t="shared" si="36"/>
        <v>0.31578207993580826</v>
      </c>
      <c r="AQ127" s="34">
        <f t="shared" si="36"/>
        <v>0.31650801575175264</v>
      </c>
      <c r="AR127" s="34">
        <f t="shared" si="36"/>
        <v>0.31723395156769707</v>
      </c>
      <c r="AS127" s="34">
        <f t="shared" si="36"/>
        <v>0.31795988738364145</v>
      </c>
      <c r="AT127" s="34">
        <f t="shared" si="36"/>
        <v>0.31868582319958583</v>
      </c>
      <c r="AU127" s="34">
        <f t="shared" si="36"/>
        <v>0.31941175901553021</v>
      </c>
      <c r="AV127" s="34">
        <f t="shared" si="36"/>
        <v>0.32013769483147458</v>
      </c>
      <c r="AW127" s="34">
        <f t="shared" si="36"/>
        <v>0.32086363064741896</v>
      </c>
      <c r="AX127" s="34">
        <f t="shared" si="36"/>
        <v>0.3215895664633634</v>
      </c>
      <c r="AY127" s="34">
        <f t="shared" si="36"/>
        <v>0.32231550227930778</v>
      </c>
      <c r="AZ127" s="34">
        <f t="shared" si="36"/>
        <v>0.32304143809525215</v>
      </c>
      <c r="BA127" s="34">
        <f t="shared" si="36"/>
        <v>0.32376737391119653</v>
      </c>
      <c r="BB127" s="34">
        <f t="shared" si="36"/>
        <v>0.32449330972714091</v>
      </c>
      <c r="BC127" s="34">
        <f t="shared" si="36"/>
        <v>0.32521924554308529</v>
      </c>
      <c r="BD127" s="34">
        <f t="shared" si="36"/>
        <v>0.32594518135902967</v>
      </c>
      <c r="BE127" s="34">
        <f t="shared" si="36"/>
        <v>0.3266711171749741</v>
      </c>
      <c r="BF127" s="38"/>
      <c r="BG127" s="37"/>
    </row>
    <row r="128" spans="3:67" s="9" customFormat="1" x14ac:dyDescent="0.25">
      <c r="D128" s="24" t="s">
        <v>82</v>
      </c>
      <c r="E128" s="24" t="s">
        <v>84</v>
      </c>
      <c r="G128" s="34">
        <f t="shared" si="36"/>
        <v>0.29037432637775473</v>
      </c>
      <c r="H128" s="34">
        <f t="shared" si="36"/>
        <v>0.29110026219369911</v>
      </c>
      <c r="I128" s="34">
        <f t="shared" si="36"/>
        <v>0.29182619800964354</v>
      </c>
      <c r="J128" s="34">
        <f t="shared" si="36"/>
        <v>0.29255213382558792</v>
      </c>
      <c r="K128" s="34">
        <f t="shared" si="36"/>
        <v>0.2932780696415323</v>
      </c>
      <c r="L128" s="34">
        <f t="shared" si="36"/>
        <v>0.29400400545747668</v>
      </c>
      <c r="M128" s="34">
        <f t="shared" si="36"/>
        <v>0.29472994127342106</v>
      </c>
      <c r="N128" s="34">
        <f t="shared" si="36"/>
        <v>0.29545587708936544</v>
      </c>
      <c r="O128" s="34">
        <f t="shared" si="36"/>
        <v>0.29618181290530982</v>
      </c>
      <c r="P128" s="34">
        <f t="shared" si="36"/>
        <v>0.29690774872125419</v>
      </c>
      <c r="Q128" s="34">
        <f t="shared" si="36"/>
        <v>0.29763368453719857</v>
      </c>
      <c r="R128" s="34">
        <f t="shared" si="36"/>
        <v>0.29835962035314295</v>
      </c>
      <c r="S128" s="34">
        <f t="shared" si="36"/>
        <v>0.29908555616908739</v>
      </c>
      <c r="T128" s="34">
        <f t="shared" si="36"/>
        <v>0.29981149198503176</v>
      </c>
      <c r="U128" s="34">
        <f t="shared" si="36"/>
        <v>0.30053742780097614</v>
      </c>
      <c r="V128" s="34">
        <f t="shared" si="36"/>
        <v>0.30126336361692052</v>
      </c>
      <c r="W128" s="34">
        <f t="shared" si="36"/>
        <v>0.3019892994328649</v>
      </c>
      <c r="X128" s="34">
        <f t="shared" si="36"/>
        <v>0.30271523524880928</v>
      </c>
      <c r="Y128" s="34">
        <f t="shared" si="36"/>
        <v>0.30344117106475366</v>
      </c>
      <c r="Z128" s="34">
        <f t="shared" si="36"/>
        <v>0.30416710688069809</v>
      </c>
      <c r="AA128" s="34">
        <f t="shared" si="36"/>
        <v>0.30489304269664247</v>
      </c>
      <c r="AB128" s="34">
        <f t="shared" si="36"/>
        <v>0.30561897851258685</v>
      </c>
      <c r="AC128" s="34">
        <f t="shared" si="36"/>
        <v>0.30634491432853123</v>
      </c>
      <c r="AD128" s="34">
        <f t="shared" si="36"/>
        <v>0.3070708501444756</v>
      </c>
      <c r="AE128" s="34">
        <f t="shared" si="36"/>
        <v>0.30779678596041998</v>
      </c>
      <c r="AF128" s="34">
        <f t="shared" si="36"/>
        <v>0.30852272177636442</v>
      </c>
      <c r="AG128" s="34">
        <f t="shared" si="36"/>
        <v>0.3092486575923088</v>
      </c>
      <c r="AH128" s="34">
        <f t="shared" si="36"/>
        <v>0.30997459340825317</v>
      </c>
      <c r="AI128" s="34">
        <f t="shared" si="36"/>
        <v>0.31070052922419755</v>
      </c>
      <c r="AJ128" s="34">
        <f t="shared" si="36"/>
        <v>0.31142646504014193</v>
      </c>
      <c r="AK128" s="34">
        <f t="shared" si="36"/>
        <v>0.31215240085608631</v>
      </c>
      <c r="AL128" s="34">
        <f t="shared" si="36"/>
        <v>0.31287833667203074</v>
      </c>
      <c r="AM128" s="34">
        <f t="shared" si="36"/>
        <v>0.31360427248797512</v>
      </c>
      <c r="AN128" s="34">
        <f t="shared" si="36"/>
        <v>0.3143302083039195</v>
      </c>
      <c r="AO128" s="34">
        <f t="shared" si="36"/>
        <v>0.31505614411986388</v>
      </c>
      <c r="AP128" s="34">
        <f t="shared" si="36"/>
        <v>0.31578207993580826</v>
      </c>
      <c r="AQ128" s="34">
        <f t="shared" si="36"/>
        <v>0.31650801575175264</v>
      </c>
      <c r="AR128" s="34">
        <f t="shared" si="36"/>
        <v>0.31723395156769707</v>
      </c>
      <c r="AS128" s="34">
        <f t="shared" si="36"/>
        <v>0.31795988738364145</v>
      </c>
      <c r="AT128" s="34">
        <f t="shared" si="36"/>
        <v>0.31868582319958583</v>
      </c>
      <c r="AU128" s="34">
        <f t="shared" si="36"/>
        <v>0.31941175901553021</v>
      </c>
      <c r="AV128" s="34">
        <f t="shared" si="36"/>
        <v>0.32013769483147458</v>
      </c>
      <c r="AW128" s="34">
        <f t="shared" si="36"/>
        <v>0.32086363064741896</v>
      </c>
      <c r="AX128" s="34">
        <f t="shared" si="36"/>
        <v>0.3215895664633634</v>
      </c>
      <c r="AY128" s="34">
        <f t="shared" si="36"/>
        <v>0.32231550227930778</v>
      </c>
      <c r="AZ128" s="34">
        <f t="shared" si="36"/>
        <v>0.32304143809525215</v>
      </c>
      <c r="BA128" s="34">
        <f t="shared" si="36"/>
        <v>0.32376737391119653</v>
      </c>
      <c r="BB128" s="34">
        <f t="shared" si="36"/>
        <v>0.32449330972714091</v>
      </c>
      <c r="BC128" s="34">
        <f t="shared" si="36"/>
        <v>0.32521924554308529</v>
      </c>
      <c r="BD128" s="34">
        <f t="shared" si="36"/>
        <v>0.32594518135902967</v>
      </c>
      <c r="BE128" s="34">
        <f t="shared" si="36"/>
        <v>0.3266711171749741</v>
      </c>
      <c r="BF128" s="38"/>
      <c r="BG128" s="37"/>
    </row>
    <row r="129" spans="3:59" s="9" customFormat="1" x14ac:dyDescent="0.25">
      <c r="D129" s="24" t="s">
        <v>85</v>
      </c>
      <c r="E129" s="24" t="s">
        <v>86</v>
      </c>
      <c r="G129" s="34">
        <f t="shared" si="36"/>
        <v>3.6296790797219343E-4</v>
      </c>
      <c r="H129" s="34">
        <f t="shared" si="36"/>
        <v>4.3556148956663208E-4</v>
      </c>
      <c r="I129" s="34">
        <f t="shared" si="36"/>
        <v>5.0815507116107079E-4</v>
      </c>
      <c r="J129" s="34">
        <f t="shared" si="36"/>
        <v>5.8074865275550944E-4</v>
      </c>
      <c r="K129" s="34">
        <f t="shared" si="36"/>
        <v>6.5334223434994809E-4</v>
      </c>
      <c r="L129" s="34">
        <f t="shared" si="36"/>
        <v>7.2593581594438685E-4</v>
      </c>
      <c r="M129" s="34">
        <f t="shared" si="36"/>
        <v>7.9852939753882561E-4</v>
      </c>
      <c r="N129" s="34">
        <f t="shared" si="36"/>
        <v>8.7112297913326416E-4</v>
      </c>
      <c r="O129" s="34">
        <f t="shared" si="36"/>
        <v>9.4371656072770281E-4</v>
      </c>
      <c r="P129" s="34">
        <f t="shared" si="36"/>
        <v>1.0163101423221416E-3</v>
      </c>
      <c r="Q129" s="34">
        <f t="shared" si="36"/>
        <v>1.0889037239165803E-3</v>
      </c>
      <c r="R129" s="34">
        <f t="shared" si="36"/>
        <v>1.1614973055110189E-3</v>
      </c>
      <c r="S129" s="34">
        <f t="shared" si="36"/>
        <v>1.2340908871054576E-3</v>
      </c>
      <c r="T129" s="34">
        <f t="shared" si="36"/>
        <v>1.3066844686998962E-3</v>
      </c>
      <c r="U129" s="34">
        <f t="shared" si="36"/>
        <v>1.3792780502943349E-3</v>
      </c>
      <c r="V129" s="34">
        <f t="shared" si="36"/>
        <v>1.4518716318887737E-3</v>
      </c>
      <c r="W129" s="34">
        <f t="shared" si="36"/>
        <v>1.5244652134832122E-3</v>
      </c>
      <c r="X129" s="34">
        <f t="shared" si="36"/>
        <v>1.5970587950776512E-3</v>
      </c>
      <c r="Y129" s="34">
        <f t="shared" si="36"/>
        <v>1.6696523766720898E-3</v>
      </c>
      <c r="Z129" s="34">
        <f t="shared" si="36"/>
        <v>1.7422459582665283E-3</v>
      </c>
      <c r="AA129" s="34">
        <f t="shared" si="36"/>
        <v>1.8148395398609671E-3</v>
      </c>
      <c r="AB129" s="34">
        <f t="shared" si="36"/>
        <v>1.8874331214554056E-3</v>
      </c>
      <c r="AC129" s="34">
        <f t="shared" si="36"/>
        <v>1.9600267030498446E-3</v>
      </c>
      <c r="AD129" s="34">
        <f t="shared" si="36"/>
        <v>2.0326202846442831E-3</v>
      </c>
      <c r="AE129" s="34">
        <f t="shared" si="36"/>
        <v>2.1052138662387217E-3</v>
      </c>
      <c r="AF129" s="34">
        <f t="shared" si="36"/>
        <v>2.1778074478331607E-3</v>
      </c>
      <c r="AG129" s="34">
        <f t="shared" si="36"/>
        <v>2.2504010294275992E-3</v>
      </c>
      <c r="AH129" s="34">
        <f t="shared" si="36"/>
        <v>2.3229946110220378E-3</v>
      </c>
      <c r="AI129" s="34">
        <f t="shared" si="36"/>
        <v>2.3955881926164767E-3</v>
      </c>
      <c r="AJ129" s="34">
        <f t="shared" si="36"/>
        <v>2.4681817742109153E-3</v>
      </c>
      <c r="AK129" s="34">
        <f t="shared" si="36"/>
        <v>2.5407753558053538E-3</v>
      </c>
      <c r="AL129" s="34">
        <f t="shared" si="36"/>
        <v>2.6133689373997924E-3</v>
      </c>
      <c r="AM129" s="34">
        <f t="shared" si="36"/>
        <v>2.6859625189942313E-3</v>
      </c>
      <c r="AN129" s="34">
        <f t="shared" si="36"/>
        <v>2.7585561005886699E-3</v>
      </c>
      <c r="AO129" s="34">
        <f t="shared" si="36"/>
        <v>2.8311496821831084E-3</v>
      </c>
      <c r="AP129" s="34">
        <f t="shared" si="36"/>
        <v>2.9037432637775474E-3</v>
      </c>
      <c r="AQ129" s="34">
        <f t="shared" si="36"/>
        <v>2.9763368453719864E-3</v>
      </c>
      <c r="AR129" s="34">
        <f t="shared" si="36"/>
        <v>3.0489304269664245E-3</v>
      </c>
      <c r="AS129" s="34">
        <f t="shared" si="36"/>
        <v>3.1215240085608635E-3</v>
      </c>
      <c r="AT129" s="34">
        <f t="shared" si="36"/>
        <v>3.1941175901553025E-3</v>
      </c>
      <c r="AU129" s="34">
        <f t="shared" si="36"/>
        <v>3.2667111717497375E-3</v>
      </c>
      <c r="AV129" s="34">
        <f t="shared" si="36"/>
        <v>3.3393047533441795E-3</v>
      </c>
      <c r="AW129" s="34">
        <f t="shared" si="36"/>
        <v>3.4118983349386146E-3</v>
      </c>
      <c r="AX129" s="34">
        <f t="shared" si="36"/>
        <v>3.4844919165330532E-3</v>
      </c>
      <c r="AY129" s="34">
        <f t="shared" si="36"/>
        <v>3.5570854981274952E-3</v>
      </c>
      <c r="AZ129" s="34">
        <f t="shared" si="36"/>
        <v>3.6296790797219303E-3</v>
      </c>
      <c r="BA129" s="34">
        <f t="shared" si="36"/>
        <v>3.7022726613163731E-3</v>
      </c>
      <c r="BB129" s="34">
        <f t="shared" si="36"/>
        <v>3.7748662429108112E-3</v>
      </c>
      <c r="BC129" s="34">
        <f t="shared" si="36"/>
        <v>3.8474598245052502E-3</v>
      </c>
      <c r="BD129" s="34">
        <f t="shared" si="36"/>
        <v>3.9200534060996892E-3</v>
      </c>
      <c r="BE129" s="34">
        <f t="shared" si="36"/>
        <v>3.9926469876941277E-3</v>
      </c>
      <c r="BF129" s="38"/>
      <c r="BG129" s="37"/>
    </row>
    <row r="130" spans="3:59" s="9" customFormat="1" x14ac:dyDescent="0.25">
      <c r="D130" s="24" t="s">
        <v>87</v>
      </c>
      <c r="E130" s="24" t="s">
        <v>88</v>
      </c>
      <c r="G130" s="34">
        <f t="shared" si="36"/>
        <v>0.27222593097914505</v>
      </c>
      <c r="H130" s="34">
        <f t="shared" si="36"/>
        <v>0.27295186679508943</v>
      </c>
      <c r="I130" s="34">
        <f t="shared" si="36"/>
        <v>0.27367780261103386</v>
      </c>
      <c r="J130" s="34">
        <f t="shared" si="36"/>
        <v>0.27440373842697824</v>
      </c>
      <c r="K130" s="34">
        <f t="shared" si="36"/>
        <v>0.27512967424292262</v>
      </c>
      <c r="L130" s="34">
        <f t="shared" si="36"/>
        <v>0.275855610058867</v>
      </c>
      <c r="M130" s="34">
        <f t="shared" si="36"/>
        <v>0.27658154587481137</v>
      </c>
      <c r="N130" s="34">
        <f t="shared" si="36"/>
        <v>0.27730748169075575</v>
      </c>
      <c r="O130" s="34">
        <f t="shared" si="36"/>
        <v>0.27803341750670019</v>
      </c>
      <c r="P130" s="34">
        <f t="shared" si="36"/>
        <v>0.27875935332264457</v>
      </c>
      <c r="Q130" s="34">
        <f t="shared" si="36"/>
        <v>0.27948528913858894</v>
      </c>
      <c r="R130" s="34">
        <f t="shared" si="36"/>
        <v>0.28021122495453332</v>
      </c>
      <c r="S130" s="34">
        <f t="shared" si="36"/>
        <v>0.2809371607704777</v>
      </c>
      <c r="T130" s="34">
        <f t="shared" si="36"/>
        <v>0.28166309658642208</v>
      </c>
      <c r="U130" s="34">
        <f t="shared" si="36"/>
        <v>0.28238903240236651</v>
      </c>
      <c r="V130" s="34">
        <f t="shared" si="36"/>
        <v>0.28311496821831089</v>
      </c>
      <c r="W130" s="34">
        <f t="shared" si="36"/>
        <v>0.28384090403425527</v>
      </c>
      <c r="X130" s="34">
        <f t="shared" si="36"/>
        <v>0.28456683985019965</v>
      </c>
      <c r="Y130" s="34">
        <f t="shared" si="36"/>
        <v>0.28529277566614403</v>
      </c>
      <c r="Z130" s="34">
        <f t="shared" si="36"/>
        <v>0.28601871148208841</v>
      </c>
      <c r="AA130" s="34">
        <f t="shared" si="36"/>
        <v>0.28674464729803278</v>
      </c>
      <c r="AB130" s="34">
        <f t="shared" si="36"/>
        <v>0.28747058311397722</v>
      </c>
      <c r="AC130" s="34">
        <f t="shared" si="36"/>
        <v>0.2881965189299216</v>
      </c>
      <c r="AD130" s="34">
        <f t="shared" si="36"/>
        <v>0.28892245474586598</v>
      </c>
      <c r="AE130" s="34">
        <f t="shared" si="36"/>
        <v>0.28964839056181035</v>
      </c>
      <c r="AF130" s="34">
        <f t="shared" si="36"/>
        <v>0.29037432637775473</v>
      </c>
      <c r="AG130" s="34">
        <f t="shared" si="36"/>
        <v>0.29110026219369911</v>
      </c>
      <c r="AH130" s="34">
        <f t="shared" si="36"/>
        <v>0.29182619800964354</v>
      </c>
      <c r="AI130" s="34">
        <f t="shared" si="36"/>
        <v>0.29255213382558792</v>
      </c>
      <c r="AJ130" s="34">
        <f t="shared" si="36"/>
        <v>0.2932780696415323</v>
      </c>
      <c r="AK130" s="34">
        <f t="shared" si="36"/>
        <v>0.29400400545747668</v>
      </c>
      <c r="AL130" s="34">
        <f t="shared" si="36"/>
        <v>0.29472994127342106</v>
      </c>
      <c r="AM130" s="34">
        <f t="shared" si="36"/>
        <v>0.29545587708936544</v>
      </c>
      <c r="AN130" s="34">
        <f t="shared" si="36"/>
        <v>0.29618181290530982</v>
      </c>
      <c r="AO130" s="34">
        <f t="shared" si="36"/>
        <v>0.29690774872125419</v>
      </c>
      <c r="AP130" s="34">
        <f t="shared" si="36"/>
        <v>0.29763368453719857</v>
      </c>
      <c r="AQ130" s="34">
        <f t="shared" si="36"/>
        <v>0.29835962035314295</v>
      </c>
      <c r="AR130" s="34">
        <f t="shared" si="36"/>
        <v>0.29908555616908739</v>
      </c>
      <c r="AS130" s="34">
        <f t="shared" si="36"/>
        <v>0.29981149198503176</v>
      </c>
      <c r="AT130" s="34">
        <f t="shared" si="36"/>
        <v>0.30053742780097614</v>
      </c>
      <c r="AU130" s="34">
        <f t="shared" si="36"/>
        <v>0.30126336361692052</v>
      </c>
      <c r="AV130" s="34">
        <f t="shared" si="36"/>
        <v>0.3019892994328649</v>
      </c>
      <c r="AW130" s="34">
        <f t="shared" si="36"/>
        <v>0.30271523524880928</v>
      </c>
      <c r="AX130" s="34">
        <f t="shared" si="36"/>
        <v>0.30344117106475366</v>
      </c>
      <c r="AY130" s="34">
        <f t="shared" si="36"/>
        <v>0.30416710688069809</v>
      </c>
      <c r="AZ130" s="34">
        <f t="shared" si="36"/>
        <v>0.30489304269664247</v>
      </c>
      <c r="BA130" s="34">
        <f t="shared" si="36"/>
        <v>0.30561897851258685</v>
      </c>
      <c r="BB130" s="34">
        <f t="shared" si="36"/>
        <v>0.30634491432853123</v>
      </c>
      <c r="BC130" s="34">
        <f t="shared" si="36"/>
        <v>0.3070708501444756</v>
      </c>
      <c r="BD130" s="34">
        <f t="shared" si="36"/>
        <v>0.30779678596041998</v>
      </c>
      <c r="BE130" s="34">
        <f t="shared" si="36"/>
        <v>0.30852272177636442</v>
      </c>
      <c r="BF130" s="38"/>
      <c r="BG130" s="37"/>
    </row>
    <row r="131" spans="3:59" s="9" customFormat="1" x14ac:dyDescent="0.25">
      <c r="D131" s="24" t="s">
        <v>89</v>
      </c>
      <c r="E131" s="24" t="s">
        <v>6</v>
      </c>
      <c r="G131" s="34">
        <f t="shared" ref="G131:BE132" si="37">G106*$G$153</f>
        <v>0.27222593097914505</v>
      </c>
      <c r="H131" s="34">
        <f t="shared" si="37"/>
        <v>0.27295186679508943</v>
      </c>
      <c r="I131" s="34">
        <f t="shared" si="37"/>
        <v>0.27367780261103386</v>
      </c>
      <c r="J131" s="34">
        <f t="shared" si="37"/>
        <v>0.27440373842697824</v>
      </c>
      <c r="K131" s="34">
        <f t="shared" si="37"/>
        <v>0.27512967424292262</v>
      </c>
      <c r="L131" s="34">
        <f t="shared" si="37"/>
        <v>0.275855610058867</v>
      </c>
      <c r="M131" s="34">
        <f t="shared" si="37"/>
        <v>0.27658154587481137</v>
      </c>
      <c r="N131" s="34">
        <f t="shared" si="37"/>
        <v>0.27730748169075575</v>
      </c>
      <c r="O131" s="34">
        <f t="shared" si="37"/>
        <v>0.27803341750670019</v>
      </c>
      <c r="P131" s="34">
        <f t="shared" si="37"/>
        <v>0.27875935332264457</v>
      </c>
      <c r="Q131" s="34">
        <f t="shared" si="37"/>
        <v>0.27948528913858894</v>
      </c>
      <c r="R131" s="34">
        <f t="shared" si="37"/>
        <v>0.28021122495453332</v>
      </c>
      <c r="S131" s="34">
        <f t="shared" si="37"/>
        <v>0.2809371607704777</v>
      </c>
      <c r="T131" s="34">
        <f t="shared" si="37"/>
        <v>0.28166309658642208</v>
      </c>
      <c r="U131" s="34">
        <f t="shared" si="37"/>
        <v>0.28238903240236651</v>
      </c>
      <c r="V131" s="34">
        <f t="shared" si="37"/>
        <v>0.28311496821831089</v>
      </c>
      <c r="W131" s="34">
        <f t="shared" si="37"/>
        <v>0.28384090403425527</v>
      </c>
      <c r="X131" s="34">
        <f t="shared" si="37"/>
        <v>0.28456683985019965</v>
      </c>
      <c r="Y131" s="34">
        <f t="shared" si="37"/>
        <v>0.28529277566614403</v>
      </c>
      <c r="Z131" s="34">
        <f t="shared" si="37"/>
        <v>0.28601871148208841</v>
      </c>
      <c r="AA131" s="34">
        <f t="shared" si="37"/>
        <v>0.28674464729803278</v>
      </c>
      <c r="AB131" s="34">
        <f t="shared" si="37"/>
        <v>0.28747058311397722</v>
      </c>
      <c r="AC131" s="34">
        <f t="shared" si="37"/>
        <v>0.2881965189299216</v>
      </c>
      <c r="AD131" s="34">
        <f t="shared" si="37"/>
        <v>0.28892245474586598</v>
      </c>
      <c r="AE131" s="34">
        <f t="shared" si="37"/>
        <v>0.28964839056181035</v>
      </c>
      <c r="AF131" s="34">
        <f t="shared" si="37"/>
        <v>0.29037432637775473</v>
      </c>
      <c r="AG131" s="34">
        <f t="shared" si="37"/>
        <v>0.29110026219369911</v>
      </c>
      <c r="AH131" s="34">
        <f t="shared" si="37"/>
        <v>0.29182619800964354</v>
      </c>
      <c r="AI131" s="34">
        <f t="shared" si="37"/>
        <v>0.29255213382558792</v>
      </c>
      <c r="AJ131" s="34">
        <f t="shared" si="37"/>
        <v>0.2932780696415323</v>
      </c>
      <c r="AK131" s="34">
        <f t="shared" si="37"/>
        <v>0.29400400545747668</v>
      </c>
      <c r="AL131" s="34">
        <f t="shared" si="37"/>
        <v>0.29472994127342106</v>
      </c>
      <c r="AM131" s="34">
        <f t="shared" si="37"/>
        <v>0.29545587708936544</v>
      </c>
      <c r="AN131" s="34">
        <f t="shared" si="37"/>
        <v>0.29618181290530982</v>
      </c>
      <c r="AO131" s="34">
        <f t="shared" si="37"/>
        <v>0.29690774872125419</v>
      </c>
      <c r="AP131" s="34">
        <f t="shared" si="37"/>
        <v>0.29763368453719857</v>
      </c>
      <c r="AQ131" s="34">
        <f t="shared" si="37"/>
        <v>0.29835962035314295</v>
      </c>
      <c r="AR131" s="34">
        <f t="shared" si="37"/>
        <v>0.29908555616908739</v>
      </c>
      <c r="AS131" s="34">
        <f t="shared" si="37"/>
        <v>0.29981149198503176</v>
      </c>
      <c r="AT131" s="34">
        <f t="shared" si="37"/>
        <v>0.30053742780097614</v>
      </c>
      <c r="AU131" s="34">
        <f t="shared" si="37"/>
        <v>0.30126336361692052</v>
      </c>
      <c r="AV131" s="34">
        <f t="shared" si="37"/>
        <v>0.3019892994328649</v>
      </c>
      <c r="AW131" s="34">
        <f t="shared" si="37"/>
        <v>0.30271523524880928</v>
      </c>
      <c r="AX131" s="34">
        <f t="shared" si="37"/>
        <v>0.30344117106475366</v>
      </c>
      <c r="AY131" s="34">
        <f t="shared" si="37"/>
        <v>0.30416710688069809</v>
      </c>
      <c r="AZ131" s="34">
        <f t="shared" si="37"/>
        <v>0.30489304269664247</v>
      </c>
      <c r="BA131" s="34">
        <f t="shared" si="37"/>
        <v>0.30561897851258685</v>
      </c>
      <c r="BB131" s="34">
        <f t="shared" si="37"/>
        <v>0.30634491432853123</v>
      </c>
      <c r="BC131" s="34">
        <f t="shared" si="37"/>
        <v>0.3070708501444756</v>
      </c>
      <c r="BD131" s="34">
        <f t="shared" si="37"/>
        <v>0.30779678596041998</v>
      </c>
      <c r="BE131" s="34">
        <f t="shared" si="37"/>
        <v>0.30852272177636442</v>
      </c>
      <c r="BF131" s="38"/>
      <c r="BG131" s="37"/>
    </row>
    <row r="132" spans="3:59" s="9" customFormat="1" x14ac:dyDescent="0.25">
      <c r="D132" s="24" t="s">
        <v>90</v>
      </c>
      <c r="E132" s="24" t="s">
        <v>6</v>
      </c>
      <c r="G132" s="34">
        <f t="shared" si="37"/>
        <v>0.27222593097914505</v>
      </c>
      <c r="H132" s="34">
        <f t="shared" si="37"/>
        <v>0.27295186679508943</v>
      </c>
      <c r="I132" s="34">
        <f t="shared" si="37"/>
        <v>0.27367780261103386</v>
      </c>
      <c r="J132" s="34">
        <f t="shared" si="37"/>
        <v>0.27440373842697824</v>
      </c>
      <c r="K132" s="34">
        <f t="shared" si="37"/>
        <v>0.27512967424292262</v>
      </c>
      <c r="L132" s="34">
        <f t="shared" si="37"/>
        <v>0.275855610058867</v>
      </c>
      <c r="M132" s="34">
        <f t="shared" si="37"/>
        <v>0.27658154587481137</v>
      </c>
      <c r="N132" s="34">
        <f t="shared" si="37"/>
        <v>0.27730748169075575</v>
      </c>
      <c r="O132" s="34">
        <f t="shared" si="37"/>
        <v>0.27803341750670019</v>
      </c>
      <c r="P132" s="34">
        <f t="shared" si="37"/>
        <v>0.27875935332264457</v>
      </c>
      <c r="Q132" s="34">
        <f t="shared" si="37"/>
        <v>0.27948528913858894</v>
      </c>
      <c r="R132" s="34">
        <f t="shared" si="37"/>
        <v>0.28021122495453332</v>
      </c>
      <c r="S132" s="34">
        <f t="shared" si="37"/>
        <v>0.2809371607704777</v>
      </c>
      <c r="T132" s="34">
        <f t="shared" si="37"/>
        <v>0.28166309658642208</v>
      </c>
      <c r="U132" s="34">
        <f t="shared" si="37"/>
        <v>0.28238903240236651</v>
      </c>
      <c r="V132" s="34">
        <f t="shared" si="37"/>
        <v>0.28311496821831089</v>
      </c>
      <c r="W132" s="34">
        <f t="shared" si="37"/>
        <v>0.28384090403425527</v>
      </c>
      <c r="X132" s="34">
        <f t="shared" si="37"/>
        <v>0.28456683985019965</v>
      </c>
      <c r="Y132" s="34">
        <f t="shared" si="37"/>
        <v>0.28529277566614403</v>
      </c>
      <c r="Z132" s="34">
        <f t="shared" si="37"/>
        <v>0.28601871148208841</v>
      </c>
      <c r="AA132" s="34">
        <f t="shared" si="37"/>
        <v>0.28674464729803278</v>
      </c>
      <c r="AB132" s="34">
        <f t="shared" si="37"/>
        <v>0.28747058311397722</v>
      </c>
      <c r="AC132" s="34">
        <f t="shared" si="37"/>
        <v>0.2881965189299216</v>
      </c>
      <c r="AD132" s="34">
        <f t="shared" si="37"/>
        <v>0.28892245474586598</v>
      </c>
      <c r="AE132" s="34">
        <f t="shared" si="37"/>
        <v>0.28964839056181035</v>
      </c>
      <c r="AF132" s="34">
        <f t="shared" si="37"/>
        <v>0.29037432637775473</v>
      </c>
      <c r="AG132" s="34">
        <f t="shared" si="37"/>
        <v>0.29110026219369911</v>
      </c>
      <c r="AH132" s="34">
        <f t="shared" si="37"/>
        <v>0.29182619800964354</v>
      </c>
      <c r="AI132" s="34">
        <f t="shared" si="37"/>
        <v>0.29255213382558792</v>
      </c>
      <c r="AJ132" s="34">
        <f t="shared" si="37"/>
        <v>0.2932780696415323</v>
      </c>
      <c r="AK132" s="34">
        <f t="shared" si="37"/>
        <v>0.29400400545747668</v>
      </c>
      <c r="AL132" s="34">
        <f t="shared" si="37"/>
        <v>0.29472994127342106</v>
      </c>
      <c r="AM132" s="34">
        <f t="shared" si="37"/>
        <v>0.29545587708936544</v>
      </c>
      <c r="AN132" s="34">
        <f t="shared" si="37"/>
        <v>0.29618181290530982</v>
      </c>
      <c r="AO132" s="34">
        <f t="shared" si="37"/>
        <v>0.29690774872125419</v>
      </c>
      <c r="AP132" s="34">
        <f t="shared" si="37"/>
        <v>0.29763368453719857</v>
      </c>
      <c r="AQ132" s="34">
        <f t="shared" si="37"/>
        <v>0.29835962035314295</v>
      </c>
      <c r="AR132" s="34">
        <f t="shared" si="37"/>
        <v>0.29908555616908739</v>
      </c>
      <c r="AS132" s="34">
        <f t="shared" si="37"/>
        <v>0.29981149198503176</v>
      </c>
      <c r="AT132" s="34">
        <f t="shared" si="37"/>
        <v>0.30053742780097614</v>
      </c>
      <c r="AU132" s="34">
        <f t="shared" si="37"/>
        <v>0.30126336361692052</v>
      </c>
      <c r="AV132" s="34">
        <f t="shared" si="37"/>
        <v>0.3019892994328649</v>
      </c>
      <c r="AW132" s="34">
        <f t="shared" si="37"/>
        <v>0.30271523524880928</v>
      </c>
      <c r="AX132" s="34">
        <f t="shared" si="37"/>
        <v>0.30344117106475366</v>
      </c>
      <c r="AY132" s="34">
        <f t="shared" si="37"/>
        <v>0.30416710688069809</v>
      </c>
      <c r="AZ132" s="34">
        <f t="shared" si="37"/>
        <v>0.30489304269664247</v>
      </c>
      <c r="BA132" s="34">
        <f t="shared" si="37"/>
        <v>0.30561897851258685</v>
      </c>
      <c r="BB132" s="34">
        <f t="shared" si="37"/>
        <v>0.30634491432853123</v>
      </c>
      <c r="BC132" s="34">
        <f t="shared" si="37"/>
        <v>0.3070708501444756</v>
      </c>
      <c r="BD132" s="34">
        <f t="shared" si="37"/>
        <v>0.30779678596041998</v>
      </c>
      <c r="BE132" s="34">
        <f t="shared" si="37"/>
        <v>0.30852272177636442</v>
      </c>
      <c r="BF132" s="38"/>
      <c r="BG132" s="37"/>
    </row>
    <row r="133" spans="3:59" s="9" customFormat="1" x14ac:dyDescent="0.25"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8"/>
      <c r="BG133" s="37"/>
    </row>
    <row r="134" spans="3:59" s="9" customFormat="1" x14ac:dyDescent="0.25">
      <c r="C134" s="9" t="s">
        <v>91</v>
      </c>
      <c r="D134" s="47" t="s">
        <v>1</v>
      </c>
      <c r="E134" s="47" t="s">
        <v>2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8"/>
      <c r="BG134" s="37"/>
    </row>
    <row r="135" spans="3:59" s="9" customFormat="1" x14ac:dyDescent="0.25">
      <c r="D135" s="26" t="s">
        <v>80</v>
      </c>
      <c r="E135" s="26" t="s">
        <v>81</v>
      </c>
      <c r="G135" s="34">
        <f t="shared" ref="G135:BE139" si="38">G110*$G$153</f>
        <v>1.2703876779026771E-2</v>
      </c>
      <c r="H135" s="34">
        <f t="shared" si="38"/>
        <v>1.2885360733012866E-2</v>
      </c>
      <c r="I135" s="34">
        <f t="shared" si="38"/>
        <v>1.3066844686998962E-2</v>
      </c>
      <c r="J135" s="34">
        <f t="shared" si="38"/>
        <v>1.3248328640985059E-2</v>
      </c>
      <c r="K135" s="34">
        <f t="shared" si="38"/>
        <v>1.3429812594971155E-2</v>
      </c>
      <c r="L135" s="34">
        <f t="shared" si="38"/>
        <v>1.3611296548957253E-2</v>
      </c>
      <c r="M135" s="34">
        <f t="shared" si="38"/>
        <v>1.3792780502943349E-2</v>
      </c>
      <c r="N135" s="34">
        <f t="shared" si="38"/>
        <v>1.3974264456929446E-2</v>
      </c>
      <c r="O135" s="34">
        <f t="shared" si="38"/>
        <v>1.4155748410915544E-2</v>
      </c>
      <c r="P135" s="34">
        <f t="shared" si="38"/>
        <v>1.4337232364901606E-2</v>
      </c>
      <c r="Q135" s="34">
        <f t="shared" si="38"/>
        <v>1.4518716318887698E-2</v>
      </c>
      <c r="R135" s="34">
        <f t="shared" si="38"/>
        <v>1.4790942249866882E-2</v>
      </c>
      <c r="S135" s="34">
        <f t="shared" si="38"/>
        <v>1.5063168180846062E-2</v>
      </c>
      <c r="T135" s="34">
        <f t="shared" si="38"/>
        <v>1.5335394111825244E-2</v>
      </c>
      <c r="U135" s="34">
        <f t="shared" si="38"/>
        <v>1.5607620042804426E-2</v>
      </c>
      <c r="V135" s="34">
        <f t="shared" si="38"/>
        <v>1.5879845973783606E-2</v>
      </c>
      <c r="W135" s="34">
        <f t="shared" si="38"/>
        <v>1.6152071904762786E-2</v>
      </c>
      <c r="X135" s="34">
        <f t="shared" si="38"/>
        <v>1.642429783574197E-2</v>
      </c>
      <c r="Y135" s="34">
        <f t="shared" si="38"/>
        <v>1.669652376672115E-2</v>
      </c>
      <c r="Z135" s="34">
        <f t="shared" si="38"/>
        <v>1.6968749697700333E-2</v>
      </c>
      <c r="AA135" s="34">
        <f t="shared" si="38"/>
        <v>1.7240975628679513E-2</v>
      </c>
      <c r="AB135" s="34">
        <f t="shared" si="38"/>
        <v>1.7513201559658697E-2</v>
      </c>
      <c r="AC135" s="34">
        <f t="shared" si="38"/>
        <v>1.7785427490637915E-2</v>
      </c>
      <c r="AD135" s="34">
        <f t="shared" si="38"/>
        <v>1.8057653421617095E-2</v>
      </c>
      <c r="AE135" s="34">
        <f t="shared" si="38"/>
        <v>1.8329879352596275E-2</v>
      </c>
      <c r="AF135" s="34">
        <f t="shared" si="38"/>
        <v>1.8602105283575459E-2</v>
      </c>
      <c r="AG135" s="34">
        <f t="shared" si="38"/>
        <v>1.8874331214554639E-2</v>
      </c>
      <c r="AH135" s="34">
        <f t="shared" si="38"/>
        <v>1.9146557145533819E-2</v>
      </c>
      <c r="AI135" s="34">
        <f t="shared" si="38"/>
        <v>1.9418783076513003E-2</v>
      </c>
      <c r="AJ135" s="34">
        <f t="shared" si="38"/>
        <v>1.9691009007492183E-2</v>
      </c>
      <c r="AK135" s="34">
        <f t="shared" si="38"/>
        <v>1.9963234938471363E-2</v>
      </c>
      <c r="AL135" s="34">
        <f t="shared" si="38"/>
        <v>2.0235460869450547E-2</v>
      </c>
      <c r="AM135" s="34">
        <f t="shared" si="38"/>
        <v>2.0507686800429727E-2</v>
      </c>
      <c r="AN135" s="34">
        <f t="shared" si="38"/>
        <v>2.0779912731408907E-2</v>
      </c>
      <c r="AO135" s="34">
        <f t="shared" si="38"/>
        <v>2.1052138662388087E-2</v>
      </c>
      <c r="AP135" s="34">
        <f t="shared" si="38"/>
        <v>2.132436459336727E-2</v>
      </c>
      <c r="AQ135" s="34">
        <f t="shared" si="38"/>
        <v>2.1596590524346451E-2</v>
      </c>
      <c r="AR135" s="34">
        <f t="shared" si="38"/>
        <v>2.1868816455325631E-2</v>
      </c>
      <c r="AS135" s="34">
        <f t="shared" si="38"/>
        <v>2.2141042386304814E-2</v>
      </c>
      <c r="AT135" s="34">
        <f t="shared" si="38"/>
        <v>2.2413268317283994E-2</v>
      </c>
      <c r="AU135" s="34">
        <f t="shared" si="38"/>
        <v>2.2685494248263178E-2</v>
      </c>
      <c r="AV135" s="34">
        <f t="shared" si="38"/>
        <v>2.2957720179242358E-2</v>
      </c>
      <c r="AW135" s="34">
        <f t="shared" si="38"/>
        <v>2.3229946110221576E-2</v>
      </c>
      <c r="AX135" s="34">
        <f t="shared" si="38"/>
        <v>2.350217204120076E-2</v>
      </c>
      <c r="AY135" s="34">
        <f t="shared" si="38"/>
        <v>2.377439797217994E-2</v>
      </c>
      <c r="AZ135" s="34">
        <f t="shared" si="38"/>
        <v>2.404662390315912E-2</v>
      </c>
      <c r="BA135" s="34">
        <f t="shared" si="38"/>
        <v>2.43188498341383E-2</v>
      </c>
      <c r="BB135" s="34">
        <f t="shared" si="38"/>
        <v>2.459107576511748E-2</v>
      </c>
      <c r="BC135" s="34">
        <f t="shared" si="38"/>
        <v>2.4863301696096667E-2</v>
      </c>
      <c r="BD135" s="34">
        <f t="shared" si="38"/>
        <v>2.5135527627075847E-2</v>
      </c>
      <c r="BE135" s="34">
        <f t="shared" si="38"/>
        <v>2.5407753558055027E-2</v>
      </c>
      <c r="BF135" s="38"/>
      <c r="BG135" s="37"/>
    </row>
    <row r="136" spans="3:59" s="9" customFormat="1" x14ac:dyDescent="0.25">
      <c r="D136" s="26" t="s">
        <v>92</v>
      </c>
      <c r="E136" s="26" t="s">
        <v>83</v>
      </c>
      <c r="G136" s="34">
        <f t="shared" si="38"/>
        <v>0.29037432637775473</v>
      </c>
      <c r="H136" s="34">
        <f t="shared" si="38"/>
        <v>0.29110026219369911</v>
      </c>
      <c r="I136" s="34">
        <f t="shared" si="38"/>
        <v>0.29182619800964354</v>
      </c>
      <c r="J136" s="34">
        <f t="shared" si="38"/>
        <v>0.29255213382558792</v>
      </c>
      <c r="K136" s="34">
        <f t="shared" si="38"/>
        <v>0.2932780696415323</v>
      </c>
      <c r="L136" s="34">
        <f t="shared" si="38"/>
        <v>0.29400400545747668</v>
      </c>
      <c r="M136" s="34">
        <f t="shared" si="38"/>
        <v>0.29472994127342106</v>
      </c>
      <c r="N136" s="34">
        <f t="shared" si="38"/>
        <v>0.29545587708936544</v>
      </c>
      <c r="O136" s="34">
        <f t="shared" si="38"/>
        <v>0.29618181290530982</v>
      </c>
      <c r="P136" s="34">
        <f t="shared" si="38"/>
        <v>0.29690774872125419</v>
      </c>
      <c r="Q136" s="34">
        <f t="shared" si="38"/>
        <v>0.29763368453719857</v>
      </c>
      <c r="R136" s="34">
        <f t="shared" si="38"/>
        <v>0.29835962035314295</v>
      </c>
      <c r="S136" s="34">
        <f t="shared" si="38"/>
        <v>0.29908555616908739</v>
      </c>
      <c r="T136" s="34">
        <f t="shared" si="38"/>
        <v>0.29981149198503176</v>
      </c>
      <c r="U136" s="34">
        <f t="shared" si="38"/>
        <v>0.30053742780097614</v>
      </c>
      <c r="V136" s="34">
        <f t="shared" si="38"/>
        <v>0.30126336361692052</v>
      </c>
      <c r="W136" s="34">
        <f t="shared" si="38"/>
        <v>0.3019892994328649</v>
      </c>
      <c r="X136" s="34">
        <f t="shared" si="38"/>
        <v>0.30271523524880928</v>
      </c>
      <c r="Y136" s="34">
        <f t="shared" si="38"/>
        <v>0.30344117106475366</v>
      </c>
      <c r="Z136" s="34">
        <f t="shared" si="38"/>
        <v>0.30416710688069809</v>
      </c>
      <c r="AA136" s="34">
        <f t="shared" si="38"/>
        <v>0.30489304269664247</v>
      </c>
      <c r="AB136" s="34">
        <f t="shared" si="38"/>
        <v>0.30561897851258685</v>
      </c>
      <c r="AC136" s="34">
        <f t="shared" si="38"/>
        <v>0.30634491432853123</v>
      </c>
      <c r="AD136" s="34">
        <f t="shared" si="38"/>
        <v>0.3070708501444756</v>
      </c>
      <c r="AE136" s="34">
        <f t="shared" si="38"/>
        <v>0.30779678596041998</v>
      </c>
      <c r="AF136" s="34">
        <f t="shared" si="38"/>
        <v>0.30852272177636442</v>
      </c>
      <c r="AG136" s="34">
        <f t="shared" si="38"/>
        <v>0.3092486575923088</v>
      </c>
      <c r="AH136" s="34">
        <f t="shared" si="38"/>
        <v>0.30997459340825317</v>
      </c>
      <c r="AI136" s="34">
        <f t="shared" si="38"/>
        <v>0.31070052922419755</v>
      </c>
      <c r="AJ136" s="34">
        <f t="shared" si="38"/>
        <v>0.31142646504014193</v>
      </c>
      <c r="AK136" s="34">
        <f t="shared" si="38"/>
        <v>0.31215240085608631</v>
      </c>
      <c r="AL136" s="34">
        <f t="shared" si="38"/>
        <v>0.31287833667203074</v>
      </c>
      <c r="AM136" s="34">
        <f t="shared" si="38"/>
        <v>0.31360427248797512</v>
      </c>
      <c r="AN136" s="34">
        <f t="shared" si="38"/>
        <v>0.3143302083039195</v>
      </c>
      <c r="AO136" s="34">
        <f t="shared" si="38"/>
        <v>0.31505614411986388</v>
      </c>
      <c r="AP136" s="34">
        <f t="shared" si="38"/>
        <v>0.31578207993580826</v>
      </c>
      <c r="AQ136" s="34">
        <f t="shared" si="38"/>
        <v>0.31650801575175264</v>
      </c>
      <c r="AR136" s="34">
        <f t="shared" si="38"/>
        <v>0.31723395156769707</v>
      </c>
      <c r="AS136" s="34">
        <f t="shared" si="38"/>
        <v>0.31795988738364145</v>
      </c>
      <c r="AT136" s="34">
        <f t="shared" si="38"/>
        <v>0.31868582319958583</v>
      </c>
      <c r="AU136" s="34">
        <f t="shared" si="38"/>
        <v>0.31941175901553021</v>
      </c>
      <c r="AV136" s="34">
        <f t="shared" si="38"/>
        <v>0.32013769483147458</v>
      </c>
      <c r="AW136" s="34">
        <f t="shared" si="38"/>
        <v>0.32086363064741896</v>
      </c>
      <c r="AX136" s="34">
        <f t="shared" si="38"/>
        <v>0.3215895664633634</v>
      </c>
      <c r="AY136" s="34">
        <f t="shared" si="38"/>
        <v>0.32231550227930778</v>
      </c>
      <c r="AZ136" s="34">
        <f t="shared" si="38"/>
        <v>0.32304143809525215</v>
      </c>
      <c r="BA136" s="34">
        <f t="shared" si="38"/>
        <v>0.32376737391119653</v>
      </c>
      <c r="BB136" s="34">
        <f t="shared" si="38"/>
        <v>0.32449330972714091</v>
      </c>
      <c r="BC136" s="34">
        <f t="shared" si="38"/>
        <v>0.32521924554308529</v>
      </c>
      <c r="BD136" s="34">
        <f t="shared" si="38"/>
        <v>0.32594518135902967</v>
      </c>
      <c r="BE136" s="34">
        <f t="shared" si="38"/>
        <v>0.3266711171749741</v>
      </c>
      <c r="BF136" s="38"/>
      <c r="BG136" s="37"/>
    </row>
    <row r="137" spans="3:59" s="9" customFormat="1" x14ac:dyDescent="0.25">
      <c r="D137" s="26" t="s">
        <v>85</v>
      </c>
      <c r="E137" s="26" t="s">
        <v>86</v>
      </c>
      <c r="G137" s="34">
        <f t="shared" si="38"/>
        <v>3.6296790797219343E-4</v>
      </c>
      <c r="H137" s="34">
        <f t="shared" si="38"/>
        <v>4.3556148956663208E-4</v>
      </c>
      <c r="I137" s="34">
        <f t="shared" si="38"/>
        <v>5.0815507116107079E-4</v>
      </c>
      <c r="J137" s="34">
        <f t="shared" si="38"/>
        <v>5.8074865275550944E-4</v>
      </c>
      <c r="K137" s="34">
        <f t="shared" si="38"/>
        <v>6.5334223434994809E-4</v>
      </c>
      <c r="L137" s="34">
        <f t="shared" si="38"/>
        <v>7.2593581594438685E-4</v>
      </c>
      <c r="M137" s="34">
        <f t="shared" si="38"/>
        <v>7.9852939753882561E-4</v>
      </c>
      <c r="N137" s="34">
        <f t="shared" si="38"/>
        <v>8.7112297913326416E-4</v>
      </c>
      <c r="O137" s="34">
        <f t="shared" si="38"/>
        <v>9.4371656072770281E-4</v>
      </c>
      <c r="P137" s="34">
        <f t="shared" si="38"/>
        <v>1.0163101423221416E-3</v>
      </c>
      <c r="Q137" s="34">
        <f t="shared" si="38"/>
        <v>1.0889037239165803E-3</v>
      </c>
      <c r="R137" s="34">
        <f t="shared" si="38"/>
        <v>1.1614973055110189E-3</v>
      </c>
      <c r="S137" s="34">
        <f t="shared" si="38"/>
        <v>1.2340908871054576E-3</v>
      </c>
      <c r="T137" s="34">
        <f t="shared" si="38"/>
        <v>1.3066844686998962E-3</v>
      </c>
      <c r="U137" s="34">
        <f t="shared" si="38"/>
        <v>1.3792780502943349E-3</v>
      </c>
      <c r="V137" s="34">
        <f t="shared" si="38"/>
        <v>1.4518716318887737E-3</v>
      </c>
      <c r="W137" s="34">
        <f t="shared" si="38"/>
        <v>1.5244652134832122E-3</v>
      </c>
      <c r="X137" s="34">
        <f t="shared" si="38"/>
        <v>1.5970587950776512E-3</v>
      </c>
      <c r="Y137" s="34">
        <f t="shared" si="38"/>
        <v>1.6696523766720898E-3</v>
      </c>
      <c r="Z137" s="34">
        <f t="shared" si="38"/>
        <v>1.7422459582665283E-3</v>
      </c>
      <c r="AA137" s="34">
        <f t="shared" si="38"/>
        <v>1.8148395398609671E-3</v>
      </c>
      <c r="AB137" s="34">
        <f t="shared" si="38"/>
        <v>1.8874331214554056E-3</v>
      </c>
      <c r="AC137" s="34">
        <f t="shared" si="38"/>
        <v>1.9600267030498446E-3</v>
      </c>
      <c r="AD137" s="34">
        <f t="shared" si="38"/>
        <v>2.0326202846442831E-3</v>
      </c>
      <c r="AE137" s="34">
        <f t="shared" si="38"/>
        <v>2.1052138662387217E-3</v>
      </c>
      <c r="AF137" s="34">
        <f t="shared" si="38"/>
        <v>2.1778074478331607E-3</v>
      </c>
      <c r="AG137" s="34">
        <f t="shared" si="38"/>
        <v>2.2504010294275992E-3</v>
      </c>
      <c r="AH137" s="34">
        <f t="shared" si="38"/>
        <v>2.3229946110220378E-3</v>
      </c>
      <c r="AI137" s="34">
        <f t="shared" si="38"/>
        <v>2.3955881926164767E-3</v>
      </c>
      <c r="AJ137" s="34">
        <f t="shared" si="38"/>
        <v>2.4681817742109153E-3</v>
      </c>
      <c r="AK137" s="34">
        <f t="shared" si="38"/>
        <v>2.5407753558053538E-3</v>
      </c>
      <c r="AL137" s="34">
        <f t="shared" si="38"/>
        <v>2.6133689373997924E-3</v>
      </c>
      <c r="AM137" s="34">
        <f t="shared" si="38"/>
        <v>2.6859625189942313E-3</v>
      </c>
      <c r="AN137" s="34">
        <f t="shared" si="38"/>
        <v>2.7585561005886699E-3</v>
      </c>
      <c r="AO137" s="34">
        <f t="shared" si="38"/>
        <v>2.8311496821831084E-3</v>
      </c>
      <c r="AP137" s="34">
        <f t="shared" si="38"/>
        <v>2.9037432637775474E-3</v>
      </c>
      <c r="AQ137" s="34">
        <f t="shared" si="38"/>
        <v>2.9763368453719864E-3</v>
      </c>
      <c r="AR137" s="34">
        <f t="shared" si="38"/>
        <v>3.0489304269664245E-3</v>
      </c>
      <c r="AS137" s="34">
        <f t="shared" si="38"/>
        <v>3.1215240085608635E-3</v>
      </c>
      <c r="AT137" s="34">
        <f t="shared" si="38"/>
        <v>3.1941175901553025E-3</v>
      </c>
      <c r="AU137" s="34">
        <f t="shared" si="38"/>
        <v>3.2667111717497375E-3</v>
      </c>
      <c r="AV137" s="34">
        <f t="shared" si="38"/>
        <v>3.3393047533441795E-3</v>
      </c>
      <c r="AW137" s="34">
        <f t="shared" si="38"/>
        <v>3.4118983349386146E-3</v>
      </c>
      <c r="AX137" s="34">
        <f t="shared" si="38"/>
        <v>3.4844919165330532E-3</v>
      </c>
      <c r="AY137" s="34">
        <f t="shared" si="38"/>
        <v>3.5570854981274952E-3</v>
      </c>
      <c r="AZ137" s="34">
        <f t="shared" si="38"/>
        <v>3.6296790797219303E-3</v>
      </c>
      <c r="BA137" s="34">
        <f t="shared" si="38"/>
        <v>3.7022726613163731E-3</v>
      </c>
      <c r="BB137" s="34">
        <f t="shared" si="38"/>
        <v>3.7748662429108112E-3</v>
      </c>
      <c r="BC137" s="34">
        <f t="shared" si="38"/>
        <v>3.8474598245052502E-3</v>
      </c>
      <c r="BD137" s="34">
        <f t="shared" si="38"/>
        <v>3.9200534060996892E-3</v>
      </c>
      <c r="BE137" s="34">
        <f t="shared" si="38"/>
        <v>3.9926469876941277E-3</v>
      </c>
      <c r="BF137" s="38"/>
      <c r="BG137" s="37"/>
    </row>
    <row r="138" spans="3:59" s="9" customFormat="1" x14ac:dyDescent="0.25">
      <c r="D138" s="26" t="s">
        <v>87</v>
      </c>
      <c r="E138" s="26" t="s">
        <v>88</v>
      </c>
      <c r="G138" s="34">
        <f t="shared" si="38"/>
        <v>0.29037432637775473</v>
      </c>
      <c r="H138" s="34">
        <f t="shared" si="38"/>
        <v>0.29073729428572692</v>
      </c>
      <c r="I138" s="34">
        <f t="shared" si="38"/>
        <v>0.29110026219369911</v>
      </c>
      <c r="J138" s="34">
        <f t="shared" si="38"/>
        <v>0.29146323010167136</v>
      </c>
      <c r="K138" s="34">
        <f t="shared" si="38"/>
        <v>0.29182619800964354</v>
      </c>
      <c r="L138" s="34">
        <f t="shared" si="38"/>
        <v>0.29218916591761573</v>
      </c>
      <c r="M138" s="34">
        <f t="shared" si="38"/>
        <v>0.29255213382558792</v>
      </c>
      <c r="N138" s="34">
        <f t="shared" si="38"/>
        <v>0.29291510173356011</v>
      </c>
      <c r="O138" s="34">
        <f t="shared" si="38"/>
        <v>0.2932780696415323</v>
      </c>
      <c r="P138" s="34">
        <f t="shared" si="38"/>
        <v>0.29364103754950449</v>
      </c>
      <c r="Q138" s="34">
        <f t="shared" si="38"/>
        <v>0.29400400545747668</v>
      </c>
      <c r="R138" s="34">
        <f t="shared" si="38"/>
        <v>0.29436697336544887</v>
      </c>
      <c r="S138" s="34">
        <f t="shared" si="38"/>
        <v>0.29472994127342106</v>
      </c>
      <c r="T138" s="34">
        <f t="shared" si="38"/>
        <v>0.29509290918139325</v>
      </c>
      <c r="U138" s="34">
        <f t="shared" si="38"/>
        <v>0.29545587708936544</v>
      </c>
      <c r="V138" s="34">
        <f t="shared" si="38"/>
        <v>0.29581884499733763</v>
      </c>
      <c r="W138" s="34">
        <f t="shared" si="38"/>
        <v>0.29618181290530982</v>
      </c>
      <c r="X138" s="34">
        <f t="shared" si="38"/>
        <v>0.29654478081328201</v>
      </c>
      <c r="Y138" s="34">
        <f t="shared" si="38"/>
        <v>0.29690774872125419</v>
      </c>
      <c r="Z138" s="34">
        <f t="shared" si="38"/>
        <v>0.29727071662922638</v>
      </c>
      <c r="AA138" s="34">
        <f t="shared" si="38"/>
        <v>0.29763368453719857</v>
      </c>
      <c r="AB138" s="34">
        <f t="shared" si="38"/>
        <v>0.29799665244517076</v>
      </c>
      <c r="AC138" s="34">
        <f t="shared" si="38"/>
        <v>0.29835962035314295</v>
      </c>
      <c r="AD138" s="34">
        <f t="shared" si="38"/>
        <v>0.29872258826111514</v>
      </c>
      <c r="AE138" s="34">
        <f t="shared" si="38"/>
        <v>0.29908555616908739</v>
      </c>
      <c r="AF138" s="34">
        <f t="shared" si="38"/>
        <v>0.29944852407705957</v>
      </c>
      <c r="AG138" s="34">
        <f t="shared" si="38"/>
        <v>0.29981149198503176</v>
      </c>
      <c r="AH138" s="34">
        <f t="shared" si="38"/>
        <v>0.30017445989300395</v>
      </c>
      <c r="AI138" s="34">
        <f t="shared" si="38"/>
        <v>0.30053742780097614</v>
      </c>
      <c r="AJ138" s="34">
        <f t="shared" si="38"/>
        <v>0.30090039570894833</v>
      </c>
      <c r="AK138" s="34">
        <f t="shared" si="38"/>
        <v>0.30126336361692052</v>
      </c>
      <c r="AL138" s="34">
        <f t="shared" si="38"/>
        <v>0.30162633152489271</v>
      </c>
      <c r="AM138" s="34">
        <f t="shared" si="38"/>
        <v>0.3019892994328649</v>
      </c>
      <c r="AN138" s="34">
        <f t="shared" si="38"/>
        <v>0.30235226734083709</v>
      </c>
      <c r="AO138" s="34">
        <f t="shared" si="38"/>
        <v>0.30271523524880928</v>
      </c>
      <c r="AP138" s="34">
        <f t="shared" si="38"/>
        <v>0.30307820315678147</v>
      </c>
      <c r="AQ138" s="34">
        <f t="shared" si="38"/>
        <v>0.30344117106475366</v>
      </c>
      <c r="AR138" s="34">
        <f t="shared" si="38"/>
        <v>0.3038041389727259</v>
      </c>
      <c r="AS138" s="34">
        <f t="shared" si="38"/>
        <v>0.30416710688069809</v>
      </c>
      <c r="AT138" s="34">
        <f t="shared" si="38"/>
        <v>0.30453007478867028</v>
      </c>
      <c r="AU138" s="34">
        <f t="shared" si="38"/>
        <v>0.30489304269664247</v>
      </c>
      <c r="AV138" s="34">
        <f t="shared" si="38"/>
        <v>0.30525601060461466</v>
      </c>
      <c r="AW138" s="34">
        <f t="shared" si="38"/>
        <v>0.30561897851258685</v>
      </c>
      <c r="AX138" s="34">
        <f t="shared" si="38"/>
        <v>0.30598194642055904</v>
      </c>
      <c r="AY138" s="34">
        <f t="shared" si="38"/>
        <v>0.30634491432853123</v>
      </c>
      <c r="AZ138" s="34">
        <f t="shared" si="38"/>
        <v>0.30670788223650342</v>
      </c>
      <c r="BA138" s="34">
        <f t="shared" si="38"/>
        <v>0.3070708501444756</v>
      </c>
      <c r="BB138" s="34">
        <f t="shared" si="38"/>
        <v>0.30743381805244779</v>
      </c>
      <c r="BC138" s="34">
        <f t="shared" si="38"/>
        <v>0.30779678596041998</v>
      </c>
      <c r="BD138" s="34">
        <f t="shared" si="38"/>
        <v>0.30815975386839223</v>
      </c>
      <c r="BE138" s="34">
        <f t="shared" si="38"/>
        <v>0.30852272177636442</v>
      </c>
      <c r="BF138" s="38"/>
      <c r="BG138" s="37"/>
    </row>
    <row r="139" spans="3:59" s="9" customFormat="1" x14ac:dyDescent="0.25">
      <c r="D139" s="26" t="s">
        <v>93</v>
      </c>
      <c r="E139" s="26" t="s">
        <v>6</v>
      </c>
      <c r="G139" s="34">
        <f t="shared" si="38"/>
        <v>0.29037432637775473</v>
      </c>
      <c r="H139" s="34">
        <f t="shared" si="38"/>
        <v>0.29073729428572692</v>
      </c>
      <c r="I139" s="34">
        <f t="shared" si="38"/>
        <v>0.29110026219369911</v>
      </c>
      <c r="J139" s="34">
        <f t="shared" si="38"/>
        <v>0.29146323010167136</v>
      </c>
      <c r="K139" s="34">
        <f t="shared" si="38"/>
        <v>0.29182619800964354</v>
      </c>
      <c r="L139" s="34">
        <f t="shared" si="38"/>
        <v>0.29218916591761573</v>
      </c>
      <c r="M139" s="34">
        <f t="shared" si="38"/>
        <v>0.29255213382558792</v>
      </c>
      <c r="N139" s="34">
        <f t="shared" si="38"/>
        <v>0.29291510173356011</v>
      </c>
      <c r="O139" s="34">
        <f t="shared" si="38"/>
        <v>0.2932780696415323</v>
      </c>
      <c r="P139" s="34">
        <f t="shared" si="38"/>
        <v>0.29364103754950449</v>
      </c>
      <c r="Q139" s="34">
        <f t="shared" si="38"/>
        <v>0.29400400545747668</v>
      </c>
      <c r="R139" s="34">
        <f t="shared" si="38"/>
        <v>0.29436697336544887</v>
      </c>
      <c r="S139" s="34">
        <f t="shared" si="38"/>
        <v>0.29472994127342106</v>
      </c>
      <c r="T139" s="34">
        <f t="shared" si="38"/>
        <v>0.29509290918139325</v>
      </c>
      <c r="U139" s="34">
        <f t="shared" si="38"/>
        <v>0.29545587708936544</v>
      </c>
      <c r="V139" s="34">
        <f t="shared" si="38"/>
        <v>0.29581884499733763</v>
      </c>
      <c r="W139" s="34">
        <f t="shared" si="38"/>
        <v>0.29618181290530982</v>
      </c>
      <c r="X139" s="34">
        <f t="shared" si="38"/>
        <v>0.29654478081328201</v>
      </c>
      <c r="Y139" s="34">
        <f t="shared" si="38"/>
        <v>0.29690774872125419</v>
      </c>
      <c r="Z139" s="34">
        <f t="shared" si="38"/>
        <v>0.29727071662922638</v>
      </c>
      <c r="AA139" s="34">
        <f t="shared" si="38"/>
        <v>0.29763368453719857</v>
      </c>
      <c r="AB139" s="34">
        <f t="shared" si="38"/>
        <v>0.29799665244517076</v>
      </c>
      <c r="AC139" s="34">
        <f t="shared" si="38"/>
        <v>0.29835962035314295</v>
      </c>
      <c r="AD139" s="34">
        <f t="shared" si="38"/>
        <v>0.29872258826111514</v>
      </c>
      <c r="AE139" s="34">
        <f t="shared" si="38"/>
        <v>0.29908555616908739</v>
      </c>
      <c r="AF139" s="34">
        <f t="shared" si="38"/>
        <v>0.29944852407705957</v>
      </c>
      <c r="AG139" s="34">
        <f t="shared" si="38"/>
        <v>0.29981149198503176</v>
      </c>
      <c r="AH139" s="34">
        <f t="shared" si="38"/>
        <v>0.30017445989300395</v>
      </c>
      <c r="AI139" s="34">
        <f t="shared" si="38"/>
        <v>0.30053742780097614</v>
      </c>
      <c r="AJ139" s="34">
        <f t="shared" si="38"/>
        <v>0.30090039570894833</v>
      </c>
      <c r="AK139" s="34">
        <f t="shared" si="38"/>
        <v>0.30126336361692052</v>
      </c>
      <c r="AL139" s="34">
        <f t="shared" si="38"/>
        <v>0.30162633152489271</v>
      </c>
      <c r="AM139" s="34">
        <f t="shared" si="38"/>
        <v>0.3019892994328649</v>
      </c>
      <c r="AN139" s="34">
        <f t="shared" si="38"/>
        <v>0.30235226734083709</v>
      </c>
      <c r="AO139" s="34">
        <f t="shared" si="38"/>
        <v>0.30271523524880928</v>
      </c>
      <c r="AP139" s="34">
        <f t="shared" si="38"/>
        <v>0.30307820315678147</v>
      </c>
      <c r="AQ139" s="34">
        <f t="shared" si="38"/>
        <v>0.30344117106475366</v>
      </c>
      <c r="AR139" s="34">
        <f t="shared" si="38"/>
        <v>0.3038041389727259</v>
      </c>
      <c r="AS139" s="34">
        <f t="shared" si="38"/>
        <v>0.30416710688069809</v>
      </c>
      <c r="AT139" s="34">
        <f t="shared" si="38"/>
        <v>0.30453007478867028</v>
      </c>
      <c r="AU139" s="34">
        <f t="shared" si="38"/>
        <v>0.30489304269664247</v>
      </c>
      <c r="AV139" s="34">
        <f t="shared" si="38"/>
        <v>0.30525601060461466</v>
      </c>
      <c r="AW139" s="34">
        <f t="shared" si="38"/>
        <v>0.30561897851258685</v>
      </c>
      <c r="AX139" s="34">
        <f t="shared" si="38"/>
        <v>0.30598194642055904</v>
      </c>
      <c r="AY139" s="34">
        <f t="shared" si="38"/>
        <v>0.30634491432853123</v>
      </c>
      <c r="AZ139" s="34">
        <f t="shared" si="38"/>
        <v>0.30670788223650342</v>
      </c>
      <c r="BA139" s="34">
        <f t="shared" si="38"/>
        <v>0.3070708501444756</v>
      </c>
      <c r="BB139" s="34">
        <f t="shared" si="38"/>
        <v>0.30743381805244779</v>
      </c>
      <c r="BC139" s="34">
        <f t="shared" si="38"/>
        <v>0.30779678596041998</v>
      </c>
      <c r="BD139" s="34">
        <f t="shared" si="38"/>
        <v>0.30815975386839223</v>
      </c>
      <c r="BE139" s="34">
        <f t="shared" si="38"/>
        <v>0.30852272177636442</v>
      </c>
      <c r="BF139" s="38"/>
      <c r="BG139" s="37"/>
    </row>
    <row r="140" spans="3:59" s="9" customFormat="1" x14ac:dyDescent="0.25"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8"/>
      <c r="BG140" s="37"/>
    </row>
    <row r="141" spans="3:59" s="9" customFormat="1" x14ac:dyDescent="0.25">
      <c r="C141" s="9" t="s">
        <v>94</v>
      </c>
      <c r="D141" s="48" t="s">
        <v>1</v>
      </c>
      <c r="E141" s="48" t="s">
        <v>2</v>
      </c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8"/>
      <c r="BG141" s="37"/>
    </row>
    <row r="142" spans="3:59" s="9" customFormat="1" x14ac:dyDescent="0.25">
      <c r="D142" s="49" t="s">
        <v>80</v>
      </c>
      <c r="E142" s="27" t="s">
        <v>81</v>
      </c>
      <c r="G142" s="34">
        <f t="shared" ref="G142:BE146" si="39">G117*$G$153</f>
        <v>1.2703876779026771E-2</v>
      </c>
      <c r="H142" s="34">
        <f t="shared" si="39"/>
        <v>1.2885360733012866E-2</v>
      </c>
      <c r="I142" s="34">
        <f t="shared" si="39"/>
        <v>1.3066844686998962E-2</v>
      </c>
      <c r="J142" s="34">
        <f t="shared" si="39"/>
        <v>1.3248328640985059E-2</v>
      </c>
      <c r="K142" s="34">
        <f t="shared" si="39"/>
        <v>1.3429812594971155E-2</v>
      </c>
      <c r="L142" s="34">
        <f t="shared" si="39"/>
        <v>1.3611296548957253E-2</v>
      </c>
      <c r="M142" s="34">
        <f t="shared" si="39"/>
        <v>1.3792780502943349E-2</v>
      </c>
      <c r="N142" s="34">
        <f t="shared" si="39"/>
        <v>1.3974264456929446E-2</v>
      </c>
      <c r="O142" s="34">
        <f t="shared" si="39"/>
        <v>1.4155748410915544E-2</v>
      </c>
      <c r="P142" s="34">
        <f t="shared" si="39"/>
        <v>1.4337232364901606E-2</v>
      </c>
      <c r="Q142" s="34">
        <f t="shared" si="39"/>
        <v>1.4518716318887698E-2</v>
      </c>
      <c r="R142" s="34">
        <f t="shared" si="39"/>
        <v>1.4790942249866882E-2</v>
      </c>
      <c r="S142" s="34">
        <f t="shared" si="39"/>
        <v>1.5063168180846062E-2</v>
      </c>
      <c r="T142" s="34">
        <f t="shared" si="39"/>
        <v>1.5335394111825244E-2</v>
      </c>
      <c r="U142" s="34">
        <f t="shared" si="39"/>
        <v>1.5607620042804426E-2</v>
      </c>
      <c r="V142" s="34">
        <f t="shared" si="39"/>
        <v>1.5879845973783606E-2</v>
      </c>
      <c r="W142" s="34">
        <f t="shared" si="39"/>
        <v>1.6152071904762786E-2</v>
      </c>
      <c r="X142" s="34">
        <f t="shared" si="39"/>
        <v>1.642429783574197E-2</v>
      </c>
      <c r="Y142" s="34">
        <f t="shared" si="39"/>
        <v>1.669652376672115E-2</v>
      </c>
      <c r="Z142" s="34">
        <f t="shared" si="39"/>
        <v>1.6968749697700333E-2</v>
      </c>
      <c r="AA142" s="34">
        <f t="shared" si="39"/>
        <v>1.7240975628679513E-2</v>
      </c>
      <c r="AB142" s="34">
        <f t="shared" si="39"/>
        <v>1.7513201559658697E-2</v>
      </c>
      <c r="AC142" s="34">
        <f t="shared" si="39"/>
        <v>1.7785427490637915E-2</v>
      </c>
      <c r="AD142" s="34">
        <f t="shared" si="39"/>
        <v>1.8057653421617095E-2</v>
      </c>
      <c r="AE142" s="34">
        <f t="shared" si="39"/>
        <v>1.8329879352596275E-2</v>
      </c>
      <c r="AF142" s="34">
        <f t="shared" si="39"/>
        <v>1.8602105283575459E-2</v>
      </c>
      <c r="AG142" s="34">
        <f t="shared" si="39"/>
        <v>1.8874331214554639E-2</v>
      </c>
      <c r="AH142" s="34">
        <f t="shared" si="39"/>
        <v>1.9146557145533819E-2</v>
      </c>
      <c r="AI142" s="34">
        <f t="shared" si="39"/>
        <v>1.9418783076513003E-2</v>
      </c>
      <c r="AJ142" s="34">
        <f t="shared" si="39"/>
        <v>1.9691009007492183E-2</v>
      </c>
      <c r="AK142" s="34">
        <f t="shared" si="39"/>
        <v>1.9963234938471363E-2</v>
      </c>
      <c r="AL142" s="34">
        <f t="shared" si="39"/>
        <v>2.0235460869450547E-2</v>
      </c>
      <c r="AM142" s="34">
        <f t="shared" si="39"/>
        <v>2.0507686800429727E-2</v>
      </c>
      <c r="AN142" s="34">
        <f t="shared" si="39"/>
        <v>2.0779912731408907E-2</v>
      </c>
      <c r="AO142" s="34">
        <f t="shared" si="39"/>
        <v>2.1052138662388087E-2</v>
      </c>
      <c r="AP142" s="34">
        <f t="shared" si="39"/>
        <v>2.132436459336727E-2</v>
      </c>
      <c r="AQ142" s="34">
        <f t="shared" si="39"/>
        <v>2.1596590524346451E-2</v>
      </c>
      <c r="AR142" s="34">
        <f t="shared" si="39"/>
        <v>2.1868816455325631E-2</v>
      </c>
      <c r="AS142" s="34">
        <f t="shared" si="39"/>
        <v>2.2141042386304814E-2</v>
      </c>
      <c r="AT142" s="34">
        <f t="shared" si="39"/>
        <v>2.2413268317283994E-2</v>
      </c>
      <c r="AU142" s="34">
        <f t="shared" si="39"/>
        <v>2.2685494248263178E-2</v>
      </c>
      <c r="AV142" s="34">
        <f t="shared" si="39"/>
        <v>2.2957720179242358E-2</v>
      </c>
      <c r="AW142" s="34">
        <f t="shared" si="39"/>
        <v>2.3229946110221576E-2</v>
      </c>
      <c r="AX142" s="34">
        <f t="shared" si="39"/>
        <v>2.350217204120076E-2</v>
      </c>
      <c r="AY142" s="34">
        <f t="shared" si="39"/>
        <v>2.377439797217994E-2</v>
      </c>
      <c r="AZ142" s="34">
        <f t="shared" si="39"/>
        <v>2.404662390315912E-2</v>
      </c>
      <c r="BA142" s="34">
        <f t="shared" si="39"/>
        <v>2.43188498341383E-2</v>
      </c>
      <c r="BB142" s="34">
        <f t="shared" si="39"/>
        <v>2.459107576511748E-2</v>
      </c>
      <c r="BC142" s="34">
        <f t="shared" si="39"/>
        <v>2.4863301696096667E-2</v>
      </c>
      <c r="BD142" s="34">
        <f t="shared" si="39"/>
        <v>2.5135527627075847E-2</v>
      </c>
      <c r="BE142" s="34">
        <f t="shared" si="39"/>
        <v>2.5407753558055027E-2</v>
      </c>
      <c r="BF142" s="38"/>
      <c r="BG142" s="37"/>
    </row>
    <row r="143" spans="3:59" s="9" customFormat="1" x14ac:dyDescent="0.25">
      <c r="D143" s="27" t="s">
        <v>95</v>
      </c>
      <c r="E143" s="27" t="s">
        <v>96</v>
      </c>
      <c r="G143" s="34">
        <f t="shared" si="39"/>
        <v>0.29037432637775473</v>
      </c>
      <c r="H143" s="34">
        <f t="shared" si="39"/>
        <v>0.29110026219369911</v>
      </c>
      <c r="I143" s="34">
        <f t="shared" si="39"/>
        <v>0.29182619800964354</v>
      </c>
      <c r="J143" s="34">
        <f t="shared" si="39"/>
        <v>0.29255213382558792</v>
      </c>
      <c r="K143" s="34">
        <f t="shared" si="39"/>
        <v>0.2932780696415323</v>
      </c>
      <c r="L143" s="34">
        <f t="shared" si="39"/>
        <v>0.29400400545747668</v>
      </c>
      <c r="M143" s="34">
        <f t="shared" si="39"/>
        <v>0.29472994127342106</v>
      </c>
      <c r="N143" s="34">
        <f t="shared" si="39"/>
        <v>0.29545587708936544</v>
      </c>
      <c r="O143" s="34">
        <f t="shared" si="39"/>
        <v>0.29618181290530982</v>
      </c>
      <c r="P143" s="34">
        <f t="shared" si="39"/>
        <v>0.29690774872125419</v>
      </c>
      <c r="Q143" s="34">
        <f t="shared" si="39"/>
        <v>0.29763368453719857</v>
      </c>
      <c r="R143" s="34">
        <f t="shared" si="39"/>
        <v>0.29835962035314295</v>
      </c>
      <c r="S143" s="34">
        <f t="shared" si="39"/>
        <v>0.29908555616908739</v>
      </c>
      <c r="T143" s="34">
        <f t="shared" si="39"/>
        <v>0.29981149198503176</v>
      </c>
      <c r="U143" s="34">
        <f t="shared" si="39"/>
        <v>0.30053742780097614</v>
      </c>
      <c r="V143" s="34">
        <f t="shared" si="39"/>
        <v>0.30126336361692052</v>
      </c>
      <c r="W143" s="34">
        <f t="shared" si="39"/>
        <v>0.3019892994328649</v>
      </c>
      <c r="X143" s="34">
        <f t="shared" si="39"/>
        <v>0.30271523524880928</v>
      </c>
      <c r="Y143" s="34">
        <f t="shared" si="39"/>
        <v>0.30344117106475366</v>
      </c>
      <c r="Z143" s="34">
        <f t="shared" si="39"/>
        <v>0.30416710688069809</v>
      </c>
      <c r="AA143" s="34">
        <f t="shared" si="39"/>
        <v>0.30489304269664247</v>
      </c>
      <c r="AB143" s="34">
        <f t="shared" si="39"/>
        <v>0.30561897851258685</v>
      </c>
      <c r="AC143" s="34">
        <f t="shared" si="39"/>
        <v>0.30634491432853123</v>
      </c>
      <c r="AD143" s="34">
        <f t="shared" si="39"/>
        <v>0.3070708501444756</v>
      </c>
      <c r="AE143" s="34">
        <f t="shared" si="39"/>
        <v>0.30779678596041998</v>
      </c>
      <c r="AF143" s="34">
        <f t="shared" si="39"/>
        <v>0.30852272177636442</v>
      </c>
      <c r="AG143" s="34">
        <f t="shared" si="39"/>
        <v>0.3092486575923088</v>
      </c>
      <c r="AH143" s="34">
        <f t="shared" si="39"/>
        <v>0.30997459340825317</v>
      </c>
      <c r="AI143" s="34">
        <f t="shared" si="39"/>
        <v>0.31070052922419755</v>
      </c>
      <c r="AJ143" s="34">
        <f t="shared" si="39"/>
        <v>0.31142646504014193</v>
      </c>
      <c r="AK143" s="34">
        <f t="shared" si="39"/>
        <v>0.31215240085608631</v>
      </c>
      <c r="AL143" s="34">
        <f t="shared" si="39"/>
        <v>0.31287833667203074</v>
      </c>
      <c r="AM143" s="34">
        <f t="shared" si="39"/>
        <v>0.31360427248797512</v>
      </c>
      <c r="AN143" s="34">
        <f t="shared" si="39"/>
        <v>0.3143302083039195</v>
      </c>
      <c r="AO143" s="34">
        <f t="shared" si="39"/>
        <v>0.31505614411986388</v>
      </c>
      <c r="AP143" s="34">
        <f t="shared" si="39"/>
        <v>0.31578207993580826</v>
      </c>
      <c r="AQ143" s="34">
        <f t="shared" si="39"/>
        <v>0.31650801575175264</v>
      </c>
      <c r="AR143" s="34">
        <f t="shared" si="39"/>
        <v>0.31723395156769707</v>
      </c>
      <c r="AS143" s="34">
        <f t="shared" si="39"/>
        <v>0.31795988738364145</v>
      </c>
      <c r="AT143" s="34">
        <f t="shared" si="39"/>
        <v>0.31868582319958583</v>
      </c>
      <c r="AU143" s="34">
        <f t="shared" si="39"/>
        <v>0.31941175901553021</v>
      </c>
      <c r="AV143" s="34">
        <f t="shared" si="39"/>
        <v>0.32013769483147458</v>
      </c>
      <c r="AW143" s="34">
        <f t="shared" si="39"/>
        <v>0.32086363064741896</v>
      </c>
      <c r="AX143" s="34">
        <f t="shared" si="39"/>
        <v>0.3215895664633634</v>
      </c>
      <c r="AY143" s="34">
        <f t="shared" si="39"/>
        <v>0.32231550227930778</v>
      </c>
      <c r="AZ143" s="34">
        <f t="shared" si="39"/>
        <v>0.32304143809525215</v>
      </c>
      <c r="BA143" s="34">
        <f t="shared" si="39"/>
        <v>0.32376737391119653</v>
      </c>
      <c r="BB143" s="34">
        <f t="shared" si="39"/>
        <v>0.32449330972714091</v>
      </c>
      <c r="BC143" s="34">
        <f t="shared" si="39"/>
        <v>0.32521924554308529</v>
      </c>
      <c r="BD143" s="34">
        <f t="shared" si="39"/>
        <v>0.32594518135902967</v>
      </c>
      <c r="BE143" s="34">
        <f t="shared" si="39"/>
        <v>0.3266711171749741</v>
      </c>
      <c r="BF143" s="38"/>
      <c r="BG143" s="37"/>
    </row>
    <row r="144" spans="3:59" s="9" customFormat="1" x14ac:dyDescent="0.25">
      <c r="D144" s="27" t="s">
        <v>101</v>
      </c>
      <c r="E144" s="27" t="s">
        <v>98</v>
      </c>
      <c r="G144" s="34">
        <f t="shared" si="39"/>
        <v>0.10889037239165802</v>
      </c>
      <c r="H144" s="34">
        <f t="shared" si="39"/>
        <v>0.1096163082076024</v>
      </c>
      <c r="I144" s="34">
        <f t="shared" si="39"/>
        <v>0.1103422440235468</v>
      </c>
      <c r="J144" s="34">
        <f t="shared" si="39"/>
        <v>0.11106817983949119</v>
      </c>
      <c r="K144" s="34">
        <f t="shared" si="39"/>
        <v>0.11179411565543557</v>
      </c>
      <c r="L144" s="34">
        <f t="shared" si="39"/>
        <v>0.11252005147137996</v>
      </c>
      <c r="M144" s="34">
        <f t="shared" si="39"/>
        <v>0.11324598728732435</v>
      </c>
      <c r="N144" s="34">
        <f t="shared" si="39"/>
        <v>0.11397192310326873</v>
      </c>
      <c r="O144" s="34">
        <f t="shared" si="39"/>
        <v>0.11469785891921312</v>
      </c>
      <c r="P144" s="34">
        <f t="shared" si="39"/>
        <v>0.11542379473515751</v>
      </c>
      <c r="Q144" s="34">
        <f t="shared" si="39"/>
        <v>0.11614973055110189</v>
      </c>
      <c r="R144" s="34">
        <f t="shared" si="39"/>
        <v>0.11687566636704629</v>
      </c>
      <c r="S144" s="34">
        <f t="shared" si="39"/>
        <v>0.11760160218299066</v>
      </c>
      <c r="T144" s="34">
        <f t="shared" si="39"/>
        <v>0.11832753799893506</v>
      </c>
      <c r="U144" s="34">
        <f t="shared" si="39"/>
        <v>0.11905347381487945</v>
      </c>
      <c r="V144" s="34">
        <f t="shared" si="39"/>
        <v>0.11977940963082383</v>
      </c>
      <c r="W144" s="34">
        <f t="shared" si="39"/>
        <v>0.12050534544676822</v>
      </c>
      <c r="X144" s="34">
        <f t="shared" si="39"/>
        <v>0.12123128126271261</v>
      </c>
      <c r="Y144" s="34">
        <f t="shared" si="39"/>
        <v>0.12195721707865699</v>
      </c>
      <c r="Z144" s="34">
        <f t="shared" si="39"/>
        <v>0.12268315289460138</v>
      </c>
      <c r="AA144" s="34">
        <f t="shared" si="39"/>
        <v>0.12340908871054578</v>
      </c>
      <c r="AB144" s="34">
        <f t="shared" si="39"/>
        <v>0.12413502452649015</v>
      </c>
      <c r="AC144" s="34">
        <f t="shared" si="39"/>
        <v>0.12486096034243452</v>
      </c>
      <c r="AD144" s="34">
        <f t="shared" si="39"/>
        <v>0.12558689615837892</v>
      </c>
      <c r="AE144" s="34">
        <f t="shared" si="39"/>
        <v>0.1263128319743233</v>
      </c>
      <c r="AF144" s="34">
        <f t="shared" si="39"/>
        <v>0.12703876779026768</v>
      </c>
      <c r="AG144" s="34">
        <f t="shared" si="39"/>
        <v>0.12776470360621209</v>
      </c>
      <c r="AH144" s="34">
        <f t="shared" si="39"/>
        <v>0.12849063942215647</v>
      </c>
      <c r="AI144" s="34">
        <f t="shared" si="39"/>
        <v>0.12921657523810084</v>
      </c>
      <c r="AJ144" s="34">
        <f t="shared" si="39"/>
        <v>0.12994251105404525</v>
      </c>
      <c r="AK144" s="34">
        <f t="shared" si="39"/>
        <v>0.13066844686998963</v>
      </c>
      <c r="AL144" s="34">
        <f t="shared" si="39"/>
        <v>0.13139438268593401</v>
      </c>
      <c r="AM144" s="34">
        <f t="shared" si="39"/>
        <v>0.13212031850187839</v>
      </c>
      <c r="AN144" s="34">
        <f t="shared" si="39"/>
        <v>0.13284625431782279</v>
      </c>
      <c r="AO144" s="34">
        <f t="shared" si="39"/>
        <v>0.13357219013376717</v>
      </c>
      <c r="AP144" s="34">
        <f t="shared" si="39"/>
        <v>0.13429812594971155</v>
      </c>
      <c r="AQ144" s="34">
        <f t="shared" si="39"/>
        <v>0.13502406176565596</v>
      </c>
      <c r="AR144" s="34">
        <f t="shared" si="39"/>
        <v>0.13574999758160033</v>
      </c>
      <c r="AS144" s="34">
        <f t="shared" si="39"/>
        <v>0.13647593339754471</v>
      </c>
      <c r="AT144" s="34">
        <f t="shared" si="39"/>
        <v>0.13720186921348912</v>
      </c>
      <c r="AU144" s="34">
        <f t="shared" si="39"/>
        <v>0.1379278050294335</v>
      </c>
      <c r="AV144" s="34">
        <f t="shared" si="39"/>
        <v>0.13865374084537788</v>
      </c>
      <c r="AW144" s="34">
        <f t="shared" si="39"/>
        <v>0.13937967666132228</v>
      </c>
      <c r="AX144" s="34">
        <f t="shared" si="39"/>
        <v>0.14010561247726666</v>
      </c>
      <c r="AY144" s="34">
        <f t="shared" si="39"/>
        <v>0.14083154829321104</v>
      </c>
      <c r="AZ144" s="34">
        <f t="shared" si="39"/>
        <v>0.14155748410915545</v>
      </c>
      <c r="BA144" s="34">
        <f t="shared" si="39"/>
        <v>0.14228341992509982</v>
      </c>
      <c r="BB144" s="34">
        <f t="shared" si="39"/>
        <v>0.1430093557410442</v>
      </c>
      <c r="BC144" s="34">
        <f t="shared" si="39"/>
        <v>0.14373529155698861</v>
      </c>
      <c r="BD144" s="34">
        <f t="shared" si="39"/>
        <v>0.14446122737293299</v>
      </c>
      <c r="BE144" s="34">
        <f t="shared" si="39"/>
        <v>0.14518716318887737</v>
      </c>
      <c r="BF144" s="38"/>
      <c r="BG144" s="37"/>
    </row>
    <row r="145" spans="1:59" s="9" customFormat="1" x14ac:dyDescent="0.25">
      <c r="D145" s="27" t="s">
        <v>85</v>
      </c>
      <c r="E145" s="27" t="s">
        <v>86</v>
      </c>
      <c r="G145" s="34">
        <f t="shared" si="39"/>
        <v>3.6296790797219343E-4</v>
      </c>
      <c r="H145" s="34">
        <f t="shared" si="39"/>
        <v>4.3556148956663208E-4</v>
      </c>
      <c r="I145" s="34">
        <f t="shared" si="39"/>
        <v>5.0815507116107079E-4</v>
      </c>
      <c r="J145" s="34">
        <f t="shared" si="39"/>
        <v>5.8074865275550944E-4</v>
      </c>
      <c r="K145" s="34">
        <f t="shared" si="39"/>
        <v>6.5334223434994809E-4</v>
      </c>
      <c r="L145" s="34">
        <f t="shared" si="39"/>
        <v>7.2593581594438685E-4</v>
      </c>
      <c r="M145" s="34">
        <f t="shared" si="39"/>
        <v>7.9852939753882561E-4</v>
      </c>
      <c r="N145" s="34">
        <f t="shared" si="39"/>
        <v>8.7112297913326416E-4</v>
      </c>
      <c r="O145" s="34">
        <f t="shared" si="39"/>
        <v>9.4371656072770281E-4</v>
      </c>
      <c r="P145" s="34">
        <f t="shared" si="39"/>
        <v>1.0163101423221416E-3</v>
      </c>
      <c r="Q145" s="34">
        <f t="shared" si="39"/>
        <v>1.0889037239165803E-3</v>
      </c>
      <c r="R145" s="34">
        <f t="shared" si="39"/>
        <v>1.1614973055110189E-3</v>
      </c>
      <c r="S145" s="34">
        <f t="shared" si="39"/>
        <v>1.2340908871054576E-3</v>
      </c>
      <c r="T145" s="34">
        <f t="shared" si="39"/>
        <v>1.3066844686998962E-3</v>
      </c>
      <c r="U145" s="34">
        <f t="shared" si="39"/>
        <v>1.3792780502943349E-3</v>
      </c>
      <c r="V145" s="34">
        <f t="shared" si="39"/>
        <v>1.4518716318887737E-3</v>
      </c>
      <c r="W145" s="34">
        <f t="shared" si="39"/>
        <v>1.5244652134832122E-3</v>
      </c>
      <c r="X145" s="34">
        <f t="shared" si="39"/>
        <v>1.5970587950776512E-3</v>
      </c>
      <c r="Y145" s="34">
        <f t="shared" si="39"/>
        <v>1.6696523766720898E-3</v>
      </c>
      <c r="Z145" s="34">
        <f t="shared" si="39"/>
        <v>1.7422459582665283E-3</v>
      </c>
      <c r="AA145" s="34">
        <f t="shared" si="39"/>
        <v>1.8148395398609671E-3</v>
      </c>
      <c r="AB145" s="34">
        <f t="shared" si="39"/>
        <v>1.8874331214554056E-3</v>
      </c>
      <c r="AC145" s="34">
        <f t="shared" si="39"/>
        <v>1.9600267030498446E-3</v>
      </c>
      <c r="AD145" s="34">
        <f t="shared" si="39"/>
        <v>2.0326202846442831E-3</v>
      </c>
      <c r="AE145" s="34">
        <f t="shared" si="39"/>
        <v>2.1052138662387217E-3</v>
      </c>
      <c r="AF145" s="34">
        <f t="shared" si="39"/>
        <v>2.1778074478331607E-3</v>
      </c>
      <c r="AG145" s="34">
        <f t="shared" si="39"/>
        <v>2.2504010294275992E-3</v>
      </c>
      <c r="AH145" s="34">
        <f t="shared" si="39"/>
        <v>2.3229946110220378E-3</v>
      </c>
      <c r="AI145" s="34">
        <f t="shared" si="39"/>
        <v>2.3955881926164767E-3</v>
      </c>
      <c r="AJ145" s="34">
        <f t="shared" si="39"/>
        <v>2.4681817742109153E-3</v>
      </c>
      <c r="AK145" s="34">
        <f t="shared" si="39"/>
        <v>2.5407753558053538E-3</v>
      </c>
      <c r="AL145" s="34">
        <f t="shared" si="39"/>
        <v>2.6133689373997924E-3</v>
      </c>
      <c r="AM145" s="34">
        <f t="shared" si="39"/>
        <v>2.6859625189942313E-3</v>
      </c>
      <c r="AN145" s="34">
        <f t="shared" si="39"/>
        <v>2.7585561005886699E-3</v>
      </c>
      <c r="AO145" s="34">
        <f t="shared" si="39"/>
        <v>2.8311496821831084E-3</v>
      </c>
      <c r="AP145" s="34">
        <f t="shared" si="39"/>
        <v>2.9037432637775474E-3</v>
      </c>
      <c r="AQ145" s="34">
        <f t="shared" si="39"/>
        <v>2.9763368453719864E-3</v>
      </c>
      <c r="AR145" s="34">
        <f t="shared" si="39"/>
        <v>3.0489304269664245E-3</v>
      </c>
      <c r="AS145" s="34">
        <f t="shared" si="39"/>
        <v>3.1215240085608635E-3</v>
      </c>
      <c r="AT145" s="34">
        <f t="shared" si="39"/>
        <v>3.1941175901553025E-3</v>
      </c>
      <c r="AU145" s="34">
        <f t="shared" si="39"/>
        <v>3.2667111717497375E-3</v>
      </c>
      <c r="AV145" s="34">
        <f t="shared" si="39"/>
        <v>3.3393047533441795E-3</v>
      </c>
      <c r="AW145" s="34">
        <f t="shared" si="39"/>
        <v>3.4118983349386146E-3</v>
      </c>
      <c r="AX145" s="34">
        <f t="shared" si="39"/>
        <v>3.4844919165330532E-3</v>
      </c>
      <c r="AY145" s="34">
        <f t="shared" si="39"/>
        <v>3.5570854981274952E-3</v>
      </c>
      <c r="AZ145" s="34">
        <f t="shared" si="39"/>
        <v>3.6296790797219303E-3</v>
      </c>
      <c r="BA145" s="34">
        <f t="shared" si="39"/>
        <v>3.7022726613163731E-3</v>
      </c>
      <c r="BB145" s="34">
        <f t="shared" si="39"/>
        <v>3.7748662429108112E-3</v>
      </c>
      <c r="BC145" s="34">
        <f t="shared" si="39"/>
        <v>3.8474598245052502E-3</v>
      </c>
      <c r="BD145" s="34">
        <f t="shared" si="39"/>
        <v>3.9200534060996892E-3</v>
      </c>
      <c r="BE145" s="34">
        <f t="shared" si="39"/>
        <v>3.9926469876941277E-3</v>
      </c>
      <c r="BF145" s="38"/>
      <c r="BG145" s="37"/>
    </row>
    <row r="146" spans="1:59" s="9" customFormat="1" x14ac:dyDescent="0.25">
      <c r="D146" s="27" t="s">
        <v>99</v>
      </c>
      <c r="E146" s="27" t="s">
        <v>6</v>
      </c>
      <c r="G146" s="34">
        <f t="shared" si="39"/>
        <v>0.29037432637775473</v>
      </c>
      <c r="H146" s="34">
        <f t="shared" si="39"/>
        <v>0.29110026219369911</v>
      </c>
      <c r="I146" s="34">
        <f t="shared" si="39"/>
        <v>0.29182619800964354</v>
      </c>
      <c r="J146" s="34">
        <f t="shared" si="39"/>
        <v>0.29255213382558792</v>
      </c>
      <c r="K146" s="34">
        <f t="shared" si="39"/>
        <v>0.2932780696415323</v>
      </c>
      <c r="L146" s="34">
        <f t="shared" si="39"/>
        <v>0.29400400545747668</v>
      </c>
      <c r="M146" s="34">
        <f t="shared" si="39"/>
        <v>0.29472994127342106</v>
      </c>
      <c r="N146" s="34">
        <f t="shared" si="39"/>
        <v>0.29545587708936544</v>
      </c>
      <c r="O146" s="34">
        <f t="shared" si="39"/>
        <v>0.29618181290530982</v>
      </c>
      <c r="P146" s="34">
        <f t="shared" si="39"/>
        <v>0.29690774872125419</v>
      </c>
      <c r="Q146" s="34">
        <f t="shared" si="39"/>
        <v>0.29763368453719857</v>
      </c>
      <c r="R146" s="34">
        <f t="shared" si="39"/>
        <v>0.29835962035314295</v>
      </c>
      <c r="S146" s="34">
        <f t="shared" si="39"/>
        <v>0.29908555616908739</v>
      </c>
      <c r="T146" s="34">
        <f t="shared" si="39"/>
        <v>0.29981149198503176</v>
      </c>
      <c r="U146" s="34">
        <f t="shared" si="39"/>
        <v>0.30053742780097614</v>
      </c>
      <c r="V146" s="34">
        <f t="shared" si="39"/>
        <v>0.30126336361692052</v>
      </c>
      <c r="W146" s="34">
        <f t="shared" si="39"/>
        <v>0.3019892994328649</v>
      </c>
      <c r="X146" s="34">
        <f t="shared" si="39"/>
        <v>0.30271523524880928</v>
      </c>
      <c r="Y146" s="34">
        <f t="shared" si="39"/>
        <v>0.30344117106475366</v>
      </c>
      <c r="Z146" s="34">
        <f t="shared" si="39"/>
        <v>0.30416710688069809</v>
      </c>
      <c r="AA146" s="34">
        <f t="shared" si="39"/>
        <v>0.30489304269664247</v>
      </c>
      <c r="AB146" s="34">
        <f t="shared" si="39"/>
        <v>0.30561897851258685</v>
      </c>
      <c r="AC146" s="34">
        <f t="shared" si="39"/>
        <v>0.30634491432853123</v>
      </c>
      <c r="AD146" s="34">
        <f t="shared" si="39"/>
        <v>0.3070708501444756</v>
      </c>
      <c r="AE146" s="34">
        <f t="shared" si="39"/>
        <v>0.30779678596041998</v>
      </c>
      <c r="AF146" s="34">
        <f t="shared" si="39"/>
        <v>0.30852272177636442</v>
      </c>
      <c r="AG146" s="34">
        <f t="shared" si="39"/>
        <v>0.3092486575923088</v>
      </c>
      <c r="AH146" s="34">
        <f t="shared" si="39"/>
        <v>0.30997459340825317</v>
      </c>
      <c r="AI146" s="34">
        <f t="shared" si="39"/>
        <v>0.31070052922419755</v>
      </c>
      <c r="AJ146" s="34">
        <f t="shared" si="39"/>
        <v>0.31142646504014193</v>
      </c>
      <c r="AK146" s="34">
        <f t="shared" si="39"/>
        <v>0.31215240085608631</v>
      </c>
      <c r="AL146" s="34">
        <f t="shared" si="39"/>
        <v>0.31287833667203074</v>
      </c>
      <c r="AM146" s="34">
        <f t="shared" si="39"/>
        <v>0.31360427248797512</v>
      </c>
      <c r="AN146" s="34">
        <f t="shared" si="39"/>
        <v>0.3143302083039195</v>
      </c>
      <c r="AO146" s="34">
        <f t="shared" si="39"/>
        <v>0.31505614411986388</v>
      </c>
      <c r="AP146" s="34">
        <f t="shared" si="39"/>
        <v>0.31578207993580826</v>
      </c>
      <c r="AQ146" s="34">
        <f t="shared" si="39"/>
        <v>0.31650801575175264</v>
      </c>
      <c r="AR146" s="34">
        <f t="shared" si="39"/>
        <v>0.31723395156769707</v>
      </c>
      <c r="AS146" s="34">
        <f t="shared" si="39"/>
        <v>0.31795988738364145</v>
      </c>
      <c r="AT146" s="34">
        <f t="shared" si="39"/>
        <v>0.31868582319958583</v>
      </c>
      <c r="AU146" s="34">
        <f t="shared" si="39"/>
        <v>0.31941175901553021</v>
      </c>
      <c r="AV146" s="34">
        <f t="shared" si="39"/>
        <v>0.32013769483147458</v>
      </c>
      <c r="AW146" s="34">
        <f t="shared" si="39"/>
        <v>0.32086363064741896</v>
      </c>
      <c r="AX146" s="34">
        <f t="shared" si="39"/>
        <v>0.3215895664633634</v>
      </c>
      <c r="AY146" s="34">
        <f t="shared" si="39"/>
        <v>0.32231550227930778</v>
      </c>
      <c r="AZ146" s="34">
        <f t="shared" si="39"/>
        <v>0.32304143809525215</v>
      </c>
      <c r="BA146" s="34">
        <f t="shared" si="39"/>
        <v>0.32376737391119653</v>
      </c>
      <c r="BB146" s="34">
        <f t="shared" si="39"/>
        <v>0.32449330972714091</v>
      </c>
      <c r="BC146" s="34">
        <f t="shared" si="39"/>
        <v>0.32521924554308529</v>
      </c>
      <c r="BD146" s="34">
        <f t="shared" si="39"/>
        <v>0.32594518135902967</v>
      </c>
      <c r="BE146" s="34">
        <f t="shared" si="39"/>
        <v>0.3266711171749741</v>
      </c>
      <c r="BF146" s="38"/>
      <c r="BG146" s="37"/>
    </row>
    <row r="147" spans="1:59" s="9" customFormat="1" x14ac:dyDescent="0.25"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8"/>
      <c r="BG147" s="37"/>
    </row>
    <row r="148" spans="1:59" s="39" customFormat="1" x14ac:dyDescent="0.25">
      <c r="A148" s="53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</row>
    <row r="149" spans="1:59" x14ac:dyDescent="0.25">
      <c r="A149" s="8"/>
      <c r="G149" s="6" t="s">
        <v>20</v>
      </c>
    </row>
    <row r="150" spans="1:59" s="9" customFormat="1" x14ac:dyDescent="0.25">
      <c r="A150" s="8"/>
      <c r="E150" s="10"/>
      <c r="G150" s="9">
        <v>1960</v>
      </c>
      <c r="H150" s="9">
        <v>1961</v>
      </c>
      <c r="I150" s="9">
        <v>1962</v>
      </c>
      <c r="J150" s="9">
        <v>1963</v>
      </c>
      <c r="K150" s="9">
        <v>1964</v>
      </c>
      <c r="L150" s="9">
        <v>1965</v>
      </c>
      <c r="M150" s="9">
        <v>1966</v>
      </c>
      <c r="N150" s="9">
        <v>1967</v>
      </c>
      <c r="O150" s="9">
        <v>1968</v>
      </c>
      <c r="P150" s="9">
        <v>1969</v>
      </c>
      <c r="Q150" s="9">
        <v>1970</v>
      </c>
      <c r="R150" s="9">
        <v>1971</v>
      </c>
      <c r="S150" s="9">
        <v>1972</v>
      </c>
      <c r="T150" s="9">
        <v>1973</v>
      </c>
      <c r="U150" s="9">
        <v>1974</v>
      </c>
      <c r="V150" s="9">
        <v>1975</v>
      </c>
      <c r="W150" s="9">
        <v>1976</v>
      </c>
      <c r="X150" s="9">
        <v>1977</v>
      </c>
      <c r="Y150" s="9">
        <v>1978</v>
      </c>
      <c r="Z150" s="9">
        <v>1979</v>
      </c>
      <c r="AA150" s="9">
        <v>1980</v>
      </c>
      <c r="AB150" s="9">
        <v>1981</v>
      </c>
      <c r="AC150" s="9">
        <v>1982</v>
      </c>
      <c r="AD150" s="9">
        <v>1983</v>
      </c>
      <c r="AE150" s="9">
        <v>1984</v>
      </c>
      <c r="AF150" s="9">
        <v>1985</v>
      </c>
      <c r="AG150" s="9">
        <v>1986</v>
      </c>
      <c r="AH150" s="9">
        <v>1987</v>
      </c>
      <c r="AI150" s="9">
        <v>1988</v>
      </c>
      <c r="AJ150" s="9">
        <v>1989</v>
      </c>
      <c r="AK150" s="9">
        <v>1990</v>
      </c>
      <c r="AL150" s="9">
        <v>1991</v>
      </c>
      <c r="AM150" s="9">
        <v>1992</v>
      </c>
      <c r="AN150" s="9">
        <v>1993</v>
      </c>
      <c r="AO150" s="9">
        <v>1994</v>
      </c>
      <c r="AP150" s="9">
        <v>1995</v>
      </c>
      <c r="AQ150" s="9">
        <v>1996</v>
      </c>
      <c r="AR150" s="9">
        <v>1997</v>
      </c>
      <c r="AS150" s="9">
        <v>1998</v>
      </c>
      <c r="AT150" s="9">
        <v>1999</v>
      </c>
      <c r="AU150" s="9">
        <v>2000</v>
      </c>
      <c r="AV150" s="9">
        <v>2001</v>
      </c>
      <c r="AW150" s="9">
        <v>2002</v>
      </c>
      <c r="AX150" s="9">
        <v>2003</v>
      </c>
      <c r="AY150" s="9">
        <v>2004</v>
      </c>
      <c r="AZ150" s="9">
        <v>2005</v>
      </c>
      <c r="BA150" s="9">
        <v>2006</v>
      </c>
      <c r="BB150" s="9">
        <v>2007</v>
      </c>
      <c r="BC150" s="9">
        <v>2008</v>
      </c>
      <c r="BD150" s="9">
        <v>2009</v>
      </c>
      <c r="BE150" s="9">
        <v>2010</v>
      </c>
    </row>
    <row r="151" spans="1:59" ht="14.4" x14ac:dyDescent="0.3">
      <c r="A151" s="8"/>
      <c r="B151" s="9"/>
      <c r="D151" s="9" t="s">
        <v>102</v>
      </c>
      <c r="G151" s="25">
        <v>0.38489519218625556</v>
      </c>
      <c r="H151" s="25">
        <v>0.39148737384576676</v>
      </c>
      <c r="I151" s="25">
        <v>0.39579162136437157</v>
      </c>
      <c r="J151" s="25">
        <v>0.39447990779481162</v>
      </c>
      <c r="K151" s="25">
        <v>0.39490581076171061</v>
      </c>
      <c r="L151" s="25">
        <v>0.39745904380109864</v>
      </c>
      <c r="M151" s="25">
        <v>0.39277107446609982</v>
      </c>
      <c r="N151" s="25">
        <v>0.42172747303202901</v>
      </c>
      <c r="O151" s="25">
        <v>0.41779016749239772</v>
      </c>
      <c r="P151" s="25">
        <v>0.4142357014982303</v>
      </c>
      <c r="Q151" s="25">
        <v>0.40295134136238187</v>
      </c>
      <c r="R151" s="25">
        <v>0.40076326659426942</v>
      </c>
      <c r="S151" s="25">
        <v>0.39285643444240637</v>
      </c>
      <c r="T151" s="25">
        <v>0.39289955408254096</v>
      </c>
      <c r="U151" s="25">
        <v>0.38659571080696031</v>
      </c>
      <c r="V151" s="25">
        <v>0.38595152794020682</v>
      </c>
      <c r="W151" s="25">
        <v>0.38372542591469211</v>
      </c>
      <c r="X151" s="25">
        <v>0.3700374263121865</v>
      </c>
      <c r="Y151" s="25">
        <v>0.37972436143766897</v>
      </c>
      <c r="Z151" s="25">
        <v>0.38457716542050774</v>
      </c>
      <c r="AA151" s="25">
        <v>0.3892722377793148</v>
      </c>
      <c r="AB151" s="25">
        <v>0.38467521288009221</v>
      </c>
      <c r="AC151" s="25">
        <v>0.38964402567493733</v>
      </c>
      <c r="AD151" s="25">
        <v>0.39173589463690611</v>
      </c>
      <c r="AE151" s="25">
        <v>0.39097901297598231</v>
      </c>
      <c r="AF151" s="25">
        <v>0.38426152128789415</v>
      </c>
      <c r="AG151" s="25">
        <v>0.38520708807713383</v>
      </c>
      <c r="AH151" s="25">
        <v>0.3797692228062296</v>
      </c>
      <c r="AI151" s="25">
        <v>0.37708489834937414</v>
      </c>
      <c r="AJ151" s="25">
        <v>0.38139670886302207</v>
      </c>
      <c r="AK151" s="25">
        <v>0.37884930711363529</v>
      </c>
      <c r="AL151" s="25">
        <v>0.3796761986499389</v>
      </c>
      <c r="AM151" s="25">
        <v>0.37182082193909416</v>
      </c>
      <c r="AN151" s="25">
        <v>0.3753113080468598</v>
      </c>
      <c r="AO151" s="25">
        <v>0.37370973905681959</v>
      </c>
      <c r="AP151" s="25">
        <v>0.37238769057491949</v>
      </c>
      <c r="AQ151" s="25">
        <v>0.37516703277185665</v>
      </c>
      <c r="AR151" s="25">
        <v>0.37042840871693539</v>
      </c>
      <c r="AS151" s="25">
        <v>0.37162744460045111</v>
      </c>
      <c r="AT151" s="25">
        <v>0.37138868542078624</v>
      </c>
      <c r="AU151" s="25">
        <v>0.37399670962706538</v>
      </c>
      <c r="AV151" s="25">
        <v>0.35676135637735551</v>
      </c>
      <c r="AW151" s="25">
        <v>0.37802691665848209</v>
      </c>
      <c r="AX151" s="25">
        <v>0.37954374226115684</v>
      </c>
      <c r="AY151" s="25">
        <v>0.3817914207563019</v>
      </c>
      <c r="AZ151" s="25">
        <v>0.38570570647022789</v>
      </c>
      <c r="BA151" s="25">
        <v>0.38937236438270945</v>
      </c>
      <c r="BB151" s="25">
        <v>0.38309409491569074</v>
      </c>
      <c r="BC151" s="25">
        <v>0.3909727210661707</v>
      </c>
      <c r="BD151" s="25">
        <v>0.39683391210979913</v>
      </c>
      <c r="BE151" s="25">
        <v>0.39720611298071673</v>
      </c>
      <c r="BF151" s="25"/>
      <c r="BG151" s="25"/>
    </row>
    <row r="152" spans="1:59" ht="14.4" x14ac:dyDescent="0.3">
      <c r="A152" s="8"/>
      <c r="B152" s="9"/>
      <c r="D152" s="6" t="s">
        <v>103</v>
      </c>
      <c r="G152" s="55">
        <v>1.0604110824468316</v>
      </c>
      <c r="H152" s="55">
        <v>1.0602739280290587</v>
      </c>
      <c r="I152" s="55">
        <v>1.0596474454557121</v>
      </c>
      <c r="J152" s="55">
        <v>1.0607860878085127</v>
      </c>
      <c r="K152" s="55">
        <v>1.0606847396844232</v>
      </c>
      <c r="L152" s="55">
        <v>1.060945722041114</v>
      </c>
      <c r="M152" s="55">
        <v>1.0613754871838874</v>
      </c>
      <c r="N152" s="55">
        <v>1.0601807601682072</v>
      </c>
      <c r="O152" s="55">
        <v>1.0606071099744248</v>
      </c>
      <c r="P152" s="55">
        <v>1.0596250236505131</v>
      </c>
      <c r="Q152" s="55">
        <v>1.0591621543564196</v>
      </c>
      <c r="R152" s="55">
        <v>1.0585071915837925</v>
      </c>
      <c r="S152" s="55">
        <v>1.0590214892802097</v>
      </c>
      <c r="T152" s="55">
        <v>1.0600382038443987</v>
      </c>
      <c r="U152" s="55">
        <v>1.0574097413064192</v>
      </c>
      <c r="V152" s="55">
        <v>1.0561411951311679</v>
      </c>
      <c r="W152" s="55">
        <v>1.0577585115135617</v>
      </c>
      <c r="X152" s="55">
        <v>1.0584876534970036</v>
      </c>
      <c r="Y152" s="55">
        <v>1.0561939716168158</v>
      </c>
      <c r="Z152" s="55">
        <v>1.0575893455972314</v>
      </c>
      <c r="AA152" s="55">
        <v>1.0587827843053246</v>
      </c>
      <c r="AB152" s="55">
        <v>1.0589295862494585</v>
      </c>
      <c r="AC152" s="55">
        <v>1.0573735613588118</v>
      </c>
      <c r="AD152" s="55">
        <v>1.0576624669258159</v>
      </c>
      <c r="AE152" s="55">
        <v>1.057815684807043</v>
      </c>
      <c r="AF152" s="55">
        <v>1.05806670432342</v>
      </c>
      <c r="AG152" s="55">
        <v>1.0574094344711797</v>
      </c>
      <c r="AH152" s="55">
        <v>1.0583728569288753</v>
      </c>
      <c r="AI152" s="55">
        <v>1.0585397457420149</v>
      </c>
      <c r="AJ152" s="55">
        <v>1.0588608612973747</v>
      </c>
      <c r="AK152" s="55">
        <v>1.0583660407273232</v>
      </c>
      <c r="AL152" s="55">
        <v>1.0565351160868723</v>
      </c>
      <c r="AM152" s="55">
        <v>1.0573208136643362</v>
      </c>
      <c r="AN152" s="55">
        <v>1.0574893728564083</v>
      </c>
      <c r="AO152" s="55">
        <v>1.0570969827598695</v>
      </c>
      <c r="AP152" s="55">
        <v>1.0556315317052114</v>
      </c>
      <c r="AQ152" s="55">
        <v>1.0561460285864215</v>
      </c>
      <c r="AR152" s="55">
        <v>1.0575249576550427</v>
      </c>
      <c r="AS152" s="55">
        <v>1.0574746852677772</v>
      </c>
      <c r="AT152" s="55">
        <v>1.0568894178778239</v>
      </c>
      <c r="AU152" s="55">
        <v>1.0575819016191472</v>
      </c>
      <c r="AV152" s="55">
        <v>1.0571981835095112</v>
      </c>
      <c r="AW152" s="55">
        <v>1.0561093945234936</v>
      </c>
      <c r="AX152" s="55">
        <v>1.0567647700207834</v>
      </c>
      <c r="AY152" s="55">
        <v>1.0563195189099535</v>
      </c>
      <c r="AZ152" s="55">
        <v>1.0565566242442115</v>
      </c>
      <c r="BA152" s="55">
        <v>1.0554998754389171</v>
      </c>
      <c r="BB152" s="55">
        <v>1.0553316624706226</v>
      </c>
      <c r="BC152" s="55">
        <v>1.0550289462601592</v>
      </c>
      <c r="BD152" s="55">
        <v>1.0525568548857565</v>
      </c>
      <c r="BE152" s="55">
        <v>1.0530237433557899</v>
      </c>
      <c r="BF152" s="55"/>
      <c r="BG152" s="55"/>
    </row>
    <row r="153" spans="1:59" ht="14.4" x14ac:dyDescent="0.3">
      <c r="A153" s="8"/>
      <c r="B153" s="9"/>
      <c r="D153" s="6" t="s">
        <v>104</v>
      </c>
      <c r="G153" s="25">
        <f>G151/G152</f>
        <v>0.36296790797219342</v>
      </c>
      <c r="H153" s="25">
        <f t="shared" ref="H153:BE153" si="40">H151/H152</f>
        <v>0.36923229318059525</v>
      </c>
      <c r="I153" s="25">
        <f t="shared" si="40"/>
        <v>0.37351255180364012</v>
      </c>
      <c r="J153" s="25">
        <f t="shared" si="40"/>
        <v>0.37187507672708181</v>
      </c>
      <c r="K153" s="25">
        <f t="shared" si="40"/>
        <v>0.37231214515182304</v>
      </c>
      <c r="L153" s="25">
        <f t="shared" si="40"/>
        <v>0.37462712327680814</v>
      </c>
      <c r="M153" s="25">
        <f t="shared" si="40"/>
        <v>0.37005855063435311</v>
      </c>
      <c r="N153" s="25">
        <f t="shared" si="40"/>
        <v>0.39778827241226128</v>
      </c>
      <c r="O153" s="25">
        <f t="shared" si="40"/>
        <v>0.39391605389338963</v>
      </c>
      <c r="P153" s="25">
        <f t="shared" si="40"/>
        <v>0.39092668845356943</v>
      </c>
      <c r="Q153" s="25">
        <f t="shared" si="40"/>
        <v>0.38044348516892379</v>
      </c>
      <c r="R153" s="25">
        <f t="shared" si="40"/>
        <v>0.37861175604733205</v>
      </c>
      <c r="S153" s="25">
        <f t="shared" si="40"/>
        <v>0.37096172119172105</v>
      </c>
      <c r="T153" s="25">
        <f t="shared" si="40"/>
        <v>0.37064659807318984</v>
      </c>
      <c r="U153" s="25">
        <f t="shared" si="40"/>
        <v>0.36560634511398121</v>
      </c>
      <c r="V153" s="25">
        <f t="shared" si="40"/>
        <v>0.3654355399822023</v>
      </c>
      <c r="W153" s="25">
        <f t="shared" si="40"/>
        <v>0.36277224124210916</v>
      </c>
      <c r="X153" s="25">
        <f t="shared" si="40"/>
        <v>0.34959068732607945</v>
      </c>
      <c r="Y153" s="25">
        <f t="shared" si="40"/>
        <v>0.35952142470231013</v>
      </c>
      <c r="Z153" s="25">
        <f t="shared" si="40"/>
        <v>0.36363562759166518</v>
      </c>
      <c r="AA153" s="25">
        <f t="shared" si="40"/>
        <v>0.36766015045731903</v>
      </c>
      <c r="AB153" s="25">
        <f t="shared" si="40"/>
        <v>0.36326798105863095</v>
      </c>
      <c r="AC153" s="25">
        <f t="shared" si="40"/>
        <v>0.368501766938652</v>
      </c>
      <c r="AD153" s="25">
        <f t="shared" si="40"/>
        <v>0.37037893173567854</v>
      </c>
      <c r="AE153" s="25">
        <f t="shared" si="40"/>
        <v>0.36960977095674385</v>
      </c>
      <c r="AF153" s="25">
        <f t="shared" si="40"/>
        <v>0.36317324769576781</v>
      </c>
      <c r="AG153" s="25">
        <f t="shared" si="40"/>
        <v>0.36429322031704725</v>
      </c>
      <c r="AH153" s="25">
        <f t="shared" si="40"/>
        <v>0.3588236606031468</v>
      </c>
      <c r="AI153" s="25">
        <f t="shared" si="40"/>
        <v>0.35623121367544425</v>
      </c>
      <c r="AJ153" s="25">
        <f t="shared" si="40"/>
        <v>0.36019530308799386</v>
      </c>
      <c r="AK153" s="25">
        <f t="shared" si="40"/>
        <v>0.35795678672124154</v>
      </c>
      <c r="AL153" s="25">
        <f t="shared" si="40"/>
        <v>0.35935975328123448</v>
      </c>
      <c r="AM153" s="25">
        <f t="shared" si="40"/>
        <v>0.35166320111535682</v>
      </c>
      <c r="AN153" s="25">
        <f t="shared" si="40"/>
        <v>0.35490787678849006</v>
      </c>
      <c r="AO153" s="25">
        <f t="shared" si="40"/>
        <v>0.35352455370853292</v>
      </c>
      <c r="AP153" s="25">
        <f t="shared" si="40"/>
        <v>0.35276294747788001</v>
      </c>
      <c r="AQ153" s="25">
        <f t="shared" si="40"/>
        <v>0.35522268949303515</v>
      </c>
      <c r="AR153" s="25">
        <f t="shared" si="40"/>
        <v>0.35027864452326862</v>
      </c>
      <c r="AS153" s="25">
        <f t="shared" si="40"/>
        <v>0.35142916400532687</v>
      </c>
      <c r="AT153" s="25">
        <f t="shared" si="40"/>
        <v>0.35139786541388068</v>
      </c>
      <c r="AU153" s="25">
        <f t="shared" si="40"/>
        <v>0.35363380278584589</v>
      </c>
      <c r="AV153" s="25">
        <f t="shared" si="40"/>
        <v>0.33745929754914855</v>
      </c>
      <c r="AW153" s="25">
        <f t="shared" si="40"/>
        <v>0.35794295422307476</v>
      </c>
      <c r="AX153" s="25">
        <f t="shared" si="40"/>
        <v>0.35915631655064761</v>
      </c>
      <c r="AY153" s="25">
        <f t="shared" si="40"/>
        <v>0.36143554475854378</v>
      </c>
      <c r="AZ153" s="25">
        <f t="shared" si="40"/>
        <v>0.36505919097912565</v>
      </c>
      <c r="BA153" s="25">
        <f t="shared" si="40"/>
        <v>0.36889854129143651</v>
      </c>
      <c r="BB153" s="25">
        <f t="shared" si="40"/>
        <v>0.36300824521727548</v>
      </c>
      <c r="BC153" s="25">
        <f t="shared" si="40"/>
        <v>0.3705800892497606</v>
      </c>
      <c r="BD153" s="25">
        <f t="shared" si="40"/>
        <v>0.37701898027434455</v>
      </c>
      <c r="BE153" s="25">
        <f t="shared" si="40"/>
        <v>0.37720527717152424</v>
      </c>
      <c r="BF153" s="25"/>
      <c r="BG153" s="25"/>
    </row>
    <row r="154" spans="1:59" ht="14.4" x14ac:dyDescent="0.3"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</row>
    <row r="155" spans="1:59" ht="14.4" x14ac:dyDescent="0.3"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</row>
    <row r="156" spans="1:59" ht="14.4" x14ac:dyDescent="0.3"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</row>
    <row r="157" spans="1:59" s="9" customFormat="1" x14ac:dyDescent="0.25">
      <c r="E157" s="10"/>
    </row>
    <row r="158" spans="1:59" x14ac:dyDescent="0.25">
      <c r="B158" s="6" t="s">
        <v>105</v>
      </c>
      <c r="D158" s="9" t="s">
        <v>106</v>
      </c>
      <c r="E158" s="8"/>
      <c r="F158" s="16"/>
      <c r="G158" s="9">
        <v>1960</v>
      </c>
      <c r="H158" s="9">
        <v>1961</v>
      </c>
      <c r="I158" s="9">
        <v>1962</v>
      </c>
      <c r="J158" s="9">
        <v>1963</v>
      </c>
      <c r="K158" s="9">
        <v>1964</v>
      </c>
      <c r="L158" s="9">
        <v>1965</v>
      </c>
      <c r="M158" s="9">
        <v>1966</v>
      </c>
      <c r="N158" s="9">
        <v>1967</v>
      </c>
      <c r="O158" s="9">
        <v>1968</v>
      </c>
      <c r="P158" s="9">
        <v>1969</v>
      </c>
      <c r="Q158" s="9">
        <v>1970</v>
      </c>
      <c r="R158" s="9">
        <v>1971</v>
      </c>
      <c r="S158" s="9">
        <v>1972</v>
      </c>
      <c r="T158" s="9">
        <v>1973</v>
      </c>
      <c r="U158" s="9">
        <v>1974</v>
      </c>
      <c r="V158" s="9">
        <v>1975</v>
      </c>
      <c r="W158" s="9">
        <v>1976</v>
      </c>
      <c r="X158" s="9">
        <v>1977</v>
      </c>
      <c r="Y158" s="9">
        <v>1978</v>
      </c>
      <c r="Z158" s="9">
        <v>1979</v>
      </c>
      <c r="AA158" s="9">
        <v>1980</v>
      </c>
      <c r="AB158" s="9">
        <v>1981</v>
      </c>
      <c r="AC158" s="9">
        <v>1982</v>
      </c>
      <c r="AD158" s="9">
        <v>1983</v>
      </c>
      <c r="AE158" s="9">
        <v>1984</v>
      </c>
      <c r="AF158" s="9">
        <v>1985</v>
      </c>
      <c r="AG158" s="9">
        <v>1986</v>
      </c>
      <c r="AH158" s="9">
        <v>1987</v>
      </c>
      <c r="AI158" s="9">
        <v>1988</v>
      </c>
      <c r="AJ158" s="9">
        <v>1989</v>
      </c>
      <c r="AK158" s="9">
        <v>1990</v>
      </c>
      <c r="AL158" s="9">
        <v>1991</v>
      </c>
      <c r="AM158" s="9">
        <v>1992</v>
      </c>
      <c r="AN158" s="9">
        <v>1993</v>
      </c>
      <c r="AO158" s="9">
        <v>1994</v>
      </c>
      <c r="AP158" s="9">
        <v>1995</v>
      </c>
      <c r="AQ158" s="9">
        <v>1996</v>
      </c>
      <c r="AR158" s="9">
        <v>1997</v>
      </c>
      <c r="AS158" s="9">
        <v>1998</v>
      </c>
      <c r="AT158" s="9">
        <v>1999</v>
      </c>
      <c r="AU158" s="9">
        <v>2000</v>
      </c>
      <c r="AV158" s="9">
        <v>2001</v>
      </c>
      <c r="AW158" s="9">
        <v>2002</v>
      </c>
      <c r="AX158" s="9">
        <v>2003</v>
      </c>
      <c r="AY158" s="9">
        <v>2004</v>
      </c>
      <c r="AZ158" s="9">
        <v>2005</v>
      </c>
      <c r="BA158" s="9">
        <v>2006</v>
      </c>
      <c r="BB158" s="9">
        <v>2007</v>
      </c>
      <c r="BC158" s="9">
        <v>2008</v>
      </c>
      <c r="BD158" s="9">
        <v>2009</v>
      </c>
      <c r="BE158" s="9">
        <v>2010</v>
      </c>
      <c r="BF158" s="9"/>
      <c r="BG158" s="9"/>
    </row>
    <row r="159" spans="1:59" ht="14.4" x14ac:dyDescent="0.3">
      <c r="B159" s="6" t="s">
        <v>107</v>
      </c>
      <c r="D159" s="24" t="s">
        <v>40</v>
      </c>
      <c r="E159" s="8"/>
      <c r="F159" s="8" t="s">
        <v>42</v>
      </c>
      <c r="G159" s="25">
        <f t="shared" ref="G159:BE163" si="41">G79*G$153</f>
        <v>1.2703876779026771E-2</v>
      </c>
      <c r="H159" s="25">
        <f t="shared" si="41"/>
        <v>1.310774640791113E-2</v>
      </c>
      <c r="I159" s="25">
        <f t="shared" si="41"/>
        <v>1.3446451864931043E-2</v>
      </c>
      <c r="J159" s="25">
        <f t="shared" si="41"/>
        <v>1.3573440300538486E-2</v>
      </c>
      <c r="K159" s="25">
        <f t="shared" si="41"/>
        <v>1.3775549370617451E-2</v>
      </c>
      <c r="L159" s="25">
        <f t="shared" si="41"/>
        <v>1.4048517122880305E-2</v>
      </c>
      <c r="M159" s="25">
        <f t="shared" si="41"/>
        <v>1.4062224924105417E-2</v>
      </c>
      <c r="N159" s="25">
        <f t="shared" si="41"/>
        <v>1.5314848487872059E-2</v>
      </c>
      <c r="O159" s="25">
        <f t="shared" si="41"/>
        <v>1.5362726101842196E-2</v>
      </c>
      <c r="P159" s="25">
        <f t="shared" si="41"/>
        <v>1.5441604193915954E-2</v>
      </c>
      <c r="Q159" s="25">
        <f t="shared" si="41"/>
        <v>1.5217739406756912E-2</v>
      </c>
      <c r="R159" s="25">
        <f t="shared" si="41"/>
        <v>1.5428429058928781E-2</v>
      </c>
      <c r="S159" s="25">
        <f t="shared" si="41"/>
        <v>1.5394911429456461E-2</v>
      </c>
      <c r="T159" s="25">
        <f t="shared" si="41"/>
        <v>1.5659818768592345E-2</v>
      </c>
      <c r="U159" s="25">
        <f t="shared" si="41"/>
        <v>1.5721072839901304E-2</v>
      </c>
      <c r="V159" s="25">
        <f t="shared" si="41"/>
        <v>1.5987804874221495E-2</v>
      </c>
      <c r="W159" s="25">
        <f t="shared" si="41"/>
        <v>1.6143364735274036E-2</v>
      </c>
      <c r="X159" s="25">
        <f t="shared" si="41"/>
        <v>1.5818978601505305E-2</v>
      </c>
      <c r="Y159" s="25">
        <f t="shared" si="41"/>
        <v>1.6537985536306518E-2</v>
      </c>
      <c r="Z159" s="25">
        <f t="shared" si="41"/>
        <v>1.6999965589910637E-2</v>
      </c>
      <c r="AA159" s="25">
        <f t="shared" si="41"/>
        <v>1.7463857146722987E-2</v>
      </c>
      <c r="AB159" s="25">
        <f t="shared" si="41"/>
        <v>1.7527680086079307E-2</v>
      </c>
      <c r="AC159" s="25">
        <f t="shared" si="41"/>
        <v>1.8056586579994392E-2</v>
      </c>
      <c r="AD159" s="25">
        <f t="shared" si="41"/>
        <v>1.8426351853850487E-2</v>
      </c>
      <c r="AE159" s="25">
        <f t="shared" si="41"/>
        <v>1.866529343331608E-2</v>
      </c>
      <c r="AF159" s="25">
        <f t="shared" si="41"/>
        <v>1.8612628944408648E-2</v>
      </c>
      <c r="AG159" s="25">
        <f t="shared" si="41"/>
        <v>1.8943247456487039E-2</v>
      </c>
      <c r="AH159" s="25">
        <f t="shared" si="41"/>
        <v>1.8927948096816603E-2</v>
      </c>
      <c r="AI159" s="25">
        <f t="shared" si="41"/>
        <v>1.9058369931636909E-2</v>
      </c>
      <c r="AJ159" s="25">
        <f t="shared" si="41"/>
        <v>1.9540595192524352E-2</v>
      </c>
      <c r="AK159" s="25">
        <f t="shared" si="41"/>
        <v>1.9687623269669E-2</v>
      </c>
      <c r="AL159" s="25">
        <f t="shared" si="41"/>
        <v>2.0034306245429578E-2</v>
      </c>
      <c r="AM159" s="25">
        <f t="shared" si="41"/>
        <v>1.9868970863018434E-2</v>
      </c>
      <c r="AN159" s="25">
        <f t="shared" si="41"/>
        <v>2.0318475946141872E-2</v>
      </c>
      <c r="AO159" s="25">
        <f t="shared" si="41"/>
        <v>2.0504424115095756E-2</v>
      </c>
      <c r="AP159" s="25">
        <f t="shared" si="41"/>
        <v>2.0724823164326334E-2</v>
      </c>
      <c r="AQ159" s="25">
        <f t="shared" si="41"/>
        <v>2.1135750024836513E-2</v>
      </c>
      <c r="AR159" s="25">
        <f t="shared" si="41"/>
        <v>2.1104288332527879E-2</v>
      </c>
      <c r="AS159" s="25">
        <f t="shared" si="41"/>
        <v>2.1437179004325922E-2</v>
      </c>
      <c r="AT159" s="25">
        <f t="shared" si="41"/>
        <v>2.1698818189308151E-2</v>
      </c>
      <c r="AU159" s="25">
        <f t="shared" si="41"/>
        <v>2.2102112674116429E-2</v>
      </c>
      <c r="AV159" s="25">
        <f t="shared" si="41"/>
        <v>2.1344300569984691E-2</v>
      </c>
      <c r="AW159" s="25">
        <f t="shared" si="41"/>
        <v>2.2908349070277969E-2</v>
      </c>
      <c r="AX159" s="25">
        <f t="shared" si="41"/>
        <v>2.3255371496655654E-2</v>
      </c>
      <c r="AY159" s="25">
        <f t="shared" si="41"/>
        <v>2.3674028181685881E-2</v>
      </c>
      <c r="AZ159" s="25">
        <f t="shared" si="41"/>
        <v>2.4185171402368387E-2</v>
      </c>
      <c r="BA159" s="25">
        <f t="shared" si="41"/>
        <v>2.4716202266527609E-2</v>
      </c>
      <c r="BB159" s="25">
        <f t="shared" si="41"/>
        <v>2.4593808613471792E-2</v>
      </c>
      <c r="BC159" s="25">
        <f t="shared" si="41"/>
        <v>2.538473611361005E-2</v>
      </c>
      <c r="BD159" s="25">
        <f t="shared" si="41"/>
        <v>2.6108564383999871E-2</v>
      </c>
      <c r="BE159" s="25">
        <f t="shared" si="41"/>
        <v>2.6404369402008243E-2</v>
      </c>
      <c r="BF159" s="9"/>
      <c r="BG159" s="9"/>
    </row>
    <row r="160" spans="1:59" ht="14.4" x14ac:dyDescent="0.3">
      <c r="B160" s="6" t="s">
        <v>108</v>
      </c>
      <c r="D160" s="24" t="s">
        <v>43</v>
      </c>
      <c r="E160" s="8"/>
      <c r="F160" s="8" t="s">
        <v>42</v>
      </c>
      <c r="G160" s="25">
        <f t="shared" si="41"/>
        <v>1.8964156081228253E-2</v>
      </c>
      <c r="H160" s="25">
        <f t="shared" si="41"/>
        <v>1.7948125576409742E-2</v>
      </c>
      <c r="I160" s="25">
        <f t="shared" si="41"/>
        <v>1.9148846555903869E-2</v>
      </c>
      <c r="J160" s="25">
        <f t="shared" si="41"/>
        <v>1.9362089052505506E-2</v>
      </c>
      <c r="K160" s="25">
        <f t="shared" si="41"/>
        <v>1.9626172512864644E-2</v>
      </c>
      <c r="L160" s="25">
        <f t="shared" si="41"/>
        <v>1.8896684297432843E-2</v>
      </c>
      <c r="M160" s="25">
        <f t="shared" si="41"/>
        <v>1.9283388752330474E-2</v>
      </c>
      <c r="N160" s="25">
        <f t="shared" si="41"/>
        <v>1.9769691304656011E-2</v>
      </c>
      <c r="O160" s="25">
        <f t="shared" si="41"/>
        <v>2.0640249587310575E-2</v>
      </c>
      <c r="P160" s="25">
        <f t="shared" si="41"/>
        <v>2.0992850792183312E-2</v>
      </c>
      <c r="Q160" s="25">
        <f t="shared" si="41"/>
        <v>1.9749122948468367E-2</v>
      </c>
      <c r="R160" s="25">
        <f t="shared" si="41"/>
        <v>1.9666615919393289E-2</v>
      </c>
      <c r="S160" s="25">
        <f t="shared" si="41"/>
        <v>1.9188302886309162E-2</v>
      </c>
      <c r="T160" s="25">
        <f t="shared" si="41"/>
        <v>2.0123953102813823E-2</v>
      </c>
      <c r="U160" s="25">
        <f t="shared" si="41"/>
        <v>1.8727015612769966E-2</v>
      </c>
      <c r="V160" s="25">
        <f t="shared" si="41"/>
        <v>1.8954203319691252E-2</v>
      </c>
      <c r="W160" s="25">
        <f t="shared" si="41"/>
        <v>1.8004210054719225E-2</v>
      </c>
      <c r="X160" s="25">
        <f t="shared" si="41"/>
        <v>1.9959615558241529E-2</v>
      </c>
      <c r="Y160" s="25">
        <f t="shared" si="41"/>
        <v>2.1187281842785094E-2</v>
      </c>
      <c r="Z160" s="25">
        <f t="shared" si="41"/>
        <v>2.2931119724291148E-2</v>
      </c>
      <c r="AA160" s="25">
        <f t="shared" si="41"/>
        <v>1.9369058250488166E-2</v>
      </c>
      <c r="AB160" s="25">
        <f t="shared" si="41"/>
        <v>1.841031385374842E-2</v>
      </c>
      <c r="AC160" s="25">
        <f t="shared" si="41"/>
        <v>2.1131505216806103E-2</v>
      </c>
      <c r="AD160" s="25">
        <f t="shared" si="41"/>
        <v>1.8650303501076899E-2</v>
      </c>
      <c r="AE160" s="25">
        <f t="shared" si="41"/>
        <v>2.1523555405345698E-2</v>
      </c>
      <c r="AF160" s="25">
        <f t="shared" si="41"/>
        <v>2.126298429427553E-2</v>
      </c>
      <c r="AG160" s="25">
        <f t="shared" si="41"/>
        <v>1.9993705670987121E-2</v>
      </c>
      <c r="AH160" s="25">
        <f t="shared" si="41"/>
        <v>1.8968121083895277E-2</v>
      </c>
      <c r="AI160" s="25">
        <f t="shared" si="41"/>
        <v>2.0341660757218667E-2</v>
      </c>
      <c r="AJ160" s="25">
        <f t="shared" si="41"/>
        <v>2.0600434516712479E-2</v>
      </c>
      <c r="AK160" s="25">
        <f t="shared" si="41"/>
        <v>1.9684918010024435E-2</v>
      </c>
      <c r="AL160" s="25">
        <f t="shared" si="41"/>
        <v>2.0084363504155142E-2</v>
      </c>
      <c r="AM160" s="25">
        <f t="shared" si="41"/>
        <v>1.8009595122297488E-2</v>
      </c>
      <c r="AN160" s="25">
        <f t="shared" si="41"/>
        <v>2.134400820050595E-2</v>
      </c>
      <c r="AO160" s="25">
        <f t="shared" si="41"/>
        <v>2.090834302524703E-2</v>
      </c>
      <c r="AP160" s="25">
        <f t="shared" si="41"/>
        <v>1.8799603180268531E-2</v>
      </c>
      <c r="AQ160" s="25">
        <f t="shared" si="41"/>
        <v>2.0561442937695403E-2</v>
      </c>
      <c r="AR160" s="25">
        <f t="shared" si="41"/>
        <v>2.0097491369642086E-2</v>
      </c>
      <c r="AS160" s="25">
        <f t="shared" si="41"/>
        <v>1.8726440297120183E-2</v>
      </c>
      <c r="AT160" s="25">
        <f t="shared" si="41"/>
        <v>1.8610085617315187E-2</v>
      </c>
      <c r="AU160" s="25">
        <f t="shared" si="41"/>
        <v>1.8746000179187542E-2</v>
      </c>
      <c r="AV160" s="25">
        <f t="shared" si="41"/>
        <v>2.105907791692269E-2</v>
      </c>
      <c r="AW160" s="25">
        <f t="shared" si="41"/>
        <v>1.9670404166714259E-2</v>
      </c>
      <c r="AX160" s="25">
        <f t="shared" si="41"/>
        <v>2.1117002922847461E-2</v>
      </c>
      <c r="AY160" s="25">
        <f t="shared" si="41"/>
        <v>2.1701863034500061E-2</v>
      </c>
      <c r="AZ160" s="25">
        <f t="shared" si="41"/>
        <v>2.0604154289199095E-2</v>
      </c>
      <c r="BA160" s="25">
        <f t="shared" si="41"/>
        <v>2.0809747184977065E-2</v>
      </c>
      <c r="BB160" s="25">
        <f t="shared" si="41"/>
        <v>2.1924978543980619E-2</v>
      </c>
      <c r="BC160" s="25">
        <f t="shared" si="41"/>
        <v>2.2857149887925355E-2</v>
      </c>
      <c r="BD160" s="25">
        <f t="shared" si="41"/>
        <v>2.3111918500445063E-2</v>
      </c>
      <c r="BE160" s="25">
        <f t="shared" si="41"/>
        <v>2.4870865648876975E-2</v>
      </c>
      <c r="BF160" s="9"/>
      <c r="BG160" s="9"/>
    </row>
    <row r="161" spans="2:59" ht="14.4" x14ac:dyDescent="0.3">
      <c r="B161" s="6" t="s">
        <v>109</v>
      </c>
      <c r="D161" s="24" t="s">
        <v>45</v>
      </c>
      <c r="E161" s="8"/>
      <c r="F161" s="8" t="s">
        <v>42</v>
      </c>
      <c r="G161" s="25">
        <f t="shared" si="41"/>
        <v>4.4949586126587428E-2</v>
      </c>
      <c r="H161" s="25">
        <f t="shared" si="41"/>
        <v>4.5839674788055326E-2</v>
      </c>
      <c r="I161" s="25">
        <f t="shared" si="41"/>
        <v>4.6486701493827665E-2</v>
      </c>
      <c r="J161" s="25">
        <f t="shared" si="41"/>
        <v>4.6398035888858817E-2</v>
      </c>
      <c r="K161" s="25">
        <f t="shared" si="41"/>
        <v>4.6567834873478806E-2</v>
      </c>
      <c r="L161" s="25">
        <f t="shared" si="41"/>
        <v>4.6973369946472845E-2</v>
      </c>
      <c r="M161" s="25">
        <f t="shared" si="41"/>
        <v>4.6515099553420244E-2</v>
      </c>
      <c r="N161" s="25">
        <f t="shared" si="41"/>
        <v>5.0123785409223014E-2</v>
      </c>
      <c r="O161" s="25">
        <f t="shared" si="41"/>
        <v>4.9757817333901846E-2</v>
      </c>
      <c r="P161" s="25">
        <f t="shared" si="41"/>
        <v>4.9501243212851369E-2</v>
      </c>
      <c r="Q161" s="25">
        <f t="shared" si="41"/>
        <v>4.8291587900699304E-2</v>
      </c>
      <c r="R161" s="25">
        <f t="shared" si="41"/>
        <v>4.817629465493916E-2</v>
      </c>
      <c r="S161" s="25">
        <f t="shared" si="41"/>
        <v>4.7317717997210247E-2</v>
      </c>
      <c r="T161" s="25">
        <f t="shared" si="41"/>
        <v>4.7392273995116842E-2</v>
      </c>
      <c r="U161" s="25">
        <f t="shared" si="41"/>
        <v>4.6860999033185212E-2</v>
      </c>
      <c r="V161" s="25">
        <f t="shared" si="41"/>
        <v>4.6952244301118877E-2</v>
      </c>
      <c r="W161" s="25">
        <f t="shared" si="41"/>
        <v>4.6722369150686505E-2</v>
      </c>
      <c r="X161" s="25">
        <f t="shared" si="41"/>
        <v>4.5132915360673417E-2</v>
      </c>
      <c r="Y161" s="25">
        <f t="shared" si="41"/>
        <v>4.6526302020298962E-2</v>
      </c>
      <c r="Z161" s="25">
        <f t="shared" si="41"/>
        <v>4.7171308966225296E-2</v>
      </c>
      <c r="AA161" s="25">
        <f t="shared" si="41"/>
        <v>4.7807202226648297E-2</v>
      </c>
      <c r="AB161" s="25">
        <f t="shared" si="41"/>
        <v>4.7348551091542922E-2</v>
      </c>
      <c r="AC161" s="25">
        <f t="shared" si="41"/>
        <v>4.8144812894152053E-2</v>
      </c>
      <c r="AD161" s="25">
        <f t="shared" si="41"/>
        <v>4.8504733165384527E-2</v>
      </c>
      <c r="AE161" s="25">
        <f t="shared" si="41"/>
        <v>4.8518434329925517E-2</v>
      </c>
      <c r="AF161" s="25">
        <f t="shared" si="41"/>
        <v>4.7785953644179972E-2</v>
      </c>
      <c r="AG161" s="25">
        <f t="shared" si="41"/>
        <v>4.8046102741505302E-2</v>
      </c>
      <c r="AH161" s="25">
        <f t="shared" si="41"/>
        <v>4.7435821386236442E-2</v>
      </c>
      <c r="AI161" s="25">
        <f t="shared" si="41"/>
        <v>4.7203393019532559E-2</v>
      </c>
      <c r="AJ161" s="25">
        <f t="shared" si="41"/>
        <v>4.7840181122213429E-2</v>
      </c>
      <c r="AK161" s="25">
        <f t="shared" si="41"/>
        <v>4.7653689873106461E-2</v>
      </c>
      <c r="AL161" s="25">
        <f t="shared" si="41"/>
        <v>4.7951719400684857E-2</v>
      </c>
      <c r="AM161" s="25">
        <f t="shared" si="41"/>
        <v>4.7033592223478062E-2</v>
      </c>
      <c r="AN161" s="25">
        <f t="shared" si="41"/>
        <v>4.7577433637590157E-2</v>
      </c>
      <c r="AO161" s="25">
        <f t="shared" si="41"/>
        <v>4.750144158188957E-2</v>
      </c>
      <c r="AP161" s="25">
        <f t="shared" si="41"/>
        <v>4.7508322647949783E-2</v>
      </c>
      <c r="AQ161" s="25">
        <f t="shared" si="41"/>
        <v>4.7949564278316821E-2</v>
      </c>
      <c r="AR161" s="25">
        <f t="shared" si="41"/>
        <v>4.739064014138341E-2</v>
      </c>
      <c r="AS161" s="25">
        <f t="shared" si="41"/>
        <v>4.7655100258307485E-2</v>
      </c>
      <c r="AT161" s="25">
        <f t="shared" si="41"/>
        <v>4.7759647961824657E-2</v>
      </c>
      <c r="AU161" s="25">
        <f t="shared" si="41"/>
        <v>4.8173025766492947E-2</v>
      </c>
      <c r="AV161" s="25">
        <f t="shared" si="41"/>
        <v>4.6074164154543192E-2</v>
      </c>
      <c r="AW161" s="25">
        <f t="shared" si="41"/>
        <v>4.8981667419999708E-2</v>
      </c>
      <c r="AX161" s="25">
        <f t="shared" si="41"/>
        <v>4.9258900381404618E-2</v>
      </c>
      <c r="AY161" s="25">
        <f t="shared" si="41"/>
        <v>4.9683399960617165E-2</v>
      </c>
      <c r="AZ161" s="25">
        <f t="shared" si="41"/>
        <v>5.0294532503316072E-2</v>
      </c>
      <c r="BA161" s="25">
        <f t="shared" si="41"/>
        <v>5.0937693317641086E-2</v>
      </c>
      <c r="BB161" s="25">
        <f t="shared" si="41"/>
        <v>5.0236744771554841E-2</v>
      </c>
      <c r="BC161" s="25">
        <f t="shared" si="41"/>
        <v>5.1399343648264012E-2</v>
      </c>
      <c r="BD161" s="25">
        <f t="shared" si="41"/>
        <v>5.2409139982408891E-2</v>
      </c>
      <c r="BE161" s="25">
        <f t="shared" si="41"/>
        <v>5.2551818800986361E-2</v>
      </c>
      <c r="BF161" s="9"/>
      <c r="BG161" s="9"/>
    </row>
    <row r="162" spans="2:59" ht="14.4" x14ac:dyDescent="0.3">
      <c r="B162" s="6" t="s">
        <v>110</v>
      </c>
      <c r="D162" s="24" t="s">
        <v>46</v>
      </c>
      <c r="E162" s="8"/>
      <c r="F162" s="8" t="s">
        <v>42</v>
      </c>
      <c r="G162" s="25">
        <f t="shared" si="41"/>
        <v>3.6296790797219343E-4</v>
      </c>
      <c r="H162" s="25">
        <f t="shared" si="41"/>
        <v>4.4307875181671426E-4</v>
      </c>
      <c r="I162" s="25">
        <f t="shared" si="41"/>
        <v>5.2291757252509615E-4</v>
      </c>
      <c r="J162" s="25">
        <f t="shared" si="41"/>
        <v>5.950001227633309E-4</v>
      </c>
      <c r="K162" s="25">
        <f t="shared" si="41"/>
        <v>6.7016186127328149E-4</v>
      </c>
      <c r="L162" s="25">
        <f t="shared" si="41"/>
        <v>7.4925424655361626E-4</v>
      </c>
      <c r="M162" s="25">
        <f t="shared" si="41"/>
        <v>8.1412881139557693E-4</v>
      </c>
      <c r="N162" s="25">
        <f t="shared" si="41"/>
        <v>9.5469185378942699E-4</v>
      </c>
      <c r="O162" s="25">
        <f t="shared" si="41"/>
        <v>1.024181740122813E-3</v>
      </c>
      <c r="P162" s="25">
        <f t="shared" si="41"/>
        <v>1.0945947276699943E-3</v>
      </c>
      <c r="Q162" s="25">
        <f t="shared" si="41"/>
        <v>1.1413304555067715E-3</v>
      </c>
      <c r="R162" s="25">
        <f t="shared" si="41"/>
        <v>1.2115576193514625E-3</v>
      </c>
      <c r="S162" s="25">
        <f t="shared" si="41"/>
        <v>1.2612698520518516E-3</v>
      </c>
      <c r="T162" s="25">
        <f t="shared" si="41"/>
        <v>1.3343277530634833E-3</v>
      </c>
      <c r="U162" s="25">
        <f t="shared" si="41"/>
        <v>1.3893041114331286E-3</v>
      </c>
      <c r="V162" s="25">
        <f t="shared" si="41"/>
        <v>1.4617421599288092E-3</v>
      </c>
      <c r="W162" s="25">
        <f t="shared" si="41"/>
        <v>1.5236434132168584E-3</v>
      </c>
      <c r="X162" s="25">
        <f t="shared" si="41"/>
        <v>1.5381990242347497E-3</v>
      </c>
      <c r="Y162" s="25">
        <f t="shared" si="41"/>
        <v>1.6537985536306265E-3</v>
      </c>
      <c r="Z162" s="25">
        <f t="shared" si="41"/>
        <v>1.7454510124399927E-3</v>
      </c>
      <c r="AA162" s="25">
        <f t="shared" si="41"/>
        <v>1.8383007522865952E-3</v>
      </c>
      <c r="AB162" s="25">
        <f t="shared" si="41"/>
        <v>1.8889935015048809E-3</v>
      </c>
      <c r="AC162" s="25">
        <f t="shared" si="41"/>
        <v>1.9899095414687208E-3</v>
      </c>
      <c r="AD162" s="25">
        <f t="shared" si="41"/>
        <v>2.0741220177197999E-3</v>
      </c>
      <c r="AE162" s="25">
        <f t="shared" si="41"/>
        <v>2.1437366715491143E-3</v>
      </c>
      <c r="AF162" s="25">
        <f t="shared" si="41"/>
        <v>2.1790394861746069E-3</v>
      </c>
      <c r="AG162" s="25">
        <f t="shared" si="41"/>
        <v>2.2586179659656929E-3</v>
      </c>
      <c r="AH162" s="25">
        <f t="shared" si="41"/>
        <v>2.2964714278601397E-3</v>
      </c>
      <c r="AI162" s="25">
        <f t="shared" si="41"/>
        <v>2.3511260102579319E-3</v>
      </c>
      <c r="AJ162" s="25">
        <f t="shared" si="41"/>
        <v>2.449328060998358E-3</v>
      </c>
      <c r="AK162" s="25">
        <f t="shared" si="41"/>
        <v>2.5056975070486907E-3</v>
      </c>
      <c r="AL162" s="25">
        <f t="shared" si="41"/>
        <v>2.5873902236248883E-3</v>
      </c>
      <c r="AM162" s="25">
        <f t="shared" si="41"/>
        <v>2.6023076882536406E-3</v>
      </c>
      <c r="AN162" s="25">
        <f t="shared" si="41"/>
        <v>2.6972998635925245E-3</v>
      </c>
      <c r="AO162" s="25">
        <f t="shared" si="41"/>
        <v>2.7574915189265566E-3</v>
      </c>
      <c r="AP162" s="25">
        <f t="shared" si="41"/>
        <v>2.8221035798230401E-3</v>
      </c>
      <c r="AQ162" s="25">
        <f t="shared" si="41"/>
        <v>2.9128260538428884E-3</v>
      </c>
      <c r="AR162" s="25">
        <f t="shared" si="41"/>
        <v>2.9423406139954564E-3</v>
      </c>
      <c r="AS162" s="25">
        <f t="shared" si="41"/>
        <v>3.0222908104458111E-3</v>
      </c>
      <c r="AT162" s="25">
        <f t="shared" si="41"/>
        <v>3.0923012156421504E-3</v>
      </c>
      <c r="AU162" s="25">
        <f t="shared" si="41"/>
        <v>3.1827042250726096E-3</v>
      </c>
      <c r="AV162" s="25">
        <f t="shared" si="41"/>
        <v>3.1046255374521667E-3</v>
      </c>
      <c r="AW162" s="25">
        <f t="shared" si="41"/>
        <v>3.364663769696899E-3</v>
      </c>
      <c r="AX162" s="25">
        <f t="shared" si="41"/>
        <v>3.4479006388862137E-3</v>
      </c>
      <c r="AY162" s="25">
        <f t="shared" si="41"/>
        <v>3.5420683386337289E-3</v>
      </c>
      <c r="AZ162" s="25">
        <f t="shared" si="41"/>
        <v>3.6505919097912527E-3</v>
      </c>
      <c r="BA162" s="25">
        <f t="shared" si="41"/>
        <v>3.7627651211726526E-3</v>
      </c>
      <c r="BB162" s="25">
        <f t="shared" si="41"/>
        <v>3.7752857502596649E-3</v>
      </c>
      <c r="BC162" s="25">
        <f t="shared" si="41"/>
        <v>3.9281489460474628E-3</v>
      </c>
      <c r="BD162" s="25">
        <f t="shared" si="41"/>
        <v>4.0718049869629212E-3</v>
      </c>
      <c r="BE162" s="25">
        <f t="shared" si="41"/>
        <v>4.1492580488867664E-3</v>
      </c>
      <c r="BF162" s="9"/>
      <c r="BG162" s="9"/>
    </row>
    <row r="163" spans="2:59" ht="14.4" x14ac:dyDescent="0.3">
      <c r="B163" s="6" t="s">
        <v>111</v>
      </c>
      <c r="D163" s="24" t="s">
        <v>47</v>
      </c>
      <c r="E163" s="8"/>
      <c r="F163" s="8" t="s">
        <v>42</v>
      </c>
      <c r="G163" s="25">
        <f t="shared" si="41"/>
        <v>1.9943291646823805E-2</v>
      </c>
      <c r="H163" s="25">
        <f t="shared" si="41"/>
        <v>2.0341588605993222E-2</v>
      </c>
      <c r="I163" s="25">
        <f t="shared" si="41"/>
        <v>2.0632121909153443E-2</v>
      </c>
      <c r="J163" s="25">
        <f t="shared" si="41"/>
        <v>2.0596158095653752E-2</v>
      </c>
      <c r="K163" s="25">
        <f t="shared" si="41"/>
        <v>2.067491619231368E-2</v>
      </c>
      <c r="L163" s="25">
        <f t="shared" si="41"/>
        <v>2.085835997731678E-2</v>
      </c>
      <c r="M163" s="25">
        <f t="shared" si="41"/>
        <v>2.065821359585179E-2</v>
      </c>
      <c r="N163" s="25">
        <f t="shared" si="41"/>
        <v>2.2264486455895051E-2</v>
      </c>
      <c r="O163" s="25">
        <f t="shared" si="41"/>
        <v>2.2105472328376286E-2</v>
      </c>
      <c r="P163" s="25">
        <f t="shared" si="41"/>
        <v>2.1994996097607411E-2</v>
      </c>
      <c r="Q163" s="25">
        <f t="shared" si="41"/>
        <v>2.1460914547990564E-2</v>
      </c>
      <c r="R163" s="25">
        <f t="shared" si="41"/>
        <v>2.1413060488537743E-2</v>
      </c>
      <c r="S163" s="25">
        <f t="shared" si="41"/>
        <v>2.1034752542299778E-2</v>
      </c>
      <c r="T163" s="25">
        <f t="shared" si="41"/>
        <v>2.1071191216468509E-2</v>
      </c>
      <c r="U163" s="25">
        <f t="shared" si="41"/>
        <v>2.0838222454115547E-2</v>
      </c>
      <c r="V163" s="25">
        <f t="shared" si="41"/>
        <v>2.0882030856125836E-2</v>
      </c>
      <c r="W163" s="25">
        <f t="shared" si="41"/>
        <v>2.0782995798632176E-2</v>
      </c>
      <c r="X163" s="25">
        <f t="shared" si="41"/>
        <v>2.0079054861805581E-2</v>
      </c>
      <c r="Y163" s="25">
        <f t="shared" si="41"/>
        <v>2.0702112807034111E-2</v>
      </c>
      <c r="Z163" s="25">
        <f t="shared" si="41"/>
        <v>2.099229850126242E-2</v>
      </c>
      <c r="AA163" s="25">
        <f t="shared" si="41"/>
        <v>2.1278499550277063E-2</v>
      </c>
      <c r="AB163" s="25">
        <f t="shared" si="41"/>
        <v>2.1077526813072206E-2</v>
      </c>
      <c r="AC163" s="25">
        <f t="shared" si="41"/>
        <v>2.1435194355259306E-2</v>
      </c>
      <c r="AD163" s="25">
        <f t="shared" si="41"/>
        <v>2.1598654187663002E-2</v>
      </c>
      <c r="AE163" s="25">
        <f t="shared" si="41"/>
        <v>2.1607955840548091E-2</v>
      </c>
      <c r="AF163" s="25">
        <f t="shared" si="41"/>
        <v>2.1284878985832534E-2</v>
      </c>
      <c r="AG163" s="25">
        <f t="shared" si="41"/>
        <v>2.1403894702877051E-2</v>
      </c>
      <c r="AH163" s="25">
        <f t="shared" si="41"/>
        <v>2.1135107921240286E-2</v>
      </c>
      <c r="AI163" s="25">
        <f t="shared" si="41"/>
        <v>2.1034604997978604E-2</v>
      </c>
      <c r="AJ163" s="25">
        <f t="shared" si="41"/>
        <v>2.1321450908065854E-2</v>
      </c>
      <c r="AK163" s="25">
        <f t="shared" si="41"/>
        <v>2.1241391739502236E-2</v>
      </c>
      <c r="AL163" s="25">
        <f t="shared" si="41"/>
        <v>2.1377298143909321E-2</v>
      </c>
      <c r="AM163" s="25">
        <f t="shared" si="41"/>
        <v>2.0970977707538481E-2</v>
      </c>
      <c r="AN163" s="25">
        <f t="shared" si="41"/>
        <v>2.1216470876147087E-2</v>
      </c>
      <c r="AO163" s="25">
        <f t="shared" si="41"/>
        <v>2.1185573987808043E-2</v>
      </c>
      <c r="AP163" s="25">
        <f t="shared" si="41"/>
        <v>2.1191620288048458E-2</v>
      </c>
      <c r="AQ163" s="25">
        <f t="shared" si="41"/>
        <v>2.1391432290349798E-2</v>
      </c>
      <c r="AR163" s="25">
        <f t="shared" si="41"/>
        <v>2.1145025867192174E-2</v>
      </c>
      <c r="AS163" s="25">
        <f t="shared" si="41"/>
        <v>2.1265969924424893E-2</v>
      </c>
      <c r="AT163" s="25">
        <f t="shared" si="41"/>
        <v>2.1315562825105716E-2</v>
      </c>
      <c r="AU163" s="25">
        <f t="shared" si="41"/>
        <v>2.1503007788443364E-2</v>
      </c>
      <c r="AV163" s="25">
        <f t="shared" si="41"/>
        <v>2.0568947660138566E-2</v>
      </c>
      <c r="AW163" s="25">
        <f t="shared" si="41"/>
        <v>2.1869921159124117E-2</v>
      </c>
      <c r="AX163" s="25">
        <f t="shared" si="41"/>
        <v>2.1996679900098258E-2</v>
      </c>
      <c r="AY163" s="25">
        <f t="shared" si="41"/>
        <v>2.2189229780780917E-2</v>
      </c>
      <c r="AZ163" s="25">
        <f t="shared" si="41"/>
        <v>2.2465180983330797E-2</v>
      </c>
      <c r="BA163" s="25">
        <f t="shared" si="41"/>
        <v>2.2755499763178706E-2</v>
      </c>
      <c r="BB163" s="25">
        <f t="shared" si="41"/>
        <v>2.2445344979002222E-2</v>
      </c>
      <c r="BC163" s="25">
        <f t="shared" si="41"/>
        <v>2.2967820916138994E-2</v>
      </c>
      <c r="BD163" s="25">
        <f t="shared" si="41"/>
        <v>2.3422131521805421E-2</v>
      </c>
      <c r="BE163" s="25">
        <f t="shared" si="41"/>
        <v>2.3488973303721277E-2</v>
      </c>
      <c r="BF163" s="9"/>
      <c r="BG163" s="9"/>
    </row>
    <row r="164" spans="2:59" ht="14.4" x14ac:dyDescent="0.3">
      <c r="B164" s="6" t="s">
        <v>112</v>
      </c>
      <c r="D164" s="24" t="s">
        <v>49</v>
      </c>
      <c r="E164" s="8"/>
      <c r="F164" s="8" t="s">
        <v>42</v>
      </c>
      <c r="G164" s="25">
        <f t="shared" ref="G164:BE168" si="42">G84*G$153</f>
        <v>0.27222593097914505</v>
      </c>
      <c r="H164" s="25">
        <f t="shared" si="42"/>
        <v>0.27766268447180764</v>
      </c>
      <c r="I164" s="25">
        <f t="shared" si="42"/>
        <v>0.28162846405994468</v>
      </c>
      <c r="J164" s="25">
        <f t="shared" si="42"/>
        <v>0.28113755800567386</v>
      </c>
      <c r="K164" s="25">
        <f t="shared" si="42"/>
        <v>0.28221260602508186</v>
      </c>
      <c r="L164" s="25">
        <f t="shared" si="42"/>
        <v>0.28471661369037421</v>
      </c>
      <c r="M164" s="25">
        <f t="shared" si="42"/>
        <v>0.28198461558337706</v>
      </c>
      <c r="N164" s="25">
        <f t="shared" si="42"/>
        <v>0.30391024012296763</v>
      </c>
      <c r="O164" s="25">
        <f t="shared" si="42"/>
        <v>0.30173969728233646</v>
      </c>
      <c r="P164" s="25">
        <f t="shared" si="42"/>
        <v>0.30023169673234135</v>
      </c>
      <c r="Q164" s="25">
        <f t="shared" si="42"/>
        <v>0.29294148358007133</v>
      </c>
      <c r="R164" s="25">
        <f t="shared" si="42"/>
        <v>0.29228827566854038</v>
      </c>
      <c r="S164" s="25">
        <f t="shared" si="42"/>
        <v>0.28712437220239212</v>
      </c>
      <c r="T164" s="25">
        <f t="shared" si="42"/>
        <v>0.28762176010479534</v>
      </c>
      <c r="U164" s="25">
        <f t="shared" si="42"/>
        <v>0.28444173649867738</v>
      </c>
      <c r="V164" s="25">
        <f t="shared" si="42"/>
        <v>0.28503972118611781</v>
      </c>
      <c r="W164" s="25">
        <f t="shared" si="42"/>
        <v>0.28368789265132938</v>
      </c>
      <c r="X164" s="25">
        <f t="shared" si="42"/>
        <v>0.27407909886364629</v>
      </c>
      <c r="Y164" s="25">
        <f t="shared" si="42"/>
        <v>0.28258383981601576</v>
      </c>
      <c r="Z164" s="25">
        <f t="shared" si="42"/>
        <v>0.28654487454223215</v>
      </c>
      <c r="AA164" s="25">
        <f t="shared" si="42"/>
        <v>0.29045151886128207</v>
      </c>
      <c r="AB164" s="25">
        <f t="shared" si="42"/>
        <v>0.28770824099843573</v>
      </c>
      <c r="AC164" s="25">
        <f t="shared" si="42"/>
        <v>0.29259040294928967</v>
      </c>
      <c r="AD164" s="25">
        <f t="shared" si="42"/>
        <v>0.29482162966160014</v>
      </c>
      <c r="AE164" s="25">
        <f t="shared" si="42"/>
        <v>0.2949485972234816</v>
      </c>
      <c r="AF164" s="25">
        <f t="shared" si="42"/>
        <v>0.29053859815661426</v>
      </c>
      <c r="AG164" s="25">
        <f t="shared" si="42"/>
        <v>0.29216316269427189</v>
      </c>
      <c r="AH164" s="25">
        <f t="shared" si="42"/>
        <v>0.28849422312493006</v>
      </c>
      <c r="AI164" s="25">
        <f t="shared" si="42"/>
        <v>0.28712235822240806</v>
      </c>
      <c r="AJ164" s="25">
        <f t="shared" si="42"/>
        <v>0.29103780489509906</v>
      </c>
      <c r="AK164" s="25">
        <f t="shared" si="42"/>
        <v>0.28994499724420564</v>
      </c>
      <c r="AL164" s="25">
        <f t="shared" si="42"/>
        <v>0.29180011966436242</v>
      </c>
      <c r="AM164" s="25">
        <f t="shared" si="42"/>
        <v>0.28625384570790041</v>
      </c>
      <c r="AN164" s="25">
        <f t="shared" si="42"/>
        <v>0.28960482745940785</v>
      </c>
      <c r="AO164" s="25">
        <f t="shared" si="42"/>
        <v>0.28918308493357991</v>
      </c>
      <c r="AP164" s="25">
        <f t="shared" si="42"/>
        <v>0.28926561693186159</v>
      </c>
      <c r="AQ164" s="25">
        <f t="shared" si="42"/>
        <v>0.29199305076327486</v>
      </c>
      <c r="AR164" s="25">
        <f t="shared" si="42"/>
        <v>0.28862960308717334</v>
      </c>
      <c r="AS164" s="25">
        <f t="shared" si="42"/>
        <v>0.29028048946839996</v>
      </c>
      <c r="AT164" s="25">
        <f t="shared" si="42"/>
        <v>0.29095743256269319</v>
      </c>
      <c r="AU164" s="25">
        <f t="shared" si="42"/>
        <v>0.29351605631225208</v>
      </c>
      <c r="AV164" s="25">
        <f t="shared" si="42"/>
        <v>0.28076613556089158</v>
      </c>
      <c r="AW164" s="25">
        <f t="shared" si="42"/>
        <v>0.29852442382204436</v>
      </c>
      <c r="AX164" s="25">
        <f t="shared" si="42"/>
        <v>0.30025468063634142</v>
      </c>
      <c r="AY164" s="25">
        <f t="shared" si="42"/>
        <v>0.30288298650765966</v>
      </c>
      <c r="AZ164" s="25">
        <f t="shared" si="42"/>
        <v>0.30664972042246552</v>
      </c>
      <c r="BA164" s="25">
        <f t="shared" si="42"/>
        <v>0.31061257176738954</v>
      </c>
      <c r="BB164" s="25">
        <f t="shared" si="42"/>
        <v>0.30637895896338052</v>
      </c>
      <c r="BC164" s="25">
        <f t="shared" si="42"/>
        <v>0.31351075550529744</v>
      </c>
      <c r="BD164" s="25">
        <f t="shared" si="42"/>
        <v>0.31971209527264416</v>
      </c>
      <c r="BE164" s="25">
        <f t="shared" si="42"/>
        <v>0.32062448559579559</v>
      </c>
      <c r="BF164" s="9"/>
      <c r="BG164" s="9"/>
    </row>
    <row r="165" spans="2:59" ht="14.4" x14ac:dyDescent="0.3">
      <c r="B165" s="6" t="s">
        <v>113</v>
      </c>
      <c r="D165" s="24" t="s">
        <v>50</v>
      </c>
      <c r="E165" s="8"/>
      <c r="F165" s="8" t="s">
        <v>42</v>
      </c>
      <c r="G165" s="25">
        <f t="shared" si="42"/>
        <v>0.15169479826813753</v>
      </c>
      <c r="H165" s="25">
        <f t="shared" si="42"/>
        <v>0.15472436720500057</v>
      </c>
      <c r="I165" s="25">
        <f t="shared" si="42"/>
        <v>0.1569342526939933</v>
      </c>
      <c r="J165" s="25">
        <f t="shared" si="42"/>
        <v>0.15666070088868447</v>
      </c>
      <c r="K165" s="25">
        <f t="shared" si="42"/>
        <v>0.15725975914829296</v>
      </c>
      <c r="L165" s="25">
        <f t="shared" si="42"/>
        <v>0.15865508888885865</v>
      </c>
      <c r="M165" s="25">
        <f t="shared" si="42"/>
        <v>0.15713271407239929</v>
      </c>
      <c r="N165" s="25">
        <f t="shared" si="42"/>
        <v>0.1693505185242864</v>
      </c>
      <c r="O165" s="25">
        <f t="shared" si="42"/>
        <v>0.16814100825773093</v>
      </c>
      <c r="P165" s="25">
        <f t="shared" si="42"/>
        <v>0.16730069213355805</v>
      </c>
      <c r="Q165" s="25">
        <f t="shared" si="42"/>
        <v>0.16323830391988695</v>
      </c>
      <c r="R165" s="25">
        <f t="shared" si="42"/>
        <v>0.16287431125390381</v>
      </c>
      <c r="S165" s="25">
        <f t="shared" si="42"/>
        <v>0.15999678488543487</v>
      </c>
      <c r="T165" s="25">
        <f t="shared" si="42"/>
        <v>0.16027394862676062</v>
      </c>
      <c r="U165" s="25">
        <f t="shared" si="42"/>
        <v>0.15850191670576433</v>
      </c>
      <c r="V165" s="25">
        <f t="shared" si="42"/>
        <v>0.15883513685934206</v>
      </c>
      <c r="W165" s="25">
        <f t="shared" si="42"/>
        <v>0.15808184581120324</v>
      </c>
      <c r="X165" s="25">
        <f t="shared" si="42"/>
        <v>0.15272745495659218</v>
      </c>
      <c r="Y165" s="25">
        <f t="shared" si="42"/>
        <v>0.15746662494841523</v>
      </c>
      <c r="Z165" s="25">
        <f t="shared" si="42"/>
        <v>0.1596738664171661</v>
      </c>
      <c r="AA165" s="25">
        <f t="shared" si="42"/>
        <v>0.16185079945125327</v>
      </c>
      <c r="AB165" s="25">
        <f t="shared" si="42"/>
        <v>0.16032213911936963</v>
      </c>
      <c r="AC165" s="25">
        <f t="shared" si="42"/>
        <v>0.16304266823863234</v>
      </c>
      <c r="AD165" s="25">
        <f t="shared" si="42"/>
        <v>0.16428599390124288</v>
      </c>
      <c r="AE165" s="25">
        <f t="shared" si="42"/>
        <v>0.16435674512842</v>
      </c>
      <c r="AF165" s="25">
        <f t="shared" si="42"/>
        <v>0.1618993233963868</v>
      </c>
      <c r="AG165" s="25">
        <f t="shared" si="42"/>
        <v>0.16280459347454268</v>
      </c>
      <c r="AH165" s="25">
        <f t="shared" si="42"/>
        <v>0.16076011870379817</v>
      </c>
      <c r="AI165" s="25">
        <f t="shared" si="42"/>
        <v>0.15999566261803624</v>
      </c>
      <c r="AJ165" s="25">
        <f t="shared" si="42"/>
        <v>0.16217750066339501</v>
      </c>
      <c r="AK165" s="25">
        <f t="shared" si="42"/>
        <v>0.1615685460514964</v>
      </c>
      <c r="AL165" s="25">
        <f t="shared" si="42"/>
        <v>0.16260229188267489</v>
      </c>
      <c r="AM165" s="25">
        <f t="shared" si="42"/>
        <v>0.15951169391524694</v>
      </c>
      <c r="AN165" s="25">
        <f t="shared" si="42"/>
        <v>0.16137899031484701</v>
      </c>
      <c r="AO165" s="25">
        <f t="shared" si="42"/>
        <v>0.16114397909770667</v>
      </c>
      <c r="AP165" s="25">
        <f t="shared" si="42"/>
        <v>0.16118996911337113</v>
      </c>
      <c r="AQ165" s="25">
        <f t="shared" si="42"/>
        <v>0.16270980053926726</v>
      </c>
      <c r="AR165" s="25">
        <f t="shared" si="42"/>
        <v>0.16083555764522514</v>
      </c>
      <c r="AS165" s="25">
        <f t="shared" si="42"/>
        <v>0.16175549527079608</v>
      </c>
      <c r="AT165" s="25">
        <f t="shared" si="42"/>
        <v>0.16213271409693239</v>
      </c>
      <c r="AU165" s="25">
        <f t="shared" si="42"/>
        <v>0.1635584780281544</v>
      </c>
      <c r="AV165" s="25">
        <f t="shared" si="42"/>
        <v>0.15645372996335474</v>
      </c>
      <c r="AW165" s="25">
        <f t="shared" si="42"/>
        <v>0.16634933375713651</v>
      </c>
      <c r="AX165" s="25">
        <f t="shared" si="42"/>
        <v>0.16731349965218112</v>
      </c>
      <c r="AY165" s="25">
        <f t="shared" si="42"/>
        <v>0.16877809315178838</v>
      </c>
      <c r="AZ165" s="25">
        <f t="shared" si="42"/>
        <v>0.17087706270726397</v>
      </c>
      <c r="BA165" s="25">
        <f t="shared" si="42"/>
        <v>0.17308531646609093</v>
      </c>
      <c r="BB165" s="25">
        <f t="shared" si="42"/>
        <v>0.1707261839692725</v>
      </c>
      <c r="BC165" s="25">
        <f t="shared" si="42"/>
        <v>0.17470029633183937</v>
      </c>
      <c r="BD165" s="25">
        <f t="shared" si="42"/>
        <v>0.17815592225849622</v>
      </c>
      <c r="BE165" s="25">
        <f t="shared" si="42"/>
        <v>0.17866434137020407</v>
      </c>
      <c r="BF165" s="9"/>
      <c r="BG165" s="9"/>
    </row>
    <row r="166" spans="2:59" ht="14.4" x14ac:dyDescent="0.3">
      <c r="D166" s="26" t="s">
        <v>52</v>
      </c>
      <c r="E166" s="8"/>
      <c r="F166" s="8" t="s">
        <v>42</v>
      </c>
      <c r="G166" s="25">
        <f t="shared" si="42"/>
        <v>1.2703876779026771E-2</v>
      </c>
      <c r="H166" s="25">
        <f t="shared" si="42"/>
        <v>1.310774640791113E-2</v>
      </c>
      <c r="I166" s="25">
        <f t="shared" si="42"/>
        <v>1.3446451864931043E-2</v>
      </c>
      <c r="J166" s="25">
        <f t="shared" si="42"/>
        <v>1.3573440300538486E-2</v>
      </c>
      <c r="K166" s="25">
        <f t="shared" si="42"/>
        <v>1.3775549370617451E-2</v>
      </c>
      <c r="L166" s="25">
        <f t="shared" si="42"/>
        <v>1.4048517122880305E-2</v>
      </c>
      <c r="M166" s="25">
        <f t="shared" si="42"/>
        <v>1.4062224924105417E-2</v>
      </c>
      <c r="N166" s="25">
        <f t="shared" si="42"/>
        <v>1.5314848487872059E-2</v>
      </c>
      <c r="O166" s="25">
        <f t="shared" si="42"/>
        <v>1.5362726101842196E-2</v>
      </c>
      <c r="P166" s="25">
        <f t="shared" si="42"/>
        <v>1.5441604193915954E-2</v>
      </c>
      <c r="Q166" s="25">
        <f t="shared" si="42"/>
        <v>1.5217739406756912E-2</v>
      </c>
      <c r="R166" s="25">
        <f t="shared" si="42"/>
        <v>1.5428429058928781E-2</v>
      </c>
      <c r="S166" s="25">
        <f t="shared" si="42"/>
        <v>1.5394911429456461E-2</v>
      </c>
      <c r="T166" s="25">
        <f t="shared" si="42"/>
        <v>1.5659818768592345E-2</v>
      </c>
      <c r="U166" s="25">
        <f t="shared" si="42"/>
        <v>1.5721072839901304E-2</v>
      </c>
      <c r="V166" s="25">
        <f t="shared" si="42"/>
        <v>1.5987804874221495E-2</v>
      </c>
      <c r="W166" s="25">
        <f t="shared" si="42"/>
        <v>1.6143364735274036E-2</v>
      </c>
      <c r="X166" s="25">
        <f t="shared" si="42"/>
        <v>1.5818978601505305E-2</v>
      </c>
      <c r="Y166" s="25">
        <f t="shared" si="42"/>
        <v>1.6537985536306518E-2</v>
      </c>
      <c r="Z166" s="25">
        <f t="shared" si="42"/>
        <v>1.6999965589910637E-2</v>
      </c>
      <c r="AA166" s="25">
        <f t="shared" si="42"/>
        <v>1.7463857146722987E-2</v>
      </c>
      <c r="AB166" s="25">
        <f t="shared" si="42"/>
        <v>1.7527680086079307E-2</v>
      </c>
      <c r="AC166" s="25">
        <f t="shared" si="42"/>
        <v>1.8056586579994392E-2</v>
      </c>
      <c r="AD166" s="25">
        <f t="shared" si="42"/>
        <v>1.8426351853850487E-2</v>
      </c>
      <c r="AE166" s="25">
        <f t="shared" si="42"/>
        <v>1.866529343331608E-2</v>
      </c>
      <c r="AF166" s="25">
        <f t="shared" si="42"/>
        <v>1.8612628944408648E-2</v>
      </c>
      <c r="AG166" s="25">
        <f t="shared" si="42"/>
        <v>1.8943247456487039E-2</v>
      </c>
      <c r="AH166" s="25">
        <f t="shared" si="42"/>
        <v>1.8927948096816603E-2</v>
      </c>
      <c r="AI166" s="25">
        <f t="shared" si="42"/>
        <v>1.9058369931636909E-2</v>
      </c>
      <c r="AJ166" s="25">
        <f t="shared" si="42"/>
        <v>1.9540595192524352E-2</v>
      </c>
      <c r="AK166" s="25">
        <f t="shared" si="42"/>
        <v>1.9687623269669E-2</v>
      </c>
      <c r="AL166" s="25">
        <f t="shared" si="42"/>
        <v>2.0034306245429578E-2</v>
      </c>
      <c r="AM166" s="25">
        <f t="shared" si="42"/>
        <v>1.9868970863018434E-2</v>
      </c>
      <c r="AN166" s="25">
        <f t="shared" si="42"/>
        <v>2.0318475946141872E-2</v>
      </c>
      <c r="AO166" s="25">
        <f t="shared" si="42"/>
        <v>2.0504424115095756E-2</v>
      </c>
      <c r="AP166" s="25">
        <f t="shared" si="42"/>
        <v>2.0724823164326334E-2</v>
      </c>
      <c r="AQ166" s="25">
        <f t="shared" si="42"/>
        <v>2.1135750024836513E-2</v>
      </c>
      <c r="AR166" s="25">
        <f t="shared" si="42"/>
        <v>2.1104288332527879E-2</v>
      </c>
      <c r="AS166" s="25">
        <f t="shared" si="42"/>
        <v>2.1437179004325922E-2</v>
      </c>
      <c r="AT166" s="25">
        <f t="shared" si="42"/>
        <v>2.1698818189308151E-2</v>
      </c>
      <c r="AU166" s="25">
        <f t="shared" si="42"/>
        <v>2.2102112674116429E-2</v>
      </c>
      <c r="AV166" s="25">
        <f t="shared" si="42"/>
        <v>2.1344300569984691E-2</v>
      </c>
      <c r="AW166" s="25">
        <f t="shared" si="42"/>
        <v>2.2908349070277969E-2</v>
      </c>
      <c r="AX166" s="25">
        <f t="shared" si="42"/>
        <v>2.3255371496655654E-2</v>
      </c>
      <c r="AY166" s="25">
        <f t="shared" si="42"/>
        <v>2.3674028181685881E-2</v>
      </c>
      <c r="AZ166" s="25">
        <f t="shared" si="42"/>
        <v>2.4185171402368387E-2</v>
      </c>
      <c r="BA166" s="25">
        <f t="shared" si="42"/>
        <v>2.4716202266527609E-2</v>
      </c>
      <c r="BB166" s="25">
        <f t="shared" si="42"/>
        <v>2.4593808613471792E-2</v>
      </c>
      <c r="BC166" s="25">
        <f t="shared" si="42"/>
        <v>2.538473611361005E-2</v>
      </c>
      <c r="BD166" s="25">
        <f t="shared" si="42"/>
        <v>2.6108564383999871E-2</v>
      </c>
      <c r="BE166" s="25">
        <f t="shared" si="42"/>
        <v>2.6404369402008243E-2</v>
      </c>
      <c r="BF166" s="9"/>
      <c r="BG166" s="9"/>
    </row>
    <row r="167" spans="2:59" ht="14.4" x14ac:dyDescent="0.3">
      <c r="D167" s="26" t="s">
        <v>53</v>
      </c>
      <c r="E167" s="8"/>
      <c r="F167" s="8" t="s">
        <v>42</v>
      </c>
      <c r="G167" s="25">
        <f t="shared" si="42"/>
        <v>1.8964156081228253E-2</v>
      </c>
      <c r="H167" s="25">
        <f t="shared" si="42"/>
        <v>1.7948125576409742E-2</v>
      </c>
      <c r="I167" s="25">
        <f t="shared" si="42"/>
        <v>1.9148846555903869E-2</v>
      </c>
      <c r="J167" s="25">
        <f t="shared" si="42"/>
        <v>1.9362089052505506E-2</v>
      </c>
      <c r="K167" s="25">
        <f t="shared" si="42"/>
        <v>1.9626172512864644E-2</v>
      </c>
      <c r="L167" s="25">
        <f t="shared" si="42"/>
        <v>1.8896684297432843E-2</v>
      </c>
      <c r="M167" s="25">
        <f t="shared" si="42"/>
        <v>1.9283388752330474E-2</v>
      </c>
      <c r="N167" s="25">
        <f t="shared" si="42"/>
        <v>1.9769691304656011E-2</v>
      </c>
      <c r="O167" s="25">
        <f t="shared" si="42"/>
        <v>2.0640249587310575E-2</v>
      </c>
      <c r="P167" s="25">
        <f t="shared" si="42"/>
        <v>2.0992850792183312E-2</v>
      </c>
      <c r="Q167" s="25">
        <f t="shared" si="42"/>
        <v>1.9749122948468367E-2</v>
      </c>
      <c r="R167" s="25">
        <f t="shared" si="42"/>
        <v>1.9666615919393289E-2</v>
      </c>
      <c r="S167" s="25">
        <f t="shared" si="42"/>
        <v>1.9188302886309162E-2</v>
      </c>
      <c r="T167" s="25">
        <f t="shared" si="42"/>
        <v>2.0123953102813823E-2</v>
      </c>
      <c r="U167" s="25">
        <f t="shared" si="42"/>
        <v>1.8727015612769966E-2</v>
      </c>
      <c r="V167" s="25">
        <f t="shared" si="42"/>
        <v>1.8954203319691252E-2</v>
      </c>
      <c r="W167" s="25">
        <f t="shared" si="42"/>
        <v>1.8004210054719225E-2</v>
      </c>
      <c r="X167" s="25">
        <f t="shared" si="42"/>
        <v>1.9959615558241529E-2</v>
      </c>
      <c r="Y167" s="25">
        <f t="shared" si="42"/>
        <v>2.1187281842785094E-2</v>
      </c>
      <c r="Z167" s="25">
        <f t="shared" si="42"/>
        <v>2.2931119724291148E-2</v>
      </c>
      <c r="AA167" s="25">
        <f t="shared" si="42"/>
        <v>1.9369058250488166E-2</v>
      </c>
      <c r="AB167" s="25">
        <f t="shared" si="42"/>
        <v>1.841031385374842E-2</v>
      </c>
      <c r="AC167" s="25">
        <f t="shared" si="42"/>
        <v>2.1131505216806103E-2</v>
      </c>
      <c r="AD167" s="25">
        <f t="shared" si="42"/>
        <v>1.8650303501076899E-2</v>
      </c>
      <c r="AE167" s="25">
        <f t="shared" si="42"/>
        <v>2.1523555405345698E-2</v>
      </c>
      <c r="AF167" s="25">
        <f t="shared" si="42"/>
        <v>2.126298429427553E-2</v>
      </c>
      <c r="AG167" s="25">
        <f t="shared" si="42"/>
        <v>1.9993705670987121E-2</v>
      </c>
      <c r="AH167" s="25">
        <f t="shared" si="42"/>
        <v>1.8968121083895277E-2</v>
      </c>
      <c r="AI167" s="25">
        <f t="shared" si="42"/>
        <v>2.0341660757218667E-2</v>
      </c>
      <c r="AJ167" s="25">
        <f t="shared" si="42"/>
        <v>2.0600434516712479E-2</v>
      </c>
      <c r="AK167" s="25">
        <f t="shared" si="42"/>
        <v>1.9684918010024435E-2</v>
      </c>
      <c r="AL167" s="25">
        <f t="shared" si="42"/>
        <v>2.0084363504155142E-2</v>
      </c>
      <c r="AM167" s="25">
        <f t="shared" si="42"/>
        <v>1.8009595122297488E-2</v>
      </c>
      <c r="AN167" s="25">
        <f t="shared" si="42"/>
        <v>2.134400820050595E-2</v>
      </c>
      <c r="AO167" s="25">
        <f t="shared" si="42"/>
        <v>2.090834302524703E-2</v>
      </c>
      <c r="AP167" s="25">
        <f t="shared" si="42"/>
        <v>1.8799603180268531E-2</v>
      </c>
      <c r="AQ167" s="25">
        <f t="shared" si="42"/>
        <v>2.0561442937695403E-2</v>
      </c>
      <c r="AR167" s="25">
        <f t="shared" si="42"/>
        <v>2.0097491369642086E-2</v>
      </c>
      <c r="AS167" s="25">
        <f t="shared" si="42"/>
        <v>1.8726440297120183E-2</v>
      </c>
      <c r="AT167" s="25">
        <f t="shared" si="42"/>
        <v>1.8610085617315187E-2</v>
      </c>
      <c r="AU167" s="25">
        <f t="shared" si="42"/>
        <v>1.8746000179187542E-2</v>
      </c>
      <c r="AV167" s="25">
        <f t="shared" si="42"/>
        <v>2.105907791692269E-2</v>
      </c>
      <c r="AW167" s="25">
        <f t="shared" si="42"/>
        <v>1.9670404166714259E-2</v>
      </c>
      <c r="AX167" s="25">
        <f t="shared" si="42"/>
        <v>2.1117002922847461E-2</v>
      </c>
      <c r="AY167" s="25">
        <f t="shared" si="42"/>
        <v>2.1701863034500061E-2</v>
      </c>
      <c r="AZ167" s="25">
        <f t="shared" si="42"/>
        <v>2.0604154289199095E-2</v>
      </c>
      <c r="BA167" s="25">
        <f t="shared" si="42"/>
        <v>2.0809747184977065E-2</v>
      </c>
      <c r="BB167" s="25">
        <f t="shared" si="42"/>
        <v>2.1924978543980619E-2</v>
      </c>
      <c r="BC167" s="25">
        <f t="shared" si="42"/>
        <v>2.2857149887925355E-2</v>
      </c>
      <c r="BD167" s="25">
        <f t="shared" si="42"/>
        <v>2.3111918500445063E-2</v>
      </c>
      <c r="BE167" s="25">
        <f t="shared" si="42"/>
        <v>2.4870865648876975E-2</v>
      </c>
      <c r="BF167" s="9"/>
      <c r="BG167" s="9"/>
    </row>
    <row r="168" spans="2:59" ht="14.4" x14ac:dyDescent="0.3">
      <c r="D168" s="26" t="s">
        <v>54</v>
      </c>
      <c r="E168" s="8"/>
      <c r="F168" s="8" t="s">
        <v>42</v>
      </c>
      <c r="G168" s="25">
        <f t="shared" si="42"/>
        <v>3.6296790797219343E-4</v>
      </c>
      <c r="H168" s="25">
        <f t="shared" si="42"/>
        <v>4.4307875181671426E-4</v>
      </c>
      <c r="I168" s="25">
        <f t="shared" si="42"/>
        <v>5.2291757252509615E-4</v>
      </c>
      <c r="J168" s="25">
        <f t="shared" si="42"/>
        <v>5.950001227633309E-4</v>
      </c>
      <c r="K168" s="25">
        <f t="shared" si="42"/>
        <v>6.7016186127328149E-4</v>
      </c>
      <c r="L168" s="25">
        <f t="shared" si="42"/>
        <v>7.4925424655361626E-4</v>
      </c>
      <c r="M168" s="25">
        <f t="shared" si="42"/>
        <v>8.1412881139557693E-4</v>
      </c>
      <c r="N168" s="25">
        <f t="shared" si="42"/>
        <v>9.5469185378942699E-4</v>
      </c>
      <c r="O168" s="25">
        <f t="shared" si="42"/>
        <v>1.024181740122813E-3</v>
      </c>
      <c r="P168" s="25">
        <f t="shared" si="42"/>
        <v>1.0945947276699943E-3</v>
      </c>
      <c r="Q168" s="25">
        <f t="shared" si="42"/>
        <v>1.1413304555067715E-3</v>
      </c>
      <c r="R168" s="25">
        <f t="shared" si="42"/>
        <v>1.2115576193514625E-3</v>
      </c>
      <c r="S168" s="25">
        <f t="shared" si="42"/>
        <v>1.2612698520518516E-3</v>
      </c>
      <c r="T168" s="25">
        <f t="shared" si="42"/>
        <v>1.3343277530634833E-3</v>
      </c>
      <c r="U168" s="25">
        <f t="shared" si="42"/>
        <v>1.3893041114331286E-3</v>
      </c>
      <c r="V168" s="25">
        <f t="shared" si="42"/>
        <v>1.4617421599288092E-3</v>
      </c>
      <c r="W168" s="25">
        <f t="shared" si="42"/>
        <v>1.5236434132168584E-3</v>
      </c>
      <c r="X168" s="25">
        <f t="shared" si="42"/>
        <v>1.5381990242347497E-3</v>
      </c>
      <c r="Y168" s="25">
        <f t="shared" si="42"/>
        <v>1.6537985536306265E-3</v>
      </c>
      <c r="Z168" s="25">
        <f t="shared" si="42"/>
        <v>1.7454510124399927E-3</v>
      </c>
      <c r="AA168" s="25">
        <f t="shared" si="42"/>
        <v>1.8383007522865952E-3</v>
      </c>
      <c r="AB168" s="25">
        <f t="shared" si="42"/>
        <v>1.8889935015048809E-3</v>
      </c>
      <c r="AC168" s="25">
        <f t="shared" si="42"/>
        <v>1.9899095414687208E-3</v>
      </c>
      <c r="AD168" s="25">
        <f t="shared" si="42"/>
        <v>2.0741220177197999E-3</v>
      </c>
      <c r="AE168" s="25">
        <f t="shared" si="42"/>
        <v>2.1437366715491143E-3</v>
      </c>
      <c r="AF168" s="25">
        <f t="shared" si="42"/>
        <v>2.1790394861746069E-3</v>
      </c>
      <c r="AG168" s="25">
        <f t="shared" si="42"/>
        <v>2.2586179659656929E-3</v>
      </c>
      <c r="AH168" s="25">
        <f t="shared" si="42"/>
        <v>2.2964714278601397E-3</v>
      </c>
      <c r="AI168" s="25">
        <f t="shared" si="42"/>
        <v>2.3511260102579319E-3</v>
      </c>
      <c r="AJ168" s="25">
        <f t="shared" si="42"/>
        <v>2.449328060998358E-3</v>
      </c>
      <c r="AK168" s="25">
        <f t="shared" si="42"/>
        <v>2.5056975070486907E-3</v>
      </c>
      <c r="AL168" s="25">
        <f t="shared" si="42"/>
        <v>2.5873902236248883E-3</v>
      </c>
      <c r="AM168" s="25">
        <f t="shared" si="42"/>
        <v>2.6023076882536406E-3</v>
      </c>
      <c r="AN168" s="25">
        <f t="shared" si="42"/>
        <v>2.6972998635925245E-3</v>
      </c>
      <c r="AO168" s="25">
        <f t="shared" si="42"/>
        <v>2.7574915189265566E-3</v>
      </c>
      <c r="AP168" s="25">
        <f t="shared" si="42"/>
        <v>2.8221035798230401E-3</v>
      </c>
      <c r="AQ168" s="25">
        <f t="shared" si="42"/>
        <v>2.9128260538428884E-3</v>
      </c>
      <c r="AR168" s="25">
        <f t="shared" si="42"/>
        <v>2.9423406139954564E-3</v>
      </c>
      <c r="AS168" s="25">
        <f t="shared" si="42"/>
        <v>3.0222908104458111E-3</v>
      </c>
      <c r="AT168" s="25">
        <f t="shared" si="42"/>
        <v>3.0923012156421504E-3</v>
      </c>
      <c r="AU168" s="25">
        <f t="shared" si="42"/>
        <v>3.1827042250726096E-3</v>
      </c>
      <c r="AV168" s="25">
        <f t="shared" si="42"/>
        <v>3.1046255374521667E-3</v>
      </c>
      <c r="AW168" s="25">
        <f t="shared" si="42"/>
        <v>3.364663769696899E-3</v>
      </c>
      <c r="AX168" s="25">
        <f t="shared" si="42"/>
        <v>3.4479006388862137E-3</v>
      </c>
      <c r="AY168" s="25">
        <f t="shared" si="42"/>
        <v>3.5420683386337289E-3</v>
      </c>
      <c r="AZ168" s="25">
        <f t="shared" si="42"/>
        <v>3.6505919097912527E-3</v>
      </c>
      <c r="BA168" s="25">
        <f t="shared" si="42"/>
        <v>3.7627651211726526E-3</v>
      </c>
      <c r="BB168" s="25">
        <f t="shared" si="42"/>
        <v>3.7752857502596649E-3</v>
      </c>
      <c r="BC168" s="25">
        <f t="shared" si="42"/>
        <v>3.9281489460474628E-3</v>
      </c>
      <c r="BD168" s="25">
        <f t="shared" si="42"/>
        <v>4.0718049869629212E-3</v>
      </c>
      <c r="BE168" s="25">
        <f t="shared" si="42"/>
        <v>4.1492580488867664E-3</v>
      </c>
      <c r="BF168" s="9"/>
      <c r="BG168" s="9"/>
    </row>
    <row r="169" spans="2:59" ht="14.4" x14ac:dyDescent="0.3">
      <c r="D169" s="26" t="s">
        <v>55</v>
      </c>
      <c r="E169" s="8"/>
      <c r="F169" s="8" t="s">
        <v>42</v>
      </c>
      <c r="G169" s="25">
        <f t="shared" ref="G169:BE173" si="43">G89*G$153</f>
        <v>0.29037432637775473</v>
      </c>
      <c r="H169" s="25">
        <f t="shared" si="43"/>
        <v>0.29575506683765679</v>
      </c>
      <c r="I169" s="25">
        <f t="shared" si="43"/>
        <v>0.29955706654651942</v>
      </c>
      <c r="J169" s="25">
        <f t="shared" si="43"/>
        <v>0.29861568661184673</v>
      </c>
      <c r="K169" s="25">
        <f t="shared" si="43"/>
        <v>0.29933896470206572</v>
      </c>
      <c r="L169" s="25">
        <f t="shared" si="43"/>
        <v>0.30157483423783055</v>
      </c>
      <c r="M169" s="25">
        <f t="shared" si="43"/>
        <v>0.29826719181128863</v>
      </c>
      <c r="N169" s="25">
        <f t="shared" si="43"/>
        <v>0.32101513583669489</v>
      </c>
      <c r="O169" s="25">
        <f t="shared" si="43"/>
        <v>0.31828417154585886</v>
      </c>
      <c r="P169" s="25">
        <f t="shared" si="43"/>
        <v>0.31625969095893769</v>
      </c>
      <c r="Q169" s="25">
        <f t="shared" si="43"/>
        <v>0.3081592229868283</v>
      </c>
      <c r="R169" s="25">
        <f t="shared" si="43"/>
        <v>0.30705413415438632</v>
      </c>
      <c r="S169" s="25">
        <f t="shared" si="43"/>
        <v>0.3012209176076775</v>
      </c>
      <c r="T169" s="25">
        <f t="shared" si="43"/>
        <v>0.30133568423350332</v>
      </c>
      <c r="U169" s="25">
        <f t="shared" si="43"/>
        <v>0.29760356492278067</v>
      </c>
      <c r="V169" s="25">
        <f t="shared" si="43"/>
        <v>0.29782996508549486</v>
      </c>
      <c r="W169" s="25">
        <f t="shared" si="43"/>
        <v>0.29602214885356104</v>
      </c>
      <c r="X169" s="25">
        <f t="shared" si="43"/>
        <v>0.28561559154540689</v>
      </c>
      <c r="Y169" s="25">
        <f t="shared" si="43"/>
        <v>0.29408852540648966</v>
      </c>
      <c r="Z169" s="25">
        <f t="shared" si="43"/>
        <v>0.29781757899757377</v>
      </c>
      <c r="AA169" s="25">
        <f t="shared" si="43"/>
        <v>0.30148132337500161</v>
      </c>
      <c r="AB169" s="25">
        <f t="shared" si="43"/>
        <v>0.29824301244913598</v>
      </c>
      <c r="AC169" s="25">
        <f t="shared" si="43"/>
        <v>0.30290845242357195</v>
      </c>
      <c r="AD169" s="25">
        <f t="shared" si="43"/>
        <v>0.30482186081846341</v>
      </c>
      <c r="AE169" s="25">
        <f t="shared" si="43"/>
        <v>0.3045584512683569</v>
      </c>
      <c r="AF169" s="25">
        <f t="shared" si="43"/>
        <v>0.29961792934900844</v>
      </c>
      <c r="AG169" s="25">
        <f t="shared" si="43"/>
        <v>0.30090619998188101</v>
      </c>
      <c r="AH169" s="25">
        <f t="shared" si="43"/>
        <v>0.29674716731880241</v>
      </c>
      <c r="AI169" s="25">
        <f t="shared" si="43"/>
        <v>0.29495944492326781</v>
      </c>
      <c r="AJ169" s="25">
        <f t="shared" si="43"/>
        <v>0.29860190625994687</v>
      </c>
      <c r="AK169" s="25">
        <f t="shared" si="43"/>
        <v>0.29710413297863048</v>
      </c>
      <c r="AL169" s="25">
        <f t="shared" si="43"/>
        <v>0.29862795497670586</v>
      </c>
      <c r="AM169" s="25">
        <f t="shared" si="43"/>
        <v>0.29258378332797685</v>
      </c>
      <c r="AN169" s="25">
        <f t="shared" si="43"/>
        <v>0.29563826136481219</v>
      </c>
      <c r="AO169" s="25">
        <f t="shared" si="43"/>
        <v>0.29483947779291642</v>
      </c>
      <c r="AP169" s="25">
        <f t="shared" si="43"/>
        <v>0.2945570611440298</v>
      </c>
      <c r="AQ169" s="25">
        <f t="shared" si="43"/>
        <v>0.29696616841617735</v>
      </c>
      <c r="AR169" s="25">
        <f t="shared" si="43"/>
        <v>0.29318322546597581</v>
      </c>
      <c r="AS169" s="25">
        <f t="shared" si="43"/>
        <v>0.2944976394364639</v>
      </c>
      <c r="AT169" s="25">
        <f t="shared" si="43"/>
        <v>0.2948228090822459</v>
      </c>
      <c r="AU169" s="25">
        <f t="shared" si="43"/>
        <v>0.29705239434011055</v>
      </c>
      <c r="AV169" s="25">
        <f t="shared" si="43"/>
        <v>0.28380326923883392</v>
      </c>
      <c r="AW169" s="25">
        <f t="shared" si="43"/>
        <v>0.30138796745582896</v>
      </c>
      <c r="AX169" s="25">
        <f t="shared" si="43"/>
        <v>0.30276877485219594</v>
      </c>
      <c r="AY169" s="25">
        <f t="shared" si="43"/>
        <v>0.30505159977621094</v>
      </c>
      <c r="AZ169" s="25">
        <f t="shared" si="43"/>
        <v>0.30847501637736119</v>
      </c>
      <c r="BA169" s="25">
        <f t="shared" si="43"/>
        <v>0.31208816593255528</v>
      </c>
      <c r="BB169" s="25">
        <f t="shared" si="43"/>
        <v>0.30746798369903233</v>
      </c>
      <c r="BC169" s="25">
        <f t="shared" si="43"/>
        <v>0.31425191568379696</v>
      </c>
      <c r="BD169" s="25">
        <f t="shared" si="43"/>
        <v>0.32008911425291853</v>
      </c>
      <c r="BE169" s="25">
        <f t="shared" si="43"/>
        <v>0.32062448559579559</v>
      </c>
      <c r="BF169" s="9"/>
      <c r="BG169" s="9"/>
    </row>
    <row r="170" spans="2:59" ht="14.4" x14ac:dyDescent="0.3">
      <c r="D170" s="26" t="s">
        <v>57</v>
      </c>
      <c r="E170" s="8"/>
      <c r="F170" s="8" t="s">
        <v>42</v>
      </c>
      <c r="G170" s="25">
        <f t="shared" si="43"/>
        <v>0.16180778481934671</v>
      </c>
      <c r="H170" s="25">
        <f t="shared" si="43"/>
        <v>0.16480614113192218</v>
      </c>
      <c r="I170" s="25">
        <f t="shared" si="43"/>
        <v>0.16692476214931384</v>
      </c>
      <c r="J170" s="25">
        <f t="shared" si="43"/>
        <v>0.16640018890689637</v>
      </c>
      <c r="K170" s="25">
        <f t="shared" si="43"/>
        <v>0.16680322738156667</v>
      </c>
      <c r="L170" s="25">
        <f t="shared" si="43"/>
        <v>0.16804914020464634</v>
      </c>
      <c r="M170" s="25">
        <f t="shared" si="43"/>
        <v>0.16620599415007062</v>
      </c>
      <c r="N170" s="25">
        <f t="shared" si="43"/>
        <v>0.17888202676583656</v>
      </c>
      <c r="O170" s="25">
        <f t="shared" si="43"/>
        <v>0.17736022803165352</v>
      </c>
      <c r="P170" s="25">
        <f t="shared" si="43"/>
        <v>0.17623210929172978</v>
      </c>
      <c r="Q170" s="25">
        <f t="shared" si="43"/>
        <v>0.17171821581182914</v>
      </c>
      <c r="R170" s="25">
        <f t="shared" si="43"/>
        <v>0.17110241765144557</v>
      </c>
      <c r="S170" s="25">
        <f t="shared" si="43"/>
        <v>0.16785192419505571</v>
      </c>
      <c r="T170" s="25">
        <f t="shared" si="43"/>
        <v>0.1679158765896345</v>
      </c>
      <c r="U170" s="25">
        <f t="shared" si="43"/>
        <v>0.16583619562788196</v>
      </c>
      <c r="V170" s="25">
        <f t="shared" si="43"/>
        <v>0.16596235453892791</v>
      </c>
      <c r="W170" s="25">
        <f t="shared" si="43"/>
        <v>0.16495496954212513</v>
      </c>
      <c r="X170" s="25">
        <f t="shared" si="43"/>
        <v>0.15915603405553036</v>
      </c>
      <c r="Y170" s="25">
        <f t="shared" si="43"/>
        <v>0.16387747990814713</v>
      </c>
      <c r="Z170" s="25">
        <f t="shared" si="43"/>
        <v>0.16595545253256222</v>
      </c>
      <c r="AA170" s="25">
        <f t="shared" si="43"/>
        <v>0.16799703234180721</v>
      </c>
      <c r="AB170" s="25">
        <f t="shared" si="43"/>
        <v>0.16619252047601321</v>
      </c>
      <c r="AC170" s="25">
        <f t="shared" si="43"/>
        <v>0.16879228374326927</v>
      </c>
      <c r="AD170" s="25">
        <f t="shared" si="43"/>
        <v>0.16985850876975234</v>
      </c>
      <c r="AE170" s="25">
        <f t="shared" si="43"/>
        <v>0.16971172679927074</v>
      </c>
      <c r="AF170" s="25">
        <f t="shared" si="43"/>
        <v>0.16695867725252386</v>
      </c>
      <c r="AG170" s="25">
        <f t="shared" si="43"/>
        <v>0.16767655138400528</v>
      </c>
      <c r="AH170" s="25">
        <f t="shared" si="43"/>
        <v>0.16535897782094658</v>
      </c>
      <c r="AI170" s="25">
        <f t="shared" si="43"/>
        <v>0.16436278988552605</v>
      </c>
      <c r="AJ170" s="25">
        <f t="shared" si="43"/>
        <v>0.16639250996281491</v>
      </c>
      <c r="AK170" s="25">
        <f t="shared" si="43"/>
        <v>0.16555789286758268</v>
      </c>
      <c r="AL170" s="25">
        <f t="shared" si="43"/>
        <v>0.1664070253134271</v>
      </c>
      <c r="AM170" s="25">
        <f t="shared" si="43"/>
        <v>0.1630389795300804</v>
      </c>
      <c r="AN170" s="25">
        <f t="shared" si="43"/>
        <v>0.16474105261307298</v>
      </c>
      <c r="AO170" s="25">
        <f t="shared" si="43"/>
        <v>0.16429593956905544</v>
      </c>
      <c r="AP170" s="25">
        <f t="shared" si="43"/>
        <v>0.16413856610934743</v>
      </c>
      <c r="AQ170" s="25">
        <f t="shared" si="43"/>
        <v>0.165481013687138</v>
      </c>
      <c r="AR170" s="25">
        <f t="shared" si="43"/>
        <v>0.16337301183137554</v>
      </c>
      <c r="AS170" s="25">
        <f t="shared" si="43"/>
        <v>0.16410545403986335</v>
      </c>
      <c r="AT170" s="25">
        <f t="shared" si="43"/>
        <v>0.16428665111995927</v>
      </c>
      <c r="AU170" s="25">
        <f t="shared" si="43"/>
        <v>0.16552906210078278</v>
      </c>
      <c r="AV170" s="25">
        <f t="shared" si="43"/>
        <v>0.15814613809997757</v>
      </c>
      <c r="AW170" s="25">
        <f t="shared" si="43"/>
        <v>0.1679450108195551</v>
      </c>
      <c r="AX170" s="25">
        <f t="shared" si="43"/>
        <v>0.16871445000812044</v>
      </c>
      <c r="AY170" s="25">
        <f t="shared" si="43"/>
        <v>0.16998652818628807</v>
      </c>
      <c r="AZ170" s="25">
        <f t="shared" si="43"/>
        <v>0.17189418808052151</v>
      </c>
      <c r="BA170" s="25">
        <f t="shared" si="43"/>
        <v>0.1739075745015593</v>
      </c>
      <c r="BB170" s="25">
        <f t="shared" si="43"/>
        <v>0.17133303059475569</v>
      </c>
      <c r="BC170" s="25">
        <f t="shared" si="43"/>
        <v>0.17511329939645365</v>
      </c>
      <c r="BD170" s="25">
        <f t="shared" si="43"/>
        <v>0.17836601178946143</v>
      </c>
      <c r="BE170" s="25">
        <f t="shared" si="43"/>
        <v>0.17866434137020407</v>
      </c>
      <c r="BF170" s="9"/>
      <c r="BG170" s="9"/>
    </row>
    <row r="171" spans="2:59" ht="14.4" x14ac:dyDescent="0.3">
      <c r="D171" s="27" t="s">
        <v>59</v>
      </c>
      <c r="E171" s="8"/>
      <c r="F171" s="8" t="s">
        <v>42</v>
      </c>
      <c r="G171" s="25">
        <f t="shared" si="43"/>
        <v>1.2703876779026771E-2</v>
      </c>
      <c r="H171" s="25">
        <f t="shared" si="43"/>
        <v>1.310774640791113E-2</v>
      </c>
      <c r="I171" s="25">
        <f t="shared" si="43"/>
        <v>1.3446451864931043E-2</v>
      </c>
      <c r="J171" s="25">
        <f t="shared" si="43"/>
        <v>1.3573440300538486E-2</v>
      </c>
      <c r="K171" s="25">
        <f t="shared" si="43"/>
        <v>1.3775549370617451E-2</v>
      </c>
      <c r="L171" s="25">
        <f t="shared" si="43"/>
        <v>1.4048517122880305E-2</v>
      </c>
      <c r="M171" s="25">
        <f t="shared" si="43"/>
        <v>1.4062224924105417E-2</v>
      </c>
      <c r="N171" s="25">
        <f t="shared" si="43"/>
        <v>1.5314848487872059E-2</v>
      </c>
      <c r="O171" s="25">
        <f t="shared" si="43"/>
        <v>1.5362726101842196E-2</v>
      </c>
      <c r="P171" s="25">
        <f t="shared" si="43"/>
        <v>1.5441604193915954E-2</v>
      </c>
      <c r="Q171" s="25">
        <f t="shared" si="43"/>
        <v>1.5217739406756912E-2</v>
      </c>
      <c r="R171" s="25">
        <f t="shared" si="43"/>
        <v>1.5428429058928781E-2</v>
      </c>
      <c r="S171" s="25">
        <f t="shared" si="43"/>
        <v>1.5394911429456461E-2</v>
      </c>
      <c r="T171" s="25">
        <f t="shared" si="43"/>
        <v>1.5659818768592345E-2</v>
      </c>
      <c r="U171" s="25">
        <f t="shared" si="43"/>
        <v>1.5721072839901304E-2</v>
      </c>
      <c r="V171" s="25">
        <f t="shared" si="43"/>
        <v>1.5987804874221495E-2</v>
      </c>
      <c r="W171" s="25">
        <f t="shared" si="43"/>
        <v>1.6143364735274036E-2</v>
      </c>
      <c r="X171" s="25">
        <f t="shared" si="43"/>
        <v>1.5818978601505305E-2</v>
      </c>
      <c r="Y171" s="25">
        <f t="shared" si="43"/>
        <v>1.6537985536306518E-2</v>
      </c>
      <c r="Z171" s="25">
        <f t="shared" si="43"/>
        <v>1.6999965589910637E-2</v>
      </c>
      <c r="AA171" s="25">
        <f t="shared" si="43"/>
        <v>1.7463857146722987E-2</v>
      </c>
      <c r="AB171" s="25">
        <f t="shared" si="43"/>
        <v>1.7527680086079307E-2</v>
      </c>
      <c r="AC171" s="25">
        <f t="shared" si="43"/>
        <v>1.8056586579994392E-2</v>
      </c>
      <c r="AD171" s="25">
        <f t="shared" si="43"/>
        <v>1.8426351853850487E-2</v>
      </c>
      <c r="AE171" s="25">
        <f t="shared" si="43"/>
        <v>1.866529343331608E-2</v>
      </c>
      <c r="AF171" s="25">
        <f t="shared" si="43"/>
        <v>1.8612628944408648E-2</v>
      </c>
      <c r="AG171" s="25">
        <f t="shared" si="43"/>
        <v>1.8943247456487039E-2</v>
      </c>
      <c r="AH171" s="25">
        <f t="shared" si="43"/>
        <v>1.8927948096816603E-2</v>
      </c>
      <c r="AI171" s="25">
        <f t="shared" si="43"/>
        <v>1.9058369931636909E-2</v>
      </c>
      <c r="AJ171" s="25">
        <f t="shared" si="43"/>
        <v>1.9540595192524352E-2</v>
      </c>
      <c r="AK171" s="25">
        <f t="shared" si="43"/>
        <v>1.9687623269669E-2</v>
      </c>
      <c r="AL171" s="25">
        <f t="shared" si="43"/>
        <v>2.0034306245429578E-2</v>
      </c>
      <c r="AM171" s="25">
        <f t="shared" si="43"/>
        <v>1.9868970863018434E-2</v>
      </c>
      <c r="AN171" s="25">
        <f t="shared" si="43"/>
        <v>2.0318475946141872E-2</v>
      </c>
      <c r="AO171" s="25">
        <f t="shared" si="43"/>
        <v>2.0504424115095756E-2</v>
      </c>
      <c r="AP171" s="25">
        <f t="shared" si="43"/>
        <v>2.0724823164326334E-2</v>
      </c>
      <c r="AQ171" s="25">
        <f t="shared" si="43"/>
        <v>2.1135750024836513E-2</v>
      </c>
      <c r="AR171" s="25">
        <f t="shared" si="43"/>
        <v>2.1104288332527879E-2</v>
      </c>
      <c r="AS171" s="25">
        <f t="shared" si="43"/>
        <v>2.1437179004325922E-2</v>
      </c>
      <c r="AT171" s="25">
        <f t="shared" si="43"/>
        <v>2.1698818189308151E-2</v>
      </c>
      <c r="AU171" s="25">
        <f t="shared" si="43"/>
        <v>2.2102112674116429E-2</v>
      </c>
      <c r="AV171" s="25">
        <f t="shared" si="43"/>
        <v>2.1344300569984691E-2</v>
      </c>
      <c r="AW171" s="25">
        <f t="shared" si="43"/>
        <v>2.2908349070277969E-2</v>
      </c>
      <c r="AX171" s="25">
        <f t="shared" si="43"/>
        <v>2.3255371496655654E-2</v>
      </c>
      <c r="AY171" s="25">
        <f t="shared" si="43"/>
        <v>2.3674028181685881E-2</v>
      </c>
      <c r="AZ171" s="25">
        <f t="shared" si="43"/>
        <v>2.4185171402368387E-2</v>
      </c>
      <c r="BA171" s="25">
        <f t="shared" si="43"/>
        <v>2.4716202266527609E-2</v>
      </c>
      <c r="BB171" s="25">
        <f t="shared" si="43"/>
        <v>2.4593808613471792E-2</v>
      </c>
      <c r="BC171" s="25">
        <f t="shared" si="43"/>
        <v>2.538473611361005E-2</v>
      </c>
      <c r="BD171" s="25">
        <f t="shared" si="43"/>
        <v>2.6108564383999871E-2</v>
      </c>
      <c r="BE171" s="25">
        <f t="shared" si="43"/>
        <v>2.6404369402008243E-2</v>
      </c>
      <c r="BF171" s="9"/>
      <c r="BG171" s="9"/>
    </row>
    <row r="172" spans="2:59" ht="14.4" x14ac:dyDescent="0.3">
      <c r="D172" s="27" t="s">
        <v>60</v>
      </c>
      <c r="E172" s="8"/>
      <c r="F172" s="8" t="s">
        <v>42</v>
      </c>
      <c r="G172" s="25">
        <f t="shared" si="43"/>
        <v>1.8964156081228253E-2</v>
      </c>
      <c r="H172" s="25">
        <f t="shared" si="43"/>
        <v>1.7948125576409742E-2</v>
      </c>
      <c r="I172" s="25">
        <f t="shared" si="43"/>
        <v>1.9148846555903869E-2</v>
      </c>
      <c r="J172" s="25">
        <f t="shared" si="43"/>
        <v>1.9362089052505506E-2</v>
      </c>
      <c r="K172" s="25">
        <f t="shared" si="43"/>
        <v>1.9626172512864644E-2</v>
      </c>
      <c r="L172" s="25">
        <f t="shared" si="43"/>
        <v>1.8896684297432843E-2</v>
      </c>
      <c r="M172" s="25">
        <f t="shared" si="43"/>
        <v>1.9283388752330474E-2</v>
      </c>
      <c r="N172" s="25">
        <f t="shared" si="43"/>
        <v>1.9769691304656011E-2</v>
      </c>
      <c r="O172" s="25">
        <f t="shared" si="43"/>
        <v>2.0640249587310575E-2</v>
      </c>
      <c r="P172" s="25">
        <f t="shared" si="43"/>
        <v>2.0992850792183312E-2</v>
      </c>
      <c r="Q172" s="25">
        <f t="shared" si="43"/>
        <v>1.9749122948468367E-2</v>
      </c>
      <c r="R172" s="25">
        <f t="shared" si="43"/>
        <v>1.9666615919393289E-2</v>
      </c>
      <c r="S172" s="25">
        <f t="shared" si="43"/>
        <v>1.9188302886309162E-2</v>
      </c>
      <c r="T172" s="25">
        <f t="shared" si="43"/>
        <v>2.0123953102813823E-2</v>
      </c>
      <c r="U172" s="25">
        <f t="shared" si="43"/>
        <v>1.8727015612769966E-2</v>
      </c>
      <c r="V172" s="25">
        <f t="shared" si="43"/>
        <v>1.8954203319691252E-2</v>
      </c>
      <c r="W172" s="25">
        <f t="shared" si="43"/>
        <v>1.8004210054719225E-2</v>
      </c>
      <c r="X172" s="25">
        <f t="shared" si="43"/>
        <v>1.9959615558241529E-2</v>
      </c>
      <c r="Y172" s="25">
        <f t="shared" si="43"/>
        <v>2.1187281842785094E-2</v>
      </c>
      <c r="Z172" s="25">
        <f t="shared" si="43"/>
        <v>2.2931119724291148E-2</v>
      </c>
      <c r="AA172" s="25">
        <f t="shared" si="43"/>
        <v>1.9369058250488166E-2</v>
      </c>
      <c r="AB172" s="25">
        <f t="shared" si="43"/>
        <v>1.841031385374842E-2</v>
      </c>
      <c r="AC172" s="25">
        <f t="shared" si="43"/>
        <v>2.1131505216806103E-2</v>
      </c>
      <c r="AD172" s="25">
        <f t="shared" si="43"/>
        <v>1.8650303501076899E-2</v>
      </c>
      <c r="AE172" s="25">
        <f t="shared" si="43"/>
        <v>2.1523555405345698E-2</v>
      </c>
      <c r="AF172" s="25">
        <f t="shared" si="43"/>
        <v>2.126298429427553E-2</v>
      </c>
      <c r="AG172" s="25">
        <f t="shared" si="43"/>
        <v>1.9993705670987121E-2</v>
      </c>
      <c r="AH172" s="25">
        <f t="shared" si="43"/>
        <v>1.8968121083895277E-2</v>
      </c>
      <c r="AI172" s="25">
        <f t="shared" si="43"/>
        <v>2.0341660757218667E-2</v>
      </c>
      <c r="AJ172" s="25">
        <f t="shared" si="43"/>
        <v>2.0600434516712479E-2</v>
      </c>
      <c r="AK172" s="25">
        <f t="shared" si="43"/>
        <v>1.9684918010024435E-2</v>
      </c>
      <c r="AL172" s="25">
        <f t="shared" si="43"/>
        <v>2.0084363504155142E-2</v>
      </c>
      <c r="AM172" s="25">
        <f t="shared" si="43"/>
        <v>1.8009595122297488E-2</v>
      </c>
      <c r="AN172" s="25">
        <f t="shared" si="43"/>
        <v>2.134400820050595E-2</v>
      </c>
      <c r="AO172" s="25">
        <f t="shared" si="43"/>
        <v>2.090834302524703E-2</v>
      </c>
      <c r="AP172" s="25">
        <f t="shared" si="43"/>
        <v>1.8799603180268531E-2</v>
      </c>
      <c r="AQ172" s="25">
        <f t="shared" si="43"/>
        <v>2.0561442937695403E-2</v>
      </c>
      <c r="AR172" s="25">
        <f t="shared" si="43"/>
        <v>2.0097491369642086E-2</v>
      </c>
      <c r="AS172" s="25">
        <f t="shared" si="43"/>
        <v>1.8726440297120183E-2</v>
      </c>
      <c r="AT172" s="25">
        <f t="shared" si="43"/>
        <v>1.8610085617315187E-2</v>
      </c>
      <c r="AU172" s="25">
        <f t="shared" si="43"/>
        <v>1.8746000179187542E-2</v>
      </c>
      <c r="AV172" s="25">
        <f t="shared" si="43"/>
        <v>2.105907791692269E-2</v>
      </c>
      <c r="AW172" s="25">
        <f t="shared" si="43"/>
        <v>1.9670404166714259E-2</v>
      </c>
      <c r="AX172" s="25">
        <f t="shared" si="43"/>
        <v>2.1117002922847461E-2</v>
      </c>
      <c r="AY172" s="25">
        <f t="shared" si="43"/>
        <v>2.1701863034500061E-2</v>
      </c>
      <c r="AZ172" s="25">
        <f t="shared" si="43"/>
        <v>2.0604154289199095E-2</v>
      </c>
      <c r="BA172" s="25">
        <f t="shared" si="43"/>
        <v>2.0809747184977065E-2</v>
      </c>
      <c r="BB172" s="25">
        <f t="shared" si="43"/>
        <v>2.1924978543980619E-2</v>
      </c>
      <c r="BC172" s="25">
        <f t="shared" si="43"/>
        <v>2.2857149887925355E-2</v>
      </c>
      <c r="BD172" s="25">
        <f t="shared" si="43"/>
        <v>2.3111918500445063E-2</v>
      </c>
      <c r="BE172" s="25">
        <f t="shared" si="43"/>
        <v>2.4870865648876975E-2</v>
      </c>
      <c r="BF172" s="9"/>
      <c r="BG172" s="9"/>
    </row>
    <row r="173" spans="2:59" ht="14.4" x14ac:dyDescent="0.3">
      <c r="B173" s="6" t="str">
        <f>D173</f>
        <v>industry - electrolytic end use</v>
      </c>
      <c r="D173" s="27" t="s">
        <v>61</v>
      </c>
      <c r="E173" s="8"/>
      <c r="F173" s="8" t="s">
        <v>42</v>
      </c>
      <c r="G173" s="25">
        <f t="shared" si="43"/>
        <v>0.10889037239165802</v>
      </c>
      <c r="H173" s="25">
        <f t="shared" si="43"/>
        <v>0.11150815254053976</v>
      </c>
      <c r="I173" s="25">
        <f t="shared" si="43"/>
        <v>0.11354781574830659</v>
      </c>
      <c r="J173" s="25">
        <f t="shared" si="43"/>
        <v>0.11379377347848703</v>
      </c>
      <c r="K173" s="25">
        <f t="shared" si="43"/>
        <v>0.11467214070676149</v>
      </c>
      <c r="L173" s="25">
        <f t="shared" si="43"/>
        <v>0.11613440821581052</v>
      </c>
      <c r="M173" s="25">
        <f t="shared" si="43"/>
        <v>0.11545826779791817</v>
      </c>
      <c r="N173" s="25">
        <f t="shared" si="43"/>
        <v>0.12490551753745004</v>
      </c>
      <c r="O173" s="25">
        <f t="shared" si="43"/>
        <v>0.12447747303031112</v>
      </c>
      <c r="P173" s="25">
        <f t="shared" si="43"/>
        <v>0.12431468692823508</v>
      </c>
      <c r="Q173" s="25">
        <f t="shared" si="43"/>
        <v>0.12174191525405562</v>
      </c>
      <c r="R173" s="25">
        <f t="shared" si="43"/>
        <v>0.12191298544724093</v>
      </c>
      <c r="S173" s="25">
        <f t="shared" si="43"/>
        <v>0.12019159766611763</v>
      </c>
      <c r="T173" s="25">
        <f t="shared" si="43"/>
        <v>0.12083079097185989</v>
      </c>
      <c r="U173" s="25">
        <f t="shared" si="43"/>
        <v>0.11991888119738585</v>
      </c>
      <c r="V173" s="25">
        <f t="shared" si="43"/>
        <v>0.12059372819412677</v>
      </c>
      <c r="W173" s="25">
        <f t="shared" si="43"/>
        <v>0.12044038409238025</v>
      </c>
      <c r="X173" s="25">
        <f t="shared" si="43"/>
        <v>0.11676328956691054</v>
      </c>
      <c r="Y173" s="25">
        <f t="shared" si="43"/>
        <v>0.12079919869997621</v>
      </c>
      <c r="Z173" s="25">
        <f t="shared" si="43"/>
        <v>0.12290884212598284</v>
      </c>
      <c r="AA173" s="25">
        <f t="shared" si="43"/>
        <v>0.12500445115548847</v>
      </c>
      <c r="AB173" s="25">
        <f t="shared" si="43"/>
        <v>0.1242376495220518</v>
      </c>
      <c r="AC173" s="25">
        <f t="shared" si="43"/>
        <v>0.12676460782689628</v>
      </c>
      <c r="AD173" s="25">
        <f t="shared" si="43"/>
        <v>0.12815111038054477</v>
      </c>
      <c r="AE173" s="25">
        <f t="shared" si="43"/>
        <v>0.12862420029294686</v>
      </c>
      <c r="AF173" s="25">
        <f t="shared" si="43"/>
        <v>0.12711063669351871</v>
      </c>
      <c r="AG173" s="25">
        <f t="shared" si="43"/>
        <v>0.12823121355160064</v>
      </c>
      <c r="AH173" s="25">
        <f t="shared" si="43"/>
        <v>0.12702357585351395</v>
      </c>
      <c r="AI173" s="25">
        <f t="shared" si="43"/>
        <v>0.12681831206845814</v>
      </c>
      <c r="AJ173" s="25">
        <f t="shared" si="43"/>
        <v>0.1289499185055018</v>
      </c>
      <c r="AK173" s="25">
        <f t="shared" si="43"/>
        <v>0.12886444321964696</v>
      </c>
      <c r="AL173" s="25">
        <f t="shared" si="43"/>
        <v>0.13008823068780687</v>
      </c>
      <c r="AM173" s="25">
        <f t="shared" si="43"/>
        <v>0.12800540520598988</v>
      </c>
      <c r="AN173" s="25">
        <f t="shared" si="43"/>
        <v>0.12989628290458735</v>
      </c>
      <c r="AO173" s="25">
        <f t="shared" si="43"/>
        <v>0.1300970357647401</v>
      </c>
      <c r="AP173" s="25">
        <f t="shared" si="43"/>
        <v>0.13052229056681561</v>
      </c>
      <c r="AQ173" s="25">
        <f t="shared" si="43"/>
        <v>0.13214284049140906</v>
      </c>
      <c r="AR173" s="25">
        <f t="shared" si="43"/>
        <v>0.13100421305170246</v>
      </c>
      <c r="AS173" s="25">
        <f t="shared" si="43"/>
        <v>0.1321373656660029</v>
      </c>
      <c r="AT173" s="25">
        <f t="shared" si="43"/>
        <v>0.1328283931264469</v>
      </c>
      <c r="AU173" s="25">
        <f t="shared" si="43"/>
        <v>0.13438084505862144</v>
      </c>
      <c r="AV173" s="25">
        <f t="shared" si="43"/>
        <v>0.12890945166377474</v>
      </c>
      <c r="AW173" s="25">
        <f t="shared" si="43"/>
        <v>0.1374500944216607</v>
      </c>
      <c r="AX173" s="25">
        <f t="shared" si="43"/>
        <v>0.13863433818854998</v>
      </c>
      <c r="AY173" s="25">
        <f t="shared" si="43"/>
        <v>0.14023699136631498</v>
      </c>
      <c r="AZ173" s="25">
        <f t="shared" si="43"/>
        <v>0.14237308448185901</v>
      </c>
      <c r="BA173" s="25">
        <f t="shared" si="43"/>
        <v>0.14460822818624311</v>
      </c>
      <c r="BB173" s="25">
        <f t="shared" si="43"/>
        <v>0.14302524861560656</v>
      </c>
      <c r="BC173" s="25">
        <f t="shared" si="43"/>
        <v>0.14674971534290521</v>
      </c>
      <c r="BD173" s="25">
        <f t="shared" si="43"/>
        <v>0.15005355414918914</v>
      </c>
      <c r="BE173" s="25">
        <f t="shared" si="43"/>
        <v>0.1508821108686097</v>
      </c>
      <c r="BF173" s="9"/>
      <c r="BG173" s="9"/>
    </row>
    <row r="174" spans="2:59" ht="14.4" x14ac:dyDescent="0.3">
      <c r="D174" s="27" t="s">
        <v>62</v>
      </c>
      <c r="E174" s="8"/>
      <c r="F174" s="8" t="s">
        <v>42</v>
      </c>
      <c r="G174" s="25">
        <f t="shared" ref="G174:BE176" si="44">G94*G$153</f>
        <v>3.6296790797219343E-4</v>
      </c>
      <c r="H174" s="25">
        <f t="shared" si="44"/>
        <v>4.4307875181671426E-4</v>
      </c>
      <c r="I174" s="25">
        <f t="shared" si="44"/>
        <v>5.2291757252509615E-4</v>
      </c>
      <c r="J174" s="25">
        <f t="shared" si="44"/>
        <v>5.950001227633309E-4</v>
      </c>
      <c r="K174" s="25">
        <f t="shared" si="44"/>
        <v>6.7016186127328149E-4</v>
      </c>
      <c r="L174" s="25">
        <f t="shared" si="44"/>
        <v>7.4925424655361626E-4</v>
      </c>
      <c r="M174" s="25">
        <f t="shared" si="44"/>
        <v>8.1412881139557693E-4</v>
      </c>
      <c r="N174" s="25">
        <f t="shared" si="44"/>
        <v>9.5469185378942699E-4</v>
      </c>
      <c r="O174" s="25">
        <f t="shared" si="44"/>
        <v>1.024181740122813E-3</v>
      </c>
      <c r="P174" s="25">
        <f t="shared" si="44"/>
        <v>1.0945947276699943E-3</v>
      </c>
      <c r="Q174" s="25">
        <f t="shared" si="44"/>
        <v>1.1413304555067715E-3</v>
      </c>
      <c r="R174" s="25">
        <f t="shared" si="44"/>
        <v>1.2115576193514625E-3</v>
      </c>
      <c r="S174" s="25">
        <f t="shared" si="44"/>
        <v>1.2612698520518516E-3</v>
      </c>
      <c r="T174" s="25">
        <f t="shared" si="44"/>
        <v>1.3343277530634833E-3</v>
      </c>
      <c r="U174" s="25">
        <f t="shared" si="44"/>
        <v>1.3893041114331286E-3</v>
      </c>
      <c r="V174" s="25">
        <f t="shared" si="44"/>
        <v>1.4617421599288092E-3</v>
      </c>
      <c r="W174" s="25">
        <f t="shared" si="44"/>
        <v>1.5236434132168584E-3</v>
      </c>
      <c r="X174" s="25">
        <f t="shared" si="44"/>
        <v>1.5381990242347497E-3</v>
      </c>
      <c r="Y174" s="25">
        <f t="shared" si="44"/>
        <v>1.6537985536306265E-3</v>
      </c>
      <c r="Z174" s="25">
        <f t="shared" si="44"/>
        <v>1.7454510124399927E-3</v>
      </c>
      <c r="AA174" s="25">
        <f t="shared" si="44"/>
        <v>1.8383007522865952E-3</v>
      </c>
      <c r="AB174" s="25">
        <f t="shared" si="44"/>
        <v>1.8889935015048809E-3</v>
      </c>
      <c r="AC174" s="25">
        <f t="shared" si="44"/>
        <v>1.9899095414687208E-3</v>
      </c>
      <c r="AD174" s="25">
        <f t="shared" si="44"/>
        <v>2.0741220177197999E-3</v>
      </c>
      <c r="AE174" s="25">
        <f t="shared" si="44"/>
        <v>2.1437366715491143E-3</v>
      </c>
      <c r="AF174" s="25">
        <f t="shared" si="44"/>
        <v>2.1790394861746069E-3</v>
      </c>
      <c r="AG174" s="25">
        <f t="shared" si="44"/>
        <v>2.2586179659656929E-3</v>
      </c>
      <c r="AH174" s="25">
        <f t="shared" si="44"/>
        <v>2.2964714278601397E-3</v>
      </c>
      <c r="AI174" s="25">
        <f t="shared" si="44"/>
        <v>2.3511260102579319E-3</v>
      </c>
      <c r="AJ174" s="25">
        <f t="shared" si="44"/>
        <v>2.449328060998358E-3</v>
      </c>
      <c r="AK174" s="25">
        <f t="shared" si="44"/>
        <v>2.5056975070486907E-3</v>
      </c>
      <c r="AL174" s="25">
        <f t="shared" si="44"/>
        <v>2.5873902236248883E-3</v>
      </c>
      <c r="AM174" s="25">
        <f t="shared" si="44"/>
        <v>2.6023076882536406E-3</v>
      </c>
      <c r="AN174" s="25">
        <f t="shared" si="44"/>
        <v>2.6972998635925245E-3</v>
      </c>
      <c r="AO174" s="25">
        <f t="shared" si="44"/>
        <v>2.7574915189265566E-3</v>
      </c>
      <c r="AP174" s="25">
        <f t="shared" si="44"/>
        <v>2.8221035798230401E-3</v>
      </c>
      <c r="AQ174" s="25">
        <f t="shared" si="44"/>
        <v>2.9128260538428884E-3</v>
      </c>
      <c r="AR174" s="25">
        <f t="shared" si="44"/>
        <v>2.9423406139954564E-3</v>
      </c>
      <c r="AS174" s="25">
        <f t="shared" si="44"/>
        <v>3.0222908104458111E-3</v>
      </c>
      <c r="AT174" s="25">
        <f t="shared" si="44"/>
        <v>3.0923012156421504E-3</v>
      </c>
      <c r="AU174" s="25">
        <f t="shared" si="44"/>
        <v>3.1827042250726096E-3</v>
      </c>
      <c r="AV174" s="25">
        <f t="shared" si="44"/>
        <v>3.1046255374521667E-3</v>
      </c>
      <c r="AW174" s="25">
        <f t="shared" si="44"/>
        <v>3.364663769696899E-3</v>
      </c>
      <c r="AX174" s="25">
        <f t="shared" si="44"/>
        <v>3.4479006388862137E-3</v>
      </c>
      <c r="AY174" s="25">
        <f t="shared" si="44"/>
        <v>3.5420683386337289E-3</v>
      </c>
      <c r="AZ174" s="25">
        <f t="shared" si="44"/>
        <v>3.6505919097912527E-3</v>
      </c>
      <c r="BA174" s="25">
        <f t="shared" si="44"/>
        <v>3.7627651211726526E-3</v>
      </c>
      <c r="BB174" s="25">
        <f t="shared" si="44"/>
        <v>3.7752857502596649E-3</v>
      </c>
      <c r="BC174" s="25">
        <f t="shared" si="44"/>
        <v>3.9281489460474628E-3</v>
      </c>
      <c r="BD174" s="25">
        <f t="shared" si="44"/>
        <v>4.0718049869629212E-3</v>
      </c>
      <c r="BE174" s="25">
        <f t="shared" si="44"/>
        <v>4.1492580488867664E-3</v>
      </c>
      <c r="BF174" s="9"/>
      <c r="BG174" s="9"/>
    </row>
    <row r="175" spans="2:59" ht="14.4" x14ac:dyDescent="0.3">
      <c r="D175" s="27" t="s">
        <v>63</v>
      </c>
      <c r="E175" s="8"/>
      <c r="F175" s="8" t="s">
        <v>42</v>
      </c>
      <c r="G175" s="25">
        <f t="shared" si="44"/>
        <v>0.29037432637775473</v>
      </c>
      <c r="H175" s="25">
        <f t="shared" si="44"/>
        <v>0.29612429913083743</v>
      </c>
      <c r="I175" s="25">
        <f t="shared" si="44"/>
        <v>0.30030409165012667</v>
      </c>
      <c r="J175" s="25">
        <f t="shared" si="44"/>
        <v>0.29973131184202795</v>
      </c>
      <c r="K175" s="25">
        <f t="shared" si="44"/>
        <v>0.30082821328267301</v>
      </c>
      <c r="L175" s="25">
        <f t="shared" si="44"/>
        <v>0.30344796985421463</v>
      </c>
      <c r="M175" s="25">
        <f t="shared" si="44"/>
        <v>0.30048754311509474</v>
      </c>
      <c r="N175" s="25">
        <f t="shared" si="44"/>
        <v>0.32379965374358066</v>
      </c>
      <c r="O175" s="25">
        <f t="shared" si="44"/>
        <v>0.32143549997700593</v>
      </c>
      <c r="P175" s="25">
        <f t="shared" si="44"/>
        <v>0.31977803115501979</v>
      </c>
      <c r="Q175" s="25">
        <f t="shared" si="44"/>
        <v>0.31196365783851748</v>
      </c>
      <c r="R175" s="25">
        <f t="shared" si="44"/>
        <v>0.31121886347090694</v>
      </c>
      <c r="S175" s="25">
        <f t="shared" si="44"/>
        <v>0.30567245826197814</v>
      </c>
      <c r="T175" s="25">
        <f t="shared" si="44"/>
        <v>0.30615409000845478</v>
      </c>
      <c r="U175" s="25">
        <f t="shared" si="44"/>
        <v>0.30272205375437644</v>
      </c>
      <c r="V175" s="25">
        <f t="shared" si="44"/>
        <v>0.3033114981852279</v>
      </c>
      <c r="W175" s="25">
        <f t="shared" si="44"/>
        <v>0.30182650471343481</v>
      </c>
      <c r="X175" s="25">
        <f t="shared" si="44"/>
        <v>0.29155863322995024</v>
      </c>
      <c r="Y175" s="25">
        <f t="shared" si="44"/>
        <v>0.30055991105113128</v>
      </c>
      <c r="Z175" s="25">
        <f t="shared" si="44"/>
        <v>0.30472665592181541</v>
      </c>
      <c r="AA175" s="25">
        <f t="shared" si="44"/>
        <v>0.30883452638414799</v>
      </c>
      <c r="AB175" s="25">
        <f t="shared" si="44"/>
        <v>0.30587164005136724</v>
      </c>
      <c r="AC175" s="25">
        <f t="shared" si="44"/>
        <v>0.3110154912962223</v>
      </c>
      <c r="AD175" s="25">
        <f t="shared" si="44"/>
        <v>0.31334057624838402</v>
      </c>
      <c r="AE175" s="25">
        <f t="shared" si="44"/>
        <v>0.31342908577131878</v>
      </c>
      <c r="AF175" s="25">
        <f t="shared" si="44"/>
        <v>0.30869726054140262</v>
      </c>
      <c r="AG175" s="25">
        <f t="shared" si="44"/>
        <v>0.31037782371012423</v>
      </c>
      <c r="AH175" s="25">
        <f t="shared" si="44"/>
        <v>0.30643540615508735</v>
      </c>
      <c r="AI175" s="25">
        <f t="shared" si="44"/>
        <v>0.30493391890618027</v>
      </c>
      <c r="AJ175" s="25">
        <f t="shared" si="44"/>
        <v>0.30904757004949873</v>
      </c>
      <c r="AK175" s="25">
        <f t="shared" si="44"/>
        <v>0.30784283658026773</v>
      </c>
      <c r="AL175" s="25">
        <f t="shared" si="44"/>
        <v>0.30976810732842414</v>
      </c>
      <c r="AM175" s="25">
        <f t="shared" si="44"/>
        <v>0.30383700576366829</v>
      </c>
      <c r="AN175" s="25">
        <f t="shared" si="44"/>
        <v>0.30735022129883238</v>
      </c>
      <c r="AO175" s="25">
        <f t="shared" si="44"/>
        <v>0.30685931261900656</v>
      </c>
      <c r="AP175" s="25">
        <f t="shared" si="44"/>
        <v>0.30690376430575561</v>
      </c>
      <c r="AQ175" s="25">
        <f t="shared" si="44"/>
        <v>0.30975418523792664</v>
      </c>
      <c r="AR175" s="25">
        <f t="shared" si="44"/>
        <v>0.30614353531333677</v>
      </c>
      <c r="AS175" s="25">
        <f t="shared" si="44"/>
        <v>0.30785194766866636</v>
      </c>
      <c r="AT175" s="25">
        <f t="shared" si="44"/>
        <v>0.30852732583338727</v>
      </c>
      <c r="AU175" s="25">
        <f t="shared" si="44"/>
        <v>0.31119774645154435</v>
      </c>
      <c r="AV175" s="25">
        <f t="shared" si="44"/>
        <v>0.29763910043834901</v>
      </c>
      <c r="AW175" s="25">
        <f t="shared" si="44"/>
        <v>0.31642157153319811</v>
      </c>
      <c r="AX175" s="25">
        <f t="shared" si="44"/>
        <v>0.31821249646387378</v>
      </c>
      <c r="AY175" s="25">
        <f t="shared" si="44"/>
        <v>0.3209547637455869</v>
      </c>
      <c r="AZ175" s="25">
        <f t="shared" si="44"/>
        <v>0.3249026799714218</v>
      </c>
      <c r="BA175" s="25">
        <f t="shared" si="44"/>
        <v>0.32905749883196139</v>
      </c>
      <c r="BB175" s="25">
        <f t="shared" si="44"/>
        <v>0.3245293712242443</v>
      </c>
      <c r="BC175" s="25">
        <f t="shared" si="44"/>
        <v>0.33203975996778551</v>
      </c>
      <c r="BD175" s="25">
        <f t="shared" si="44"/>
        <v>0.33856304428636141</v>
      </c>
      <c r="BE175" s="25">
        <f t="shared" si="44"/>
        <v>0.33948474945437185</v>
      </c>
      <c r="BF175" s="9"/>
      <c r="BG175" s="9"/>
    </row>
    <row r="176" spans="2:59" ht="14.4" x14ac:dyDescent="0.3">
      <c r="D176" s="27" t="s">
        <v>65</v>
      </c>
      <c r="E176" s="8"/>
      <c r="F176" s="8" t="s">
        <v>42</v>
      </c>
      <c r="G176" s="25">
        <f t="shared" si="44"/>
        <v>0.23335041375799462</v>
      </c>
      <c r="H176" s="25">
        <f t="shared" si="44"/>
        <v>0.23797120285380299</v>
      </c>
      <c r="I176" s="25">
        <f t="shared" si="44"/>
        <v>0.24133016480462596</v>
      </c>
      <c r="J176" s="25">
        <f t="shared" si="44"/>
        <v>0.24086986789449835</v>
      </c>
      <c r="K176" s="25">
        <f t="shared" si="44"/>
        <v>0.24175135906563339</v>
      </c>
      <c r="L176" s="25">
        <f t="shared" si="44"/>
        <v>0.24385664601555182</v>
      </c>
      <c r="M176" s="25">
        <f t="shared" si="44"/>
        <v>0.24147758994302856</v>
      </c>
      <c r="N176" s="25">
        <f t="shared" si="44"/>
        <v>0.26021165203656382</v>
      </c>
      <c r="O176" s="25">
        <f t="shared" si="44"/>
        <v>0.25831177243460463</v>
      </c>
      <c r="P176" s="25">
        <f t="shared" si="44"/>
        <v>0.25697979849522035</v>
      </c>
      <c r="Q176" s="25">
        <f t="shared" si="44"/>
        <v>0.25070001725762903</v>
      </c>
      <c r="R176" s="25">
        <f t="shared" si="44"/>
        <v>0.25010148612708943</v>
      </c>
      <c r="S176" s="25">
        <f t="shared" si="44"/>
        <v>0.24564428783921702</v>
      </c>
      <c r="T176" s="25">
        <f t="shared" si="44"/>
        <v>0.24603133640759875</v>
      </c>
      <c r="U176" s="25">
        <f t="shared" si="44"/>
        <v>0.24327328582540036</v>
      </c>
      <c r="V176" s="25">
        <f t="shared" si="44"/>
        <v>0.24374697474804843</v>
      </c>
      <c r="W176" s="25">
        <f t="shared" si="44"/>
        <v>0.24255360532936215</v>
      </c>
      <c r="X176" s="25">
        <f t="shared" si="44"/>
        <v>0.23430214560503376</v>
      </c>
      <c r="Y176" s="25">
        <f t="shared" si="44"/>
        <v>0.24153574621334206</v>
      </c>
      <c r="Z176" s="25">
        <f t="shared" si="44"/>
        <v>0.24488422282188785</v>
      </c>
      <c r="AA176" s="25">
        <f t="shared" si="44"/>
        <v>0.24818538681943261</v>
      </c>
      <c r="AB176" s="25">
        <f t="shared" si="44"/>
        <v>0.24580435416996604</v>
      </c>
      <c r="AC176" s="25">
        <f t="shared" si="44"/>
        <v>0.24993805232183014</v>
      </c>
      <c r="AD176" s="25">
        <f t="shared" si="44"/>
        <v>0.25180653547038367</v>
      </c>
      <c r="AE176" s="25">
        <f t="shared" si="44"/>
        <v>0.25187766343150886</v>
      </c>
      <c r="AF176" s="25">
        <f t="shared" si="44"/>
        <v>0.24807507733856685</v>
      </c>
      <c r="AG176" s="25">
        <f t="shared" si="44"/>
        <v>0.24942561034077682</v>
      </c>
      <c r="AH176" s="25">
        <f t="shared" si="44"/>
        <v>0.24625740749326391</v>
      </c>
      <c r="AI176" s="25">
        <f t="shared" si="44"/>
        <v>0.2450507833569103</v>
      </c>
      <c r="AJ176" s="25">
        <f t="shared" si="44"/>
        <v>0.24835659282127948</v>
      </c>
      <c r="AK176" s="25">
        <f t="shared" si="44"/>
        <v>0.24738844575049665</v>
      </c>
      <c r="AL176" s="25">
        <f t="shared" si="44"/>
        <v>0.24893563048711831</v>
      </c>
      <c r="AM176" s="25">
        <f t="shared" si="44"/>
        <v>0.24416928278192915</v>
      </c>
      <c r="AN176" s="25">
        <f t="shared" si="44"/>
        <v>0.24699257060140756</v>
      </c>
      <c r="AO176" s="25">
        <f t="shared" si="44"/>
        <v>0.24659806691031427</v>
      </c>
      <c r="AP176" s="25">
        <f t="shared" si="44"/>
        <v>0.24663378914383446</v>
      </c>
      <c r="AQ176" s="25">
        <f t="shared" si="44"/>
        <v>0.24892444242645714</v>
      </c>
      <c r="AR176" s="25">
        <f t="shared" si="44"/>
        <v>0.24602285445086516</v>
      </c>
      <c r="AS176" s="25">
        <f t="shared" si="44"/>
        <v>0.24739576759700466</v>
      </c>
      <c r="AT176" s="25">
        <f t="shared" si="44"/>
        <v>0.24793851452696469</v>
      </c>
      <c r="AU176" s="25">
        <f t="shared" si="44"/>
        <v>0.25008451608270893</v>
      </c>
      <c r="AV176" s="25">
        <f t="shared" si="44"/>
        <v>0.2391885264246518</v>
      </c>
      <c r="AW176" s="25">
        <f t="shared" si="44"/>
        <v>0.25428248275355531</v>
      </c>
      <c r="AX176" s="25">
        <f t="shared" si="44"/>
        <v>0.25572170459797899</v>
      </c>
      <c r="AY176" s="25">
        <f t="shared" si="44"/>
        <v>0.25792544351940933</v>
      </c>
      <c r="AZ176" s="25">
        <f t="shared" si="44"/>
        <v>0.26109806520491607</v>
      </c>
      <c r="BA176" s="25">
        <f t="shared" si="44"/>
        <v>0.26443695784150251</v>
      </c>
      <c r="BB176" s="25">
        <f t="shared" si="44"/>
        <v>0.26079806708972447</v>
      </c>
      <c r="BC176" s="25">
        <f t="shared" si="44"/>
        <v>0.26683356045668555</v>
      </c>
      <c r="BD176" s="25">
        <f t="shared" si="44"/>
        <v>0.27207579765371803</v>
      </c>
      <c r="BE176" s="25">
        <f t="shared" si="44"/>
        <v>0.27281649771835914</v>
      </c>
      <c r="BF176" s="9"/>
      <c r="BG176" s="9"/>
    </row>
    <row r="177" spans="2:59" s="9" customFormat="1" x14ac:dyDescent="0.25">
      <c r="D177" s="56" t="s">
        <v>114</v>
      </c>
      <c r="E177" s="56"/>
      <c r="F177" s="56" t="s">
        <v>42</v>
      </c>
      <c r="G177" s="57">
        <f>G221</f>
        <v>0.13318127373268313</v>
      </c>
      <c r="H177" s="57">
        <f t="shared" ref="H177:BE177" si="45">H221</f>
        <v>0.13567744415493502</v>
      </c>
      <c r="I177" s="57">
        <f t="shared" si="45"/>
        <v>0.1364962380943415</v>
      </c>
      <c r="J177" s="57">
        <f t="shared" si="45"/>
        <v>0.13630252572335375</v>
      </c>
      <c r="K177" s="57">
        <f t="shared" si="45"/>
        <v>0.13633095338563109</v>
      </c>
      <c r="L177" s="57">
        <f t="shared" si="45"/>
        <v>0.13670139652193058</v>
      </c>
      <c r="M177" s="57">
        <f t="shared" si="45"/>
        <v>0.13528409690096779</v>
      </c>
      <c r="N177" s="57">
        <f t="shared" si="45"/>
        <v>0.14393700971753168</v>
      </c>
      <c r="O177" s="57">
        <f t="shared" si="45"/>
        <v>0.14241155530907873</v>
      </c>
      <c r="P177" s="57">
        <f t="shared" si="45"/>
        <v>0.1401029943277573</v>
      </c>
      <c r="Q177" s="57">
        <f t="shared" si="45"/>
        <v>0.13471135503740023</v>
      </c>
      <c r="R177" s="57">
        <f t="shared" si="45"/>
        <v>0.13478225576015196</v>
      </c>
      <c r="S177" s="57">
        <f t="shared" si="45"/>
        <v>0.13110133240867539</v>
      </c>
      <c r="T177" s="57">
        <f t="shared" si="45"/>
        <v>0.13167253249666455</v>
      </c>
      <c r="U177" s="57">
        <f t="shared" si="45"/>
        <v>0.12987285286813499</v>
      </c>
      <c r="V177" s="57">
        <f t="shared" si="45"/>
        <v>0.13105122890489057</v>
      </c>
      <c r="W177" s="57">
        <f t="shared" si="45"/>
        <v>0.13246524060083845</v>
      </c>
      <c r="X177" s="57">
        <f t="shared" si="45"/>
        <v>0.12883161027500251</v>
      </c>
      <c r="Y177" s="57">
        <f t="shared" si="45"/>
        <v>0.13296319650695648</v>
      </c>
      <c r="Z177" s="57">
        <f t="shared" si="45"/>
        <v>0.13561793406574846</v>
      </c>
      <c r="AA177" s="57">
        <f t="shared" si="45"/>
        <v>0.13623427524395251</v>
      </c>
      <c r="AB177" s="57">
        <f t="shared" si="45"/>
        <v>0.1354459812494504</v>
      </c>
      <c r="AC177" s="57">
        <f t="shared" si="45"/>
        <v>0.13650039361200142</v>
      </c>
      <c r="AD177" s="57">
        <f t="shared" si="45"/>
        <v>0.1377168737750647</v>
      </c>
      <c r="AE177" s="57">
        <f t="shared" si="45"/>
        <v>0.13895541594334668</v>
      </c>
      <c r="AF177" s="57">
        <f t="shared" si="45"/>
        <v>0.13692757951169163</v>
      </c>
      <c r="AG177" s="57">
        <f t="shared" si="45"/>
        <v>0.13674541040400573</v>
      </c>
      <c r="AH177" s="57">
        <f t="shared" si="45"/>
        <v>0.13589565994024791</v>
      </c>
      <c r="AI177" s="57">
        <f t="shared" si="45"/>
        <v>0.13626232082857187</v>
      </c>
      <c r="AJ177" s="57">
        <f t="shared" si="45"/>
        <v>0.13715860128549567</v>
      </c>
      <c r="AK177" s="57">
        <f t="shared" si="45"/>
        <v>0.13702582484690282</v>
      </c>
      <c r="AL177" s="57">
        <f t="shared" si="45"/>
        <v>0.1395127110178235</v>
      </c>
      <c r="AM177" s="57">
        <f t="shared" si="45"/>
        <v>0.13831639137732288</v>
      </c>
      <c r="AN177" s="57">
        <f t="shared" si="45"/>
        <v>0.13950747105980521</v>
      </c>
      <c r="AO177" s="57">
        <f t="shared" si="45"/>
        <v>0.14066956352357735</v>
      </c>
      <c r="AP177" s="57">
        <f t="shared" si="45"/>
        <v>0.14121076701773963</v>
      </c>
      <c r="AQ177" s="57">
        <f t="shared" si="45"/>
        <v>0.14239515871963962</v>
      </c>
      <c r="AR177" s="57">
        <f t="shared" si="45"/>
        <v>0.14169912883466773</v>
      </c>
      <c r="AS177" s="57">
        <f t="shared" si="45"/>
        <v>0.14226941272291849</v>
      </c>
      <c r="AT177" s="57">
        <f t="shared" si="45"/>
        <v>0.13545009538218092</v>
      </c>
      <c r="AU177" s="57">
        <f t="shared" si="45"/>
        <v>0.14246632265074599</v>
      </c>
      <c r="AV177" s="57">
        <f t="shared" si="45"/>
        <v>0.13454393087541058</v>
      </c>
      <c r="AW177" s="57">
        <f t="shared" si="45"/>
        <v>0.1424582877813908</v>
      </c>
      <c r="AX177" s="57">
        <f t="shared" si="45"/>
        <v>0.14244746834109515</v>
      </c>
      <c r="AY177" s="57">
        <f t="shared" si="45"/>
        <v>0.14376212843709807</v>
      </c>
      <c r="AZ177" s="57">
        <f t="shared" si="45"/>
        <v>0.14499806292928238</v>
      </c>
      <c r="BA177" s="57">
        <f t="shared" si="45"/>
        <v>0.14628629063181794</v>
      </c>
      <c r="BB177" s="57">
        <f t="shared" si="45"/>
        <v>0.14362803234390251</v>
      </c>
      <c r="BC177" s="57">
        <f t="shared" si="45"/>
        <v>0.14667622967743998</v>
      </c>
      <c r="BD177" s="57">
        <f t="shared" si="45"/>
        <v>0.14593297437496339</v>
      </c>
      <c r="BE177" s="57">
        <f t="shared" si="45"/>
        <v>0.14577238668577844</v>
      </c>
      <c r="BF177" s="57"/>
      <c r="BG177" s="57"/>
    </row>
    <row r="178" spans="2:59" s="9" customFormat="1" x14ac:dyDescent="0.25"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</row>
    <row r="179" spans="2:59" s="9" customFormat="1" x14ac:dyDescent="0.25">
      <c r="E179" s="10"/>
    </row>
    <row r="180" spans="2:59" s="9" customFormat="1" x14ac:dyDescent="0.25">
      <c r="B180" s="9" t="s">
        <v>115</v>
      </c>
      <c r="E180" s="10"/>
    </row>
    <row r="181" spans="2:59" ht="13.8" thickBot="1" x14ac:dyDescent="0.3">
      <c r="C181" s="9" t="s">
        <v>116</v>
      </c>
      <c r="E181" s="11"/>
      <c r="F181" s="12"/>
      <c r="G181" s="9">
        <v>1960</v>
      </c>
      <c r="H181" s="9">
        <v>1961</v>
      </c>
      <c r="I181" s="9">
        <v>1962</v>
      </c>
      <c r="J181" s="9">
        <v>1963</v>
      </c>
      <c r="K181" s="9">
        <v>1964</v>
      </c>
      <c r="L181" s="9">
        <v>1965</v>
      </c>
      <c r="M181" s="9">
        <v>1966</v>
      </c>
      <c r="N181" s="9">
        <v>1967</v>
      </c>
      <c r="O181" s="9">
        <v>1968</v>
      </c>
      <c r="P181" s="9">
        <v>1969</v>
      </c>
      <c r="Q181" s="9">
        <v>1970</v>
      </c>
      <c r="R181" s="9">
        <v>1971</v>
      </c>
      <c r="S181" s="9">
        <v>1972</v>
      </c>
      <c r="T181" s="9">
        <v>1973</v>
      </c>
      <c r="U181" s="9">
        <v>1974</v>
      </c>
      <c r="V181" s="9">
        <v>1975</v>
      </c>
      <c r="W181" s="9">
        <v>1976</v>
      </c>
      <c r="X181" s="9">
        <v>1977</v>
      </c>
      <c r="Y181" s="9">
        <v>1978</v>
      </c>
      <c r="Z181" s="9">
        <v>1979</v>
      </c>
      <c r="AA181" s="9">
        <v>1980</v>
      </c>
      <c r="AB181" s="9">
        <v>1981</v>
      </c>
      <c r="AC181" s="9">
        <v>1982</v>
      </c>
      <c r="AD181" s="9">
        <v>1983</v>
      </c>
      <c r="AE181" s="9">
        <v>1984</v>
      </c>
      <c r="AF181" s="9">
        <v>1985</v>
      </c>
      <c r="AG181" s="9">
        <v>1986</v>
      </c>
      <c r="AH181" s="9">
        <v>1987</v>
      </c>
      <c r="AI181" s="9">
        <v>1988</v>
      </c>
      <c r="AJ181" s="9">
        <v>1989</v>
      </c>
      <c r="AK181" s="9">
        <v>1990</v>
      </c>
      <c r="AL181" s="9">
        <v>1991</v>
      </c>
      <c r="AM181" s="9">
        <v>1992</v>
      </c>
      <c r="AN181" s="9">
        <v>1993</v>
      </c>
      <c r="AO181" s="9">
        <v>1994</v>
      </c>
      <c r="AP181" s="9">
        <v>1995</v>
      </c>
      <c r="AQ181" s="9">
        <v>1996</v>
      </c>
      <c r="AR181" s="9">
        <v>1997</v>
      </c>
      <c r="AS181" s="9">
        <v>1998</v>
      </c>
      <c r="AT181" s="9">
        <v>1999</v>
      </c>
      <c r="AU181" s="9">
        <v>2000</v>
      </c>
      <c r="AV181" s="9">
        <v>2001</v>
      </c>
      <c r="AW181" s="9">
        <v>2002</v>
      </c>
      <c r="AX181" s="9">
        <v>2003</v>
      </c>
      <c r="AY181" s="9">
        <v>2004</v>
      </c>
      <c r="AZ181" s="9">
        <v>2005</v>
      </c>
      <c r="BA181" s="9">
        <v>2006</v>
      </c>
      <c r="BB181" s="9">
        <v>2007</v>
      </c>
      <c r="BC181" s="9">
        <v>2008</v>
      </c>
      <c r="BD181" s="9">
        <v>2009</v>
      </c>
      <c r="BE181" s="9">
        <v>2010</v>
      </c>
      <c r="BF181" s="9"/>
      <c r="BG181" s="9"/>
    </row>
    <row r="182" spans="2:59" s="13" customFormat="1" ht="14.4" x14ac:dyDescent="0.3">
      <c r="B182" s="14" t="s">
        <v>23</v>
      </c>
      <c r="C182" s="15" t="s">
        <v>24</v>
      </c>
      <c r="D182" s="15" t="s">
        <v>25</v>
      </c>
      <c r="E182" s="15"/>
      <c r="F182" s="16" t="s">
        <v>26</v>
      </c>
      <c r="G182" s="17">
        <v>433296.44450012501</v>
      </c>
      <c r="H182" s="17">
        <v>450802.2695148912</v>
      </c>
      <c r="I182" s="17">
        <v>472705.33339618624</v>
      </c>
      <c r="J182" s="17">
        <v>529017.98772704159</v>
      </c>
      <c r="K182" s="17">
        <v>558735.02989587176</v>
      </c>
      <c r="L182" s="17">
        <v>606616.24425971881</v>
      </c>
      <c r="M182" s="17">
        <v>621120.53709876526</v>
      </c>
      <c r="N182" s="17">
        <v>643428.87958933902</v>
      </c>
      <c r="O182" s="17">
        <v>718454.93475773581</v>
      </c>
      <c r="P182" s="17">
        <v>787050.31233635824</v>
      </c>
      <c r="Q182" s="17">
        <v>1291210.9817674595</v>
      </c>
      <c r="R182" s="17">
        <v>1152323.7456193997</v>
      </c>
      <c r="S182" s="17">
        <v>1340375.1829559305</v>
      </c>
      <c r="T182" s="17">
        <v>1451288.6671788106</v>
      </c>
      <c r="U182" s="17">
        <v>1358255.8842439796</v>
      </c>
      <c r="V182" s="17">
        <v>1429605.9444285133</v>
      </c>
      <c r="W182" s="17">
        <v>1549171.2905368949</v>
      </c>
      <c r="X182" s="17">
        <v>1750645.4377749213</v>
      </c>
      <c r="Y182" s="17">
        <v>1750862.2335295149</v>
      </c>
      <c r="Z182" s="17">
        <v>1827407.2723429454</v>
      </c>
      <c r="AA182" s="17">
        <v>2110059.5622643074</v>
      </c>
      <c r="AB182" s="17">
        <v>2120783.2495307545</v>
      </c>
      <c r="AC182" s="17">
        <v>1960638.7030005238</v>
      </c>
      <c r="AD182" s="17">
        <v>1987643.5339723288</v>
      </c>
      <c r="AE182" s="17">
        <v>2136074.7171708252</v>
      </c>
      <c r="AF182" s="17">
        <v>2228511.2114810422</v>
      </c>
      <c r="AG182" s="17">
        <v>2259940.3941349555</v>
      </c>
      <c r="AH182" s="17">
        <v>2469110.9983961582</v>
      </c>
      <c r="AI182" s="17">
        <v>2560390.3077819268</v>
      </c>
      <c r="AJ182" s="17">
        <v>2635954.6158103351</v>
      </c>
      <c r="AK182" s="17">
        <v>2761507.3514496423</v>
      </c>
      <c r="AL182" s="17">
        <v>2763791.8101717038</v>
      </c>
      <c r="AM182" s="17">
        <v>2928748.1638721395</v>
      </c>
      <c r="AN182" s="17">
        <v>2984890.22069052</v>
      </c>
      <c r="AO182" s="17">
        <v>3049531.9461200377</v>
      </c>
      <c r="AP182" s="17">
        <v>3115755.2526259022</v>
      </c>
      <c r="AQ182" s="17">
        <v>3133306.3476448422</v>
      </c>
      <c r="AR182" s="17">
        <v>3235980.297590489</v>
      </c>
      <c r="AS182" s="17">
        <v>3293807.2256019544</v>
      </c>
      <c r="AT182" s="17">
        <v>3201132.8215073622</v>
      </c>
      <c r="AU182" s="17">
        <v>3372352.4617305975</v>
      </c>
      <c r="AV182" s="17">
        <v>2511058.6880321032</v>
      </c>
      <c r="AW182" s="17">
        <v>2629062.9504876984</v>
      </c>
      <c r="AX182" s="17">
        <v>2664472.7604701635</v>
      </c>
      <c r="AY182" s="17">
        <v>2716717.6215166342</v>
      </c>
      <c r="AZ182" s="17">
        <v>3040702.9820199017</v>
      </c>
      <c r="BA182" s="17">
        <v>2968999.3009940516</v>
      </c>
      <c r="BB182" s="17">
        <v>2602048.8613712853</v>
      </c>
      <c r="BC182" s="17">
        <v>3078680.5814142567</v>
      </c>
      <c r="BD182" s="17">
        <v>2832010.6180093465</v>
      </c>
      <c r="BE182" s="17">
        <v>3029876.1748455148</v>
      </c>
      <c r="BF182" s="17"/>
      <c r="BG182" s="17"/>
    </row>
    <row r="183" spans="2:59" s="13" customFormat="1" ht="14.4" x14ac:dyDescent="0.3">
      <c r="B183" s="18" t="s">
        <v>23</v>
      </c>
      <c r="C183" s="16" t="s">
        <v>27</v>
      </c>
      <c r="D183" s="16" t="s">
        <v>28</v>
      </c>
      <c r="E183" s="16"/>
      <c r="F183" s="16" t="s">
        <v>26</v>
      </c>
      <c r="G183" s="17">
        <v>3214085.6708725137</v>
      </c>
      <c r="H183" s="17">
        <v>3286327.8711282844</v>
      </c>
      <c r="I183" s="17">
        <v>3470387.4708913262</v>
      </c>
      <c r="J183" s="17">
        <v>3650269.6226567104</v>
      </c>
      <c r="K183" s="17">
        <v>3916773.7582273702</v>
      </c>
      <c r="L183" s="17">
        <v>4123241.2071206425</v>
      </c>
      <c r="M183" s="17">
        <v>4514692.7942513172</v>
      </c>
      <c r="N183" s="17">
        <v>4390059.7406002665</v>
      </c>
      <c r="O183" s="17">
        <v>4762277.6209768495</v>
      </c>
      <c r="P183" s="17">
        <v>5148694.8613360198</v>
      </c>
      <c r="Q183" s="17">
        <v>4982617.4485135879</v>
      </c>
      <c r="R183" s="17">
        <v>5445207.1067076623</v>
      </c>
      <c r="S183" s="17">
        <v>5873689.950974457</v>
      </c>
      <c r="T183" s="17">
        <v>6273617.2133781072</v>
      </c>
      <c r="U183" s="17">
        <v>6382628.7232528757</v>
      </c>
      <c r="V183" s="17">
        <v>6267543.0935249152</v>
      </c>
      <c r="W183" s="17">
        <v>6930368.3658256931</v>
      </c>
      <c r="X183" s="17">
        <v>7459338.5888671065</v>
      </c>
      <c r="Y183" s="17">
        <v>7454930.2664876161</v>
      </c>
      <c r="Z183" s="17">
        <v>7618852.4653559066</v>
      </c>
      <c r="AA183" s="17">
        <v>7307218.6169381421</v>
      </c>
      <c r="AB183" s="17">
        <v>7473395.7457864368</v>
      </c>
      <c r="AC183" s="17">
        <v>6536419.9059186494</v>
      </c>
      <c r="AD183" s="17">
        <v>6786985.3799188184</v>
      </c>
      <c r="AE183" s="17">
        <v>7479593.1904612388</v>
      </c>
      <c r="AF183" s="17">
        <v>7559934.9081460303</v>
      </c>
      <c r="AG183" s="17">
        <v>7235628.4110529544</v>
      </c>
      <c r="AH183" s="17">
        <v>7707708.3858492514</v>
      </c>
      <c r="AI183" s="17">
        <v>8289912.1512988424</v>
      </c>
      <c r="AJ183" s="17">
        <v>8436772.1481410228</v>
      </c>
      <c r="AK183" s="17">
        <v>8716450.7978606503</v>
      </c>
      <c r="AL183" s="17">
        <v>9593865.850875834</v>
      </c>
      <c r="AM183" s="17">
        <v>10083278.94176458</v>
      </c>
      <c r="AN183" s="17">
        <v>10030965.582546506</v>
      </c>
      <c r="AO183" s="17">
        <v>10487251.284686405</v>
      </c>
      <c r="AP183" s="17">
        <v>10629406.643437583</v>
      </c>
      <c r="AQ183" s="17">
        <v>10749771.708157934</v>
      </c>
      <c r="AR183" s="17">
        <v>10968964.081898998</v>
      </c>
      <c r="AS183" s="17">
        <v>11081237.533254273</v>
      </c>
      <c r="AT183" s="17">
        <v>11433786.80062207</v>
      </c>
      <c r="AU183" s="17">
        <v>11628808.263044802</v>
      </c>
      <c r="AV183" s="17">
        <v>11206472.057618201</v>
      </c>
      <c r="AW183" s="17">
        <v>10037923.031882875</v>
      </c>
      <c r="AX183" s="17">
        <v>9200874.8282782827</v>
      </c>
      <c r="AY183" s="17">
        <v>9188011.798813263</v>
      </c>
      <c r="AZ183" s="17">
        <v>9111910.4080581982</v>
      </c>
      <c r="BA183" s="17">
        <v>8947552.9357768744</v>
      </c>
      <c r="BB183" s="17">
        <v>9212966.1642871201</v>
      </c>
      <c r="BC183" s="17">
        <v>8889366.0205143578</v>
      </c>
      <c r="BD183" s="17">
        <v>7631404.121507003</v>
      </c>
      <c r="BE183" s="17">
        <v>8394566.1805365682</v>
      </c>
      <c r="BF183" s="17"/>
      <c r="BG183" s="17"/>
    </row>
    <row r="184" spans="2:59" s="13" customFormat="1" ht="14.4" x14ac:dyDescent="0.3">
      <c r="B184" s="18" t="s">
        <v>23</v>
      </c>
      <c r="C184" s="19" t="s">
        <v>29</v>
      </c>
      <c r="D184" s="16" t="s">
        <v>30</v>
      </c>
      <c r="E184" s="16"/>
      <c r="F184" s="16" t="s">
        <v>26</v>
      </c>
      <c r="G184" s="17">
        <v>53816.094952109212</v>
      </c>
      <c r="H184" s="17">
        <v>51450.04702692233</v>
      </c>
      <c r="I184" s="17">
        <v>50455.577840681115</v>
      </c>
      <c r="J184" s="17">
        <v>48828.407711028616</v>
      </c>
      <c r="K184" s="17">
        <v>48645.362972552277</v>
      </c>
      <c r="L184" s="17">
        <v>49229.001078955545</v>
      </c>
      <c r="M184" s="17">
        <v>47735.092346114136</v>
      </c>
      <c r="N184" s="17">
        <v>44651.885980167252</v>
      </c>
      <c r="O184" s="17">
        <v>44889.722450321133</v>
      </c>
      <c r="P184" s="17">
        <v>44882.987583703798</v>
      </c>
      <c r="Q184" s="17">
        <v>43848.305554747451</v>
      </c>
      <c r="R184" s="17">
        <v>43147.47155911805</v>
      </c>
      <c r="S184" s="17">
        <v>43095.759499502739</v>
      </c>
      <c r="T184" s="17">
        <v>41636.365767891497</v>
      </c>
      <c r="U184" s="17">
        <v>38842.202554150754</v>
      </c>
      <c r="V184" s="17">
        <v>38683.002886606133</v>
      </c>
      <c r="W184" s="17">
        <v>32763.6398179309</v>
      </c>
      <c r="X184" s="17">
        <v>34998.077316023715</v>
      </c>
      <c r="Y184" s="17">
        <v>26369.794767724958</v>
      </c>
      <c r="Z184" s="17">
        <v>30388.630468323467</v>
      </c>
      <c r="AA184" s="17">
        <v>30330.202612737394</v>
      </c>
      <c r="AB184" s="17">
        <v>31955.717974842395</v>
      </c>
      <c r="AC184" s="17">
        <v>27085.34164956021</v>
      </c>
      <c r="AD184" s="17">
        <v>24984.318942320111</v>
      </c>
      <c r="AE184" s="17">
        <v>31397.677810195506</v>
      </c>
      <c r="AF184" s="17">
        <v>39657.634727724027</v>
      </c>
      <c r="AG184" s="17">
        <v>39535.712433696441</v>
      </c>
      <c r="AH184" s="17">
        <v>40138.356472342653</v>
      </c>
      <c r="AI184" s="17">
        <v>40430.460462462281</v>
      </c>
      <c r="AJ184" s="17">
        <v>39925.529257905946</v>
      </c>
      <c r="AK184" s="17">
        <v>41513.039694291685</v>
      </c>
      <c r="AL184" s="17">
        <v>40870.028037073862</v>
      </c>
      <c r="AM184" s="17">
        <v>41006.836070031626</v>
      </c>
      <c r="AN184" s="17">
        <v>39150.724852130486</v>
      </c>
      <c r="AO184" s="17">
        <v>40363.159713552828</v>
      </c>
      <c r="AP184" s="17">
        <v>39317.326820072842</v>
      </c>
      <c r="AQ184" s="17">
        <v>39916.796543138655</v>
      </c>
      <c r="AR184" s="17">
        <v>42700.55290512128</v>
      </c>
      <c r="AS184" s="17">
        <v>42816.901763371927</v>
      </c>
      <c r="AT184" s="17">
        <v>44244.998602048567</v>
      </c>
      <c r="AU184" s="17">
        <v>45003.797811822165</v>
      </c>
      <c r="AV184" s="17">
        <v>48996.058890900509</v>
      </c>
      <c r="AW184" s="17">
        <v>42711.698128501499</v>
      </c>
      <c r="AX184" s="17">
        <v>68272.258484815407</v>
      </c>
      <c r="AY184" s="58">
        <v>71966.029709049923</v>
      </c>
      <c r="AZ184" s="58">
        <v>74033.100811712997</v>
      </c>
      <c r="BA184" s="58">
        <v>71818.034008081377</v>
      </c>
      <c r="BB184" s="58">
        <v>81067.293902335659</v>
      </c>
      <c r="BC184" s="58">
        <v>74815.108540043919</v>
      </c>
      <c r="BD184" s="58">
        <v>74568.817632317761</v>
      </c>
      <c r="BE184" s="58">
        <v>73615.61212563084</v>
      </c>
      <c r="BF184" s="17"/>
      <c r="BG184" s="17"/>
    </row>
    <row r="185" spans="2:59" s="13" customFormat="1" ht="14.4" x14ac:dyDescent="0.3">
      <c r="B185" s="18" t="s">
        <v>23</v>
      </c>
      <c r="C185" s="19" t="s">
        <v>31</v>
      </c>
      <c r="D185" s="16" t="s">
        <v>32</v>
      </c>
      <c r="E185" s="16"/>
      <c r="F185" s="16" t="s">
        <v>26</v>
      </c>
      <c r="G185" s="17">
        <v>1993923.5180412815</v>
      </c>
      <c r="H185" s="17">
        <v>2086866.9567402161</v>
      </c>
      <c r="I185" s="17">
        <v>2246111.8908824418</v>
      </c>
      <c r="J185" s="17">
        <v>2430285.6108404091</v>
      </c>
      <c r="K185" s="17">
        <v>2630524.5981181352</v>
      </c>
      <c r="L185" s="17">
        <v>2796883.8957391772</v>
      </c>
      <c r="M185" s="17">
        <v>3084391.4133139383</v>
      </c>
      <c r="N185" s="17">
        <v>3077567.6532043107</v>
      </c>
      <c r="O185" s="17">
        <v>3491727.5455146958</v>
      </c>
      <c r="P185" s="17">
        <v>3932902.8726126663</v>
      </c>
      <c r="Q185" s="17">
        <v>4410384.2841597917</v>
      </c>
      <c r="R185" s="17">
        <v>4705394.8722957354</v>
      </c>
      <c r="S185" s="17">
        <v>5451982.4142683987</v>
      </c>
      <c r="T185" s="17">
        <v>5627301.5225466574</v>
      </c>
      <c r="U185" s="17">
        <v>5694203.8644952076</v>
      </c>
      <c r="V185" s="17">
        <v>5794962.1288152132</v>
      </c>
      <c r="W185" s="17">
        <v>6019259.2835091874</v>
      </c>
      <c r="X185" s="17">
        <v>6645710.5383501546</v>
      </c>
      <c r="Y185" s="17">
        <v>6754853.7781269969</v>
      </c>
      <c r="Z185" s="17">
        <v>6761138.5688335486</v>
      </c>
      <c r="AA185" s="17">
        <v>7026725.4516067207</v>
      </c>
      <c r="AB185" s="17">
        <v>7158962.9786288906</v>
      </c>
      <c r="AC185" s="17">
        <v>7128174.0404715594</v>
      </c>
      <c r="AD185" s="17">
        <v>7300359.6657966543</v>
      </c>
      <c r="AE185" s="17">
        <v>7575715.0914706113</v>
      </c>
      <c r="AF185" s="17">
        <v>7870335.2151599266</v>
      </c>
      <c r="AG185" s="17">
        <v>8081722.308918382</v>
      </c>
      <c r="AH185" s="17">
        <v>8525517.3643841129</v>
      </c>
      <c r="AI185" s="17">
        <v>9017256.1350185405</v>
      </c>
      <c r="AJ185" s="17">
        <v>9051969.1740774363</v>
      </c>
      <c r="AK185" s="17">
        <v>9294595.5687521212</v>
      </c>
      <c r="AL185" s="17">
        <v>9572914.8264518268</v>
      </c>
      <c r="AM185" s="17">
        <v>9582995.5417101961</v>
      </c>
      <c r="AN185" s="17">
        <v>10092354.811901325</v>
      </c>
      <c r="AO185" s="17">
        <v>10271390.369478473</v>
      </c>
      <c r="AP185" s="17">
        <v>10640797.644665826</v>
      </c>
      <c r="AQ185" s="17">
        <v>10972466.482168283</v>
      </c>
      <c r="AR185" s="17">
        <v>11058219.955966203</v>
      </c>
      <c r="AS185" s="17">
        <v>11554467.267316641</v>
      </c>
      <c r="AT185" s="17">
        <v>11731615.68653387</v>
      </c>
      <c r="AU185" s="17">
        <v>12141311.919800019</v>
      </c>
      <c r="AV185" s="17">
        <v>12832091.29724844</v>
      </c>
      <c r="AW185" s="17">
        <v>12726798.454596687</v>
      </c>
      <c r="AX185" s="17">
        <v>12790511.880929682</v>
      </c>
      <c r="AY185" s="17">
        <v>12870821.566383962</v>
      </c>
      <c r="AZ185" s="17">
        <v>13406313.551425824</v>
      </c>
      <c r="BA185" s="17">
        <v>13191561.473580068</v>
      </c>
      <c r="BB185" s="17">
        <v>13809520.412318816</v>
      </c>
      <c r="BC185" s="17">
        <v>13408237.441324459</v>
      </c>
      <c r="BD185" s="17">
        <v>13009995.253455887</v>
      </c>
      <c r="BE185" s="17">
        <v>13800130.414848208</v>
      </c>
      <c r="BF185" s="17"/>
      <c r="BG185" s="17"/>
    </row>
    <row r="186" spans="2:59" s="13" customFormat="1" ht="14.4" x14ac:dyDescent="0.3">
      <c r="B186" s="18" t="s">
        <v>23</v>
      </c>
      <c r="C186" s="19" t="s">
        <v>33</v>
      </c>
      <c r="D186" s="16" t="s">
        <v>34</v>
      </c>
      <c r="E186" s="16"/>
      <c r="F186" s="16" t="s">
        <v>26</v>
      </c>
      <c r="G186" s="17">
        <v>1272738.2455955045</v>
      </c>
      <c r="H186" s="17">
        <v>1333478.7302127446</v>
      </c>
      <c r="I186" s="17">
        <v>1470692.3703725624</v>
      </c>
      <c r="J186" s="17">
        <v>1599331.2626016254</v>
      </c>
      <c r="K186" s="17">
        <v>1742867.6119480135</v>
      </c>
      <c r="L186" s="17">
        <v>1923516.0513339422</v>
      </c>
      <c r="M186" s="17">
        <v>2126624.6348610758</v>
      </c>
      <c r="N186" s="17">
        <v>2218455.5911427592</v>
      </c>
      <c r="O186" s="17">
        <v>2495835.6619049651</v>
      </c>
      <c r="P186" s="17">
        <v>2769537.308130323</v>
      </c>
      <c r="Q186" s="17">
        <v>3178183.4869668726</v>
      </c>
      <c r="R186" s="17">
        <v>3347566.6715471796</v>
      </c>
      <c r="S186" s="17">
        <v>3608522.4766686112</v>
      </c>
      <c r="T186" s="17">
        <v>4114277.1800400461</v>
      </c>
      <c r="U186" s="17">
        <v>4128557.0531529346</v>
      </c>
      <c r="V186" s="17">
        <v>4358916.7184591973</v>
      </c>
      <c r="W186" s="17">
        <v>4577899.0516229384</v>
      </c>
      <c r="X186" s="17">
        <v>4925839.2720082887</v>
      </c>
      <c r="Y186" s="17">
        <v>4918148.2049506465</v>
      </c>
      <c r="Z186" s="17">
        <v>4925110.2413261123</v>
      </c>
      <c r="AA186" s="17">
        <v>4971509.6821643189</v>
      </c>
      <c r="AB186" s="17">
        <v>5347198.5900701592</v>
      </c>
      <c r="AC186" s="17">
        <v>5350298.050267878</v>
      </c>
      <c r="AD186" s="17">
        <v>5391686.4250018131</v>
      </c>
      <c r="AE186" s="17">
        <v>5696910.0580139989</v>
      </c>
      <c r="AF186" s="17">
        <v>6100461.4724195609</v>
      </c>
      <c r="AG186" s="17">
        <v>6308747.3747305516</v>
      </c>
      <c r="AH186" s="17">
        <v>6691055.3734316584</v>
      </c>
      <c r="AI186" s="17">
        <v>6903479.5145813944</v>
      </c>
      <c r="AJ186" s="17">
        <v>7130581.4303337596</v>
      </c>
      <c r="AK186" s="17">
        <v>7396626.9415653106</v>
      </c>
      <c r="AL186" s="17">
        <v>7485928.6213695006</v>
      </c>
      <c r="AM186" s="17">
        <v>7542716.11565057</v>
      </c>
      <c r="AN186" s="17">
        <v>7775182.6156971725</v>
      </c>
      <c r="AO186" s="17">
        <v>8042282.7464078097</v>
      </c>
      <c r="AP186" s="17">
        <v>8415489.3190691434</v>
      </c>
      <c r="AQ186" s="17">
        <v>8575610.3855211921</v>
      </c>
      <c r="AR186" s="17">
        <v>9117291.5010606311</v>
      </c>
      <c r="AS186" s="17">
        <v>9450548.8466019463</v>
      </c>
      <c r="AT186" s="17">
        <v>9774392.6535500959</v>
      </c>
      <c r="AU186" s="17">
        <v>10226141.212259578</v>
      </c>
      <c r="AV186" s="17">
        <v>11065931.427923786</v>
      </c>
      <c r="AW186" s="17">
        <v>11110443.346169459</v>
      </c>
      <c r="AX186" s="17">
        <v>12017601.742876036</v>
      </c>
      <c r="AY186" s="58">
        <v>12257586.116383962</v>
      </c>
      <c r="AZ186" s="58">
        <v>12576345.876618467</v>
      </c>
      <c r="BA186" s="58">
        <v>12686199.890432145</v>
      </c>
      <c r="BB186" s="58">
        <v>13254795.161030181</v>
      </c>
      <c r="BC186" s="58">
        <v>12980722.535381353</v>
      </c>
      <c r="BD186" s="58">
        <v>12638937.073196094</v>
      </c>
      <c r="BE186" s="58">
        <v>12696306.693456667</v>
      </c>
      <c r="BF186" s="17"/>
      <c r="BG186" s="17"/>
    </row>
    <row r="187" spans="2:59" s="13" customFormat="1" ht="14.4" x14ac:dyDescent="0.3">
      <c r="B187" s="18" t="s">
        <v>23</v>
      </c>
      <c r="C187" s="19" t="s">
        <v>35</v>
      </c>
      <c r="D187" s="16" t="s">
        <v>36</v>
      </c>
      <c r="E187" s="16"/>
      <c r="F187" s="16" t="s">
        <v>26</v>
      </c>
      <c r="G187" s="17">
        <v>290408.51239133591</v>
      </c>
      <c r="H187" s="17">
        <v>282614.44520228129</v>
      </c>
      <c r="I187" s="17">
        <v>262245.61321702116</v>
      </c>
      <c r="J187" s="17">
        <v>336734.95208688348</v>
      </c>
      <c r="K187" s="17">
        <v>326446.16841719724</v>
      </c>
      <c r="L187" s="17">
        <v>276295.6060165434</v>
      </c>
      <c r="M187" s="17">
        <v>297045.37999072945</v>
      </c>
      <c r="N187" s="17">
        <v>217049.98457701813</v>
      </c>
      <c r="O187" s="17">
        <v>201469.02311698798</v>
      </c>
      <c r="P187" s="17">
        <v>206638.58535612453</v>
      </c>
      <c r="Q187" s="17">
        <v>137810.31236405735</v>
      </c>
      <c r="R187" s="17">
        <v>152162.12143396269</v>
      </c>
      <c r="S187" s="17">
        <v>136431.08007320057</v>
      </c>
      <c r="T187" s="17">
        <v>140578.5928668124</v>
      </c>
      <c r="U187" s="17">
        <v>194125.09372089888</v>
      </c>
      <c r="V187" s="17">
        <v>245848.43285026232</v>
      </c>
      <c r="W187" s="17">
        <v>299664.99984233652</v>
      </c>
      <c r="X187" s="17">
        <v>364936.87344087975</v>
      </c>
      <c r="Y187" s="17">
        <v>407338.50935391424</v>
      </c>
      <c r="Z187" s="17">
        <v>454618.02276117401</v>
      </c>
      <c r="AA187" s="17">
        <v>500961.82192807394</v>
      </c>
      <c r="AB187" s="17">
        <v>558959.49605556589</v>
      </c>
      <c r="AC187" s="17">
        <v>602223.64270184725</v>
      </c>
      <c r="AD187" s="17">
        <v>650114.90826888708</v>
      </c>
      <c r="AE187" s="17">
        <v>702517.28832857101</v>
      </c>
      <c r="AF187" s="17">
        <v>766922.24606754421</v>
      </c>
      <c r="AG187" s="17">
        <v>816358.95221400319</v>
      </c>
      <c r="AH187" s="17">
        <v>881386.75110579689</v>
      </c>
      <c r="AI187" s="17">
        <v>940767.67103972856</v>
      </c>
      <c r="AJ187" s="17">
        <v>982797.92936897429</v>
      </c>
      <c r="AK187" s="17">
        <v>1041655.3077840861</v>
      </c>
      <c r="AL187" s="17">
        <v>1090094.1801937185</v>
      </c>
      <c r="AM187" s="17">
        <v>1167606.8555016073</v>
      </c>
      <c r="AN187" s="17">
        <v>1210096.4259750296</v>
      </c>
      <c r="AO187" s="17">
        <v>1268203.6858576573</v>
      </c>
      <c r="AP187" s="17">
        <v>1324429.1505015504</v>
      </c>
      <c r="AQ187" s="17">
        <v>1368375.2024750353</v>
      </c>
      <c r="AR187" s="17">
        <v>1441556.0764436566</v>
      </c>
      <c r="AS187" s="17">
        <v>1490527.1130407164</v>
      </c>
      <c r="AT187" s="17">
        <v>1544355.1013783207</v>
      </c>
      <c r="AU187" s="17">
        <v>1587946.2609168368</v>
      </c>
      <c r="AV187" s="17">
        <v>1719969.9871515878</v>
      </c>
      <c r="AW187" s="17">
        <v>1674256.317665959</v>
      </c>
      <c r="AX187" s="17">
        <v>1690164.4725337783</v>
      </c>
      <c r="AY187" s="17">
        <v>1681976.8167243311</v>
      </c>
      <c r="AZ187" s="17">
        <v>1484597.4288673368</v>
      </c>
      <c r="BA187" s="17">
        <v>1441065.259176563</v>
      </c>
      <c r="BB187" s="17">
        <v>1589287.9441310947</v>
      </c>
      <c r="BC187" s="17">
        <v>1693211.649979129</v>
      </c>
      <c r="BD187" s="17">
        <v>1429261.1387784509</v>
      </c>
      <c r="BE187" s="17">
        <v>1326971.0456473606</v>
      </c>
      <c r="BF187" s="17"/>
      <c r="BG187" s="17"/>
    </row>
    <row r="188" spans="2:59" s="63" customFormat="1" ht="14.4" x14ac:dyDescent="0.3">
      <c r="B188" s="59" t="s">
        <v>117</v>
      </c>
      <c r="C188" s="60"/>
      <c r="D188" s="61"/>
      <c r="E188" s="61"/>
      <c r="F188" s="61"/>
      <c r="G188" s="62">
        <v>96036.898969512637</v>
      </c>
      <c r="H188" s="62">
        <v>104232.33796356306</v>
      </c>
      <c r="I188" s="62">
        <v>115610.23013384876</v>
      </c>
      <c r="J188" s="62">
        <v>118564.52628282356</v>
      </c>
      <c r="K188" s="62">
        <v>128164.01006420169</v>
      </c>
      <c r="L188" s="62">
        <v>138004.45544420174</v>
      </c>
      <c r="M188" s="62">
        <v>138579.42657721014</v>
      </c>
      <c r="N188" s="62">
        <v>165064.67162500843</v>
      </c>
      <c r="O188" s="62">
        <v>173553.86917300845</v>
      </c>
      <c r="P188" s="62">
        <v>204424.15110867235</v>
      </c>
      <c r="Q188" s="62">
        <v>196723.59539294121</v>
      </c>
      <c r="R188" s="62">
        <v>206597.03944174797</v>
      </c>
      <c r="S188" s="62">
        <v>276130.9191660505</v>
      </c>
      <c r="T188" s="62">
        <v>332462.63492773118</v>
      </c>
      <c r="U188" s="62">
        <v>367005.7284074623</v>
      </c>
      <c r="V188" s="62">
        <v>421452.53625418496</v>
      </c>
      <c r="W188" s="62">
        <v>437082.82150719338</v>
      </c>
      <c r="X188" s="62">
        <v>394071.3212838656</v>
      </c>
      <c r="Y188" s="62">
        <v>389987.10421684035</v>
      </c>
      <c r="Z188" s="62">
        <v>453816.50271700846</v>
      </c>
      <c r="AA188" s="62">
        <v>534890.45083734463</v>
      </c>
      <c r="AB188" s="62">
        <v>570167.87315021863</v>
      </c>
      <c r="AC188" s="62">
        <v>528250.98751048755</v>
      </c>
      <c r="AD188" s="62">
        <v>623782.74694900843</v>
      </c>
      <c r="AE188" s="62">
        <v>730868.77331304213</v>
      </c>
      <c r="AF188" s="62">
        <v>841999.69882194966</v>
      </c>
      <c r="AG188" s="62">
        <v>917854.37678480672</v>
      </c>
      <c r="AH188" s="62">
        <v>914659.85788426897</v>
      </c>
      <c r="AI188" s="62">
        <v>862664.55618917674</v>
      </c>
      <c r="AJ188" s="62">
        <v>1254992.8664257815</v>
      </c>
      <c r="AK188" s="62">
        <v>1354177.2944438322</v>
      </c>
      <c r="AL188" s="62">
        <v>1385330.3693875968</v>
      </c>
      <c r="AM188" s="62">
        <v>1420798.052441143</v>
      </c>
      <c r="AN188" s="62">
        <v>1488493.0469165044</v>
      </c>
      <c r="AO188" s="62">
        <v>1463768.9598206724</v>
      </c>
      <c r="AP188" s="62">
        <v>1321977.3269307229</v>
      </c>
      <c r="AQ188" s="62">
        <v>1406593.2071098487</v>
      </c>
      <c r="AR188" s="62">
        <v>1336863.1191606051</v>
      </c>
      <c r="AS188" s="62">
        <v>1340219.1692616809</v>
      </c>
      <c r="AT188" s="62">
        <v>1971986.1910734454</v>
      </c>
      <c r="AU188" s="62">
        <v>1895335.4994611095</v>
      </c>
      <c r="AV188" s="62">
        <v>1837567.0110366056</v>
      </c>
      <c r="AW188" s="62">
        <v>1592701.3527653448</v>
      </c>
      <c r="AX188" s="62">
        <v>1602365.7722901178</v>
      </c>
      <c r="AY188" s="62">
        <v>1680683.0866077982</v>
      </c>
      <c r="AZ188" s="62">
        <v>1749649.6824922692</v>
      </c>
      <c r="BA188" s="62">
        <v>1964889.6254712609</v>
      </c>
      <c r="BB188" s="62">
        <v>2150754.9864523364</v>
      </c>
      <c r="BC188" s="62">
        <v>2577107.347764303</v>
      </c>
      <c r="BD188" s="62">
        <v>2991180.9172316976</v>
      </c>
      <c r="BE188" s="62">
        <v>3504015.2483204375</v>
      </c>
      <c r="BF188" s="62"/>
      <c r="BG188" s="62"/>
    </row>
    <row r="189" spans="2:59" s="13" customFormat="1" ht="15" thickBot="1" x14ac:dyDescent="0.35">
      <c r="B189" s="20"/>
      <c r="C189" s="21" t="s">
        <v>37</v>
      </c>
      <c r="D189" s="22"/>
      <c r="E189" s="22"/>
      <c r="F189" s="16" t="s">
        <v>26</v>
      </c>
      <c r="G189" s="64">
        <f>SUM(G182:G188)</f>
        <v>7354305.3853223827</v>
      </c>
      <c r="H189" s="64">
        <f t="shared" ref="H189:BE189" si="46">SUM(H182:H188)</f>
        <v>7595772.6577889035</v>
      </c>
      <c r="I189" s="64">
        <f t="shared" si="46"/>
        <v>8088208.486734069</v>
      </c>
      <c r="J189" s="64">
        <f t="shared" si="46"/>
        <v>8713032.3699065205</v>
      </c>
      <c r="K189" s="64">
        <f t="shared" si="46"/>
        <v>9352156.5396433398</v>
      </c>
      <c r="L189" s="64">
        <f t="shared" si="46"/>
        <v>9913786.4609931801</v>
      </c>
      <c r="M189" s="64">
        <f t="shared" si="46"/>
        <v>10830189.278439149</v>
      </c>
      <c r="N189" s="64">
        <f t="shared" si="46"/>
        <v>10756278.406718871</v>
      </c>
      <c r="O189" s="64">
        <f t="shared" si="46"/>
        <v>11888208.377894564</v>
      </c>
      <c r="P189" s="64">
        <f t="shared" si="46"/>
        <v>13094131.078463869</v>
      </c>
      <c r="Q189" s="64">
        <f t="shared" si="46"/>
        <v>14240778.414719457</v>
      </c>
      <c r="R189" s="64">
        <f t="shared" si="46"/>
        <v>15052399.028604805</v>
      </c>
      <c r="S189" s="64">
        <f t="shared" si="46"/>
        <v>16730227.783606149</v>
      </c>
      <c r="T189" s="64">
        <f t="shared" si="46"/>
        <v>17981162.176706057</v>
      </c>
      <c r="U189" s="64">
        <f t="shared" si="46"/>
        <v>18163618.549827509</v>
      </c>
      <c r="V189" s="64">
        <f t="shared" si="46"/>
        <v>18557011.857218895</v>
      </c>
      <c r="W189" s="64">
        <f t="shared" si="46"/>
        <v>19846209.452662177</v>
      </c>
      <c r="X189" s="64">
        <f t="shared" si="46"/>
        <v>21575540.10904124</v>
      </c>
      <c r="Y189" s="64">
        <f t="shared" si="46"/>
        <v>21702489.89143325</v>
      </c>
      <c r="Z189" s="64">
        <f t="shared" si="46"/>
        <v>22071331.703805018</v>
      </c>
      <c r="AA189" s="64">
        <f t="shared" si="46"/>
        <v>22481695.788351644</v>
      </c>
      <c r="AB189" s="64">
        <f t="shared" si="46"/>
        <v>23261423.651196864</v>
      </c>
      <c r="AC189" s="64">
        <f t="shared" si="46"/>
        <v>22133090.671520505</v>
      </c>
      <c r="AD189" s="64">
        <f t="shared" si="46"/>
        <v>22765556.978849832</v>
      </c>
      <c r="AE189" s="64">
        <f t="shared" si="46"/>
        <v>24353076.796568479</v>
      </c>
      <c r="AF189" s="64">
        <f t="shared" si="46"/>
        <v>25407822.386823777</v>
      </c>
      <c r="AG189" s="64">
        <f t="shared" si="46"/>
        <v>25659787.530269351</v>
      </c>
      <c r="AH189" s="64">
        <f t="shared" si="46"/>
        <v>27229577.087523594</v>
      </c>
      <c r="AI189" s="64">
        <f t="shared" si="46"/>
        <v>28614900.796372071</v>
      </c>
      <c r="AJ189" s="64">
        <f t="shared" si="46"/>
        <v>29532993.693415213</v>
      </c>
      <c r="AK189" s="64">
        <f t="shared" si="46"/>
        <v>30606526.301549934</v>
      </c>
      <c r="AL189" s="64">
        <f t="shared" si="46"/>
        <v>31932795.68648725</v>
      </c>
      <c r="AM189" s="64">
        <f t="shared" si="46"/>
        <v>32767150.507010266</v>
      </c>
      <c r="AN189" s="64">
        <f t="shared" si="46"/>
        <v>33621133.428579189</v>
      </c>
      <c r="AO189" s="64">
        <f t="shared" si="46"/>
        <v>34622792.152084611</v>
      </c>
      <c r="AP189" s="64">
        <f t="shared" si="46"/>
        <v>35487172.664050803</v>
      </c>
      <c r="AQ189" s="64">
        <f t="shared" si="46"/>
        <v>36246040.129620276</v>
      </c>
      <c r="AR189" s="64">
        <f t="shared" si="46"/>
        <v>37201575.585025713</v>
      </c>
      <c r="AS189" s="64">
        <f t="shared" si="46"/>
        <v>38253624.056840584</v>
      </c>
      <c r="AT189" s="64">
        <f t="shared" si="46"/>
        <v>39701514.253267214</v>
      </c>
      <c r="AU189" s="64">
        <f t="shared" si="46"/>
        <v>40896899.415024765</v>
      </c>
      <c r="AV189" s="64">
        <f t="shared" si="46"/>
        <v>41222086.52790162</v>
      </c>
      <c r="AW189" s="64">
        <f t="shared" si="46"/>
        <v>39813897.151696518</v>
      </c>
      <c r="AX189" s="64">
        <f t="shared" si="46"/>
        <v>40034263.715862878</v>
      </c>
      <c r="AY189" s="64">
        <f t="shared" si="46"/>
        <v>40467763.036138996</v>
      </c>
      <c r="AZ189" s="64">
        <f t="shared" si="46"/>
        <v>41443553.030293718</v>
      </c>
      <c r="BA189" s="64">
        <f t="shared" si="46"/>
        <v>41272086.519439049</v>
      </c>
      <c r="BB189" s="64">
        <f t="shared" si="46"/>
        <v>42700440.82349316</v>
      </c>
      <c r="BC189" s="64">
        <f t="shared" si="46"/>
        <v>42702140.684917904</v>
      </c>
      <c r="BD189" s="64">
        <f t="shared" si="46"/>
        <v>40607357.939810798</v>
      </c>
      <c r="BE189" s="64">
        <f t="shared" si="46"/>
        <v>42825481.369780384</v>
      </c>
      <c r="BF189" s="64"/>
      <c r="BG189" s="64"/>
    </row>
    <row r="192" spans="2:59" x14ac:dyDescent="0.25">
      <c r="B192" s="9" t="s">
        <v>118</v>
      </c>
    </row>
    <row r="193" spans="2:59" ht="13.8" thickBot="1" x14ac:dyDescent="0.3">
      <c r="C193" s="9" t="s">
        <v>116</v>
      </c>
      <c r="E193" s="11"/>
      <c r="F193" s="12"/>
      <c r="G193" s="9">
        <v>1960</v>
      </c>
      <c r="H193" s="9">
        <v>1961</v>
      </c>
      <c r="I193" s="9">
        <v>1962</v>
      </c>
      <c r="J193" s="9">
        <v>1963</v>
      </c>
      <c r="K193" s="9">
        <v>1964</v>
      </c>
      <c r="L193" s="9">
        <v>1965</v>
      </c>
      <c r="M193" s="9">
        <v>1966</v>
      </c>
      <c r="N193" s="9">
        <v>1967</v>
      </c>
      <c r="O193" s="9">
        <v>1968</v>
      </c>
      <c r="P193" s="9">
        <v>1969</v>
      </c>
      <c r="Q193" s="9">
        <v>1970</v>
      </c>
      <c r="R193" s="9">
        <v>1971</v>
      </c>
      <c r="S193" s="9">
        <v>1972</v>
      </c>
      <c r="T193" s="9">
        <v>1973</v>
      </c>
      <c r="U193" s="9">
        <v>1974</v>
      </c>
      <c r="V193" s="9">
        <v>1975</v>
      </c>
      <c r="W193" s="9">
        <v>1976</v>
      </c>
      <c r="X193" s="9">
        <v>1977</v>
      </c>
      <c r="Y193" s="9">
        <v>1978</v>
      </c>
      <c r="Z193" s="9">
        <v>1979</v>
      </c>
      <c r="AA193" s="9">
        <v>1980</v>
      </c>
      <c r="AB193" s="9">
        <v>1981</v>
      </c>
      <c r="AC193" s="9">
        <v>1982</v>
      </c>
      <c r="AD193" s="9">
        <v>1983</v>
      </c>
      <c r="AE193" s="9">
        <v>1984</v>
      </c>
      <c r="AF193" s="9">
        <v>1985</v>
      </c>
      <c r="AG193" s="9">
        <v>1986</v>
      </c>
      <c r="AH193" s="9">
        <v>1987</v>
      </c>
      <c r="AI193" s="9">
        <v>1988</v>
      </c>
      <c r="AJ193" s="9">
        <v>1989</v>
      </c>
      <c r="AK193" s="9">
        <v>1990</v>
      </c>
      <c r="AL193" s="9">
        <v>1991</v>
      </c>
      <c r="AM193" s="9">
        <v>1992</v>
      </c>
      <c r="AN193" s="9">
        <v>1993</v>
      </c>
      <c r="AO193" s="9">
        <v>1994</v>
      </c>
      <c r="AP193" s="9">
        <v>1995</v>
      </c>
      <c r="AQ193" s="9">
        <v>1996</v>
      </c>
      <c r="AR193" s="9">
        <v>1997</v>
      </c>
      <c r="AS193" s="9">
        <v>1998</v>
      </c>
      <c r="AT193" s="9">
        <v>1999</v>
      </c>
      <c r="AU193" s="9">
        <v>2000</v>
      </c>
      <c r="AV193" s="9">
        <v>2001</v>
      </c>
      <c r="AW193" s="9">
        <v>2002</v>
      </c>
      <c r="AX193" s="9">
        <v>2003</v>
      </c>
      <c r="AY193" s="9">
        <v>2004</v>
      </c>
      <c r="AZ193" s="9">
        <v>2005</v>
      </c>
      <c r="BA193" s="9">
        <v>2006</v>
      </c>
      <c r="BB193" s="9">
        <v>2007</v>
      </c>
      <c r="BC193" s="9">
        <v>2008</v>
      </c>
      <c r="BD193" s="9">
        <v>2009</v>
      </c>
      <c r="BE193" s="9">
        <v>2010</v>
      </c>
      <c r="BF193" s="9"/>
      <c r="BG193" s="9"/>
    </row>
    <row r="194" spans="2:59" s="13" customFormat="1" ht="14.4" x14ac:dyDescent="0.3">
      <c r="B194" s="14" t="s">
        <v>23</v>
      </c>
      <c r="C194" s="15" t="s">
        <v>24</v>
      </c>
      <c r="D194" s="15" t="s">
        <v>25</v>
      </c>
      <c r="E194" s="15"/>
      <c r="F194" s="16" t="s">
        <v>26</v>
      </c>
      <c r="G194" s="17">
        <f>G182+G$188*G182/SUM(G$182:G$187)</f>
        <v>439029.55384191195</v>
      </c>
      <c r="H194" s="17">
        <f>H182+H$188*H182/SUM(H$182:H$187)</f>
        <v>457074.43418394728</v>
      </c>
      <c r="I194" s="17">
        <f t="shared" ref="I194:BE199" si="47">I182+I$188*I182/SUM(I$182:I$187)</f>
        <v>479560.00870033674</v>
      </c>
      <c r="J194" s="17">
        <f t="shared" si="47"/>
        <v>536316.02737896529</v>
      </c>
      <c r="K194" s="17">
        <f t="shared" si="47"/>
        <v>566498.44923572498</v>
      </c>
      <c r="L194" s="17">
        <f t="shared" si="47"/>
        <v>615179.82970026461</v>
      </c>
      <c r="M194" s="17">
        <f t="shared" si="47"/>
        <v>629171.19823016506</v>
      </c>
      <c r="N194" s="17">
        <f t="shared" si="47"/>
        <v>653456.75546644884</v>
      </c>
      <c r="O194" s="17">
        <f t="shared" si="47"/>
        <v>729098.92205252242</v>
      </c>
      <c r="P194" s="17">
        <f t="shared" si="47"/>
        <v>799532.52724519547</v>
      </c>
      <c r="Q194" s="17">
        <f t="shared" si="47"/>
        <v>1309297.7572758114</v>
      </c>
      <c r="R194" s="17">
        <f t="shared" si="47"/>
        <v>1168359.7047745315</v>
      </c>
      <c r="S194" s="17">
        <f t="shared" si="47"/>
        <v>1362869.2179884377</v>
      </c>
      <c r="T194" s="17">
        <f t="shared" si="47"/>
        <v>1478627.7497661049</v>
      </c>
      <c r="U194" s="17">
        <f t="shared" si="47"/>
        <v>1386266.140755303</v>
      </c>
      <c r="V194" s="17">
        <f t="shared" si="47"/>
        <v>1462828.5785066888</v>
      </c>
      <c r="W194" s="17">
        <f t="shared" si="47"/>
        <v>1584057.7731454899</v>
      </c>
      <c r="X194" s="17">
        <f t="shared" si="47"/>
        <v>1783215.3774555102</v>
      </c>
      <c r="Y194" s="17">
        <f t="shared" si="47"/>
        <v>1782900.4084521884</v>
      </c>
      <c r="Z194" s="17">
        <f t="shared" si="47"/>
        <v>1865770.0337269441</v>
      </c>
      <c r="AA194" s="17">
        <f t="shared" si="47"/>
        <v>2161486.2138063419</v>
      </c>
      <c r="AB194" s="17">
        <f t="shared" si="47"/>
        <v>2174072.6085078563</v>
      </c>
      <c r="AC194" s="17">
        <f t="shared" si="47"/>
        <v>2008577.4679328019</v>
      </c>
      <c r="AD194" s="17">
        <f t="shared" si="47"/>
        <v>2043639.8480251732</v>
      </c>
      <c r="AE194" s="17">
        <f t="shared" si="47"/>
        <v>2202164.6570573375</v>
      </c>
      <c r="AF194" s="17">
        <f t="shared" si="47"/>
        <v>2304893.9889975805</v>
      </c>
      <c r="AG194" s="17">
        <f t="shared" si="47"/>
        <v>2343777.6662333733</v>
      </c>
      <c r="AH194" s="17">
        <f t="shared" si="47"/>
        <v>2554932.9181531323</v>
      </c>
      <c r="AI194" s="17">
        <f t="shared" si="47"/>
        <v>2639978.7758757402</v>
      </c>
      <c r="AJ194" s="17">
        <f t="shared" si="47"/>
        <v>2752939.6975812758</v>
      </c>
      <c r="AK194" s="17">
        <f t="shared" si="47"/>
        <v>2889345.6509607141</v>
      </c>
      <c r="AL194" s="17">
        <f t="shared" si="47"/>
        <v>2889130.0236552409</v>
      </c>
      <c r="AM194" s="17">
        <f t="shared" si="47"/>
        <v>3061495.9753870824</v>
      </c>
      <c r="AN194" s="17">
        <f t="shared" si="47"/>
        <v>3123160.4744429137</v>
      </c>
      <c r="AO194" s="17">
        <f t="shared" si="47"/>
        <v>3184150.212129558</v>
      </c>
      <c r="AP194" s="17">
        <f t="shared" si="47"/>
        <v>3236315.3067860948</v>
      </c>
      <c r="AQ194" s="17">
        <f t="shared" si="47"/>
        <v>3259809.1430018996</v>
      </c>
      <c r="AR194" s="17">
        <f t="shared" si="47"/>
        <v>3356602.0011186157</v>
      </c>
      <c r="AS194" s="17">
        <f t="shared" si="47"/>
        <v>3413395.8573482987</v>
      </c>
      <c r="AT194" s="17">
        <f t="shared" si="47"/>
        <v>3368444.4748468567</v>
      </c>
      <c r="AU194" s="17">
        <f t="shared" si="47"/>
        <v>3536236.6421509222</v>
      </c>
      <c r="AV194" s="17">
        <f t="shared" si="47"/>
        <v>2628217.3753668256</v>
      </c>
      <c r="AW194" s="17">
        <f t="shared" si="47"/>
        <v>2738617.6630031061</v>
      </c>
      <c r="AX194" s="17">
        <f t="shared" si="47"/>
        <v>2775564.3323421888</v>
      </c>
      <c r="AY194" s="17">
        <f t="shared" si="47"/>
        <v>2834435.7215518383</v>
      </c>
      <c r="AZ194" s="17">
        <f t="shared" si="47"/>
        <v>3174732.7588455435</v>
      </c>
      <c r="BA194" s="17">
        <f t="shared" si="47"/>
        <v>3117413.748869624</v>
      </c>
      <c r="BB194" s="17">
        <f t="shared" si="47"/>
        <v>2740061.5104970355</v>
      </c>
      <c r="BC194" s="17">
        <f t="shared" si="47"/>
        <v>3276414.756015812</v>
      </c>
      <c r="BD194" s="17">
        <f t="shared" si="47"/>
        <v>3057207.7748842291</v>
      </c>
      <c r="BE194" s="17">
        <f t="shared" si="47"/>
        <v>3299874.5590458266</v>
      </c>
      <c r="BF194" s="17"/>
      <c r="BG194" s="17"/>
    </row>
    <row r="195" spans="2:59" s="13" customFormat="1" ht="14.4" x14ac:dyDescent="0.3">
      <c r="B195" s="18" t="s">
        <v>23</v>
      </c>
      <c r="C195" s="16" t="s">
        <v>27</v>
      </c>
      <c r="D195" s="16" t="s">
        <v>28</v>
      </c>
      <c r="E195" s="16"/>
      <c r="F195" s="16" t="s">
        <v>26</v>
      </c>
      <c r="G195" s="17">
        <f>G183+G$188*G183/SUM(G$182:G$187)</f>
        <v>3256612.4555227798</v>
      </c>
      <c r="H195" s="17">
        <f>H183+H$188*H183/SUM(H$182:H$187)</f>
        <v>3332051.6639264128</v>
      </c>
      <c r="I195" s="17">
        <f t="shared" si="47"/>
        <v>3520711.3780104667</v>
      </c>
      <c r="J195" s="17">
        <f t="shared" si="47"/>
        <v>3700626.7240490867</v>
      </c>
      <c r="K195" s="17">
        <f t="shared" si="47"/>
        <v>3971195.9002400502</v>
      </c>
      <c r="L195" s="17">
        <f t="shared" si="47"/>
        <v>4181448.8939461857</v>
      </c>
      <c r="M195" s="17">
        <f t="shared" si="47"/>
        <v>4573210.0378907919</v>
      </c>
      <c r="N195" s="17">
        <f t="shared" si="47"/>
        <v>4458479.072663716</v>
      </c>
      <c r="O195" s="17">
        <f t="shared" si="47"/>
        <v>4832831.2772183735</v>
      </c>
      <c r="P195" s="17">
        <f t="shared" si="47"/>
        <v>5230350.5252140323</v>
      </c>
      <c r="Q195" s="17">
        <f t="shared" si="47"/>
        <v>5052411.9937178912</v>
      </c>
      <c r="R195" s="17">
        <f t="shared" si="47"/>
        <v>5520983.6574264551</v>
      </c>
      <c r="S195" s="17">
        <f t="shared" si="47"/>
        <v>5972261.5965908244</v>
      </c>
      <c r="T195" s="17">
        <f t="shared" si="47"/>
        <v>6391798.3464610428</v>
      </c>
      <c r="U195" s="17">
        <f t="shared" si="47"/>
        <v>6514252.7197536267</v>
      </c>
      <c r="V195" s="17">
        <f t="shared" si="47"/>
        <v>6413194.6218896862</v>
      </c>
      <c r="W195" s="17">
        <f t="shared" si="47"/>
        <v>7086436.437150293</v>
      </c>
      <c r="X195" s="17">
        <f t="shared" si="47"/>
        <v>7598116.0949538229</v>
      </c>
      <c r="Y195" s="17">
        <f t="shared" si="47"/>
        <v>7591344.4030999448</v>
      </c>
      <c r="Z195" s="17">
        <f t="shared" si="47"/>
        <v>7778795.0373112001</v>
      </c>
      <c r="AA195" s="17">
        <f t="shared" si="47"/>
        <v>7485311.1183419824</v>
      </c>
      <c r="AB195" s="17">
        <f t="shared" si="47"/>
        <v>7661181.3050901871</v>
      </c>
      <c r="AC195" s="17">
        <f t="shared" si="47"/>
        <v>6696239.2019924009</v>
      </c>
      <c r="AD195" s="17">
        <f t="shared" si="47"/>
        <v>6978189.7675820682</v>
      </c>
      <c r="AE195" s="17">
        <f t="shared" si="47"/>
        <v>7711011.0619240282</v>
      </c>
      <c r="AF195" s="17">
        <f t="shared" si="47"/>
        <v>7819053.5624087863</v>
      </c>
      <c r="AG195" s="17">
        <f t="shared" si="47"/>
        <v>7504049.3612137595</v>
      </c>
      <c r="AH195" s="17">
        <f t="shared" si="47"/>
        <v>7975614.6610350115</v>
      </c>
      <c r="AI195" s="17">
        <f t="shared" si="47"/>
        <v>8547599.9759827796</v>
      </c>
      <c r="AJ195" s="17">
        <f t="shared" si="47"/>
        <v>8811200.6279461123</v>
      </c>
      <c r="AK195" s="17">
        <f t="shared" si="47"/>
        <v>9119960.9486431517</v>
      </c>
      <c r="AL195" s="17">
        <f t="shared" si="47"/>
        <v>10028948.552012714</v>
      </c>
      <c r="AM195" s="17">
        <f t="shared" si="47"/>
        <v>10540311.481784772</v>
      </c>
      <c r="AN195" s="17">
        <f t="shared" si="47"/>
        <v>10495633.980354238</v>
      </c>
      <c r="AO195" s="17">
        <f t="shared" si="47"/>
        <v>10950199.569240965</v>
      </c>
      <c r="AP195" s="17">
        <f t="shared" si="47"/>
        <v>11040697.562242433</v>
      </c>
      <c r="AQ195" s="17">
        <f t="shared" si="47"/>
        <v>11183778.479169758</v>
      </c>
      <c r="AR195" s="17">
        <f t="shared" si="47"/>
        <v>11377834.041485175</v>
      </c>
      <c r="AS195" s="17">
        <f t="shared" si="47"/>
        <v>11483565.278593386</v>
      </c>
      <c r="AT195" s="17">
        <f t="shared" si="47"/>
        <v>12031389.549464764</v>
      </c>
      <c r="AU195" s="17">
        <f t="shared" si="47"/>
        <v>12193926.450743429</v>
      </c>
      <c r="AV195" s="17">
        <f t="shared" si="47"/>
        <v>11729333.415730355</v>
      </c>
      <c r="AW195" s="17">
        <f t="shared" si="47"/>
        <v>10456209.620192112</v>
      </c>
      <c r="AX195" s="17">
        <f t="shared" si="47"/>
        <v>9584492.8042004015</v>
      </c>
      <c r="AY195" s="17">
        <f t="shared" si="47"/>
        <v>9586137.5677525923</v>
      </c>
      <c r="AZ195" s="17">
        <f t="shared" si="47"/>
        <v>9513550.201773271</v>
      </c>
      <c r="BA195" s="17">
        <f t="shared" si="47"/>
        <v>9394823.5458966438</v>
      </c>
      <c r="BB195" s="17">
        <f t="shared" si="47"/>
        <v>9701621.8100420125</v>
      </c>
      <c r="BC195" s="17">
        <f t="shared" si="47"/>
        <v>9460302.6299855709</v>
      </c>
      <c r="BD195" s="17">
        <f t="shared" si="47"/>
        <v>8238241.7160406858</v>
      </c>
      <c r="BE195" s="17">
        <f t="shared" si="47"/>
        <v>9142622.9241171926</v>
      </c>
      <c r="BF195" s="17"/>
      <c r="BG195" s="17"/>
    </row>
    <row r="196" spans="2:59" s="13" customFormat="1" ht="14.4" x14ac:dyDescent="0.3">
      <c r="B196" s="18" t="s">
        <v>23</v>
      </c>
      <c r="C196" s="19" t="s">
        <v>29</v>
      </c>
      <c r="D196" s="16" t="s">
        <v>30</v>
      </c>
      <c r="E196" s="16"/>
      <c r="F196" s="16" t="s">
        <v>26</v>
      </c>
      <c r="G196" s="17">
        <f t="shared" ref="G196:H199" si="48">G184+G$188*G184/SUM(G$182:G$187)</f>
        <v>54528.15608398481</v>
      </c>
      <c r="H196" s="17">
        <f t="shared" si="48"/>
        <v>52165.888958088282</v>
      </c>
      <c r="I196" s="17">
        <f t="shared" si="47"/>
        <v>51187.231534741062</v>
      </c>
      <c r="J196" s="17">
        <f t="shared" si="47"/>
        <v>49502.017425409926</v>
      </c>
      <c r="K196" s="17">
        <f t="shared" si="47"/>
        <v>49321.272538783829</v>
      </c>
      <c r="L196" s="17">
        <f t="shared" si="47"/>
        <v>49923.965582266581</v>
      </c>
      <c r="M196" s="17">
        <f t="shared" si="47"/>
        <v>48353.811305802199</v>
      </c>
      <c r="N196" s="17">
        <f t="shared" si="47"/>
        <v>45347.788176185801</v>
      </c>
      <c r="O196" s="17">
        <f t="shared" si="47"/>
        <v>45554.768526716769</v>
      </c>
      <c r="P196" s="17">
        <f t="shared" si="47"/>
        <v>45594.808782411405</v>
      </c>
      <c r="Q196" s="17">
        <f t="shared" si="47"/>
        <v>44462.515370330599</v>
      </c>
      <c r="R196" s="17">
        <f t="shared" si="47"/>
        <v>43747.920082546952</v>
      </c>
      <c r="S196" s="17">
        <f t="shared" si="47"/>
        <v>43818.987992734394</v>
      </c>
      <c r="T196" s="17">
        <f t="shared" si="47"/>
        <v>42420.703210955769</v>
      </c>
      <c r="U196" s="17">
        <f t="shared" si="47"/>
        <v>39643.215139207306</v>
      </c>
      <c r="V196" s="17">
        <f t="shared" si="47"/>
        <v>39581.957773409202</v>
      </c>
      <c r="W196" s="17">
        <f t="shared" si="47"/>
        <v>33501.458907197899</v>
      </c>
      <c r="X196" s="17">
        <f t="shared" si="47"/>
        <v>35649.200177639985</v>
      </c>
      <c r="Y196" s="17">
        <f t="shared" si="47"/>
        <v>26852.322793782314</v>
      </c>
      <c r="Z196" s="17">
        <f t="shared" si="47"/>
        <v>31026.578996320801</v>
      </c>
      <c r="AA196" s="17">
        <f t="shared" si="47"/>
        <v>31069.414333988872</v>
      </c>
      <c r="AB196" s="17">
        <f t="shared" si="47"/>
        <v>32758.675904140066</v>
      </c>
      <c r="AC196" s="17">
        <f t="shared" si="47"/>
        <v>27747.594120890906</v>
      </c>
      <c r="AD196" s="17">
        <f t="shared" si="47"/>
        <v>25688.182460088112</v>
      </c>
      <c r="AE196" s="17">
        <f t="shared" si="47"/>
        <v>32369.1188475204</v>
      </c>
      <c r="AF196" s="17">
        <f t="shared" si="47"/>
        <v>41016.910047782549</v>
      </c>
      <c r="AG196" s="17">
        <f t="shared" si="47"/>
        <v>41002.3733640071</v>
      </c>
      <c r="AH196" s="17">
        <f t="shared" si="47"/>
        <v>41533.494564791225</v>
      </c>
      <c r="AI196" s="17">
        <f t="shared" si="47"/>
        <v>41687.221356594258</v>
      </c>
      <c r="AJ196" s="17">
        <f t="shared" si="47"/>
        <v>41697.445692646368</v>
      </c>
      <c r="AK196" s="17">
        <f t="shared" si="47"/>
        <v>43434.80043096617</v>
      </c>
      <c r="AL196" s="17">
        <f t="shared" si="47"/>
        <v>42723.487577816428</v>
      </c>
      <c r="AM196" s="17">
        <f t="shared" si="47"/>
        <v>42865.503132156795</v>
      </c>
      <c r="AN196" s="17">
        <f t="shared" si="47"/>
        <v>40964.319409937008</v>
      </c>
      <c r="AO196" s="17">
        <f t="shared" si="47"/>
        <v>42144.94743288368</v>
      </c>
      <c r="AP196" s="17">
        <f t="shared" si="47"/>
        <v>40838.659102788915</v>
      </c>
      <c r="AQ196" s="17">
        <f t="shared" si="47"/>
        <v>41528.380532748066</v>
      </c>
      <c r="AR196" s="17">
        <f t="shared" si="47"/>
        <v>44292.223113015862</v>
      </c>
      <c r="AS196" s="17">
        <f t="shared" si="47"/>
        <v>44371.459861884658</v>
      </c>
      <c r="AT196" s="17">
        <f t="shared" si="47"/>
        <v>46557.524910977714</v>
      </c>
      <c r="AU196" s="17">
        <f t="shared" si="47"/>
        <v>47190.820255024213</v>
      </c>
      <c r="AV196" s="17">
        <f t="shared" si="47"/>
        <v>51282.072344744272</v>
      </c>
      <c r="AW196" s="17">
        <f t="shared" si="47"/>
        <v>44491.521547581229</v>
      </c>
      <c r="AX196" s="17">
        <f t="shared" si="47"/>
        <v>71118.777549620194</v>
      </c>
      <c r="AY196" s="17">
        <f t="shared" si="47"/>
        <v>75084.389974883146</v>
      </c>
      <c r="AZ196" s="17">
        <f t="shared" si="47"/>
        <v>77296.372508481174</v>
      </c>
      <c r="BA196" s="17">
        <f t="shared" si="47"/>
        <v>75408.076572675374</v>
      </c>
      <c r="BB196" s="17">
        <f t="shared" si="47"/>
        <v>85367.102470504076</v>
      </c>
      <c r="BC196" s="17">
        <f t="shared" si="47"/>
        <v>79620.252608642171</v>
      </c>
      <c r="BD196" s="17">
        <f t="shared" si="47"/>
        <v>80498.416065152502</v>
      </c>
      <c r="BE196" s="17">
        <f t="shared" si="47"/>
        <v>80175.647974901352</v>
      </c>
      <c r="BF196" s="17"/>
      <c r="BG196" s="17"/>
    </row>
    <row r="197" spans="2:59" s="13" customFormat="1" ht="14.4" x14ac:dyDescent="0.3">
      <c r="B197" s="18" t="s">
        <v>23</v>
      </c>
      <c r="C197" s="19" t="s">
        <v>31</v>
      </c>
      <c r="D197" s="16" t="s">
        <v>32</v>
      </c>
      <c r="E197" s="16"/>
      <c r="F197" s="16" t="s">
        <v>26</v>
      </c>
      <c r="G197" s="17">
        <f t="shared" si="48"/>
        <v>2020305.8751854282</v>
      </c>
      <c r="H197" s="17">
        <f t="shared" si="48"/>
        <v>2115902.2435615798</v>
      </c>
      <c r="I197" s="17">
        <f t="shared" si="47"/>
        <v>2278682.6418789965</v>
      </c>
      <c r="J197" s="17">
        <f t="shared" si="47"/>
        <v>2463812.4873642456</v>
      </c>
      <c r="K197" s="17">
        <f t="shared" si="47"/>
        <v>2667074.7774451696</v>
      </c>
      <c r="L197" s="17">
        <f t="shared" si="47"/>
        <v>2836367.4315579026</v>
      </c>
      <c r="M197" s="17">
        <f t="shared" si="47"/>
        <v>3124369.7888176311</v>
      </c>
      <c r="N197" s="17">
        <f t="shared" si="47"/>
        <v>3125531.7210426051</v>
      </c>
      <c r="O197" s="17">
        <f t="shared" si="47"/>
        <v>3543457.8654461014</v>
      </c>
      <c r="P197" s="17">
        <f t="shared" si="47"/>
        <v>3995276.6981509691</v>
      </c>
      <c r="Q197" s="17">
        <f t="shared" si="47"/>
        <v>4472163.2122974452</v>
      </c>
      <c r="R197" s="17">
        <f t="shared" si="47"/>
        <v>4770876.053489604</v>
      </c>
      <c r="S197" s="17">
        <f t="shared" si="47"/>
        <v>5543477.0084556136</v>
      </c>
      <c r="T197" s="17">
        <f t="shared" si="47"/>
        <v>5733307.4912748318</v>
      </c>
      <c r="U197" s="17">
        <f t="shared" si="47"/>
        <v>5811631.0096469158</v>
      </c>
      <c r="V197" s="17">
        <f t="shared" si="47"/>
        <v>5929631.3410221301</v>
      </c>
      <c r="W197" s="17">
        <f t="shared" si="47"/>
        <v>6154809.6810627021</v>
      </c>
      <c r="X197" s="17">
        <f t="shared" si="47"/>
        <v>6769350.8750501024</v>
      </c>
      <c r="Y197" s="17">
        <f t="shared" si="47"/>
        <v>6878457.5561835105</v>
      </c>
      <c r="Z197" s="17">
        <f t="shared" si="47"/>
        <v>6903075.1527170977</v>
      </c>
      <c r="AA197" s="17">
        <f t="shared" si="47"/>
        <v>7197981.7363788653</v>
      </c>
      <c r="AB197" s="17">
        <f t="shared" si="47"/>
        <v>7338847.7208138099</v>
      </c>
      <c r="AC197" s="17">
        <f t="shared" si="47"/>
        <v>7302462.0718154153</v>
      </c>
      <c r="AD197" s="17">
        <f t="shared" si="47"/>
        <v>7506026.9424273334</v>
      </c>
      <c r="AE197" s="17">
        <f t="shared" si="47"/>
        <v>7810106.9650169509</v>
      </c>
      <c r="AF197" s="17">
        <f t="shared" si="47"/>
        <v>8140092.9173527798</v>
      </c>
      <c r="AG197" s="17">
        <f t="shared" si="47"/>
        <v>8381530.9029835332</v>
      </c>
      <c r="AH197" s="17">
        <f t="shared" si="47"/>
        <v>8821849.2294189893</v>
      </c>
      <c r="AI197" s="17">
        <f t="shared" si="47"/>
        <v>9297553.0881879125</v>
      </c>
      <c r="AJ197" s="17">
        <f t="shared" si="47"/>
        <v>9453700.4283509273</v>
      </c>
      <c r="AK197" s="17">
        <f t="shared" si="47"/>
        <v>9724869.741851341</v>
      </c>
      <c r="AL197" s="17">
        <f t="shared" si="47"/>
        <v>10007047.396698859</v>
      </c>
      <c r="AM197" s="17">
        <f t="shared" si="47"/>
        <v>10017352.34357246</v>
      </c>
      <c r="AN197" s="17">
        <f t="shared" si="47"/>
        <v>10559866.967332609</v>
      </c>
      <c r="AO197" s="17">
        <f t="shared" si="47"/>
        <v>10724809.709061168</v>
      </c>
      <c r="AP197" s="17">
        <f t="shared" si="47"/>
        <v>11052529.323290901</v>
      </c>
      <c r="AQ197" s="17">
        <f t="shared" si="47"/>
        <v>11415464.23851574</v>
      </c>
      <c r="AR197" s="17">
        <f t="shared" si="47"/>
        <v>11470416.943095747</v>
      </c>
      <c r="AS197" s="17">
        <f t="shared" si="47"/>
        <v>11973976.618172411</v>
      </c>
      <c r="AT197" s="17">
        <f t="shared" si="47"/>
        <v>12344784.875787711</v>
      </c>
      <c r="AU197" s="17">
        <f t="shared" si="47"/>
        <v>12731335.938873889</v>
      </c>
      <c r="AV197" s="17">
        <f t="shared" si="47"/>
        <v>13430799.316025626</v>
      </c>
      <c r="AW197" s="17">
        <f t="shared" si="47"/>
        <v>13257132.178890444</v>
      </c>
      <c r="AX197" s="17">
        <f t="shared" si="47"/>
        <v>13323794.896984823</v>
      </c>
      <c r="AY197" s="17">
        <f t="shared" si="47"/>
        <v>13428527.177260447</v>
      </c>
      <c r="AZ197" s="17">
        <f t="shared" si="47"/>
        <v>13997244.406552805</v>
      </c>
      <c r="BA197" s="17">
        <f t="shared" si="47"/>
        <v>13850981.740894567</v>
      </c>
      <c r="BB197" s="17">
        <f t="shared" si="47"/>
        <v>14541977.255675646</v>
      </c>
      <c r="BC197" s="17">
        <f t="shared" si="47"/>
        <v>14269407.248717744</v>
      </c>
      <c r="BD197" s="17">
        <f t="shared" si="47"/>
        <v>14044530.196016725</v>
      </c>
      <c r="BE197" s="17">
        <f t="shared" si="47"/>
        <v>15029887.902859272</v>
      </c>
      <c r="BF197" s="17"/>
      <c r="BG197" s="17"/>
    </row>
    <row r="198" spans="2:59" s="13" customFormat="1" ht="14.4" x14ac:dyDescent="0.3">
      <c r="B198" s="18" t="s">
        <v>23</v>
      </c>
      <c r="C198" s="19" t="s">
        <v>33</v>
      </c>
      <c r="D198" s="16" t="s">
        <v>34</v>
      </c>
      <c r="E198" s="16"/>
      <c r="F198" s="16" t="s">
        <v>26</v>
      </c>
      <c r="G198" s="17">
        <f t="shared" si="48"/>
        <v>1289578.3272949771</v>
      </c>
      <c r="H198" s="17">
        <f t="shared" si="48"/>
        <v>1352031.8714548647</v>
      </c>
      <c r="I198" s="17">
        <f t="shared" si="47"/>
        <v>1492018.8034778689</v>
      </c>
      <c r="J198" s="17">
        <f t="shared" si="47"/>
        <v>1621394.7523917879</v>
      </c>
      <c r="K198" s="17">
        <f t="shared" si="47"/>
        <v>1767084.1213870631</v>
      </c>
      <c r="L198" s="17">
        <f t="shared" si="47"/>
        <v>1950670.2764436924</v>
      </c>
      <c r="M198" s="17">
        <f t="shared" si="47"/>
        <v>2154188.9050250021</v>
      </c>
      <c r="N198" s="17">
        <f t="shared" si="47"/>
        <v>2253030.3483732059</v>
      </c>
      <c r="O198" s="17">
        <f t="shared" si="47"/>
        <v>2532811.7362416941</v>
      </c>
      <c r="P198" s="17">
        <f t="shared" si="47"/>
        <v>2813460.7515700497</v>
      </c>
      <c r="Q198" s="17">
        <f t="shared" si="47"/>
        <v>3222702.2310488313</v>
      </c>
      <c r="R198" s="17">
        <f t="shared" si="47"/>
        <v>3394152.0540128998</v>
      </c>
      <c r="S198" s="17">
        <f t="shared" si="47"/>
        <v>3669080.3205006411</v>
      </c>
      <c r="T198" s="17">
        <f t="shared" si="47"/>
        <v>4191781.1020067139</v>
      </c>
      <c r="U198" s="17">
        <f t="shared" si="47"/>
        <v>4213697.0797281293</v>
      </c>
      <c r="V198" s="17">
        <f t="shared" si="47"/>
        <v>4460213.6497422447</v>
      </c>
      <c r="W198" s="17">
        <f t="shared" si="47"/>
        <v>4680990.8121170262</v>
      </c>
      <c r="X198" s="17">
        <f t="shared" si="47"/>
        <v>5017482.2080956204</v>
      </c>
      <c r="Y198" s="17">
        <f t="shared" si="47"/>
        <v>5008143.0026385281</v>
      </c>
      <c r="Z198" s="17">
        <f t="shared" si="47"/>
        <v>5028503.0820121616</v>
      </c>
      <c r="AA198" s="17">
        <f t="shared" si="47"/>
        <v>5092675.975587883</v>
      </c>
      <c r="AB198" s="17">
        <f t="shared" si="47"/>
        <v>5481558.7540572844</v>
      </c>
      <c r="AC198" s="17">
        <f t="shared" si="47"/>
        <v>5481115.9720792221</v>
      </c>
      <c r="AD198" s="17">
        <f t="shared" si="47"/>
        <v>5543582.1553823398</v>
      </c>
      <c r="AE198" s="17">
        <f t="shared" si="47"/>
        <v>5873171.8901711106</v>
      </c>
      <c r="AF198" s="17">
        <f t="shared" si="47"/>
        <v>6309556.3107113363</v>
      </c>
      <c r="AG198" s="17">
        <f t="shared" si="47"/>
        <v>6542783.7110994654</v>
      </c>
      <c r="AH198" s="17">
        <f t="shared" si="47"/>
        <v>6923624.5927665224</v>
      </c>
      <c r="AI198" s="17">
        <f t="shared" si="47"/>
        <v>7118070.7655373998</v>
      </c>
      <c r="AJ198" s="17">
        <f t="shared" si="47"/>
        <v>7447040.4644531719</v>
      </c>
      <c r="AK198" s="17">
        <f t="shared" si="47"/>
        <v>7739038.5631860578</v>
      </c>
      <c r="AL198" s="17">
        <f t="shared" si="47"/>
        <v>7825416.1747425748</v>
      </c>
      <c r="AM198" s="17">
        <f t="shared" si="47"/>
        <v>7884595.6495696958</v>
      </c>
      <c r="AN198" s="17">
        <f t="shared" si="47"/>
        <v>8135355.4842976602</v>
      </c>
      <c r="AO198" s="17">
        <f t="shared" si="47"/>
        <v>8397300.5580615476</v>
      </c>
      <c r="AP198" s="17">
        <f t="shared" si="47"/>
        <v>8741115.6169744208</v>
      </c>
      <c r="AQ198" s="17">
        <f t="shared" si="47"/>
        <v>8921838.4798397906</v>
      </c>
      <c r="AR198" s="17">
        <f t="shared" si="47"/>
        <v>9457140.0573819764</v>
      </c>
      <c r="AS198" s="17">
        <f t="shared" si="47"/>
        <v>9793670.9932268374</v>
      </c>
      <c r="AT198" s="17">
        <f t="shared" si="47"/>
        <v>10285264.862371724</v>
      </c>
      <c r="AU198" s="17">
        <f t="shared" si="47"/>
        <v>10723094.834531207</v>
      </c>
      <c r="AV198" s="17">
        <f t="shared" si="47"/>
        <v>11582235.569444122</v>
      </c>
      <c r="AW198" s="17">
        <f t="shared" si="47"/>
        <v>11573422.532910697</v>
      </c>
      <c r="AX198" s="17">
        <f t="shared" si="47"/>
        <v>12518659.320778431</v>
      </c>
      <c r="AY198" s="17">
        <f t="shared" si="47"/>
        <v>12788719.619995236</v>
      </c>
      <c r="AZ198" s="17">
        <f t="shared" si="47"/>
        <v>13130692.960530465</v>
      </c>
      <c r="BA198" s="17">
        <f t="shared" si="47"/>
        <v>13320358.124065695</v>
      </c>
      <c r="BB198" s="17">
        <f t="shared" si="47"/>
        <v>13957829.381851418</v>
      </c>
      <c r="BC198" s="17">
        <f t="shared" si="47"/>
        <v>13814434.376668362</v>
      </c>
      <c r="BD198" s="17">
        <f t="shared" si="47"/>
        <v>13643966.036260145</v>
      </c>
      <c r="BE198" s="17">
        <f t="shared" si="47"/>
        <v>13827700.220692044</v>
      </c>
      <c r="BF198" s="17"/>
      <c r="BG198" s="17"/>
    </row>
    <row r="199" spans="2:59" s="13" customFormat="1" ht="14.4" x14ac:dyDescent="0.3">
      <c r="B199" s="18" t="s">
        <v>23</v>
      </c>
      <c r="C199" s="19" t="s">
        <v>35</v>
      </c>
      <c r="D199" s="16" t="s">
        <v>36</v>
      </c>
      <c r="E199" s="16"/>
      <c r="F199" s="16" t="s">
        <v>26</v>
      </c>
      <c r="G199" s="17">
        <f t="shared" si="48"/>
        <v>294251.01739330054</v>
      </c>
      <c r="H199" s="17">
        <f t="shared" si="48"/>
        <v>286546.55570400995</v>
      </c>
      <c r="I199" s="17">
        <f t="shared" si="47"/>
        <v>266048.42313165753</v>
      </c>
      <c r="J199" s="17">
        <f t="shared" si="47"/>
        <v>341380.36129702686</v>
      </c>
      <c r="K199" s="17">
        <f t="shared" si="47"/>
        <v>330982.01879655034</v>
      </c>
      <c r="L199" s="17">
        <f t="shared" si="47"/>
        <v>280196.06376286951</v>
      </c>
      <c r="M199" s="17">
        <f t="shared" si="47"/>
        <v>300895.53716975858</v>
      </c>
      <c r="N199" s="17">
        <f t="shared" si="47"/>
        <v>220432.72099670771</v>
      </c>
      <c r="O199" s="17">
        <f t="shared" si="47"/>
        <v>204453.80840915581</v>
      </c>
      <c r="P199" s="17">
        <f t="shared" si="47"/>
        <v>209915.76750121076</v>
      </c>
      <c r="Q199" s="17">
        <f t="shared" si="47"/>
        <v>139740.70500914828</v>
      </c>
      <c r="R199" s="17">
        <f t="shared" si="47"/>
        <v>154279.63881876817</v>
      </c>
      <c r="S199" s="17">
        <f t="shared" ref="S199:BE199" si="49">S187+S$188*S187/SUM(S$182:S$187)</f>
        <v>138720.65207789972</v>
      </c>
      <c r="T199" s="17">
        <f t="shared" si="49"/>
        <v>143226.78398640713</v>
      </c>
      <c r="U199" s="17">
        <f t="shared" si="49"/>
        <v>198128.38480432655</v>
      </c>
      <c r="V199" s="17">
        <f t="shared" si="49"/>
        <v>251561.70828473335</v>
      </c>
      <c r="W199" s="17">
        <f t="shared" si="49"/>
        <v>306413.29027946509</v>
      </c>
      <c r="X199" s="17">
        <f t="shared" si="49"/>
        <v>371726.35330854461</v>
      </c>
      <c r="Y199" s="17">
        <f t="shared" si="49"/>
        <v>414792.19826529926</v>
      </c>
      <c r="Z199" s="17">
        <f t="shared" si="49"/>
        <v>464161.81904129474</v>
      </c>
      <c r="AA199" s="17">
        <f t="shared" si="49"/>
        <v>513171.3299025842</v>
      </c>
      <c r="AB199" s="17">
        <f t="shared" si="49"/>
        <v>573004.5868235901</v>
      </c>
      <c r="AC199" s="17">
        <f t="shared" si="49"/>
        <v>616948.36357977451</v>
      </c>
      <c r="AD199" s="17">
        <f t="shared" si="49"/>
        <v>668430.08297282748</v>
      </c>
      <c r="AE199" s="17">
        <f t="shared" si="49"/>
        <v>724253.1035515354</v>
      </c>
      <c r="AF199" s="17">
        <f t="shared" si="49"/>
        <v>793208.69730551215</v>
      </c>
      <c r="AG199" s="17">
        <f t="shared" si="49"/>
        <v>846643.5153752109</v>
      </c>
      <c r="AH199" s="17">
        <f t="shared" si="49"/>
        <v>912022.19158514193</v>
      </c>
      <c r="AI199" s="17">
        <f t="shared" si="49"/>
        <v>970010.96943164454</v>
      </c>
      <c r="AJ199" s="17">
        <f t="shared" si="49"/>
        <v>1026415.0293910837</v>
      </c>
      <c r="AK199" s="17">
        <f t="shared" si="49"/>
        <v>1089876.5964777034</v>
      </c>
      <c r="AL199" s="17">
        <f t="shared" si="49"/>
        <v>1139530.051800051</v>
      </c>
      <c r="AM199" s="17">
        <f t="shared" si="49"/>
        <v>1220529.5535640991</v>
      </c>
      <c r="AN199" s="17">
        <f t="shared" si="49"/>
        <v>1266152.2027418294</v>
      </c>
      <c r="AO199" s="17">
        <f t="shared" si="49"/>
        <v>1324187.1561584864</v>
      </c>
      <c r="AP199" s="17">
        <f t="shared" si="49"/>
        <v>1375676.1956541615</v>
      </c>
      <c r="AQ199" s="17">
        <f t="shared" si="49"/>
        <v>1423621.4085603373</v>
      </c>
      <c r="AR199" s="17">
        <f t="shared" si="49"/>
        <v>1495290.3188311735</v>
      </c>
      <c r="AS199" s="17">
        <f t="shared" si="49"/>
        <v>1544643.8496377685</v>
      </c>
      <c r="AT199" s="17">
        <f t="shared" si="49"/>
        <v>1625072.9658851794</v>
      </c>
      <c r="AU199" s="17">
        <f t="shared" si="49"/>
        <v>1665114.7284702929</v>
      </c>
      <c r="AV199" s="17">
        <f t="shared" si="49"/>
        <v>1800218.77898995</v>
      </c>
      <c r="AW199" s="17">
        <f t="shared" si="49"/>
        <v>1744023.6351525842</v>
      </c>
      <c r="AX199" s="17">
        <f t="shared" si="49"/>
        <v>1760633.584007411</v>
      </c>
      <c r="AY199" s="17">
        <f t="shared" si="49"/>
        <v>1754858.5596040029</v>
      </c>
      <c r="AZ199" s="17">
        <f t="shared" si="49"/>
        <v>1550036.3300831439</v>
      </c>
      <c r="BA199" s="17">
        <f t="shared" si="49"/>
        <v>1513101.2831398393</v>
      </c>
      <c r="BB199" s="17">
        <f t="shared" si="49"/>
        <v>1673583.7629565552</v>
      </c>
      <c r="BC199" s="17">
        <f t="shared" si="49"/>
        <v>1801961.4209217711</v>
      </c>
      <c r="BD199" s="17">
        <f t="shared" si="49"/>
        <v>1542913.8005438603</v>
      </c>
      <c r="BE199" s="17">
        <f t="shared" si="49"/>
        <v>1445220.1150911485</v>
      </c>
      <c r="BF199" s="17"/>
      <c r="BG199" s="17"/>
    </row>
    <row r="200" spans="2:59" s="63" customFormat="1" ht="14.4" x14ac:dyDescent="0.3">
      <c r="B200" s="59" t="s">
        <v>117</v>
      </c>
      <c r="C200" s="60"/>
      <c r="D200" s="61"/>
      <c r="E200" s="61"/>
      <c r="F200" s="61"/>
      <c r="G200" s="62">
        <v>0</v>
      </c>
      <c r="H200" s="62">
        <v>0</v>
      </c>
      <c r="I200" s="62">
        <v>0</v>
      </c>
      <c r="J200" s="62">
        <v>0</v>
      </c>
      <c r="K200" s="62">
        <v>0</v>
      </c>
      <c r="L200" s="62">
        <v>0</v>
      </c>
      <c r="M200" s="62">
        <v>0</v>
      </c>
      <c r="N200" s="62">
        <v>0</v>
      </c>
      <c r="O200" s="62">
        <v>0</v>
      </c>
      <c r="P200" s="62">
        <v>0</v>
      </c>
      <c r="Q200" s="62">
        <v>0</v>
      </c>
      <c r="R200" s="62">
        <v>0</v>
      </c>
      <c r="S200" s="62">
        <v>0</v>
      </c>
      <c r="T200" s="62">
        <v>0</v>
      </c>
      <c r="U200" s="62">
        <v>0</v>
      </c>
      <c r="V200" s="62">
        <v>0</v>
      </c>
      <c r="W200" s="62">
        <v>0</v>
      </c>
      <c r="X200" s="62">
        <v>0</v>
      </c>
      <c r="Y200" s="62">
        <v>0</v>
      </c>
      <c r="Z200" s="62">
        <v>0</v>
      </c>
      <c r="AA200" s="62">
        <v>0</v>
      </c>
      <c r="AB200" s="62">
        <v>0</v>
      </c>
      <c r="AC200" s="62">
        <v>0</v>
      </c>
      <c r="AD200" s="62">
        <v>0</v>
      </c>
      <c r="AE200" s="62">
        <v>0</v>
      </c>
      <c r="AF200" s="62">
        <v>0</v>
      </c>
      <c r="AG200" s="62">
        <v>0</v>
      </c>
      <c r="AH200" s="62">
        <v>0</v>
      </c>
      <c r="AI200" s="62">
        <v>0</v>
      </c>
      <c r="AJ200" s="62">
        <v>0</v>
      </c>
      <c r="AK200" s="62">
        <v>0</v>
      </c>
      <c r="AL200" s="62">
        <v>0</v>
      </c>
      <c r="AM200" s="62">
        <v>0</v>
      </c>
      <c r="AN200" s="62">
        <v>0</v>
      </c>
      <c r="AO200" s="62">
        <v>0</v>
      </c>
      <c r="AP200" s="62">
        <v>0</v>
      </c>
      <c r="AQ200" s="62">
        <v>0</v>
      </c>
      <c r="AR200" s="62">
        <v>0</v>
      </c>
      <c r="AS200" s="62">
        <v>0</v>
      </c>
      <c r="AT200" s="62">
        <v>0</v>
      </c>
      <c r="AU200" s="62">
        <v>0</v>
      </c>
      <c r="AV200" s="62">
        <v>0</v>
      </c>
      <c r="AW200" s="62">
        <v>0</v>
      </c>
      <c r="AX200" s="62">
        <v>0</v>
      </c>
      <c r="AY200" s="62">
        <v>0</v>
      </c>
      <c r="AZ200" s="62">
        <v>0</v>
      </c>
      <c r="BA200" s="62">
        <v>0</v>
      </c>
      <c r="BB200" s="62">
        <v>0</v>
      </c>
      <c r="BC200" s="62">
        <v>0</v>
      </c>
      <c r="BD200" s="62">
        <v>0</v>
      </c>
      <c r="BE200" s="62">
        <v>0</v>
      </c>
      <c r="BF200" s="62"/>
      <c r="BG200" s="62"/>
    </row>
    <row r="201" spans="2:59" s="13" customFormat="1" ht="15" thickBot="1" x14ac:dyDescent="0.35">
      <c r="B201" s="20"/>
      <c r="C201" s="21" t="s">
        <v>37</v>
      </c>
      <c r="D201" s="22"/>
      <c r="E201" s="22"/>
      <c r="F201" s="16" t="s">
        <v>26</v>
      </c>
      <c r="G201" s="64">
        <f>SUM(G194:G199)</f>
        <v>7354305.3853223827</v>
      </c>
      <c r="H201" s="64">
        <f t="shared" ref="H201:BE201" si="50">SUM(H194:H199)</f>
        <v>7595772.6577889025</v>
      </c>
      <c r="I201" s="64">
        <f t="shared" si="50"/>
        <v>8088208.486734068</v>
      </c>
      <c r="J201" s="64">
        <f t="shared" si="50"/>
        <v>8713032.3699065223</v>
      </c>
      <c r="K201" s="64">
        <f t="shared" si="50"/>
        <v>9352156.5396433417</v>
      </c>
      <c r="L201" s="64">
        <f t="shared" si="50"/>
        <v>9913786.4609931819</v>
      </c>
      <c r="M201" s="64">
        <f t="shared" si="50"/>
        <v>10830189.278439151</v>
      </c>
      <c r="N201" s="64">
        <f t="shared" si="50"/>
        <v>10756278.406718869</v>
      </c>
      <c r="O201" s="64">
        <f t="shared" si="50"/>
        <v>11888208.377894565</v>
      </c>
      <c r="P201" s="64">
        <f t="shared" si="50"/>
        <v>13094131.078463869</v>
      </c>
      <c r="Q201" s="64">
        <f t="shared" si="50"/>
        <v>14240778.414719457</v>
      </c>
      <c r="R201" s="64">
        <f t="shared" si="50"/>
        <v>15052399.028604805</v>
      </c>
      <c r="S201" s="64">
        <f t="shared" si="50"/>
        <v>16730227.783606151</v>
      </c>
      <c r="T201" s="64">
        <f t="shared" si="50"/>
        <v>17981162.176706057</v>
      </c>
      <c r="U201" s="64">
        <f t="shared" si="50"/>
        <v>18163618.549827509</v>
      </c>
      <c r="V201" s="64">
        <f t="shared" si="50"/>
        <v>18557011.857218891</v>
      </c>
      <c r="W201" s="64">
        <f t="shared" si="50"/>
        <v>19846209.452662177</v>
      </c>
      <c r="X201" s="64">
        <f t="shared" si="50"/>
        <v>21575540.10904124</v>
      </c>
      <c r="Y201" s="64">
        <f t="shared" si="50"/>
        <v>21702489.891433254</v>
      </c>
      <c r="Z201" s="64">
        <f t="shared" si="50"/>
        <v>22071331.703805018</v>
      </c>
      <c r="AA201" s="64">
        <f t="shared" si="50"/>
        <v>22481695.788351644</v>
      </c>
      <c r="AB201" s="64">
        <f t="shared" si="50"/>
        <v>23261423.651196867</v>
      </c>
      <c r="AC201" s="64">
        <f t="shared" si="50"/>
        <v>22133090.671520509</v>
      </c>
      <c r="AD201" s="64">
        <f t="shared" si="50"/>
        <v>22765556.978849832</v>
      </c>
      <c r="AE201" s="64">
        <f t="shared" si="50"/>
        <v>24353076.796568487</v>
      </c>
      <c r="AF201" s="64">
        <f t="shared" si="50"/>
        <v>25407822.386823777</v>
      </c>
      <c r="AG201" s="64">
        <f t="shared" si="50"/>
        <v>25659787.530269351</v>
      </c>
      <c r="AH201" s="64">
        <f t="shared" si="50"/>
        <v>27229577.087523591</v>
      </c>
      <c r="AI201" s="64">
        <f t="shared" si="50"/>
        <v>28614900.796372075</v>
      </c>
      <c r="AJ201" s="64">
        <f t="shared" si="50"/>
        <v>29532993.693415217</v>
      </c>
      <c r="AK201" s="64">
        <f t="shared" si="50"/>
        <v>30606526.301549934</v>
      </c>
      <c r="AL201" s="64">
        <f t="shared" si="50"/>
        <v>31932795.686487254</v>
      </c>
      <c r="AM201" s="64">
        <f t="shared" si="50"/>
        <v>32767150.507010262</v>
      </c>
      <c r="AN201" s="64">
        <f t="shared" si="50"/>
        <v>33621133.428579189</v>
      </c>
      <c r="AO201" s="64">
        <f t="shared" si="50"/>
        <v>34622792.152084604</v>
      </c>
      <c r="AP201" s="64">
        <f t="shared" si="50"/>
        <v>35487172.664050795</v>
      </c>
      <c r="AQ201" s="64">
        <f t="shared" si="50"/>
        <v>36246040.129620269</v>
      </c>
      <c r="AR201" s="64">
        <f t="shared" si="50"/>
        <v>37201575.585025705</v>
      </c>
      <c r="AS201" s="64">
        <f t="shared" si="50"/>
        <v>38253624.056840591</v>
      </c>
      <c r="AT201" s="64">
        <f t="shared" si="50"/>
        <v>39701514.253267214</v>
      </c>
      <c r="AU201" s="64">
        <f t="shared" si="50"/>
        <v>40896899.415024772</v>
      </c>
      <c r="AV201" s="64">
        <f t="shared" si="50"/>
        <v>41222086.52790162</v>
      </c>
      <c r="AW201" s="64">
        <f t="shared" si="50"/>
        <v>39813897.151696526</v>
      </c>
      <c r="AX201" s="64">
        <f t="shared" si="50"/>
        <v>40034263.715862878</v>
      </c>
      <c r="AY201" s="64">
        <f t="shared" si="50"/>
        <v>40467763.036139004</v>
      </c>
      <c r="AZ201" s="64">
        <f t="shared" si="50"/>
        <v>41443553.030293711</v>
      </c>
      <c r="BA201" s="64">
        <f t="shared" si="50"/>
        <v>41272086.519439049</v>
      </c>
      <c r="BB201" s="64">
        <f t="shared" si="50"/>
        <v>42700440.823493168</v>
      </c>
      <c r="BC201" s="64">
        <f t="shared" si="50"/>
        <v>42702140.684917904</v>
      </c>
      <c r="BD201" s="64">
        <f t="shared" si="50"/>
        <v>40607357.939810798</v>
      </c>
      <c r="BE201" s="64">
        <f t="shared" si="50"/>
        <v>42825481.369780384</v>
      </c>
      <c r="BF201" s="64"/>
      <c r="BG201" s="64"/>
    </row>
    <row r="203" spans="2:59" s="9" customFormat="1" x14ac:dyDescent="0.25">
      <c r="B203" s="9" t="s">
        <v>119</v>
      </c>
      <c r="E203" s="10" t="s">
        <v>120</v>
      </c>
    </row>
    <row r="204" spans="2:59" ht="13.8" thickBot="1" x14ac:dyDescent="0.3">
      <c r="C204" s="9" t="s">
        <v>121</v>
      </c>
      <c r="E204" s="11" t="s">
        <v>122</v>
      </c>
      <c r="F204" s="12"/>
      <c r="G204" s="9">
        <v>1960</v>
      </c>
      <c r="H204" s="9">
        <v>1961</v>
      </c>
      <c r="I204" s="9">
        <v>1962</v>
      </c>
      <c r="J204" s="9">
        <v>1963</v>
      </c>
      <c r="K204" s="9">
        <v>1964</v>
      </c>
      <c r="L204" s="9">
        <v>1965</v>
      </c>
      <c r="M204" s="9">
        <v>1966</v>
      </c>
      <c r="N204" s="9">
        <v>1967</v>
      </c>
      <c r="O204" s="9">
        <v>1968</v>
      </c>
      <c r="P204" s="9">
        <v>1969</v>
      </c>
      <c r="Q204" s="9">
        <v>1970</v>
      </c>
      <c r="R204" s="9">
        <v>1971</v>
      </c>
      <c r="S204" s="9">
        <v>1972</v>
      </c>
      <c r="T204" s="9">
        <v>1973</v>
      </c>
      <c r="U204" s="9">
        <v>1974</v>
      </c>
      <c r="V204" s="9">
        <v>1975</v>
      </c>
      <c r="W204" s="9">
        <v>1976</v>
      </c>
      <c r="X204" s="9">
        <v>1977</v>
      </c>
      <c r="Y204" s="9">
        <v>1978</v>
      </c>
      <c r="Z204" s="9">
        <v>1979</v>
      </c>
      <c r="AA204" s="9">
        <v>1980</v>
      </c>
      <c r="AB204" s="9">
        <v>1981</v>
      </c>
      <c r="AC204" s="9">
        <v>1982</v>
      </c>
      <c r="AD204" s="9">
        <v>1983</v>
      </c>
      <c r="AE204" s="9">
        <v>1984</v>
      </c>
      <c r="AF204" s="9">
        <v>1985</v>
      </c>
      <c r="AG204" s="9">
        <v>1986</v>
      </c>
      <c r="AH204" s="9">
        <v>1987</v>
      </c>
      <c r="AI204" s="9">
        <v>1988</v>
      </c>
      <c r="AJ204" s="9">
        <v>1989</v>
      </c>
      <c r="AK204" s="9">
        <v>1990</v>
      </c>
      <c r="AL204" s="9">
        <v>1991</v>
      </c>
      <c r="AM204" s="9">
        <v>1992</v>
      </c>
      <c r="AN204" s="9">
        <v>1993</v>
      </c>
      <c r="AO204" s="9">
        <v>1994</v>
      </c>
      <c r="AP204" s="9">
        <v>1995</v>
      </c>
      <c r="AQ204" s="9">
        <v>1996</v>
      </c>
      <c r="AR204" s="9">
        <v>1997</v>
      </c>
      <c r="AS204" s="9">
        <v>1998</v>
      </c>
      <c r="AT204" s="9">
        <v>1999</v>
      </c>
      <c r="AU204" s="9">
        <v>2000</v>
      </c>
      <c r="AV204" s="9">
        <v>2001</v>
      </c>
      <c r="AW204" s="9">
        <v>2002</v>
      </c>
      <c r="AX204" s="9">
        <v>2003</v>
      </c>
      <c r="AY204" s="9">
        <v>2004</v>
      </c>
      <c r="AZ204" s="9">
        <v>2005</v>
      </c>
      <c r="BA204" s="9">
        <v>2006</v>
      </c>
      <c r="BB204" s="9">
        <v>2007</v>
      </c>
      <c r="BC204" s="9">
        <v>2008</v>
      </c>
      <c r="BD204" s="9">
        <v>2009</v>
      </c>
      <c r="BE204" s="9">
        <v>2010</v>
      </c>
      <c r="BF204" s="9"/>
      <c r="BG204" s="9"/>
    </row>
    <row r="205" spans="2:59" s="13" customFormat="1" ht="14.4" x14ac:dyDescent="0.3">
      <c r="B205" s="14" t="s">
        <v>23</v>
      </c>
      <c r="C205" s="15" t="s">
        <v>24</v>
      </c>
      <c r="D205" s="15" t="s">
        <v>25</v>
      </c>
      <c r="E205" s="15"/>
      <c r="F205" s="16" t="s">
        <v>26</v>
      </c>
      <c r="G205" s="17">
        <v>82709.949006690367</v>
      </c>
      <c r="H205" s="17">
        <v>88065.777690473973</v>
      </c>
      <c r="I205" s="17">
        <v>93331.381662133703</v>
      </c>
      <c r="J205" s="17">
        <v>104101.28924072995</v>
      </c>
      <c r="K205" s="17">
        <v>110060.22077554894</v>
      </c>
      <c r="L205" s="17">
        <v>120142.15994538435</v>
      </c>
      <c r="M205" s="17">
        <v>121624.55718990644</v>
      </c>
      <c r="N205" s="17">
        <v>135022.95684678489</v>
      </c>
      <c r="O205" s="17">
        <v>150171.25550152847</v>
      </c>
      <c r="P205" s="17">
        <v>162418.76805147444</v>
      </c>
      <c r="Q205" s="17">
        <v>258726.92103230511</v>
      </c>
      <c r="R205" s="17">
        <v>230825.10468613257</v>
      </c>
      <c r="S205" s="17">
        <v>263574.46234027995</v>
      </c>
      <c r="T205" s="17">
        <v>284634.72749058006</v>
      </c>
      <c r="U205" s="17">
        <v>261795.92565736183</v>
      </c>
      <c r="V205" s="17">
        <v>280624.74096980877</v>
      </c>
      <c r="W205" s="17">
        <v>302353.10133373702</v>
      </c>
      <c r="X205" s="17">
        <v>330104.5483174547</v>
      </c>
      <c r="Y205" s="17">
        <v>339789.16786618461</v>
      </c>
      <c r="Z205" s="17">
        <v>359044.99424491526</v>
      </c>
      <c r="AA205" s="17">
        <v>418711.36257063667</v>
      </c>
      <c r="AB205" s="17">
        <v>418160.34375804762</v>
      </c>
      <c r="AC205" s="17">
        <v>396982.94899282831</v>
      </c>
      <c r="AD205" s="17">
        <v>405029.89031457261</v>
      </c>
      <c r="AE205" s="17">
        <v>433632.3352795486</v>
      </c>
      <c r="AF205" s="17">
        <v>448258.50304126414</v>
      </c>
      <c r="AG205" s="17">
        <v>458455.36635234568</v>
      </c>
      <c r="AH205" s="17">
        <v>492927.21460488462</v>
      </c>
      <c r="AI205" s="17">
        <v>506798.87677428074</v>
      </c>
      <c r="AJ205" s="17">
        <v>528807.12952204712</v>
      </c>
      <c r="AK205" s="17">
        <v>551648.61107171793</v>
      </c>
      <c r="AL205" s="17">
        <v>555335.07560080732</v>
      </c>
      <c r="AM205" s="17">
        <v>576694.72879587265</v>
      </c>
      <c r="AN205" s="17">
        <v>595606.33214390976</v>
      </c>
      <c r="AO205" s="17">
        <v>608944.0033387047</v>
      </c>
      <c r="AP205" s="17">
        <v>621134.47952904867</v>
      </c>
      <c r="AQ205" s="17">
        <v>629919.98596744018</v>
      </c>
      <c r="AR205" s="17">
        <v>642036.83393749455</v>
      </c>
      <c r="AS205" s="17">
        <v>656094.21302517713</v>
      </c>
      <c r="AT205" s="17">
        <v>636808.12727012311</v>
      </c>
      <c r="AU205" s="17">
        <v>675638.8456409988</v>
      </c>
      <c r="AV205" s="17">
        <v>481163.77411041351</v>
      </c>
      <c r="AW205" s="17">
        <v>534065.62843291182</v>
      </c>
      <c r="AX205" s="17">
        <v>543828.60239850881</v>
      </c>
      <c r="AY205" s="17">
        <v>558511.82729607134</v>
      </c>
      <c r="AZ205" s="17">
        <v>631373.03454715107</v>
      </c>
      <c r="BA205" s="17">
        <v>623346.12103308004</v>
      </c>
      <c r="BB205" s="17">
        <v>538321.24075094098</v>
      </c>
      <c r="BC205" s="17">
        <v>650764.22545444255</v>
      </c>
      <c r="BD205" s="17">
        <v>609324.69802514964</v>
      </c>
      <c r="BE205" s="17">
        <v>653217.15645604779</v>
      </c>
      <c r="BF205" s="17"/>
      <c r="BG205" s="17"/>
    </row>
    <row r="206" spans="2:59" s="13" customFormat="1" ht="14.4" x14ac:dyDescent="0.3">
      <c r="B206" s="18" t="s">
        <v>23</v>
      </c>
      <c r="C206" s="16" t="s">
        <v>27</v>
      </c>
      <c r="D206" s="16" t="s">
        <v>28</v>
      </c>
      <c r="E206" s="16"/>
      <c r="F206" s="16" t="s">
        <v>26</v>
      </c>
      <c r="G206" s="17">
        <v>613521.90934242262</v>
      </c>
      <c r="H206" s="17">
        <v>641995.48069762334</v>
      </c>
      <c r="I206" s="17">
        <v>685196.53720466862</v>
      </c>
      <c r="J206" s="17">
        <v>718307.85079259821</v>
      </c>
      <c r="K206" s="17">
        <v>771530.2629919569</v>
      </c>
      <c r="L206" s="17">
        <v>816620.24267717474</v>
      </c>
      <c r="M206" s="17">
        <v>884043.40084147791</v>
      </c>
      <c r="N206" s="17">
        <v>921249.98692660336</v>
      </c>
      <c r="O206" s="17">
        <v>995409.97603430459</v>
      </c>
      <c r="P206" s="17">
        <v>1062504.7259923723</v>
      </c>
      <c r="Q206" s="17">
        <v>998393.98002264474</v>
      </c>
      <c r="R206" s="17">
        <v>1090744.250668776</v>
      </c>
      <c r="S206" s="17">
        <v>1155015.9167879033</v>
      </c>
      <c r="T206" s="17">
        <v>1230416.3646377309</v>
      </c>
      <c r="U206" s="17">
        <v>1230214.581887359</v>
      </c>
      <c r="V206" s="17">
        <v>1230288.4329713928</v>
      </c>
      <c r="W206" s="17">
        <v>1352605.9910821186</v>
      </c>
      <c r="X206" s="17">
        <v>1406545.0047695604</v>
      </c>
      <c r="Y206" s="17">
        <v>1446775.4819543085</v>
      </c>
      <c r="Z206" s="17">
        <v>1496935.5112992034</v>
      </c>
      <c r="AA206" s="17">
        <v>1450013.790329414</v>
      </c>
      <c r="AB206" s="17">
        <v>1473548.8573806128</v>
      </c>
      <c r="AC206" s="17">
        <v>1323470.3804101727</v>
      </c>
      <c r="AD206" s="17">
        <v>1383010.5333330838</v>
      </c>
      <c r="AE206" s="17">
        <v>1518389.5188912237</v>
      </c>
      <c r="AF206" s="17">
        <v>1520658.7642710472</v>
      </c>
      <c r="AG206" s="17">
        <v>1467831.9315799754</v>
      </c>
      <c r="AH206" s="17">
        <v>1538747.8440990669</v>
      </c>
      <c r="AI206" s="17">
        <v>1640889.7323452721</v>
      </c>
      <c r="AJ206" s="17">
        <v>1692527.3429711515</v>
      </c>
      <c r="AK206" s="17">
        <v>1741229.4678812411</v>
      </c>
      <c r="AL206" s="17">
        <v>1927717.6370492023</v>
      </c>
      <c r="AM206" s="17">
        <v>1985480.9936973206</v>
      </c>
      <c r="AN206" s="17">
        <v>2001583.3671431267</v>
      </c>
      <c r="AO206" s="17">
        <v>2094140.6399893928</v>
      </c>
      <c r="AP206" s="17">
        <v>2119001.7918159398</v>
      </c>
      <c r="AQ206" s="17">
        <v>2161134.3712515831</v>
      </c>
      <c r="AR206" s="17">
        <v>2176304.6505444916</v>
      </c>
      <c r="AS206" s="17">
        <v>2207274.2333597974</v>
      </c>
      <c r="AT206" s="17">
        <v>2274547.4074647818</v>
      </c>
      <c r="AU206" s="17">
        <v>2329790.4593851878</v>
      </c>
      <c r="AV206" s="17">
        <v>2147360.5596738355</v>
      </c>
      <c r="AW206" s="17">
        <v>2039095.2111623129</v>
      </c>
      <c r="AX206" s="17">
        <v>1877932.0895828044</v>
      </c>
      <c r="AY206" s="17">
        <v>1888901.9669656674</v>
      </c>
      <c r="AZ206" s="17">
        <v>1892001.4742892829</v>
      </c>
      <c r="BA206" s="17">
        <v>1878552.9566771148</v>
      </c>
      <c r="BB206" s="17">
        <v>1906011.6242174616</v>
      </c>
      <c r="BC206" s="17">
        <v>1879013.1811802506</v>
      </c>
      <c r="BD206" s="17">
        <v>1641944.0599109333</v>
      </c>
      <c r="BE206" s="17">
        <v>1809801.5673567217</v>
      </c>
      <c r="BF206" s="17"/>
      <c r="BG206" s="17"/>
    </row>
    <row r="207" spans="2:59" s="13" customFormat="1" ht="14.4" x14ac:dyDescent="0.3">
      <c r="B207" s="18" t="s">
        <v>23</v>
      </c>
      <c r="C207" s="19" t="s">
        <v>29</v>
      </c>
      <c r="D207" s="16" t="s">
        <v>30</v>
      </c>
      <c r="E207" s="16"/>
      <c r="F207" s="16" t="s">
        <v>26</v>
      </c>
      <c r="G207" s="17">
        <v>10272.704809205688</v>
      </c>
      <c r="H207" s="17">
        <v>10050.94408356279</v>
      </c>
      <c r="I207" s="17">
        <v>9961.9963214701002</v>
      </c>
      <c r="J207" s="17">
        <v>9608.5583330161098</v>
      </c>
      <c r="K207" s="17">
        <v>9582.2153650606015</v>
      </c>
      <c r="L207" s="17">
        <v>9749.9507762062694</v>
      </c>
      <c r="M207" s="17">
        <v>9347.2347511385578</v>
      </c>
      <c r="N207" s="17">
        <v>9370.1570835235761</v>
      </c>
      <c r="O207" s="17">
        <v>9382.8376051909217</v>
      </c>
      <c r="P207" s="17">
        <v>9262.2281391070301</v>
      </c>
      <c r="Q207" s="17">
        <v>8786.1219032806021</v>
      </c>
      <c r="R207" s="17">
        <v>8642.987422099759</v>
      </c>
      <c r="S207" s="17">
        <v>8474.4493807902072</v>
      </c>
      <c r="T207" s="17">
        <v>8165.9533985610278</v>
      </c>
      <c r="U207" s="17">
        <v>7486.6087385991113</v>
      </c>
      <c r="V207" s="17">
        <v>7593.2866027132213</v>
      </c>
      <c r="W207" s="17">
        <v>6394.5079349487205</v>
      </c>
      <c r="X207" s="17">
        <v>6599.2943260225857</v>
      </c>
      <c r="Y207" s="17">
        <v>5117.5760430132605</v>
      </c>
      <c r="Z207" s="17">
        <v>5970.6918193562005</v>
      </c>
      <c r="AA207" s="17">
        <v>6018.5980955887335</v>
      </c>
      <c r="AB207" s="17">
        <v>6300.7919438971121</v>
      </c>
      <c r="AC207" s="17">
        <v>5484.1408496452659</v>
      </c>
      <c r="AD207" s="17">
        <v>5091.1523056493343</v>
      </c>
      <c r="AE207" s="17">
        <v>6373.8633493226844</v>
      </c>
      <c r="AF207" s="17">
        <v>7977.0170711380542</v>
      </c>
      <c r="AG207" s="17">
        <v>8020.2821166569693</v>
      </c>
      <c r="AH207" s="17">
        <v>8013.1222401834466</v>
      </c>
      <c r="AI207" s="17">
        <v>8002.7298523846903</v>
      </c>
      <c r="AJ207" s="17">
        <v>8009.5857473749802</v>
      </c>
      <c r="AK207" s="17">
        <v>8292.7936717964985</v>
      </c>
      <c r="AL207" s="17">
        <v>8212.1091850132798</v>
      </c>
      <c r="AM207" s="17">
        <v>8074.5850728653222</v>
      </c>
      <c r="AN207" s="17">
        <v>7812.1531801455685</v>
      </c>
      <c r="AO207" s="17">
        <v>8059.8939436074679</v>
      </c>
      <c r="AP207" s="17">
        <v>7838.0185061960738</v>
      </c>
      <c r="AQ207" s="17">
        <v>8024.8737686370532</v>
      </c>
      <c r="AR207" s="17">
        <v>8472.0317410455191</v>
      </c>
      <c r="AS207" s="17">
        <v>8528.7084345022413</v>
      </c>
      <c r="AT207" s="17">
        <v>8801.7512149253253</v>
      </c>
      <c r="AU207" s="17">
        <v>9016.3511519305302</v>
      </c>
      <c r="AV207" s="17">
        <v>9388.5215526194697</v>
      </c>
      <c r="AW207" s="17">
        <v>8676.4183026517112</v>
      </c>
      <c r="AX207" s="17">
        <v>13934.616808706029</v>
      </c>
      <c r="AY207" s="17">
        <v>14795.015292611164</v>
      </c>
      <c r="AZ207" s="17">
        <v>15372.268778904516</v>
      </c>
      <c r="BA207" s="17">
        <v>15078.310360049845</v>
      </c>
      <c r="BB207" s="17">
        <v>16771.493758509983</v>
      </c>
      <c r="BC207" s="17">
        <v>15814.240832670706</v>
      </c>
      <c r="BD207" s="17">
        <v>16043.944890941973</v>
      </c>
      <c r="BE207" s="17">
        <v>15870.939288773985</v>
      </c>
      <c r="BF207" s="17"/>
      <c r="BG207" s="17"/>
    </row>
    <row r="208" spans="2:59" s="13" customFormat="1" ht="14.4" x14ac:dyDescent="0.3">
      <c r="B208" s="18" t="s">
        <v>23</v>
      </c>
      <c r="C208" s="19" t="s">
        <v>31</v>
      </c>
      <c r="D208" s="16" t="s">
        <v>32</v>
      </c>
      <c r="E208" s="16"/>
      <c r="F208" s="16" t="s">
        <v>26</v>
      </c>
      <c r="G208" s="17">
        <v>99114.029133839373</v>
      </c>
      <c r="H208" s="17">
        <v>107476.13556425851</v>
      </c>
      <c r="I208" s="17">
        <v>119393.69248341526</v>
      </c>
      <c r="J208" s="17">
        <v>131109.75602225767</v>
      </c>
      <c r="K208" s="17">
        <v>144784.64885339802</v>
      </c>
      <c r="L208" s="17">
        <v>157650.66415136019</v>
      </c>
      <c r="M208" s="17">
        <v>174972.40803283529</v>
      </c>
      <c r="N208" s="17">
        <v>190892.49374971632</v>
      </c>
      <c r="O208" s="17">
        <v>218481.52217435147</v>
      </c>
      <c r="P208" s="17">
        <v>248606.36674366606</v>
      </c>
      <c r="Q208" s="17">
        <v>275832.07720904663</v>
      </c>
      <c r="R208" s="17">
        <v>297960.34726505203</v>
      </c>
      <c r="S208" s="17">
        <v>344034.43175733119</v>
      </c>
      <c r="T208" s="17">
        <v>361114.47761922097</v>
      </c>
      <c r="U208" s="17">
        <v>366065.4446346921</v>
      </c>
      <c r="V208" s="17">
        <v>378584.07206507894</v>
      </c>
      <c r="W208" s="17">
        <v>396408.11891150399</v>
      </c>
      <c r="X208" s="17">
        <v>429637.23216614698</v>
      </c>
      <c r="Y208" s="17">
        <v>456504.77462439722</v>
      </c>
      <c r="Z208" s="17">
        <v>470063.48251316528</v>
      </c>
      <c r="AA208" s="17">
        <v>499764.00063035294</v>
      </c>
      <c r="AB208" s="17">
        <v>510410.77753148164</v>
      </c>
      <c r="AC208" s="17">
        <v>524534.48603961279</v>
      </c>
      <c r="AD208" s="17">
        <v>546655.28835784667</v>
      </c>
      <c r="AE208" s="17">
        <v>576025.05868829822</v>
      </c>
      <c r="AF208" s="17">
        <v>596639.69409529108</v>
      </c>
      <c r="AG208" s="17">
        <v>622608.54847302742</v>
      </c>
      <c r="AH208" s="17">
        <v>655688.18923019525</v>
      </c>
      <c r="AI208" s="17">
        <v>699239.41596500564</v>
      </c>
      <c r="AJ208" s="17">
        <v>719658.64212770364</v>
      </c>
      <c r="AK208" s="17">
        <v>743907.37329771346</v>
      </c>
      <c r="AL208" s="17">
        <v>779928.16287150432</v>
      </c>
      <c r="AM208" s="17">
        <v>773069.09435608424</v>
      </c>
      <c r="AN208" s="17">
        <v>835277.26427988859</v>
      </c>
      <c r="AO208" s="17">
        <v>857683.3336706853</v>
      </c>
      <c r="AP208" s="17">
        <v>896375.65025642875</v>
      </c>
      <c r="AQ208" s="17">
        <v>944358.96198516188</v>
      </c>
      <c r="AR208" s="17">
        <v>950373.67845315149</v>
      </c>
      <c r="AS208" s="17">
        <v>1007496.6063627286</v>
      </c>
      <c r="AT208" s="17">
        <v>1035614.8859751037</v>
      </c>
      <c r="AU208" s="17">
        <v>1092076.1621052513</v>
      </c>
      <c r="AV208" s="17">
        <v>1115817.1556706836</v>
      </c>
      <c r="AW208" s="17">
        <v>1182024.5406735067</v>
      </c>
      <c r="AX208" s="17">
        <v>1205038.7039652339</v>
      </c>
      <c r="AY208" s="17">
        <v>1232467.6443055365</v>
      </c>
      <c r="AZ208" s="17">
        <v>1307182.1777402763</v>
      </c>
      <c r="BA208" s="17">
        <v>1311964.6021981928</v>
      </c>
      <c r="BB208" s="17">
        <v>1366080.8279751092</v>
      </c>
      <c r="BC208" s="17">
        <v>1367251.1383629376</v>
      </c>
      <c r="BD208" s="17">
        <v>1361950.866309867</v>
      </c>
      <c r="BE208" s="17">
        <v>1461095.8535309676</v>
      </c>
      <c r="BF208" s="17"/>
      <c r="BG208" s="17"/>
    </row>
    <row r="209" spans="2:59" s="13" customFormat="1" ht="14.4" x14ac:dyDescent="0.3">
      <c r="B209" s="18" t="s">
        <v>23</v>
      </c>
      <c r="C209" s="19" t="s">
        <v>33</v>
      </c>
      <c r="D209" s="16" t="s">
        <v>34</v>
      </c>
      <c r="E209" s="16"/>
      <c r="F209" s="16" t="s">
        <v>26</v>
      </c>
      <c r="G209" s="17">
        <v>118402.43209729604</v>
      </c>
      <c r="H209" s="17">
        <v>127776.9762459218</v>
      </c>
      <c r="I209" s="17">
        <v>144348.40536213946</v>
      </c>
      <c r="J209" s="17">
        <v>158217.44143484469</v>
      </c>
      <c r="K209" s="17">
        <v>174727.3556276387</v>
      </c>
      <c r="L209" s="17">
        <v>196344.26605372285</v>
      </c>
      <c r="M209" s="17">
        <v>216998.910794547</v>
      </c>
      <c r="N209" s="17">
        <v>246143.21590138503</v>
      </c>
      <c r="O209" s="17">
        <v>277461.65307818033</v>
      </c>
      <c r="P209" s="17">
        <v>309092.13994527893</v>
      </c>
      <c r="Q209" s="17">
        <v>349041.65996781137</v>
      </c>
      <c r="R209" s="17">
        <v>370143.59709353675</v>
      </c>
      <c r="S209" s="17">
        <v>395427.77193168137</v>
      </c>
      <c r="T209" s="17">
        <v>455722.58991676156</v>
      </c>
      <c r="U209" s="17">
        <v>455981.91526104923</v>
      </c>
      <c r="V209" s="17">
        <v>486569.81632062892</v>
      </c>
      <c r="W209" s="17">
        <v>512685.31356792676</v>
      </c>
      <c r="X209" s="17">
        <v>537912.40539064386</v>
      </c>
      <c r="Y209" s="17">
        <v>558393.3980239958</v>
      </c>
      <c r="Z209" s="17">
        <v>571931.37054420332</v>
      </c>
      <c r="AA209" s="17">
        <v>588861.01919659856</v>
      </c>
      <c r="AB209" s="17">
        <v>632034.0848952916</v>
      </c>
      <c r="AC209" s="17">
        <v>648767.59307810641</v>
      </c>
      <c r="AD209" s="17">
        <v>662938.01715980994</v>
      </c>
      <c r="AE209" s="17">
        <v>706957.11493557424</v>
      </c>
      <c r="AF209" s="17">
        <v>751233.47807530989</v>
      </c>
      <c r="AG209" s="17">
        <v>786334.07751230197</v>
      </c>
      <c r="AH209" s="17">
        <v>829047.10635147383</v>
      </c>
      <c r="AI209" s="17">
        <v>857988.24164718692</v>
      </c>
      <c r="AJ209" s="17">
        <v>904539.22886149131</v>
      </c>
      <c r="AK209" s="17">
        <v>940721.46666964679</v>
      </c>
      <c r="AL209" s="17">
        <v>964802.76903587801</v>
      </c>
      <c r="AM209" s="17">
        <v>959003.16812811745</v>
      </c>
      <c r="AN209" s="17">
        <v>1008656.9989639369</v>
      </c>
      <c r="AO209" s="17">
        <v>1048304.6776756175</v>
      </c>
      <c r="AP209" s="17">
        <v>1102792.2945574815</v>
      </c>
      <c r="AQ209" s="17">
        <v>1142724.259544421</v>
      </c>
      <c r="AR209" s="17">
        <v>1208230.7600872426</v>
      </c>
      <c r="AS209" s="17">
        <v>1266028.4320728432</v>
      </c>
      <c r="AT209" s="17">
        <v>1114579.8916054112</v>
      </c>
      <c r="AU209" s="17">
        <v>1401769.652186916</v>
      </c>
      <c r="AV209" s="17">
        <v>1462874.5249907812</v>
      </c>
      <c r="AW209" s="17">
        <v>1567850.8045201148</v>
      </c>
      <c r="AX209" s="17">
        <v>1717076.7709861014</v>
      </c>
      <c r="AY209" s="17">
        <v>1777268.9156770729</v>
      </c>
      <c r="AZ209" s="17">
        <v>1855043.4283876186</v>
      </c>
      <c r="BA209" s="17">
        <v>1906044.5122549213</v>
      </c>
      <c r="BB209" s="17">
        <v>1976997.4946611701</v>
      </c>
      <c r="BC209" s="17">
        <v>1992639.131983073</v>
      </c>
      <c r="BD209" s="17">
        <v>1989174.533296054</v>
      </c>
      <c r="BE209" s="17">
        <v>2016702.731568085</v>
      </c>
      <c r="BF209" s="17"/>
      <c r="BG209" s="17"/>
    </row>
    <row r="210" spans="2:59" s="13" customFormat="1" ht="14.4" x14ac:dyDescent="0.3">
      <c r="B210" s="18" t="s">
        <v>23</v>
      </c>
      <c r="C210" s="19" t="s">
        <v>35</v>
      </c>
      <c r="D210" s="16" t="s">
        <v>36</v>
      </c>
      <c r="E210" s="16"/>
      <c r="F210" s="16" t="s">
        <v>26</v>
      </c>
      <c r="G210" s="17">
        <v>55434.734246911801</v>
      </c>
      <c r="H210" s="17">
        <v>55209.706308895598</v>
      </c>
      <c r="I210" s="17">
        <v>51778.018328099461</v>
      </c>
      <c r="J210" s="17">
        <v>66263.422904151143</v>
      </c>
      <c r="K210" s="17">
        <v>64303.713647638288</v>
      </c>
      <c r="L210" s="17">
        <v>54721.170434127598</v>
      </c>
      <c r="M210" s="17">
        <v>58165.864190279062</v>
      </c>
      <c r="N210" s="17">
        <v>45547.739044356742</v>
      </c>
      <c r="O210" s="17">
        <v>42111.000540829373</v>
      </c>
      <c r="P210" s="17">
        <v>42642.743341035552</v>
      </c>
      <c r="Q210" s="17">
        <v>27613.796899129909</v>
      </c>
      <c r="R210" s="17">
        <v>30480.008541678671</v>
      </c>
      <c r="S210" s="17">
        <v>26828.121733420536</v>
      </c>
      <c r="T210" s="17">
        <v>27571.047977269398</v>
      </c>
      <c r="U210" s="17">
        <v>37416.483295614409</v>
      </c>
      <c r="V210" s="17">
        <v>48258.859761539105</v>
      </c>
      <c r="W210" s="17">
        <v>58485.877331294658</v>
      </c>
      <c r="X210" s="17">
        <v>68813.089830857047</v>
      </c>
      <c r="Y210" s="17">
        <v>79052.029612977189</v>
      </c>
      <c r="Z210" s="17">
        <v>89322.357329049613</v>
      </c>
      <c r="AA210" s="17">
        <v>99408.761158514637</v>
      </c>
      <c r="AB210" s="17">
        <v>110211.49618620232</v>
      </c>
      <c r="AC210" s="17">
        <v>121936.03914230125</v>
      </c>
      <c r="AD210" s="17">
        <v>132476.45540434288</v>
      </c>
      <c r="AE210" s="17">
        <v>142614.02462347114</v>
      </c>
      <c r="AF210" s="17">
        <v>154264.16353670019</v>
      </c>
      <c r="AG210" s="17">
        <v>165607.97067196376</v>
      </c>
      <c r="AH210" s="17">
        <v>175957.87167706827</v>
      </c>
      <c r="AI210" s="17">
        <v>186213.79620887814</v>
      </c>
      <c r="AJ210" s="17">
        <v>197162.17753242742</v>
      </c>
      <c r="AK210" s="17">
        <v>208084.79957618995</v>
      </c>
      <c r="AL210" s="17">
        <v>219035.14285769212</v>
      </c>
      <c r="AM210" s="17">
        <v>229911.44379701529</v>
      </c>
      <c r="AN210" s="17">
        <v>241463.18307435318</v>
      </c>
      <c r="AO210" s="17">
        <v>253240.51138327198</v>
      </c>
      <c r="AP210" s="17">
        <v>264028.63651648088</v>
      </c>
      <c r="AQ210" s="17">
        <v>275098.18469846295</v>
      </c>
      <c r="AR210" s="17">
        <v>286012.89691176213</v>
      </c>
      <c r="AS210" s="17">
        <v>296898.43583496858</v>
      </c>
      <c r="AT210" s="17">
        <v>307221.8288917155</v>
      </c>
      <c r="AU210" s="17">
        <v>318139.39700573904</v>
      </c>
      <c r="AV210" s="17">
        <v>329577.02435185655</v>
      </c>
      <c r="AW210" s="17">
        <v>340107.01504358172</v>
      </c>
      <c r="AX210" s="17">
        <v>344968.72948307631</v>
      </c>
      <c r="AY210" s="17">
        <v>345786.37762650661</v>
      </c>
      <c r="AZ210" s="17">
        <v>308262.5265563454</v>
      </c>
      <c r="BA210" s="17">
        <v>302553.94104083709</v>
      </c>
      <c r="BB210" s="17">
        <v>328797.61433237954</v>
      </c>
      <c r="BC210" s="17">
        <v>357907.07700599916</v>
      </c>
      <c r="BD210" s="17">
        <v>307514.42323242978</v>
      </c>
      <c r="BE210" s="17">
        <v>286084.38203963009</v>
      </c>
      <c r="BF210" s="17"/>
      <c r="BG210" s="17"/>
    </row>
    <row r="211" spans="2:59" s="13" customFormat="1" ht="15" thickBot="1" x14ac:dyDescent="0.35">
      <c r="B211" s="20"/>
      <c r="C211" s="21" t="s">
        <v>37</v>
      </c>
      <c r="D211" s="22"/>
      <c r="E211" s="22"/>
      <c r="F211" s="16" t="s">
        <v>26</v>
      </c>
      <c r="G211" s="65">
        <f>SUM(G205:G210)</f>
        <v>979455.75863636599</v>
      </c>
      <c r="H211" s="23">
        <f t="shared" ref="H211:BE211" si="51">SUM(H205:H210)</f>
        <v>1030575.0205907361</v>
      </c>
      <c r="I211" s="23">
        <f t="shared" si="51"/>
        <v>1104010.0313619268</v>
      </c>
      <c r="J211" s="23">
        <f t="shared" si="51"/>
        <v>1187608.3187275976</v>
      </c>
      <c r="K211" s="23">
        <f t="shared" si="51"/>
        <v>1274988.4172612415</v>
      </c>
      <c r="L211" s="23">
        <f t="shared" si="51"/>
        <v>1355228.454037976</v>
      </c>
      <c r="M211" s="23">
        <f t="shared" si="51"/>
        <v>1465152.3758001844</v>
      </c>
      <c r="N211" s="23">
        <f t="shared" si="51"/>
        <v>1548226.5495523699</v>
      </c>
      <c r="O211" s="23">
        <f t="shared" si="51"/>
        <v>1693018.2449343849</v>
      </c>
      <c r="P211" s="23">
        <f t="shared" si="51"/>
        <v>1834526.9722129342</v>
      </c>
      <c r="Q211" s="23">
        <f t="shared" si="51"/>
        <v>1918394.5570342182</v>
      </c>
      <c r="R211" s="23">
        <f t="shared" si="51"/>
        <v>2028796.2956772759</v>
      </c>
      <c r="S211" s="23">
        <f t="shared" si="51"/>
        <v>2193355.1539314063</v>
      </c>
      <c r="T211" s="23">
        <f t="shared" si="51"/>
        <v>2367625.161040124</v>
      </c>
      <c r="U211" s="23">
        <f t="shared" si="51"/>
        <v>2358960.9594746754</v>
      </c>
      <c r="V211" s="23">
        <f t="shared" si="51"/>
        <v>2431919.2086911616</v>
      </c>
      <c r="W211" s="23">
        <f t="shared" si="51"/>
        <v>2628932.9101615297</v>
      </c>
      <c r="X211" s="23">
        <f t="shared" si="51"/>
        <v>2779611.574800686</v>
      </c>
      <c r="Y211" s="23">
        <f t="shared" si="51"/>
        <v>2885632.4281248767</v>
      </c>
      <c r="Z211" s="23">
        <f t="shared" si="51"/>
        <v>2993268.4077498927</v>
      </c>
      <c r="AA211" s="23">
        <f t="shared" si="51"/>
        <v>3062777.5319811059</v>
      </c>
      <c r="AB211" s="23">
        <f t="shared" si="51"/>
        <v>3150666.3516955329</v>
      </c>
      <c r="AC211" s="23">
        <f t="shared" si="51"/>
        <v>3021175.5885126665</v>
      </c>
      <c r="AD211" s="23">
        <f t="shared" si="51"/>
        <v>3135201.3368753055</v>
      </c>
      <c r="AE211" s="23">
        <f t="shared" si="51"/>
        <v>3383991.9157674387</v>
      </c>
      <c r="AF211" s="23">
        <f t="shared" si="51"/>
        <v>3479031.620090751</v>
      </c>
      <c r="AG211" s="23">
        <f t="shared" si="51"/>
        <v>3508858.1767062712</v>
      </c>
      <c r="AH211" s="23">
        <f t="shared" si="51"/>
        <v>3700381.3482028721</v>
      </c>
      <c r="AI211" s="23">
        <f t="shared" si="51"/>
        <v>3899132.7927930085</v>
      </c>
      <c r="AJ211" s="23">
        <f t="shared" si="51"/>
        <v>4050704.1067621964</v>
      </c>
      <c r="AK211" s="23">
        <f t="shared" si="51"/>
        <v>4193884.5121683055</v>
      </c>
      <c r="AL211" s="23">
        <f t="shared" si="51"/>
        <v>4455030.8966000974</v>
      </c>
      <c r="AM211" s="23">
        <f t="shared" si="51"/>
        <v>4532234.0138472756</v>
      </c>
      <c r="AN211" s="23">
        <f t="shared" si="51"/>
        <v>4690399.2987853605</v>
      </c>
      <c r="AO211" s="23">
        <f t="shared" si="51"/>
        <v>4870373.0600012802</v>
      </c>
      <c r="AP211" s="23">
        <f t="shared" si="51"/>
        <v>5011170.8711815756</v>
      </c>
      <c r="AQ211" s="23">
        <f t="shared" si="51"/>
        <v>5161260.6372157056</v>
      </c>
      <c r="AR211" s="23">
        <f t="shared" si="51"/>
        <v>5271430.8516751872</v>
      </c>
      <c r="AS211" s="23">
        <f t="shared" si="51"/>
        <v>5442320.6290900176</v>
      </c>
      <c r="AT211" s="23">
        <f t="shared" si="51"/>
        <v>5377573.8924220596</v>
      </c>
      <c r="AU211" s="23">
        <f t="shared" si="51"/>
        <v>5826430.8674760237</v>
      </c>
      <c r="AV211" s="23">
        <f t="shared" si="51"/>
        <v>5546181.5603501899</v>
      </c>
      <c r="AW211" s="23">
        <f t="shared" si="51"/>
        <v>5671819.6181350788</v>
      </c>
      <c r="AX211" s="23">
        <f t="shared" si="51"/>
        <v>5702779.5132244313</v>
      </c>
      <c r="AY211" s="23">
        <f t="shared" si="51"/>
        <v>5817731.7471634652</v>
      </c>
      <c r="AZ211" s="23">
        <f t="shared" si="51"/>
        <v>6009234.9102995796</v>
      </c>
      <c r="BA211" s="23">
        <f t="shared" si="51"/>
        <v>6037540.4435641961</v>
      </c>
      <c r="BB211" s="23">
        <f t="shared" si="51"/>
        <v>6132980.2956955712</v>
      </c>
      <c r="BC211" s="23">
        <f t="shared" si="51"/>
        <v>6263388.9948193729</v>
      </c>
      <c r="BD211" s="23">
        <f t="shared" si="51"/>
        <v>5925952.5256653754</v>
      </c>
      <c r="BE211" s="23">
        <f t="shared" si="51"/>
        <v>6242772.6302402262</v>
      </c>
      <c r="BF211" s="23"/>
      <c r="BG211" s="23"/>
    </row>
    <row r="213" spans="2:59" s="9" customFormat="1" x14ac:dyDescent="0.25">
      <c r="B213" s="9" t="s">
        <v>123</v>
      </c>
      <c r="E213" s="10"/>
    </row>
    <row r="214" spans="2:59" ht="13.8" thickBot="1" x14ac:dyDescent="0.3">
      <c r="C214" s="9" t="s">
        <v>124</v>
      </c>
      <c r="E214" s="11"/>
      <c r="F214" s="12"/>
      <c r="G214" s="9">
        <v>1960</v>
      </c>
      <c r="H214" s="9">
        <v>1961</v>
      </c>
      <c r="I214" s="9">
        <v>1962</v>
      </c>
      <c r="J214" s="9">
        <v>1963</v>
      </c>
      <c r="K214" s="9">
        <v>1964</v>
      </c>
      <c r="L214" s="9">
        <v>1965</v>
      </c>
      <c r="M214" s="9">
        <v>1966</v>
      </c>
      <c r="N214" s="9">
        <v>1967</v>
      </c>
      <c r="O214" s="9">
        <v>1968</v>
      </c>
      <c r="P214" s="9">
        <v>1969</v>
      </c>
      <c r="Q214" s="9">
        <v>1970</v>
      </c>
      <c r="R214" s="9">
        <v>1971</v>
      </c>
      <c r="S214" s="9">
        <v>1972</v>
      </c>
      <c r="T214" s="9">
        <v>1973</v>
      </c>
      <c r="U214" s="9">
        <v>1974</v>
      </c>
      <c r="V214" s="9">
        <v>1975</v>
      </c>
      <c r="W214" s="9">
        <v>1976</v>
      </c>
      <c r="X214" s="9">
        <v>1977</v>
      </c>
      <c r="Y214" s="9">
        <v>1978</v>
      </c>
      <c r="Z214" s="9">
        <v>1979</v>
      </c>
      <c r="AA214" s="9">
        <v>1980</v>
      </c>
      <c r="AB214" s="9">
        <v>1981</v>
      </c>
      <c r="AC214" s="9">
        <v>1982</v>
      </c>
      <c r="AD214" s="9">
        <v>1983</v>
      </c>
      <c r="AE214" s="9">
        <v>1984</v>
      </c>
      <c r="AF214" s="9">
        <v>1985</v>
      </c>
      <c r="AG214" s="9">
        <v>1986</v>
      </c>
      <c r="AH214" s="9">
        <v>1987</v>
      </c>
      <c r="AI214" s="9">
        <v>1988</v>
      </c>
      <c r="AJ214" s="9">
        <v>1989</v>
      </c>
      <c r="AK214" s="9">
        <v>1990</v>
      </c>
      <c r="AL214" s="9">
        <v>1991</v>
      </c>
      <c r="AM214" s="9">
        <v>1992</v>
      </c>
      <c r="AN214" s="9">
        <v>1993</v>
      </c>
      <c r="AO214" s="9">
        <v>1994</v>
      </c>
      <c r="AP214" s="9">
        <v>1995</v>
      </c>
      <c r="AQ214" s="9">
        <v>1996</v>
      </c>
      <c r="AR214" s="9">
        <v>1997</v>
      </c>
      <c r="AS214" s="9">
        <v>1998</v>
      </c>
      <c r="AT214" s="9">
        <v>1999</v>
      </c>
      <c r="AU214" s="9">
        <v>2000</v>
      </c>
      <c r="AV214" s="9">
        <v>2001</v>
      </c>
      <c r="AW214" s="9">
        <v>2002</v>
      </c>
      <c r="AX214" s="9">
        <v>2003</v>
      </c>
      <c r="AY214" s="9">
        <v>2004</v>
      </c>
      <c r="AZ214" s="9">
        <v>2005</v>
      </c>
      <c r="BA214" s="9">
        <v>2006</v>
      </c>
      <c r="BB214" s="9">
        <v>2007</v>
      </c>
      <c r="BC214" s="9">
        <v>2008</v>
      </c>
      <c r="BD214" s="9">
        <v>2009</v>
      </c>
      <c r="BE214" s="9">
        <v>2010</v>
      </c>
      <c r="BF214" s="9"/>
      <c r="BG214" s="9"/>
    </row>
    <row r="215" spans="2:59" s="13" customFormat="1" ht="14.4" x14ac:dyDescent="0.3">
      <c r="B215" s="14" t="s">
        <v>23</v>
      </c>
      <c r="C215" s="15" t="s">
        <v>24</v>
      </c>
      <c r="D215" s="15" t="s">
        <v>25</v>
      </c>
      <c r="E215" s="15"/>
      <c r="F215" s="16" t="s">
        <v>42</v>
      </c>
      <c r="G215" s="66">
        <f>G205/G194</f>
        <v>0.18839266806278149</v>
      </c>
      <c r="H215" s="66">
        <f t="shared" ref="H215:BE220" si="52">H205/H194</f>
        <v>0.19267272703122212</v>
      </c>
      <c r="I215" s="66">
        <f t="shared" si="52"/>
        <v>0.19461877547936612</v>
      </c>
      <c r="J215" s="66">
        <f t="shared" si="52"/>
        <v>0.19410437862445443</v>
      </c>
      <c r="K215" s="66">
        <f t="shared" si="52"/>
        <v>0.19428159233980871</v>
      </c>
      <c r="L215" s="66">
        <f t="shared" si="52"/>
        <v>0.19529599987685142</v>
      </c>
      <c r="M215" s="66">
        <f t="shared" si="52"/>
        <v>0.19330916216767668</v>
      </c>
      <c r="N215" s="66">
        <f t="shared" si="52"/>
        <v>0.20662875655850116</v>
      </c>
      <c r="O215" s="66">
        <f t="shared" si="52"/>
        <v>0.20596828627694846</v>
      </c>
      <c r="P215" s="66">
        <f t="shared" si="52"/>
        <v>0.20314216434832413</v>
      </c>
      <c r="Q215" s="66">
        <f t="shared" si="52"/>
        <v>0.1976073964799458</v>
      </c>
      <c r="R215" s="66">
        <f t="shared" si="52"/>
        <v>0.19756339057471764</v>
      </c>
      <c r="S215" s="66">
        <f t="shared" si="52"/>
        <v>0.19339673892503753</v>
      </c>
      <c r="T215" s="66">
        <f t="shared" si="52"/>
        <v>0.19249924636921273</v>
      </c>
      <c r="U215" s="66">
        <f t="shared" si="52"/>
        <v>0.18884968618992823</v>
      </c>
      <c r="V215" s="66">
        <f t="shared" si="52"/>
        <v>0.19183706491178973</v>
      </c>
      <c r="W215" s="66">
        <f t="shared" si="52"/>
        <v>0.1908725214821865</v>
      </c>
      <c r="X215" s="66">
        <f t="shared" si="52"/>
        <v>0.18511759851941414</v>
      </c>
      <c r="Y215" s="66">
        <f t="shared" si="52"/>
        <v>0.19058224803547497</v>
      </c>
      <c r="Z215" s="66">
        <f t="shared" si="52"/>
        <v>0.19243796810677127</v>
      </c>
      <c r="AA215" s="66">
        <f t="shared" si="52"/>
        <v>0.19371456542084201</v>
      </c>
      <c r="AB215" s="66">
        <f t="shared" si="52"/>
        <v>0.19233964041571086</v>
      </c>
      <c r="AC215" s="66">
        <f t="shared" si="52"/>
        <v>0.19764383267795851</v>
      </c>
      <c r="AD215" s="66">
        <f t="shared" si="52"/>
        <v>0.19819044471361449</v>
      </c>
      <c r="AE215" s="66">
        <f t="shared" si="52"/>
        <v>0.19691185847065304</v>
      </c>
      <c r="AF215" s="66">
        <f t="shared" si="52"/>
        <v>0.19448118012413051</v>
      </c>
      <c r="AG215" s="66">
        <f t="shared" si="52"/>
        <v>0.19560531400110057</v>
      </c>
      <c r="AH215" s="66">
        <f t="shared" si="52"/>
        <v>0.19293156822340513</v>
      </c>
      <c r="AI215" s="66">
        <f t="shared" si="52"/>
        <v>0.19197081484345047</v>
      </c>
      <c r="AJ215" s="66">
        <f t="shared" si="52"/>
        <v>0.19208816305953066</v>
      </c>
      <c r="AK215" s="66">
        <f t="shared" si="52"/>
        <v>0.19092510129007703</v>
      </c>
      <c r="AL215" s="66">
        <f t="shared" si="52"/>
        <v>0.19221532816242518</v>
      </c>
      <c r="AM215" s="66">
        <f t="shared" si="52"/>
        <v>0.18837023907011927</v>
      </c>
      <c r="AN215" s="66">
        <f t="shared" si="52"/>
        <v>0.19070628519341443</v>
      </c>
      <c r="AO215" s="66">
        <f t="shared" si="52"/>
        <v>0.19124223506134255</v>
      </c>
      <c r="AP215" s="66">
        <f t="shared" si="52"/>
        <v>0.19192644122982011</v>
      </c>
      <c r="AQ215" s="66">
        <f t="shared" si="52"/>
        <v>0.19323830271466697</v>
      </c>
      <c r="AR215" s="66">
        <f t="shared" si="52"/>
        <v>0.19127583005775795</v>
      </c>
      <c r="AS215" s="66">
        <f t="shared" si="52"/>
        <v>0.1922115806207326</v>
      </c>
      <c r="AT215" s="66">
        <f t="shared" si="52"/>
        <v>0.1890510982221475</v>
      </c>
      <c r="AU215" s="66">
        <f t="shared" si="52"/>
        <v>0.19106154763162012</v>
      </c>
      <c r="AV215" s="66">
        <f t="shared" si="52"/>
        <v>0.18307609508260575</v>
      </c>
      <c r="AW215" s="66">
        <f t="shared" si="52"/>
        <v>0.19501284741122554</v>
      </c>
      <c r="AX215" s="66">
        <f t="shared" si="52"/>
        <v>0.19593442532084759</v>
      </c>
      <c r="AY215" s="66">
        <f t="shared" si="52"/>
        <v>0.19704515542525308</v>
      </c>
      <c r="AZ215" s="66">
        <f t="shared" si="52"/>
        <v>0.19887438802147961</v>
      </c>
      <c r="BA215" s="66">
        <f t="shared" si="52"/>
        <v>0.19995617240704919</v>
      </c>
      <c r="BB215" s="66">
        <f t="shared" si="52"/>
        <v>0.19646319569420609</v>
      </c>
      <c r="BC215" s="66">
        <f t="shared" si="52"/>
        <v>0.19862083219457394</v>
      </c>
      <c r="BD215" s="66">
        <f t="shared" si="52"/>
        <v>0.19930758485926711</v>
      </c>
      <c r="BE215" s="66">
        <f t="shared" si="52"/>
        <v>0.19795211750259029</v>
      </c>
      <c r="BF215" s="66"/>
      <c r="BG215" s="66"/>
    </row>
    <row r="216" spans="2:59" s="13" customFormat="1" ht="14.4" x14ac:dyDescent="0.3">
      <c r="B216" s="18" t="s">
        <v>23</v>
      </c>
      <c r="C216" s="16" t="s">
        <v>27</v>
      </c>
      <c r="D216" s="16" t="s">
        <v>28</v>
      </c>
      <c r="E216" s="16"/>
      <c r="F216" s="16" t="s">
        <v>42</v>
      </c>
      <c r="G216" s="66">
        <f t="shared" ref="G216:V220" si="53">G206/G195</f>
        <v>0.18839266806278143</v>
      </c>
      <c r="H216" s="66">
        <f t="shared" si="53"/>
        <v>0.19267272703122215</v>
      </c>
      <c r="I216" s="66">
        <f t="shared" si="53"/>
        <v>0.1946187754793661</v>
      </c>
      <c r="J216" s="66">
        <f t="shared" si="53"/>
        <v>0.1941043786244544</v>
      </c>
      <c r="K216" s="66">
        <f t="shared" si="53"/>
        <v>0.19428159233980866</v>
      </c>
      <c r="L216" s="66">
        <f t="shared" si="53"/>
        <v>0.19529599987685139</v>
      </c>
      <c r="M216" s="66">
        <f t="shared" si="53"/>
        <v>0.19330916216767668</v>
      </c>
      <c r="N216" s="66">
        <f t="shared" si="53"/>
        <v>0.20662875655850124</v>
      </c>
      <c r="O216" s="66">
        <f t="shared" si="53"/>
        <v>0.20596828627694849</v>
      </c>
      <c r="P216" s="66">
        <f t="shared" si="53"/>
        <v>0.20314216434832411</v>
      </c>
      <c r="Q216" s="66">
        <f t="shared" si="53"/>
        <v>0.1976073964799458</v>
      </c>
      <c r="R216" s="66">
        <f t="shared" si="53"/>
        <v>0.19756339057471767</v>
      </c>
      <c r="S216" s="66">
        <f t="shared" si="53"/>
        <v>0.1933967389250375</v>
      </c>
      <c r="T216" s="66">
        <f t="shared" si="53"/>
        <v>0.19249924636921273</v>
      </c>
      <c r="U216" s="66">
        <f t="shared" si="53"/>
        <v>0.18884968618992826</v>
      </c>
      <c r="V216" s="66">
        <f t="shared" si="53"/>
        <v>0.19183706491178976</v>
      </c>
      <c r="W216" s="66">
        <f t="shared" si="52"/>
        <v>0.19087252148218653</v>
      </c>
      <c r="X216" s="66">
        <f t="shared" si="52"/>
        <v>0.18511759851941412</v>
      </c>
      <c r="Y216" s="66">
        <f t="shared" si="52"/>
        <v>0.19058224803547499</v>
      </c>
      <c r="Z216" s="66">
        <f t="shared" si="52"/>
        <v>0.19243796810677127</v>
      </c>
      <c r="AA216" s="66">
        <f t="shared" si="52"/>
        <v>0.19371456542084201</v>
      </c>
      <c r="AB216" s="66">
        <f t="shared" si="52"/>
        <v>0.19233964041571083</v>
      </c>
      <c r="AC216" s="66">
        <f t="shared" si="52"/>
        <v>0.19764383267795854</v>
      </c>
      <c r="AD216" s="66">
        <f t="shared" si="52"/>
        <v>0.19819044471361444</v>
      </c>
      <c r="AE216" s="66">
        <f t="shared" si="52"/>
        <v>0.19691185847065296</v>
      </c>
      <c r="AF216" s="66">
        <f t="shared" si="52"/>
        <v>0.19448118012413046</v>
      </c>
      <c r="AG216" s="66">
        <f t="shared" si="52"/>
        <v>0.19560531400110054</v>
      </c>
      <c r="AH216" s="66">
        <f t="shared" si="52"/>
        <v>0.19293156822340518</v>
      </c>
      <c r="AI216" s="66">
        <f t="shared" si="52"/>
        <v>0.19197081484345049</v>
      </c>
      <c r="AJ216" s="66">
        <f t="shared" si="52"/>
        <v>0.19208816305953064</v>
      </c>
      <c r="AK216" s="66">
        <f t="shared" si="52"/>
        <v>0.19092510129007706</v>
      </c>
      <c r="AL216" s="66">
        <f t="shared" si="52"/>
        <v>0.19221532816242515</v>
      </c>
      <c r="AM216" s="66">
        <f t="shared" si="52"/>
        <v>0.18837023907011927</v>
      </c>
      <c r="AN216" s="66">
        <f t="shared" si="52"/>
        <v>0.19070628519341443</v>
      </c>
      <c r="AO216" s="66">
        <f t="shared" si="52"/>
        <v>0.19124223506134258</v>
      </c>
      <c r="AP216" s="66">
        <f t="shared" si="52"/>
        <v>0.19192644122982006</v>
      </c>
      <c r="AQ216" s="66">
        <f t="shared" si="52"/>
        <v>0.19323830271466694</v>
      </c>
      <c r="AR216" s="66">
        <f t="shared" si="52"/>
        <v>0.19127583005775795</v>
      </c>
      <c r="AS216" s="66">
        <f t="shared" si="52"/>
        <v>0.19221158062073254</v>
      </c>
      <c r="AT216" s="66">
        <f t="shared" si="52"/>
        <v>0.18905109822214747</v>
      </c>
      <c r="AU216" s="66">
        <f t="shared" si="52"/>
        <v>0.19106154763162009</v>
      </c>
      <c r="AV216" s="66">
        <f t="shared" si="52"/>
        <v>0.18307609508260575</v>
      </c>
      <c r="AW216" s="66">
        <f t="shared" si="52"/>
        <v>0.19501284741122554</v>
      </c>
      <c r="AX216" s="66">
        <f t="shared" si="52"/>
        <v>0.19593442532084757</v>
      </c>
      <c r="AY216" s="66">
        <f t="shared" si="52"/>
        <v>0.19704515542525311</v>
      </c>
      <c r="AZ216" s="66">
        <f t="shared" si="52"/>
        <v>0.19887438802147958</v>
      </c>
      <c r="BA216" s="66">
        <f t="shared" si="52"/>
        <v>0.19995617240704922</v>
      </c>
      <c r="BB216" s="66">
        <f t="shared" si="52"/>
        <v>0.19646319569420606</v>
      </c>
      <c r="BC216" s="66">
        <f t="shared" si="52"/>
        <v>0.19862083219457394</v>
      </c>
      <c r="BD216" s="66">
        <f t="shared" si="52"/>
        <v>0.19930758485926711</v>
      </c>
      <c r="BE216" s="66">
        <f t="shared" si="52"/>
        <v>0.19795211750259026</v>
      </c>
      <c r="BF216" s="66"/>
      <c r="BG216" s="66"/>
    </row>
    <row r="217" spans="2:59" s="63" customFormat="1" ht="14.4" x14ac:dyDescent="0.3">
      <c r="B217" s="59" t="s">
        <v>23</v>
      </c>
      <c r="C217" s="60" t="s">
        <v>29</v>
      </c>
      <c r="D217" s="61" t="s">
        <v>30</v>
      </c>
      <c r="E217" s="61"/>
      <c r="F217" s="61" t="s">
        <v>42</v>
      </c>
      <c r="G217" s="67">
        <f t="shared" si="53"/>
        <v>0.18839266806278149</v>
      </c>
      <c r="H217" s="67">
        <f t="shared" si="52"/>
        <v>0.19267272703122218</v>
      </c>
      <c r="I217" s="67">
        <f t="shared" si="52"/>
        <v>0.19461877547936612</v>
      </c>
      <c r="J217" s="67">
        <f t="shared" si="52"/>
        <v>0.19410437862445445</v>
      </c>
      <c r="K217" s="67">
        <f t="shared" si="52"/>
        <v>0.19428159233980871</v>
      </c>
      <c r="L217" s="67">
        <f t="shared" si="52"/>
        <v>0.19529599987685142</v>
      </c>
      <c r="M217" s="67">
        <f t="shared" si="52"/>
        <v>0.19330916216767674</v>
      </c>
      <c r="N217" s="67">
        <f t="shared" si="52"/>
        <v>0.20662875655850121</v>
      </c>
      <c r="O217" s="67">
        <f t="shared" si="52"/>
        <v>0.20596828627694846</v>
      </c>
      <c r="P217" s="67">
        <f t="shared" si="52"/>
        <v>0.20314216434832413</v>
      </c>
      <c r="Q217" s="67">
        <f t="shared" si="52"/>
        <v>0.1976073964799458</v>
      </c>
      <c r="R217" s="67">
        <f t="shared" si="52"/>
        <v>0.1975633905747177</v>
      </c>
      <c r="S217" s="67">
        <f t="shared" si="52"/>
        <v>0.1933967389250375</v>
      </c>
      <c r="T217" s="67">
        <f t="shared" si="52"/>
        <v>0.19249924636921273</v>
      </c>
      <c r="U217" s="67">
        <f t="shared" si="52"/>
        <v>0.18884968618992823</v>
      </c>
      <c r="V217" s="67">
        <f t="shared" si="52"/>
        <v>0.19183706491178973</v>
      </c>
      <c r="W217" s="67">
        <f t="shared" si="52"/>
        <v>0.19087252148218653</v>
      </c>
      <c r="X217" s="67">
        <f t="shared" si="52"/>
        <v>0.18511759851941414</v>
      </c>
      <c r="Y217" s="67">
        <f t="shared" si="52"/>
        <v>0.19058224803547502</v>
      </c>
      <c r="Z217" s="67">
        <f t="shared" si="52"/>
        <v>0.19243796810677125</v>
      </c>
      <c r="AA217" s="67">
        <f t="shared" si="52"/>
        <v>0.19371456542084201</v>
      </c>
      <c r="AB217" s="67">
        <f t="shared" si="52"/>
        <v>0.19233964041571086</v>
      </c>
      <c r="AC217" s="67">
        <f t="shared" si="52"/>
        <v>0.19764383267795846</v>
      </c>
      <c r="AD217" s="67">
        <f t="shared" si="52"/>
        <v>0.19819044471361449</v>
      </c>
      <c r="AE217" s="67">
        <f t="shared" si="52"/>
        <v>0.19691185847065304</v>
      </c>
      <c r="AF217" s="67">
        <f t="shared" si="52"/>
        <v>0.19448118012413046</v>
      </c>
      <c r="AG217" s="67">
        <f t="shared" si="52"/>
        <v>0.19560531400110051</v>
      </c>
      <c r="AH217" s="67">
        <f t="shared" si="52"/>
        <v>0.19293156822340518</v>
      </c>
      <c r="AI217" s="67">
        <f t="shared" si="52"/>
        <v>0.19197081484345047</v>
      </c>
      <c r="AJ217" s="67">
        <f t="shared" si="52"/>
        <v>0.19208816305953066</v>
      </c>
      <c r="AK217" s="67">
        <f t="shared" si="52"/>
        <v>0.19092510129007706</v>
      </c>
      <c r="AL217" s="67">
        <f t="shared" si="52"/>
        <v>0.19221532816242518</v>
      </c>
      <c r="AM217" s="67">
        <f t="shared" si="52"/>
        <v>0.18837023907011927</v>
      </c>
      <c r="AN217" s="67">
        <f t="shared" si="52"/>
        <v>0.1907062851934144</v>
      </c>
      <c r="AO217" s="67">
        <f t="shared" si="52"/>
        <v>0.19124223506134258</v>
      </c>
      <c r="AP217" s="67">
        <f t="shared" si="52"/>
        <v>0.19192644122982008</v>
      </c>
      <c r="AQ217" s="67">
        <f t="shared" si="52"/>
        <v>0.19323830271466697</v>
      </c>
      <c r="AR217" s="67">
        <f t="shared" si="52"/>
        <v>0.19127583005775792</v>
      </c>
      <c r="AS217" s="67">
        <f t="shared" si="52"/>
        <v>0.19221158062073254</v>
      </c>
      <c r="AT217" s="67">
        <f t="shared" si="52"/>
        <v>0.18905109822214747</v>
      </c>
      <c r="AU217" s="67">
        <f t="shared" si="52"/>
        <v>0.19106154763162009</v>
      </c>
      <c r="AV217" s="67">
        <f t="shared" si="52"/>
        <v>0.18307609508260575</v>
      </c>
      <c r="AW217" s="67">
        <f t="shared" si="52"/>
        <v>0.19501284741122554</v>
      </c>
      <c r="AX217" s="67">
        <f t="shared" si="52"/>
        <v>0.19593442532084757</v>
      </c>
      <c r="AY217" s="67">
        <f t="shared" si="52"/>
        <v>0.19704515542525308</v>
      </c>
      <c r="AZ217" s="67">
        <f t="shared" si="52"/>
        <v>0.19887438802147964</v>
      </c>
      <c r="BA217" s="67">
        <f t="shared" si="52"/>
        <v>0.19995617240704922</v>
      </c>
      <c r="BB217" s="67">
        <f t="shared" si="52"/>
        <v>0.19646319569420606</v>
      </c>
      <c r="BC217" s="67">
        <f t="shared" si="52"/>
        <v>0.19862083219457397</v>
      </c>
      <c r="BD217" s="67">
        <f t="shared" si="52"/>
        <v>0.19930758485926711</v>
      </c>
      <c r="BE217" s="67">
        <f t="shared" si="52"/>
        <v>0.19795211750259026</v>
      </c>
      <c r="BF217" s="67"/>
      <c r="BG217" s="67"/>
    </row>
    <row r="218" spans="2:59" s="13" customFormat="1" ht="14.4" x14ac:dyDescent="0.3">
      <c r="B218" s="18" t="s">
        <v>23</v>
      </c>
      <c r="C218" s="19" t="s">
        <v>31</v>
      </c>
      <c r="D218" s="16" t="s">
        <v>32</v>
      </c>
      <c r="E218" s="16"/>
      <c r="F218" s="16" t="s">
        <v>42</v>
      </c>
      <c r="G218" s="66">
        <f t="shared" si="53"/>
        <v>4.9058922389532952E-2</v>
      </c>
      <c r="H218" s="66">
        <f t="shared" si="52"/>
        <v>5.0794471196055797E-2</v>
      </c>
      <c r="I218" s="66">
        <f t="shared" si="52"/>
        <v>5.2395928370685046E-2</v>
      </c>
      <c r="J218" s="66">
        <f t="shared" si="52"/>
        <v>5.3214177903009648E-2</v>
      </c>
      <c r="K218" s="66">
        <f t="shared" si="52"/>
        <v>5.4285935316777799E-2</v>
      </c>
      <c r="L218" s="66">
        <f t="shared" si="52"/>
        <v>5.5581890553851487E-2</v>
      </c>
      <c r="M218" s="66">
        <f t="shared" si="52"/>
        <v>5.6002464451895391E-2</v>
      </c>
      <c r="N218" s="66">
        <f t="shared" si="52"/>
        <v>6.1075206008800002E-2</v>
      </c>
      <c r="O218" s="66">
        <f t="shared" si="52"/>
        <v>6.1657716973261056E-2</v>
      </c>
      <c r="P218" s="66">
        <f t="shared" si="52"/>
        <v>6.2225068631347143E-2</v>
      </c>
      <c r="Q218" s="66">
        <f t="shared" si="52"/>
        <v>6.16775515818766E-2</v>
      </c>
      <c r="R218" s="66">
        <f t="shared" si="52"/>
        <v>6.2454011364875481E-2</v>
      </c>
      <c r="S218" s="66">
        <f t="shared" si="52"/>
        <v>6.2061127200954615E-2</v>
      </c>
      <c r="T218" s="66">
        <f t="shared" si="52"/>
        <v>6.2985367201877612E-2</v>
      </c>
      <c r="U218" s="66">
        <f t="shared" si="52"/>
        <v>6.2988418230105828E-2</v>
      </c>
      <c r="V218" s="66">
        <f t="shared" si="52"/>
        <v>6.3846139884949388E-2</v>
      </c>
      <c r="W218" s="66">
        <f t="shared" si="52"/>
        <v>6.4406235034559084E-2</v>
      </c>
      <c r="X218" s="66">
        <f t="shared" si="52"/>
        <v>6.3468010463110625E-2</v>
      </c>
      <c r="Y218" s="66">
        <f t="shared" si="52"/>
        <v>6.6367317221288108E-2</v>
      </c>
      <c r="Z218" s="66">
        <f t="shared" si="52"/>
        <v>6.80947942929674E-2</v>
      </c>
      <c r="AA218" s="66">
        <f t="shared" si="52"/>
        <v>6.9431129298998806E-2</v>
      </c>
      <c r="AB218" s="66">
        <f t="shared" si="52"/>
        <v>6.9549171334336093E-2</v>
      </c>
      <c r="AC218" s="66">
        <f t="shared" si="52"/>
        <v>7.1829813134409323E-2</v>
      </c>
      <c r="AD218" s="66">
        <f t="shared" si="52"/>
        <v>7.2828847078593995E-2</v>
      </c>
      <c r="AE218" s="66">
        <f t="shared" si="52"/>
        <v>7.3753798925985395E-2</v>
      </c>
      <c r="AF218" s="66">
        <f t="shared" si="52"/>
        <v>7.3296423044925493E-2</v>
      </c>
      <c r="AG218" s="66">
        <f t="shared" si="52"/>
        <v>7.428339233962622E-2</v>
      </c>
      <c r="AH218" s="66">
        <f t="shared" si="52"/>
        <v>7.4325481220378908E-2</v>
      </c>
      <c r="AI218" s="66">
        <f t="shared" si="52"/>
        <v>7.5206821551076192E-2</v>
      </c>
      <c r="AJ218" s="66">
        <f t="shared" si="52"/>
        <v>7.6124544836379857E-2</v>
      </c>
      <c r="AK218" s="66">
        <f t="shared" si="52"/>
        <v>7.649535603508191E-2</v>
      </c>
      <c r="AL218" s="66">
        <f t="shared" si="52"/>
        <v>7.7937890364023696E-2</v>
      </c>
      <c r="AM218" s="66">
        <f t="shared" si="52"/>
        <v>7.7172996201148578E-2</v>
      </c>
      <c r="AN218" s="66">
        <f t="shared" si="52"/>
        <v>7.9099222259508939E-2</v>
      </c>
      <c r="AO218" s="66">
        <f t="shared" si="52"/>
        <v>7.9971892922822349E-2</v>
      </c>
      <c r="AP218" s="66">
        <f t="shared" si="52"/>
        <v>8.1101404396865431E-2</v>
      </c>
      <c r="AQ218" s="66">
        <f t="shared" si="52"/>
        <v>8.2726286224864845E-2</v>
      </c>
      <c r="AR218" s="66">
        <f t="shared" si="52"/>
        <v>8.2854327193851371E-2</v>
      </c>
      <c r="AS218" s="66">
        <f t="shared" si="52"/>
        <v>8.4140518934511077E-2</v>
      </c>
      <c r="AT218" s="66">
        <f t="shared" si="52"/>
        <v>8.3890881566214576E-2</v>
      </c>
      <c r="AU218" s="66">
        <f t="shared" si="52"/>
        <v>8.5778599146905207E-2</v>
      </c>
      <c r="AV218" s="66">
        <f t="shared" si="52"/>
        <v>8.3078983567217102E-2</v>
      </c>
      <c r="AW218" s="66">
        <f t="shared" si="52"/>
        <v>8.9161405703992627E-2</v>
      </c>
      <c r="AX218" s="66">
        <f t="shared" si="52"/>
        <v>9.0442603873910898E-2</v>
      </c>
      <c r="AY218" s="66">
        <f t="shared" si="52"/>
        <v>9.1779807869962704E-2</v>
      </c>
      <c r="AZ218" s="66">
        <f t="shared" si="52"/>
        <v>9.3388537041499367E-2</v>
      </c>
      <c r="BA218" s="66">
        <f t="shared" si="52"/>
        <v>9.4719971965933694E-2</v>
      </c>
      <c r="BB218" s="66">
        <f t="shared" si="52"/>
        <v>9.3940514687707699E-2</v>
      </c>
      <c r="BC218" s="66">
        <f t="shared" si="52"/>
        <v>9.5816954028402235E-2</v>
      </c>
      <c r="BD218" s="66">
        <f t="shared" si="52"/>
        <v>9.6973757562651697E-2</v>
      </c>
      <c r="BE218" s="66">
        <f t="shared" si="52"/>
        <v>9.7212691337039844E-2</v>
      </c>
      <c r="BF218" s="66"/>
      <c r="BG218" s="66"/>
    </row>
    <row r="219" spans="2:59" s="13" customFormat="1" ht="14.4" x14ac:dyDescent="0.3">
      <c r="B219" s="18" t="s">
        <v>23</v>
      </c>
      <c r="C219" s="19" t="s">
        <v>33</v>
      </c>
      <c r="D219" s="16" t="s">
        <v>34</v>
      </c>
      <c r="E219" s="16"/>
      <c r="F219" s="16" t="s">
        <v>42</v>
      </c>
      <c r="G219" s="66">
        <f t="shared" si="53"/>
        <v>9.1814843341588473E-2</v>
      </c>
      <c r="H219" s="66">
        <f t="shared" si="52"/>
        <v>9.4507369939753241E-2</v>
      </c>
      <c r="I219" s="66">
        <f t="shared" si="52"/>
        <v>9.6747041676462739E-2</v>
      </c>
      <c r="J219" s="66">
        <f t="shared" si="52"/>
        <v>9.7581074073079033E-2</v>
      </c>
      <c r="K219" s="66">
        <f t="shared" si="52"/>
        <v>9.887891216547598E-2</v>
      </c>
      <c r="L219" s="66">
        <f t="shared" si="52"/>
        <v>0.10065476899134496</v>
      </c>
      <c r="M219" s="66">
        <f t="shared" si="52"/>
        <v>0.10073346413044888</v>
      </c>
      <c r="N219" s="66">
        <f t="shared" si="52"/>
        <v>0.10924984480529169</v>
      </c>
      <c r="O219" s="66">
        <f t="shared" si="52"/>
        <v>0.10954689174407059</v>
      </c>
      <c r="P219" s="66">
        <f t="shared" si="52"/>
        <v>0.10986189865019098</v>
      </c>
      <c r="Q219" s="66">
        <f t="shared" si="52"/>
        <v>0.10830713945737874</v>
      </c>
      <c r="R219" s="66">
        <f t="shared" si="52"/>
        <v>0.1090533338528298</v>
      </c>
      <c r="S219" s="66">
        <f t="shared" si="52"/>
        <v>0.10777299415394803</v>
      </c>
      <c r="T219" s="66">
        <f t="shared" si="52"/>
        <v>0.10871812693143623</v>
      </c>
      <c r="U219" s="66">
        <f t="shared" si="52"/>
        <v>0.10821421346464456</v>
      </c>
      <c r="V219" s="66">
        <f t="shared" si="52"/>
        <v>0.10909114552141415</v>
      </c>
      <c r="W219" s="66">
        <f t="shared" si="52"/>
        <v>0.10952495617825397</v>
      </c>
      <c r="X219" s="66">
        <f t="shared" si="52"/>
        <v>0.10720763583829586</v>
      </c>
      <c r="Y219" s="66">
        <f t="shared" si="52"/>
        <v>0.11149709537643146</v>
      </c>
      <c r="Z219" s="66">
        <f t="shared" si="52"/>
        <v>0.11373789798202616</v>
      </c>
      <c r="AA219" s="66">
        <f t="shared" si="52"/>
        <v>0.11562899780377688</v>
      </c>
      <c r="AB219" s="66">
        <f t="shared" si="52"/>
        <v>0.11530189007414707</v>
      </c>
      <c r="AC219" s="66">
        <f t="shared" si="52"/>
        <v>0.11836414270066996</v>
      </c>
      <c r="AD219" s="66">
        <f t="shared" si="52"/>
        <v>0.1195865775194031</v>
      </c>
      <c r="AE219" s="66">
        <f t="shared" si="52"/>
        <v>0.120370581375063</v>
      </c>
      <c r="AF219" s="66">
        <f t="shared" si="52"/>
        <v>0.11906280585847029</v>
      </c>
      <c r="AG219" s="66">
        <f t="shared" si="52"/>
        <v>0.12018341309041446</v>
      </c>
      <c r="AH219" s="66">
        <f t="shared" si="52"/>
        <v>0.11974177618145607</v>
      </c>
      <c r="AI219" s="66">
        <f t="shared" si="52"/>
        <v>0.12053662711548085</v>
      </c>
      <c r="AJ219" s="66">
        <f t="shared" si="52"/>
        <v>0.12146291311012913</v>
      </c>
      <c r="AK219" s="66">
        <f t="shared" si="52"/>
        <v>0.12155534036806304</v>
      </c>
      <c r="AL219" s="66">
        <f t="shared" si="52"/>
        <v>0.1232909212100296</v>
      </c>
      <c r="AM219" s="66">
        <f t="shared" si="52"/>
        <v>0.12162997454161842</v>
      </c>
      <c r="AN219" s="66">
        <f t="shared" si="52"/>
        <v>0.12398437915967923</v>
      </c>
      <c r="AO219" s="66">
        <f t="shared" si="52"/>
        <v>0.12483829421458872</v>
      </c>
      <c r="AP219" s="66">
        <f t="shared" si="52"/>
        <v>0.12616150419243546</v>
      </c>
      <c r="AQ219" s="66">
        <f t="shared" si="52"/>
        <v>0.12808170223284976</v>
      </c>
      <c r="AR219" s="66">
        <f t="shared" si="52"/>
        <v>0.12775857740883639</v>
      </c>
      <c r="AS219" s="66">
        <f t="shared" si="52"/>
        <v>0.12927005950561443</v>
      </c>
      <c r="AT219" s="66">
        <f t="shared" si="52"/>
        <v>0.10836666887238482</v>
      </c>
      <c r="AU219" s="66">
        <f t="shared" si="52"/>
        <v>0.13072435465858664</v>
      </c>
      <c r="AV219" s="66">
        <f t="shared" si="52"/>
        <v>0.12630329578601296</v>
      </c>
      <c r="AW219" s="66">
        <f t="shared" si="52"/>
        <v>0.13546993554082251</v>
      </c>
      <c r="AX219" s="66">
        <f t="shared" si="52"/>
        <v>0.13716139460206436</v>
      </c>
      <c r="AY219" s="66">
        <f t="shared" si="52"/>
        <v>0.13897160689161586</v>
      </c>
      <c r="AZ219" s="66">
        <f t="shared" si="52"/>
        <v>0.14127536406217794</v>
      </c>
      <c r="BA219" s="66">
        <f t="shared" si="52"/>
        <v>0.14309258763931418</v>
      </c>
      <c r="BB219" s="66">
        <f t="shared" si="52"/>
        <v>0.14164075520451261</v>
      </c>
      <c r="BC219" s="66">
        <f t="shared" si="52"/>
        <v>0.14424326596740758</v>
      </c>
      <c r="BD219" s="66">
        <f t="shared" si="52"/>
        <v>0.14579151897693327</v>
      </c>
      <c r="BE219" s="66">
        <f t="shared" si="52"/>
        <v>0.14584512965867247</v>
      </c>
      <c r="BF219" s="66"/>
      <c r="BG219" s="66"/>
    </row>
    <row r="220" spans="2:59" s="13" customFormat="1" ht="14.4" x14ac:dyDescent="0.3">
      <c r="B220" s="18" t="s">
        <v>23</v>
      </c>
      <c r="C220" s="19" t="s">
        <v>35</v>
      </c>
      <c r="D220" s="16" t="s">
        <v>36</v>
      </c>
      <c r="E220" s="16"/>
      <c r="F220" s="16" t="s">
        <v>42</v>
      </c>
      <c r="G220" s="66">
        <f t="shared" si="53"/>
        <v>0.18839266806278146</v>
      </c>
      <c r="H220" s="66">
        <f t="shared" si="52"/>
        <v>0.19267272703122212</v>
      </c>
      <c r="I220" s="66">
        <f t="shared" si="52"/>
        <v>0.19461877547936615</v>
      </c>
      <c r="J220" s="66">
        <f t="shared" si="52"/>
        <v>0.1941043786244544</v>
      </c>
      <c r="K220" s="66">
        <f t="shared" si="52"/>
        <v>0.19428159233980868</v>
      </c>
      <c r="L220" s="66">
        <f t="shared" si="52"/>
        <v>0.19529599987685137</v>
      </c>
      <c r="M220" s="66">
        <f t="shared" si="52"/>
        <v>0.19330916216767674</v>
      </c>
      <c r="N220" s="66">
        <f t="shared" si="52"/>
        <v>0.20662875655850124</v>
      </c>
      <c r="O220" s="66">
        <f t="shared" si="52"/>
        <v>0.20596828627694844</v>
      </c>
      <c r="P220" s="66">
        <f t="shared" si="52"/>
        <v>0.20314216434832411</v>
      </c>
      <c r="Q220" s="66">
        <f t="shared" si="52"/>
        <v>0.19760739647994577</v>
      </c>
      <c r="R220" s="66">
        <f t="shared" si="52"/>
        <v>0.19756339057471767</v>
      </c>
      <c r="S220" s="66">
        <f t="shared" si="52"/>
        <v>0.19339673892503753</v>
      </c>
      <c r="T220" s="66">
        <f t="shared" si="52"/>
        <v>0.19249924636921273</v>
      </c>
      <c r="U220" s="66">
        <f t="shared" si="52"/>
        <v>0.1888496861899282</v>
      </c>
      <c r="V220" s="66">
        <f t="shared" si="52"/>
        <v>0.19183706491178973</v>
      </c>
      <c r="W220" s="66">
        <f t="shared" si="52"/>
        <v>0.19087252148218653</v>
      </c>
      <c r="X220" s="66">
        <f t="shared" si="52"/>
        <v>0.18511759851941412</v>
      </c>
      <c r="Y220" s="66">
        <f t="shared" si="52"/>
        <v>0.19058224803547499</v>
      </c>
      <c r="Z220" s="66">
        <f t="shared" si="52"/>
        <v>0.19243796810677127</v>
      </c>
      <c r="AA220" s="66">
        <f t="shared" si="52"/>
        <v>0.19371456542084201</v>
      </c>
      <c r="AB220" s="66">
        <f t="shared" ref="AB220:BE220" si="54">AB210/AB199</f>
        <v>0.19233964041571092</v>
      </c>
      <c r="AC220" s="66">
        <f t="shared" si="54"/>
        <v>0.19764383267795849</v>
      </c>
      <c r="AD220" s="66">
        <f t="shared" si="54"/>
        <v>0.19819044471361444</v>
      </c>
      <c r="AE220" s="66">
        <f t="shared" si="54"/>
        <v>0.19691185847065301</v>
      </c>
      <c r="AF220" s="66">
        <f t="shared" si="54"/>
        <v>0.19448118012413046</v>
      </c>
      <c r="AG220" s="66">
        <f t="shared" si="54"/>
        <v>0.19560531400110059</v>
      </c>
      <c r="AH220" s="66">
        <f t="shared" si="54"/>
        <v>0.19293156822340513</v>
      </c>
      <c r="AI220" s="66">
        <f t="shared" si="54"/>
        <v>0.19197081484345047</v>
      </c>
      <c r="AJ220" s="66">
        <f t="shared" si="54"/>
        <v>0.19208816305953064</v>
      </c>
      <c r="AK220" s="66">
        <f t="shared" si="54"/>
        <v>0.19092510129007703</v>
      </c>
      <c r="AL220" s="66">
        <f t="shared" si="54"/>
        <v>0.19221532816242515</v>
      </c>
      <c r="AM220" s="66">
        <f t="shared" si="54"/>
        <v>0.18837023907011927</v>
      </c>
      <c r="AN220" s="66">
        <f t="shared" si="54"/>
        <v>0.1907062851934144</v>
      </c>
      <c r="AO220" s="66">
        <f t="shared" si="54"/>
        <v>0.19124223506134255</v>
      </c>
      <c r="AP220" s="66">
        <f t="shared" si="54"/>
        <v>0.19192644122982006</v>
      </c>
      <c r="AQ220" s="66">
        <f t="shared" si="54"/>
        <v>0.19323830271466691</v>
      </c>
      <c r="AR220" s="66">
        <f t="shared" si="54"/>
        <v>0.19127583005775789</v>
      </c>
      <c r="AS220" s="66">
        <f t="shared" si="54"/>
        <v>0.19221158062073251</v>
      </c>
      <c r="AT220" s="66">
        <f t="shared" si="54"/>
        <v>0.18905109822214744</v>
      </c>
      <c r="AU220" s="66">
        <f t="shared" si="54"/>
        <v>0.19106154763162012</v>
      </c>
      <c r="AV220" s="66">
        <f t="shared" si="54"/>
        <v>0.18307609508260578</v>
      </c>
      <c r="AW220" s="66">
        <f t="shared" si="54"/>
        <v>0.19501284741122552</v>
      </c>
      <c r="AX220" s="66">
        <f t="shared" si="54"/>
        <v>0.19593442532084759</v>
      </c>
      <c r="AY220" s="66">
        <f t="shared" si="54"/>
        <v>0.19704515542525314</v>
      </c>
      <c r="AZ220" s="66">
        <f t="shared" si="54"/>
        <v>0.19887438802147961</v>
      </c>
      <c r="BA220" s="66">
        <f t="shared" si="54"/>
        <v>0.19995617240704922</v>
      </c>
      <c r="BB220" s="66">
        <f t="shared" si="54"/>
        <v>0.19646319569420609</v>
      </c>
      <c r="BC220" s="66">
        <f t="shared" si="54"/>
        <v>0.19862083219457397</v>
      </c>
      <c r="BD220" s="66">
        <f t="shared" si="54"/>
        <v>0.19930758485926711</v>
      </c>
      <c r="BE220" s="66">
        <f t="shared" si="54"/>
        <v>0.19795211750259029</v>
      </c>
      <c r="BF220" s="66"/>
      <c r="BG220" s="66"/>
    </row>
    <row r="221" spans="2:59" s="73" customFormat="1" ht="15" thickBot="1" x14ac:dyDescent="0.35">
      <c r="B221" s="68"/>
      <c r="C221" s="69" t="s">
        <v>125</v>
      </c>
      <c r="D221" s="70"/>
      <c r="E221" s="70"/>
      <c r="F221" s="71" t="s">
        <v>42</v>
      </c>
      <c r="G221" s="72">
        <f t="shared" ref="G221:BE221" si="55">G32/G201</f>
        <v>0.13318127373268313</v>
      </c>
      <c r="H221" s="72">
        <f t="shared" si="55"/>
        <v>0.13567744415493502</v>
      </c>
      <c r="I221" s="72">
        <f t="shared" si="55"/>
        <v>0.1364962380943415</v>
      </c>
      <c r="J221" s="72">
        <f t="shared" si="55"/>
        <v>0.13630252572335375</v>
      </c>
      <c r="K221" s="72">
        <f t="shared" si="55"/>
        <v>0.13633095338563109</v>
      </c>
      <c r="L221" s="72">
        <f t="shared" si="55"/>
        <v>0.13670139652193058</v>
      </c>
      <c r="M221" s="72">
        <f t="shared" si="55"/>
        <v>0.13528409690096779</v>
      </c>
      <c r="N221" s="72">
        <f t="shared" si="55"/>
        <v>0.14393700971753168</v>
      </c>
      <c r="O221" s="72">
        <f t="shared" si="55"/>
        <v>0.14241155530907873</v>
      </c>
      <c r="P221" s="72">
        <f t="shared" si="55"/>
        <v>0.1401029943277573</v>
      </c>
      <c r="Q221" s="72">
        <f t="shared" si="55"/>
        <v>0.13471135503740023</v>
      </c>
      <c r="R221" s="72">
        <f t="shared" si="55"/>
        <v>0.13478225576015196</v>
      </c>
      <c r="S221" s="72">
        <f t="shared" si="55"/>
        <v>0.13110133240867539</v>
      </c>
      <c r="T221" s="72">
        <f t="shared" si="55"/>
        <v>0.13167253249666455</v>
      </c>
      <c r="U221" s="72">
        <f t="shared" si="55"/>
        <v>0.12987285286813499</v>
      </c>
      <c r="V221" s="72">
        <f t="shared" si="55"/>
        <v>0.13105122890489057</v>
      </c>
      <c r="W221" s="72">
        <f t="shared" si="55"/>
        <v>0.13246524060083845</v>
      </c>
      <c r="X221" s="72">
        <f t="shared" si="55"/>
        <v>0.12883161027500251</v>
      </c>
      <c r="Y221" s="72">
        <f t="shared" si="55"/>
        <v>0.13296319650695648</v>
      </c>
      <c r="Z221" s="72">
        <f t="shared" si="55"/>
        <v>0.13561793406574846</v>
      </c>
      <c r="AA221" s="72">
        <f t="shared" si="55"/>
        <v>0.13623427524395251</v>
      </c>
      <c r="AB221" s="72">
        <f t="shared" si="55"/>
        <v>0.1354459812494504</v>
      </c>
      <c r="AC221" s="72">
        <f t="shared" si="55"/>
        <v>0.13650039361200142</v>
      </c>
      <c r="AD221" s="72">
        <f t="shared" si="55"/>
        <v>0.1377168737750647</v>
      </c>
      <c r="AE221" s="72">
        <f t="shared" si="55"/>
        <v>0.13895541594334668</v>
      </c>
      <c r="AF221" s="72">
        <f t="shared" si="55"/>
        <v>0.13692757951169163</v>
      </c>
      <c r="AG221" s="72">
        <f t="shared" si="55"/>
        <v>0.13674541040400573</v>
      </c>
      <c r="AH221" s="72">
        <f t="shared" si="55"/>
        <v>0.13589565994024791</v>
      </c>
      <c r="AI221" s="72">
        <f t="shared" si="55"/>
        <v>0.13626232082857187</v>
      </c>
      <c r="AJ221" s="72">
        <f t="shared" si="55"/>
        <v>0.13715860128549567</v>
      </c>
      <c r="AK221" s="72">
        <f t="shared" si="55"/>
        <v>0.13702582484690282</v>
      </c>
      <c r="AL221" s="72">
        <f t="shared" si="55"/>
        <v>0.1395127110178235</v>
      </c>
      <c r="AM221" s="72">
        <f t="shared" si="55"/>
        <v>0.13831639137732288</v>
      </c>
      <c r="AN221" s="72">
        <f t="shared" si="55"/>
        <v>0.13950747105980521</v>
      </c>
      <c r="AO221" s="72">
        <f t="shared" si="55"/>
        <v>0.14066956352357735</v>
      </c>
      <c r="AP221" s="72">
        <f t="shared" si="55"/>
        <v>0.14121076701773963</v>
      </c>
      <c r="AQ221" s="72">
        <f t="shared" si="55"/>
        <v>0.14239515871963962</v>
      </c>
      <c r="AR221" s="72">
        <f t="shared" si="55"/>
        <v>0.14169912883466773</v>
      </c>
      <c r="AS221" s="72">
        <f t="shared" si="55"/>
        <v>0.14226941272291849</v>
      </c>
      <c r="AT221" s="72">
        <f t="shared" si="55"/>
        <v>0.13545009538218092</v>
      </c>
      <c r="AU221" s="72">
        <f t="shared" si="55"/>
        <v>0.14246632265074599</v>
      </c>
      <c r="AV221" s="72">
        <f t="shared" si="55"/>
        <v>0.13454393087541058</v>
      </c>
      <c r="AW221" s="72">
        <f t="shared" si="55"/>
        <v>0.1424582877813908</v>
      </c>
      <c r="AX221" s="72">
        <f t="shared" si="55"/>
        <v>0.14244746834109515</v>
      </c>
      <c r="AY221" s="72">
        <f t="shared" si="55"/>
        <v>0.14376212843709807</v>
      </c>
      <c r="AZ221" s="72">
        <f t="shared" si="55"/>
        <v>0.14499806292928238</v>
      </c>
      <c r="BA221" s="72">
        <f t="shared" si="55"/>
        <v>0.14628629063181794</v>
      </c>
      <c r="BB221" s="72">
        <f t="shared" si="55"/>
        <v>0.14362803234390251</v>
      </c>
      <c r="BC221" s="72">
        <f t="shared" si="55"/>
        <v>0.14667622967743998</v>
      </c>
      <c r="BD221" s="72">
        <f t="shared" si="55"/>
        <v>0.14593297437496339</v>
      </c>
      <c r="BE221" s="72">
        <f t="shared" si="55"/>
        <v>0.14577238668577844</v>
      </c>
      <c r="BF221" s="72"/>
      <c r="BG221" s="72"/>
    </row>
    <row r="249" spans="1:58" s="9" customFormat="1" x14ac:dyDescent="0.25">
      <c r="G249" s="9">
        <v>1960</v>
      </c>
      <c r="H249" s="9">
        <v>1961</v>
      </c>
      <c r="I249" s="9">
        <v>1962</v>
      </c>
      <c r="J249" s="9">
        <v>1963</v>
      </c>
      <c r="K249" s="9">
        <v>1964</v>
      </c>
      <c r="L249" s="9">
        <v>1965</v>
      </c>
      <c r="M249" s="9">
        <v>1966</v>
      </c>
      <c r="N249" s="9">
        <v>1967</v>
      </c>
      <c r="O249" s="9">
        <v>1968</v>
      </c>
      <c r="P249" s="9">
        <v>1969</v>
      </c>
      <c r="Q249" s="9">
        <v>1970</v>
      </c>
      <c r="R249" s="9">
        <v>1971</v>
      </c>
      <c r="S249" s="9">
        <v>1972</v>
      </c>
      <c r="T249" s="9">
        <v>1973</v>
      </c>
      <c r="U249" s="9">
        <v>1974</v>
      </c>
      <c r="V249" s="9">
        <v>1975</v>
      </c>
      <c r="W249" s="9">
        <v>1976</v>
      </c>
      <c r="X249" s="9">
        <v>1977</v>
      </c>
      <c r="Y249" s="9">
        <v>1978</v>
      </c>
      <c r="Z249" s="9">
        <v>1979</v>
      </c>
      <c r="AA249" s="9">
        <v>1980</v>
      </c>
      <c r="AB249" s="9">
        <v>1981</v>
      </c>
      <c r="AC249" s="9">
        <v>1982</v>
      </c>
      <c r="AD249" s="9">
        <v>1983</v>
      </c>
      <c r="AE249" s="9">
        <v>1984</v>
      </c>
      <c r="AF249" s="9">
        <v>1985</v>
      </c>
      <c r="AG249" s="9">
        <v>1986</v>
      </c>
      <c r="AH249" s="9">
        <v>1987</v>
      </c>
      <c r="AI249" s="9">
        <v>1988</v>
      </c>
      <c r="AJ249" s="9">
        <v>1989</v>
      </c>
      <c r="AK249" s="9">
        <v>1990</v>
      </c>
      <c r="AL249" s="9">
        <v>1991</v>
      </c>
      <c r="AM249" s="9">
        <v>1992</v>
      </c>
      <c r="AN249" s="9">
        <v>1993</v>
      </c>
      <c r="AO249" s="9">
        <v>1994</v>
      </c>
      <c r="AP249" s="9">
        <v>1995</v>
      </c>
      <c r="AQ249" s="9">
        <v>1996</v>
      </c>
      <c r="AR249" s="9">
        <v>1997</v>
      </c>
      <c r="AS249" s="9">
        <v>1998</v>
      </c>
      <c r="AT249" s="9">
        <v>1999</v>
      </c>
      <c r="AU249" s="9">
        <v>2000</v>
      </c>
      <c r="AV249" s="9">
        <v>2001</v>
      </c>
      <c r="AW249" s="9">
        <v>2002</v>
      </c>
      <c r="AX249" s="9">
        <v>2003</v>
      </c>
      <c r="AY249" s="9">
        <v>2004</v>
      </c>
      <c r="AZ249" s="9">
        <v>2005</v>
      </c>
      <c r="BA249" s="9">
        <v>2006</v>
      </c>
      <c r="BB249" s="9">
        <v>2007</v>
      </c>
      <c r="BC249" s="9">
        <v>2008</v>
      </c>
      <c r="BD249" s="9">
        <v>2009</v>
      </c>
      <c r="BE249" s="9">
        <v>2010</v>
      </c>
    </row>
    <row r="250" spans="1:58" s="74" customFormat="1" ht="14.4" x14ac:dyDescent="0.3">
      <c r="A250" s="25"/>
      <c r="B250" s="25"/>
      <c r="C250" s="25"/>
      <c r="D250" s="6" t="s">
        <v>126</v>
      </c>
      <c r="E250" s="25"/>
      <c r="F250" s="25"/>
      <c r="G250" s="25">
        <v>8.5000000000000006E-2</v>
      </c>
      <c r="H250" s="25">
        <v>8.6249999999999993E-2</v>
      </c>
      <c r="I250" s="25">
        <v>8.7499999999999994E-2</v>
      </c>
      <c r="J250" s="25">
        <v>8.8749999999999996E-2</v>
      </c>
      <c r="K250" s="25">
        <v>0.09</v>
      </c>
      <c r="L250" s="25">
        <v>9.1249999999999901E-2</v>
      </c>
      <c r="M250" s="25">
        <v>9.2499999999999902E-2</v>
      </c>
      <c r="N250" s="25">
        <v>9.3749999999999903E-2</v>
      </c>
      <c r="O250" s="25">
        <v>9.4999999999999904E-2</v>
      </c>
      <c r="P250" s="25">
        <v>9.6249999999999905E-2</v>
      </c>
      <c r="Q250" s="25">
        <v>9.7499999999999906E-2</v>
      </c>
      <c r="R250" s="25">
        <v>9.8749999999999893E-2</v>
      </c>
      <c r="S250" s="25">
        <v>9.9999999999999797E-2</v>
      </c>
      <c r="T250" s="25">
        <v>0.10125000000000001</v>
      </c>
      <c r="U250" s="25">
        <v>0.10249999999999999</v>
      </c>
      <c r="V250" s="25">
        <v>0.10375</v>
      </c>
      <c r="W250" s="25">
        <v>0.105</v>
      </c>
      <c r="X250" s="25">
        <v>0.10625</v>
      </c>
      <c r="Y250" s="25">
        <v>0.1075</v>
      </c>
      <c r="Z250" s="25">
        <v>0.10875</v>
      </c>
      <c r="AA250" s="25">
        <v>0.11</v>
      </c>
      <c r="AB250" s="25">
        <v>0.111</v>
      </c>
      <c r="AC250" s="25">
        <v>0.112</v>
      </c>
      <c r="AD250" s="25">
        <v>0.113</v>
      </c>
      <c r="AE250" s="25">
        <v>0.114</v>
      </c>
      <c r="AF250" s="25">
        <v>0.115</v>
      </c>
      <c r="AG250" s="25">
        <v>0.11600000000000001</v>
      </c>
      <c r="AH250" s="25">
        <v>0.11700000000000001</v>
      </c>
      <c r="AI250" s="25">
        <v>0.11799999999999999</v>
      </c>
      <c r="AJ250" s="25">
        <v>0.11899999999999999</v>
      </c>
      <c r="AK250" s="25">
        <v>0.12</v>
      </c>
      <c r="AL250" s="25">
        <v>0.121</v>
      </c>
      <c r="AM250" s="25">
        <v>0.122</v>
      </c>
      <c r="AN250" s="25">
        <v>0.123</v>
      </c>
      <c r="AO250" s="25">
        <v>0.124</v>
      </c>
      <c r="AP250" s="25">
        <v>0.125</v>
      </c>
      <c r="AQ250" s="25">
        <v>0.126</v>
      </c>
      <c r="AR250" s="25">
        <v>0.127</v>
      </c>
      <c r="AS250" s="25">
        <v>0.128</v>
      </c>
      <c r="AT250" s="25">
        <v>0.129</v>
      </c>
      <c r="AU250" s="25">
        <v>0.13</v>
      </c>
      <c r="AV250" s="25">
        <v>0.13100000000000001</v>
      </c>
      <c r="AW250" s="25">
        <v>0.13200000000000001</v>
      </c>
      <c r="AX250" s="25">
        <v>0.13300000000000001</v>
      </c>
      <c r="AY250" s="25">
        <v>0.13400000000000001</v>
      </c>
      <c r="AZ250" s="25">
        <v>0.13500000000000001</v>
      </c>
      <c r="BA250" s="25">
        <v>0.13600000000000001</v>
      </c>
      <c r="BB250" s="25">
        <v>0.13700000000000001</v>
      </c>
      <c r="BC250" s="25">
        <v>0.13800000000000001</v>
      </c>
      <c r="BD250" s="25">
        <v>0.13900000000000001</v>
      </c>
      <c r="BE250" s="25">
        <v>0.14000000000000001</v>
      </c>
      <c r="BF250" s="25"/>
    </row>
    <row r="251" spans="1:58" x14ac:dyDescent="0.25">
      <c r="D251" s="6" t="s">
        <v>127</v>
      </c>
      <c r="G251" s="74">
        <f t="shared" ref="G251:BE251" si="56">G151</f>
        <v>0.38489519218625556</v>
      </c>
      <c r="H251" s="74">
        <f t="shared" si="56"/>
        <v>0.39148737384576676</v>
      </c>
      <c r="I251" s="74">
        <f t="shared" si="56"/>
        <v>0.39579162136437157</v>
      </c>
      <c r="J251" s="74">
        <f t="shared" si="56"/>
        <v>0.39447990779481162</v>
      </c>
      <c r="K251" s="74">
        <f t="shared" si="56"/>
        <v>0.39490581076171061</v>
      </c>
      <c r="L251" s="74">
        <f t="shared" si="56"/>
        <v>0.39745904380109864</v>
      </c>
      <c r="M251" s="74">
        <f t="shared" si="56"/>
        <v>0.39277107446609982</v>
      </c>
      <c r="N251" s="74">
        <f t="shared" si="56"/>
        <v>0.42172747303202901</v>
      </c>
      <c r="O251" s="74">
        <f t="shared" si="56"/>
        <v>0.41779016749239772</v>
      </c>
      <c r="P251" s="74">
        <f t="shared" si="56"/>
        <v>0.4142357014982303</v>
      </c>
      <c r="Q251" s="74">
        <f t="shared" si="56"/>
        <v>0.40295134136238187</v>
      </c>
      <c r="R251" s="74">
        <f t="shared" si="56"/>
        <v>0.40076326659426942</v>
      </c>
      <c r="S251" s="74">
        <f t="shared" si="56"/>
        <v>0.39285643444240637</v>
      </c>
      <c r="T251" s="74">
        <f t="shared" si="56"/>
        <v>0.39289955408254096</v>
      </c>
      <c r="U251" s="74">
        <f t="shared" si="56"/>
        <v>0.38659571080696031</v>
      </c>
      <c r="V251" s="74">
        <f t="shared" si="56"/>
        <v>0.38595152794020682</v>
      </c>
      <c r="W251" s="74">
        <f t="shared" si="56"/>
        <v>0.38372542591469211</v>
      </c>
      <c r="X251" s="74">
        <f t="shared" si="56"/>
        <v>0.3700374263121865</v>
      </c>
      <c r="Y251" s="74">
        <f t="shared" si="56"/>
        <v>0.37972436143766897</v>
      </c>
      <c r="Z251" s="74">
        <f t="shared" si="56"/>
        <v>0.38457716542050774</v>
      </c>
      <c r="AA251" s="74">
        <f t="shared" si="56"/>
        <v>0.3892722377793148</v>
      </c>
      <c r="AB251" s="74">
        <f t="shared" si="56"/>
        <v>0.38467521288009221</v>
      </c>
      <c r="AC251" s="74">
        <f t="shared" si="56"/>
        <v>0.38964402567493733</v>
      </c>
      <c r="AD251" s="74">
        <f t="shared" si="56"/>
        <v>0.39173589463690611</v>
      </c>
      <c r="AE251" s="74">
        <f t="shared" si="56"/>
        <v>0.39097901297598231</v>
      </c>
      <c r="AF251" s="74">
        <f t="shared" si="56"/>
        <v>0.38426152128789415</v>
      </c>
      <c r="AG251" s="74">
        <f t="shared" si="56"/>
        <v>0.38520708807713383</v>
      </c>
      <c r="AH251" s="74">
        <f t="shared" si="56"/>
        <v>0.3797692228062296</v>
      </c>
      <c r="AI251" s="74">
        <f t="shared" si="56"/>
        <v>0.37708489834937414</v>
      </c>
      <c r="AJ251" s="74">
        <f t="shared" si="56"/>
        <v>0.38139670886302207</v>
      </c>
      <c r="AK251" s="74">
        <f t="shared" si="56"/>
        <v>0.37884930711363529</v>
      </c>
      <c r="AL251" s="74">
        <f t="shared" si="56"/>
        <v>0.3796761986499389</v>
      </c>
      <c r="AM251" s="74">
        <f t="shared" si="56"/>
        <v>0.37182082193909416</v>
      </c>
      <c r="AN251" s="74">
        <f t="shared" si="56"/>
        <v>0.3753113080468598</v>
      </c>
      <c r="AO251" s="74">
        <f t="shared" si="56"/>
        <v>0.37370973905681959</v>
      </c>
      <c r="AP251" s="74">
        <f t="shared" si="56"/>
        <v>0.37238769057491949</v>
      </c>
      <c r="AQ251" s="74">
        <f t="shared" si="56"/>
        <v>0.37516703277185665</v>
      </c>
      <c r="AR251" s="74">
        <f t="shared" si="56"/>
        <v>0.37042840871693539</v>
      </c>
      <c r="AS251" s="74">
        <f t="shared" si="56"/>
        <v>0.37162744460045111</v>
      </c>
      <c r="AT251" s="74">
        <f t="shared" si="56"/>
        <v>0.37138868542078624</v>
      </c>
      <c r="AU251" s="74">
        <f t="shared" si="56"/>
        <v>0.37399670962706538</v>
      </c>
      <c r="AV251" s="74">
        <f t="shared" si="56"/>
        <v>0.35676135637735551</v>
      </c>
      <c r="AW251" s="74">
        <f t="shared" si="56"/>
        <v>0.37802691665848209</v>
      </c>
      <c r="AX251" s="74">
        <f t="shared" si="56"/>
        <v>0.37954374226115684</v>
      </c>
      <c r="AY251" s="74">
        <f t="shared" si="56"/>
        <v>0.3817914207563019</v>
      </c>
      <c r="AZ251" s="74">
        <f t="shared" si="56"/>
        <v>0.38570570647022789</v>
      </c>
      <c r="BA251" s="74">
        <f t="shared" si="56"/>
        <v>0.38937236438270945</v>
      </c>
      <c r="BB251" s="74">
        <f t="shared" si="56"/>
        <v>0.38309409491569074</v>
      </c>
      <c r="BC251" s="74">
        <f t="shared" si="56"/>
        <v>0.3909727210661707</v>
      </c>
      <c r="BD251" s="74">
        <f t="shared" si="56"/>
        <v>0.39683391210979913</v>
      </c>
      <c r="BE251" s="74">
        <f t="shared" si="56"/>
        <v>0.39720611298071673</v>
      </c>
      <c r="BF251" s="74"/>
    </row>
    <row r="252" spans="1:58" x14ac:dyDescent="0.25">
      <c r="D252" s="6" t="s">
        <v>128</v>
      </c>
      <c r="G252" s="74">
        <f>G250*G251</f>
        <v>3.2716091335831726E-2</v>
      </c>
      <c r="H252" s="74">
        <f t="shared" ref="H252:BE252" si="57">H250*H251</f>
        <v>3.3765785994197384E-2</v>
      </c>
      <c r="I252" s="74">
        <f t="shared" si="57"/>
        <v>3.4631766869382512E-2</v>
      </c>
      <c r="J252" s="74">
        <f t="shared" si="57"/>
        <v>3.5010091816789532E-2</v>
      </c>
      <c r="K252" s="74">
        <f t="shared" si="57"/>
        <v>3.5541522968553951E-2</v>
      </c>
      <c r="L252" s="74">
        <f t="shared" si="57"/>
        <v>3.6268137746850213E-2</v>
      </c>
      <c r="M252" s="74">
        <f t="shared" si="57"/>
        <v>3.6331324388114192E-2</v>
      </c>
      <c r="N252" s="74">
        <f t="shared" si="57"/>
        <v>3.9536950596752676E-2</v>
      </c>
      <c r="O252" s="74">
        <f t="shared" si="57"/>
        <v>3.969006591177774E-2</v>
      </c>
      <c r="P252" s="74">
        <f t="shared" si="57"/>
        <v>3.9870186269204626E-2</v>
      </c>
      <c r="Q252" s="74">
        <f t="shared" si="57"/>
        <v>3.9287755782832195E-2</v>
      </c>
      <c r="R252" s="74">
        <f t="shared" si="57"/>
        <v>3.9575372576184063E-2</v>
      </c>
      <c r="S252" s="74">
        <f t="shared" si="57"/>
        <v>3.9285643444240556E-2</v>
      </c>
      <c r="T252" s="74">
        <f t="shared" si="57"/>
        <v>3.9781079850857277E-2</v>
      </c>
      <c r="U252" s="74">
        <f t="shared" si="57"/>
        <v>3.9626060357713433E-2</v>
      </c>
      <c r="V252" s="74">
        <f t="shared" si="57"/>
        <v>4.0042471023796454E-2</v>
      </c>
      <c r="W252" s="74">
        <f t="shared" si="57"/>
        <v>4.0291169721042672E-2</v>
      </c>
      <c r="X252" s="74">
        <f t="shared" si="57"/>
        <v>3.9316476545669818E-2</v>
      </c>
      <c r="Y252" s="74">
        <f t="shared" si="57"/>
        <v>4.0820368854549413E-2</v>
      </c>
      <c r="Z252" s="74">
        <f t="shared" si="57"/>
        <v>4.1822766739480217E-2</v>
      </c>
      <c r="AA252" s="74">
        <f t="shared" si="57"/>
        <v>4.2819946155724625E-2</v>
      </c>
      <c r="AB252" s="74">
        <f t="shared" si="57"/>
        <v>4.2698948629690238E-2</v>
      </c>
      <c r="AC252" s="74">
        <f t="shared" si="57"/>
        <v>4.3640130875592979E-2</v>
      </c>
      <c r="AD252" s="74">
        <f t="shared" si="57"/>
        <v>4.4266156093970395E-2</v>
      </c>
      <c r="AE252" s="74">
        <f t="shared" si="57"/>
        <v>4.4571607479261983E-2</v>
      </c>
      <c r="AF252" s="74">
        <f t="shared" si="57"/>
        <v>4.4190074948107831E-2</v>
      </c>
      <c r="AG252" s="74">
        <f t="shared" si="57"/>
        <v>4.4684022216947526E-2</v>
      </c>
      <c r="AH252" s="74">
        <f t="shared" si="57"/>
        <v>4.4432999068328864E-2</v>
      </c>
      <c r="AI252" s="74">
        <f t="shared" si="57"/>
        <v>4.4496018005226144E-2</v>
      </c>
      <c r="AJ252" s="74">
        <f t="shared" si="57"/>
        <v>4.5386208354699621E-2</v>
      </c>
      <c r="AK252" s="74">
        <f t="shared" si="57"/>
        <v>4.5461916853636236E-2</v>
      </c>
      <c r="AL252" s="74">
        <f t="shared" si="57"/>
        <v>4.5940820036642606E-2</v>
      </c>
      <c r="AM252" s="74">
        <f t="shared" si="57"/>
        <v>4.5362140276569485E-2</v>
      </c>
      <c r="AN252" s="74">
        <f t="shared" si="57"/>
        <v>4.6163290889763758E-2</v>
      </c>
      <c r="AO252" s="74">
        <f t="shared" si="57"/>
        <v>4.6340007643045626E-2</v>
      </c>
      <c r="AP252" s="74">
        <f t="shared" si="57"/>
        <v>4.6548461321864937E-2</v>
      </c>
      <c r="AQ252" s="74">
        <f t="shared" si="57"/>
        <v>4.7271046129253938E-2</v>
      </c>
      <c r="AR252" s="74">
        <f t="shared" si="57"/>
        <v>4.7044407907050792E-2</v>
      </c>
      <c r="AS252" s="74">
        <f t="shared" si="57"/>
        <v>4.7568312908857741E-2</v>
      </c>
      <c r="AT252" s="74">
        <f t="shared" si="57"/>
        <v>4.7909140419281425E-2</v>
      </c>
      <c r="AU252" s="74">
        <f t="shared" si="57"/>
        <v>4.86195722515185E-2</v>
      </c>
      <c r="AV252" s="74">
        <f t="shared" si="57"/>
        <v>4.673573768543357E-2</v>
      </c>
      <c r="AW252" s="74">
        <f t="shared" si="57"/>
        <v>4.9899552998919641E-2</v>
      </c>
      <c r="AX252" s="74">
        <f t="shared" si="57"/>
        <v>5.0479317720733864E-2</v>
      </c>
      <c r="AY252" s="74">
        <f t="shared" si="57"/>
        <v>5.1160050381344455E-2</v>
      </c>
      <c r="AZ252" s="74">
        <f t="shared" si="57"/>
        <v>5.2070270373480769E-2</v>
      </c>
      <c r="BA252" s="74">
        <f t="shared" si="57"/>
        <v>5.2954641556048489E-2</v>
      </c>
      <c r="BB252" s="74">
        <f t="shared" si="57"/>
        <v>5.2483891003449634E-2</v>
      </c>
      <c r="BC252" s="74">
        <f t="shared" si="57"/>
        <v>5.3954235507131562E-2</v>
      </c>
      <c r="BD252" s="74">
        <f t="shared" si="57"/>
        <v>5.5159913783262085E-2</v>
      </c>
      <c r="BE252" s="74">
        <f t="shared" si="57"/>
        <v>5.5608855817300344E-2</v>
      </c>
      <c r="BF252" s="74"/>
    </row>
    <row r="255" spans="1:58" x14ac:dyDescent="0.25">
      <c r="G255" s="9">
        <v>1960</v>
      </c>
      <c r="H255" s="9">
        <v>1961</v>
      </c>
      <c r="I255" s="9">
        <v>1962</v>
      </c>
      <c r="J255" s="9">
        <v>1963</v>
      </c>
      <c r="K255" s="9">
        <v>1964</v>
      </c>
      <c r="L255" s="9">
        <v>1965</v>
      </c>
      <c r="M255" s="9">
        <v>1966</v>
      </c>
      <c r="N255" s="9">
        <v>1967</v>
      </c>
      <c r="O255" s="9">
        <v>1968</v>
      </c>
      <c r="P255" s="9">
        <v>1969</v>
      </c>
      <c r="Q255" s="9">
        <v>1970</v>
      </c>
      <c r="R255" s="9">
        <v>1971</v>
      </c>
      <c r="S255" s="9">
        <v>1972</v>
      </c>
      <c r="T255" s="9">
        <v>1973</v>
      </c>
      <c r="U255" s="9">
        <v>1974</v>
      </c>
      <c r="V255" s="9">
        <v>1975</v>
      </c>
      <c r="W255" s="9">
        <v>1976</v>
      </c>
      <c r="X255" s="9">
        <v>1977</v>
      </c>
      <c r="Y255" s="9">
        <v>1978</v>
      </c>
      <c r="Z255" s="9">
        <v>1979</v>
      </c>
      <c r="AA255" s="9">
        <v>1980</v>
      </c>
      <c r="AB255" s="9">
        <v>1981</v>
      </c>
      <c r="AC255" s="9">
        <v>1982</v>
      </c>
      <c r="AD255" s="9">
        <v>1983</v>
      </c>
      <c r="AE255" s="9">
        <v>1984</v>
      </c>
      <c r="AF255" s="9">
        <v>1985</v>
      </c>
      <c r="AG255" s="9">
        <v>1986</v>
      </c>
      <c r="AH255" s="9">
        <v>1987</v>
      </c>
      <c r="AI255" s="9">
        <v>1988</v>
      </c>
      <c r="AJ255" s="9">
        <v>1989</v>
      </c>
      <c r="AK255" s="9">
        <v>1990</v>
      </c>
      <c r="AL255" s="9">
        <v>1991</v>
      </c>
      <c r="AM255" s="9">
        <v>1992</v>
      </c>
      <c r="AN255" s="9">
        <v>1993</v>
      </c>
      <c r="AO255" s="9">
        <v>1994</v>
      </c>
      <c r="AP255" s="9">
        <v>1995</v>
      </c>
      <c r="AQ255" s="9">
        <v>1996</v>
      </c>
      <c r="AR255" s="9">
        <v>1997</v>
      </c>
      <c r="AS255" s="9">
        <v>1998</v>
      </c>
      <c r="AT255" s="9">
        <v>1999</v>
      </c>
      <c r="AU255" s="9">
        <v>2000</v>
      </c>
      <c r="AV255" s="9">
        <v>2001</v>
      </c>
      <c r="AW255" s="9">
        <v>2002</v>
      </c>
      <c r="AX255" s="9">
        <v>2003</v>
      </c>
      <c r="AY255" s="9">
        <v>2004</v>
      </c>
      <c r="AZ255" s="9">
        <v>2005</v>
      </c>
      <c r="BA255" s="9">
        <v>2006</v>
      </c>
      <c r="BB255" s="9">
        <v>2007</v>
      </c>
      <c r="BC255" s="9">
        <v>2008</v>
      </c>
      <c r="BD255" s="9">
        <v>2009</v>
      </c>
      <c r="BE255" s="9">
        <v>2010</v>
      </c>
    </row>
    <row r="256" spans="1:58" ht="14.4" x14ac:dyDescent="0.3">
      <c r="C256" s="6" t="s">
        <v>129</v>
      </c>
      <c r="E256" s="6" t="s">
        <v>130</v>
      </c>
      <c r="G256" s="75">
        <v>3.5000000000000003E-2</v>
      </c>
      <c r="H256" s="75">
        <v>3.5499999999999997E-2</v>
      </c>
      <c r="I256" s="75">
        <v>3.5999999999999997E-2</v>
      </c>
      <c r="J256" s="75">
        <v>3.6499999999999998E-2</v>
      </c>
      <c r="K256" s="75">
        <v>3.6999999999999998E-2</v>
      </c>
      <c r="L256" s="75">
        <v>3.7499999999999999E-2</v>
      </c>
      <c r="M256" s="75">
        <v>3.7999999999999999E-2</v>
      </c>
      <c r="N256" s="75">
        <v>3.85E-2</v>
      </c>
      <c r="O256" s="75">
        <v>3.9E-2</v>
      </c>
      <c r="P256" s="75">
        <v>3.9499999999999903E-2</v>
      </c>
      <c r="Q256" s="75">
        <v>3.9999999999999897E-2</v>
      </c>
      <c r="R256" s="75">
        <v>4.0750000000000001E-2</v>
      </c>
      <c r="S256" s="75">
        <v>4.1500000000000099E-2</v>
      </c>
      <c r="T256" s="75">
        <v>4.2250000000000197E-2</v>
      </c>
      <c r="U256" s="75">
        <v>4.3000000000000302E-2</v>
      </c>
      <c r="V256" s="75">
        <v>4.37500000000004E-2</v>
      </c>
      <c r="W256" s="75">
        <v>4.4500000000000497E-2</v>
      </c>
      <c r="X256" s="75">
        <v>4.5250000000000602E-2</v>
      </c>
      <c r="Y256" s="75">
        <v>4.60000000000007E-2</v>
      </c>
      <c r="Z256" s="75">
        <v>4.6750000000000798E-2</v>
      </c>
      <c r="AA256" s="75">
        <v>4.7500000000000903E-2</v>
      </c>
      <c r="AB256" s="75">
        <v>4.8250000000001E-2</v>
      </c>
      <c r="AC256" s="75">
        <v>4.9000000000001202E-2</v>
      </c>
      <c r="AD256" s="75">
        <v>4.97500000000013E-2</v>
      </c>
      <c r="AE256" s="75">
        <v>5.0500000000001398E-2</v>
      </c>
      <c r="AF256" s="75">
        <v>5.1250000000001503E-2</v>
      </c>
      <c r="AG256" s="75">
        <v>5.20000000000016E-2</v>
      </c>
      <c r="AH256" s="75">
        <v>5.2750000000001698E-2</v>
      </c>
      <c r="AI256" s="75">
        <v>5.3500000000001803E-2</v>
      </c>
      <c r="AJ256" s="75">
        <v>5.4250000000001901E-2</v>
      </c>
      <c r="AK256" s="75">
        <v>5.5000000000001999E-2</v>
      </c>
      <c r="AL256" s="75">
        <v>5.5750000000002103E-2</v>
      </c>
      <c r="AM256" s="75">
        <v>5.6500000000002201E-2</v>
      </c>
      <c r="AN256" s="75">
        <v>5.7250000000002299E-2</v>
      </c>
      <c r="AO256" s="75">
        <v>5.8000000000002397E-2</v>
      </c>
      <c r="AP256" s="75">
        <v>5.8750000000002502E-2</v>
      </c>
      <c r="AQ256" s="75">
        <v>5.9500000000002599E-2</v>
      </c>
      <c r="AR256" s="75">
        <v>6.0250000000002697E-2</v>
      </c>
      <c r="AS256" s="75">
        <v>6.1000000000002802E-2</v>
      </c>
      <c r="AT256" s="75">
        <v>6.17500000000029E-2</v>
      </c>
      <c r="AU256" s="75">
        <v>6.2500000000002998E-2</v>
      </c>
      <c r="AV256" s="75">
        <v>6.3250000000003095E-2</v>
      </c>
      <c r="AW256" s="75">
        <v>6.4000000000003304E-2</v>
      </c>
      <c r="AX256" s="75">
        <v>6.4750000000003402E-2</v>
      </c>
      <c r="AY256" s="75">
        <v>6.55000000000035E-2</v>
      </c>
      <c r="AZ256" s="75">
        <v>6.6250000000003598E-2</v>
      </c>
      <c r="BA256" s="75">
        <v>6.7000000000003695E-2</v>
      </c>
      <c r="BB256" s="75">
        <v>6.7750000000003793E-2</v>
      </c>
      <c r="BC256" s="75">
        <v>6.8500000000003905E-2</v>
      </c>
      <c r="BD256" s="75">
        <v>6.9250000000004003E-2</v>
      </c>
      <c r="BE256" s="75">
        <v>7.0000000000004101E-2</v>
      </c>
    </row>
    <row r="257" spans="3:57" x14ac:dyDescent="0.25">
      <c r="C257" s="6" t="s">
        <v>131</v>
      </c>
      <c r="E257" s="6" t="s">
        <v>127</v>
      </c>
      <c r="G257" s="74">
        <f t="shared" ref="G257:BE257" si="58">G151</f>
        <v>0.38489519218625556</v>
      </c>
      <c r="H257" s="74">
        <f t="shared" si="58"/>
        <v>0.39148737384576676</v>
      </c>
      <c r="I257" s="74">
        <f t="shared" si="58"/>
        <v>0.39579162136437157</v>
      </c>
      <c r="J257" s="74">
        <f t="shared" si="58"/>
        <v>0.39447990779481162</v>
      </c>
      <c r="K257" s="74">
        <f t="shared" si="58"/>
        <v>0.39490581076171061</v>
      </c>
      <c r="L257" s="74">
        <f t="shared" si="58"/>
        <v>0.39745904380109864</v>
      </c>
      <c r="M257" s="74">
        <f t="shared" si="58"/>
        <v>0.39277107446609982</v>
      </c>
      <c r="N257" s="74">
        <f t="shared" si="58"/>
        <v>0.42172747303202901</v>
      </c>
      <c r="O257" s="74">
        <f t="shared" si="58"/>
        <v>0.41779016749239772</v>
      </c>
      <c r="P257" s="74">
        <f t="shared" si="58"/>
        <v>0.4142357014982303</v>
      </c>
      <c r="Q257" s="74">
        <f t="shared" si="58"/>
        <v>0.40295134136238187</v>
      </c>
      <c r="R257" s="74">
        <f t="shared" si="58"/>
        <v>0.40076326659426942</v>
      </c>
      <c r="S257" s="74">
        <f t="shared" si="58"/>
        <v>0.39285643444240637</v>
      </c>
      <c r="T257" s="74">
        <f t="shared" si="58"/>
        <v>0.39289955408254096</v>
      </c>
      <c r="U257" s="74">
        <f t="shared" si="58"/>
        <v>0.38659571080696031</v>
      </c>
      <c r="V257" s="74">
        <f t="shared" si="58"/>
        <v>0.38595152794020682</v>
      </c>
      <c r="W257" s="74">
        <f t="shared" si="58"/>
        <v>0.38372542591469211</v>
      </c>
      <c r="X257" s="74">
        <f t="shared" si="58"/>
        <v>0.3700374263121865</v>
      </c>
      <c r="Y257" s="74">
        <f t="shared" si="58"/>
        <v>0.37972436143766897</v>
      </c>
      <c r="Z257" s="74">
        <f t="shared" si="58"/>
        <v>0.38457716542050774</v>
      </c>
      <c r="AA257" s="74">
        <f t="shared" si="58"/>
        <v>0.3892722377793148</v>
      </c>
      <c r="AB257" s="74">
        <f t="shared" si="58"/>
        <v>0.38467521288009221</v>
      </c>
      <c r="AC257" s="74">
        <f t="shared" si="58"/>
        <v>0.38964402567493733</v>
      </c>
      <c r="AD257" s="74">
        <f t="shared" si="58"/>
        <v>0.39173589463690611</v>
      </c>
      <c r="AE257" s="74">
        <f t="shared" si="58"/>
        <v>0.39097901297598231</v>
      </c>
      <c r="AF257" s="74">
        <f t="shared" si="58"/>
        <v>0.38426152128789415</v>
      </c>
      <c r="AG257" s="74">
        <f t="shared" si="58"/>
        <v>0.38520708807713383</v>
      </c>
      <c r="AH257" s="74">
        <f t="shared" si="58"/>
        <v>0.3797692228062296</v>
      </c>
      <c r="AI257" s="74">
        <f t="shared" si="58"/>
        <v>0.37708489834937414</v>
      </c>
      <c r="AJ257" s="74">
        <f t="shared" si="58"/>
        <v>0.38139670886302207</v>
      </c>
      <c r="AK257" s="74">
        <f t="shared" si="58"/>
        <v>0.37884930711363529</v>
      </c>
      <c r="AL257" s="74">
        <f t="shared" si="58"/>
        <v>0.3796761986499389</v>
      </c>
      <c r="AM257" s="74">
        <f t="shared" si="58"/>
        <v>0.37182082193909416</v>
      </c>
      <c r="AN257" s="74">
        <f t="shared" si="58"/>
        <v>0.3753113080468598</v>
      </c>
      <c r="AO257" s="74">
        <f t="shared" si="58"/>
        <v>0.37370973905681959</v>
      </c>
      <c r="AP257" s="74">
        <f t="shared" si="58"/>
        <v>0.37238769057491949</v>
      </c>
      <c r="AQ257" s="74">
        <f t="shared" si="58"/>
        <v>0.37516703277185665</v>
      </c>
      <c r="AR257" s="74">
        <f t="shared" si="58"/>
        <v>0.37042840871693539</v>
      </c>
      <c r="AS257" s="74">
        <f t="shared" si="58"/>
        <v>0.37162744460045111</v>
      </c>
      <c r="AT257" s="74">
        <f t="shared" si="58"/>
        <v>0.37138868542078624</v>
      </c>
      <c r="AU257" s="74">
        <f t="shared" si="58"/>
        <v>0.37399670962706538</v>
      </c>
      <c r="AV257" s="74">
        <f t="shared" si="58"/>
        <v>0.35676135637735551</v>
      </c>
      <c r="AW257" s="74">
        <f t="shared" si="58"/>
        <v>0.37802691665848209</v>
      </c>
      <c r="AX257" s="74">
        <f t="shared" si="58"/>
        <v>0.37954374226115684</v>
      </c>
      <c r="AY257" s="74">
        <f t="shared" si="58"/>
        <v>0.3817914207563019</v>
      </c>
      <c r="AZ257" s="74">
        <f t="shared" si="58"/>
        <v>0.38570570647022789</v>
      </c>
      <c r="BA257" s="74">
        <f t="shared" si="58"/>
        <v>0.38937236438270945</v>
      </c>
      <c r="BB257" s="74">
        <f t="shared" si="58"/>
        <v>0.38309409491569074</v>
      </c>
      <c r="BC257" s="74">
        <f t="shared" si="58"/>
        <v>0.3909727210661707</v>
      </c>
      <c r="BD257" s="74">
        <f t="shared" si="58"/>
        <v>0.39683391210979913</v>
      </c>
      <c r="BE257" s="74">
        <f t="shared" si="58"/>
        <v>0.39720611298071673</v>
      </c>
    </row>
    <row r="258" spans="3:57" x14ac:dyDescent="0.25">
      <c r="C258" s="6" t="s">
        <v>132</v>
      </c>
      <c r="E258" s="6" t="s">
        <v>128</v>
      </c>
      <c r="G258" s="74">
        <f>G256*G257</f>
        <v>1.3471331726518945E-2</v>
      </c>
      <c r="H258" s="74">
        <f t="shared" ref="H258:BE258" si="59">H256*H257</f>
        <v>1.3897801771524719E-2</v>
      </c>
      <c r="I258" s="74">
        <f t="shared" si="59"/>
        <v>1.4248498369117376E-2</v>
      </c>
      <c r="J258" s="74">
        <f t="shared" si="59"/>
        <v>1.4398516634510623E-2</v>
      </c>
      <c r="K258" s="74">
        <f t="shared" si="59"/>
        <v>1.4611514998183292E-2</v>
      </c>
      <c r="L258" s="74">
        <f t="shared" si="59"/>
        <v>1.4904714142541199E-2</v>
      </c>
      <c r="M258" s="74">
        <f t="shared" si="59"/>
        <v>1.4925300829711793E-2</v>
      </c>
      <c r="N258" s="74">
        <f t="shared" si="59"/>
        <v>1.6236507711733118E-2</v>
      </c>
      <c r="O258" s="74">
        <f t="shared" si="59"/>
        <v>1.629381653220351E-2</v>
      </c>
      <c r="P258" s="74">
        <f t="shared" si="59"/>
        <v>1.6362310209180057E-2</v>
      </c>
      <c r="Q258" s="74">
        <f t="shared" si="59"/>
        <v>1.6118053654495233E-2</v>
      </c>
      <c r="R258" s="74">
        <f t="shared" si="59"/>
        <v>1.633110311371648E-2</v>
      </c>
      <c r="S258" s="74">
        <f t="shared" si="59"/>
        <v>1.6303542029359904E-2</v>
      </c>
      <c r="T258" s="74">
        <f t="shared" si="59"/>
        <v>1.6600006159987434E-2</v>
      </c>
      <c r="U258" s="74">
        <f t="shared" si="59"/>
        <v>1.662361556469941E-2</v>
      </c>
      <c r="V258" s="74">
        <f t="shared" si="59"/>
        <v>1.6885379347384204E-2</v>
      </c>
      <c r="W258" s="74">
        <f t="shared" si="59"/>
        <v>1.707578145320399E-2</v>
      </c>
      <c r="X258" s="74">
        <f t="shared" si="59"/>
        <v>1.6744193540626662E-2</v>
      </c>
      <c r="Y258" s="74">
        <f t="shared" si="59"/>
        <v>1.7467320626133039E-2</v>
      </c>
      <c r="Z258" s="74">
        <f t="shared" si="59"/>
        <v>1.7978982483409043E-2</v>
      </c>
      <c r="AA258" s="74">
        <f t="shared" si="59"/>
        <v>1.8490431294517804E-2</v>
      </c>
      <c r="AB258" s="74">
        <f t="shared" si="59"/>
        <v>1.8560579021464834E-2</v>
      </c>
      <c r="AC258" s="74">
        <f t="shared" si="59"/>
        <v>1.9092557258072396E-2</v>
      </c>
      <c r="AD258" s="74">
        <f t="shared" si="59"/>
        <v>1.948886075818659E-2</v>
      </c>
      <c r="AE258" s="74">
        <f t="shared" si="59"/>
        <v>1.9744440155287653E-2</v>
      </c>
      <c r="AF258" s="74">
        <f t="shared" si="59"/>
        <v>1.9693402966005153E-2</v>
      </c>
      <c r="AG258" s="74">
        <f t="shared" si="59"/>
        <v>2.0030768580011574E-2</v>
      </c>
      <c r="AH258" s="74">
        <f t="shared" si="59"/>
        <v>2.0032826503029257E-2</v>
      </c>
      <c r="AI258" s="74">
        <f t="shared" si="59"/>
        <v>2.0174042061692196E-2</v>
      </c>
      <c r="AJ258" s="74">
        <f t="shared" si="59"/>
        <v>2.0690771455819674E-2</v>
      </c>
      <c r="AK258" s="74">
        <f t="shared" si="59"/>
        <v>2.0836711891250699E-2</v>
      </c>
      <c r="AL258" s="74">
        <f t="shared" si="59"/>
        <v>2.1166948074734893E-2</v>
      </c>
      <c r="AM258" s="74">
        <f t="shared" si="59"/>
        <v>2.1007876439559637E-2</v>
      </c>
      <c r="AN258" s="74">
        <f t="shared" si="59"/>
        <v>2.1486572385683588E-2</v>
      </c>
      <c r="AO258" s="74">
        <f t="shared" si="59"/>
        <v>2.1675164865296432E-2</v>
      </c>
      <c r="AP258" s="74">
        <f t="shared" si="59"/>
        <v>2.187777682127745E-2</v>
      </c>
      <c r="AQ258" s="74">
        <f t="shared" si="59"/>
        <v>2.2322438449926447E-2</v>
      </c>
      <c r="AR258" s="74">
        <f t="shared" si="59"/>
        <v>2.2318311625196357E-2</v>
      </c>
      <c r="AS258" s="74">
        <f t="shared" si="59"/>
        <v>2.2669274120628559E-2</v>
      </c>
      <c r="AT258" s="74">
        <f t="shared" si="59"/>
        <v>2.2933251324734626E-2</v>
      </c>
      <c r="AU258" s="74">
        <f t="shared" si="59"/>
        <v>2.3374794351692707E-2</v>
      </c>
      <c r="AV258" s="74">
        <f t="shared" si="59"/>
        <v>2.2565155790868839E-2</v>
      </c>
      <c r="AW258" s="74">
        <f t="shared" si="59"/>
        <v>2.4193722666144103E-2</v>
      </c>
      <c r="AX258" s="74">
        <f t="shared" si="59"/>
        <v>2.4575457311411197E-2</v>
      </c>
      <c r="AY258" s="74">
        <f t="shared" si="59"/>
        <v>2.500733805953911E-2</v>
      </c>
      <c r="AZ258" s="74">
        <f t="shared" si="59"/>
        <v>2.5553003053653985E-2</v>
      </c>
      <c r="BA258" s="74">
        <f t="shared" si="59"/>
        <v>2.608794841364297E-2</v>
      </c>
      <c r="BB258" s="74">
        <f t="shared" si="59"/>
        <v>2.5954624930539502E-2</v>
      </c>
      <c r="BC258" s="74">
        <f t="shared" si="59"/>
        <v>2.678163139303422E-2</v>
      </c>
      <c r="BD258" s="74">
        <f t="shared" si="59"/>
        <v>2.7480748413605177E-2</v>
      </c>
      <c r="BE258" s="74">
        <f t="shared" si="59"/>
        <v>2.7804427908651799E-2</v>
      </c>
    </row>
    <row r="259" spans="3:57" x14ac:dyDescent="0.25">
      <c r="C259" s="6" t="s">
        <v>133</v>
      </c>
    </row>
    <row r="260" spans="3:57" x14ac:dyDescent="0.25">
      <c r="C260" s="6" t="s">
        <v>134</v>
      </c>
    </row>
    <row r="261" spans="3:57" x14ac:dyDescent="0.25">
      <c r="C261" s="6" t="s">
        <v>135</v>
      </c>
    </row>
    <row r="262" spans="3:57" x14ac:dyDescent="0.25">
      <c r="C262" s="6" t="s">
        <v>136</v>
      </c>
    </row>
    <row r="263" spans="3:57" x14ac:dyDescent="0.25">
      <c r="D263" s="76" t="s">
        <v>137</v>
      </c>
      <c r="E263" s="77"/>
      <c r="F263" s="77"/>
      <c r="G263" s="77"/>
      <c r="H263" s="77"/>
      <c r="I263" s="77"/>
      <c r="J263" s="77"/>
      <c r="K263" s="77"/>
      <c r="L263" s="77"/>
    </row>
  </sheetData>
  <pageMargins left="0.7" right="0.7" top="0.75" bottom="0.75" header="0.3" footer="0.3"/>
  <pageSetup paperSize="8"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L119"/>
  <sheetViews>
    <sheetView topLeftCell="F1" zoomScale="80" zoomScaleNormal="80" workbookViewId="0">
      <selection activeCell="S21" sqref="S21"/>
    </sheetView>
  </sheetViews>
  <sheetFormatPr defaultColWidth="9.109375" defaultRowHeight="13.2" x14ac:dyDescent="0.25"/>
  <cols>
    <col min="1" max="1" width="37.6640625" style="79" customWidth="1"/>
    <col min="2" max="2" width="9.33203125" style="79" bestFit="1" customWidth="1"/>
    <col min="3" max="3" width="9.109375" style="79"/>
    <col min="4" max="4" width="43.44140625" style="79" customWidth="1"/>
    <col min="5" max="5" width="24.109375" style="79" customWidth="1"/>
    <col min="6" max="6" width="10.44140625" style="79" customWidth="1"/>
    <col min="7" max="7" width="21.6640625" style="79" customWidth="1"/>
    <col min="8" max="10" width="9.109375" style="79" customWidth="1"/>
    <col min="11" max="11" width="10.88671875" style="79" customWidth="1"/>
    <col min="12" max="12" width="16" style="79" customWidth="1"/>
    <col min="13" max="13" width="12.33203125" style="79" customWidth="1"/>
    <col min="14" max="14" width="10.109375" style="79" customWidth="1"/>
    <col min="15" max="16" width="9.109375" style="79" customWidth="1"/>
    <col min="17" max="17" width="15.88671875" style="79" customWidth="1"/>
    <col min="18" max="18" width="12.44140625" style="79" customWidth="1"/>
    <col min="19" max="19" width="9" style="79" customWidth="1"/>
    <col min="20" max="57" width="9.109375" style="79" customWidth="1"/>
    <col min="58" max="63" width="9.33203125" style="79" customWidth="1"/>
    <col min="64" max="64" width="8.109375" style="79" bestFit="1" customWidth="1"/>
    <col min="65" max="16384" width="9.109375" style="79"/>
  </cols>
  <sheetData>
    <row r="1" spans="1:64" s="81" customFormat="1" x14ac:dyDescent="0.25"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</row>
    <row r="2" spans="1:64" ht="18" x14ac:dyDescent="0.3">
      <c r="A2" s="86" t="s">
        <v>146</v>
      </c>
      <c r="B2" s="87"/>
      <c r="C2" s="87"/>
      <c r="D2" s="88"/>
      <c r="E2" s="88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</row>
    <row r="3" spans="1:64" ht="15.6" x14ac:dyDescent="0.3">
      <c r="A3" s="86" t="s">
        <v>147</v>
      </c>
      <c r="B3" s="88"/>
      <c r="C3" s="88"/>
      <c r="D3" s="88"/>
      <c r="E3" s="88"/>
    </row>
    <row r="4" spans="1:64" ht="18" x14ac:dyDescent="0.3">
      <c r="A4" s="89" t="s">
        <v>148</v>
      </c>
      <c r="D4" s="90"/>
      <c r="E4" s="90"/>
      <c r="F4" s="90"/>
      <c r="G4" s="91"/>
      <c r="H4" s="91"/>
      <c r="I4" s="91"/>
      <c r="J4" s="79" t="s">
        <v>149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79" t="s">
        <v>149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</row>
    <row r="5" spans="1:64" ht="16.2" thickBot="1" x14ac:dyDescent="0.35">
      <c r="A5" s="92" t="s">
        <v>150</v>
      </c>
      <c r="K5" s="80" t="s">
        <v>151</v>
      </c>
      <c r="O5" s="125">
        <v>0.7</v>
      </c>
      <c r="V5" s="80" t="s">
        <v>151</v>
      </c>
    </row>
    <row r="6" spans="1:64" ht="13.8" thickTop="1" x14ac:dyDescent="0.25">
      <c r="J6" s="79" t="s">
        <v>152</v>
      </c>
      <c r="K6" s="79" t="s">
        <v>153</v>
      </c>
      <c r="L6" s="80" t="s">
        <v>151</v>
      </c>
      <c r="M6" s="80" t="s">
        <v>154</v>
      </c>
      <c r="N6" s="80" t="s">
        <v>154</v>
      </c>
      <c r="O6" s="79" t="s">
        <v>155</v>
      </c>
      <c r="Q6" s="79" t="s">
        <v>156</v>
      </c>
      <c r="U6" s="79" t="s">
        <v>152</v>
      </c>
      <c r="V6" s="79" t="s">
        <v>153</v>
      </c>
      <c r="W6" s="80" t="s">
        <v>151</v>
      </c>
      <c r="X6" s="80" t="s">
        <v>154</v>
      </c>
      <c r="Y6" s="80" t="s">
        <v>154</v>
      </c>
      <c r="Z6" s="79" t="s">
        <v>155</v>
      </c>
      <c r="AB6" s="79" t="s">
        <v>156</v>
      </c>
    </row>
    <row r="7" spans="1:64" ht="13.8" thickBot="1" x14ac:dyDescent="0.3">
      <c r="B7" s="79" t="s">
        <v>157</v>
      </c>
      <c r="K7" s="79" t="s">
        <v>158</v>
      </c>
      <c r="L7" s="80" t="s">
        <v>159</v>
      </c>
      <c r="M7" s="79" t="s">
        <v>160</v>
      </c>
      <c r="N7" s="79" t="s">
        <v>160</v>
      </c>
      <c r="O7" s="79" t="s">
        <v>161</v>
      </c>
      <c r="Q7" s="131" t="s">
        <v>162</v>
      </c>
      <c r="S7" s="131" t="s">
        <v>163</v>
      </c>
      <c r="V7" s="79" t="s">
        <v>158</v>
      </c>
      <c r="W7" s="80" t="s">
        <v>159</v>
      </c>
      <c r="X7" s="79" t="s">
        <v>160</v>
      </c>
      <c r="Y7" s="79" t="s">
        <v>160</v>
      </c>
      <c r="Z7" s="79" t="s">
        <v>161</v>
      </c>
      <c r="AB7" s="131" t="s">
        <v>162</v>
      </c>
      <c r="AD7" s="131" t="s">
        <v>163</v>
      </c>
    </row>
    <row r="8" spans="1:64" ht="13.8" thickTop="1" x14ac:dyDescent="0.25">
      <c r="A8" s="93"/>
      <c r="B8" s="94" t="s">
        <v>164</v>
      </c>
      <c r="C8" s="93"/>
      <c r="D8" s="93"/>
      <c r="E8" s="93"/>
      <c r="F8" s="93"/>
      <c r="G8" s="93"/>
      <c r="K8" s="79" t="s">
        <v>165</v>
      </c>
      <c r="L8" s="95" t="s">
        <v>166</v>
      </c>
      <c r="M8" s="79" t="s">
        <v>167</v>
      </c>
      <c r="N8" s="79" t="s">
        <v>167</v>
      </c>
      <c r="O8" s="79" t="s">
        <v>168</v>
      </c>
      <c r="Q8" s="131"/>
      <c r="R8" s="79" t="s">
        <v>127</v>
      </c>
      <c r="S8" s="131"/>
      <c r="V8" s="79" t="s">
        <v>165</v>
      </c>
      <c r="W8" s="95" t="s">
        <v>166</v>
      </c>
      <c r="X8" s="79" t="s">
        <v>167</v>
      </c>
      <c r="Y8" s="79" t="s">
        <v>167</v>
      </c>
      <c r="Z8" s="79" t="s">
        <v>168</v>
      </c>
      <c r="AB8" s="131"/>
      <c r="AC8" s="79" t="s">
        <v>127</v>
      </c>
      <c r="AD8" s="131"/>
    </row>
    <row r="9" spans="1:64" ht="26.4" x14ac:dyDescent="0.25">
      <c r="A9" s="96"/>
      <c r="B9" s="97" t="s">
        <v>81</v>
      </c>
      <c r="C9" s="98" t="s">
        <v>169</v>
      </c>
      <c r="D9" s="98" t="s">
        <v>170</v>
      </c>
      <c r="E9" s="98" t="s">
        <v>171</v>
      </c>
      <c r="F9" s="98" t="s">
        <v>172</v>
      </c>
      <c r="G9" s="98" t="s">
        <v>173</v>
      </c>
      <c r="H9" s="99" t="s">
        <v>174</v>
      </c>
      <c r="J9" s="98" t="s">
        <v>81</v>
      </c>
      <c r="K9" s="98" t="s">
        <v>169</v>
      </c>
      <c r="L9" s="98" t="s">
        <v>170</v>
      </c>
      <c r="M9" s="98" t="s">
        <v>171</v>
      </c>
      <c r="N9" s="100" t="s">
        <v>172</v>
      </c>
      <c r="O9" s="98" t="s">
        <v>173</v>
      </c>
      <c r="Q9" s="131"/>
      <c r="S9" s="131"/>
      <c r="U9" s="98" t="s">
        <v>81</v>
      </c>
      <c r="V9" s="98" t="s">
        <v>169</v>
      </c>
      <c r="W9" s="98" t="s">
        <v>170</v>
      </c>
      <c r="X9" s="98" t="s">
        <v>171</v>
      </c>
      <c r="Y9" s="100" t="s">
        <v>172</v>
      </c>
      <c r="Z9" s="98" t="s">
        <v>173</v>
      </c>
      <c r="AB9" s="131"/>
      <c r="AD9" s="131"/>
    </row>
    <row r="10" spans="1:64" ht="14.4" x14ac:dyDescent="0.3">
      <c r="A10" s="101"/>
      <c r="B10" s="102"/>
      <c r="C10" s="103"/>
      <c r="D10" s="103"/>
      <c r="E10" s="103"/>
      <c r="F10" s="103"/>
      <c r="G10" s="103"/>
      <c r="H10" s="99"/>
      <c r="J10" s="103"/>
      <c r="K10" s="103"/>
      <c r="L10" s="103"/>
      <c r="M10" s="103"/>
      <c r="N10" s="104"/>
      <c r="O10" s="103"/>
      <c r="Q10" s="105"/>
      <c r="R10" s="85">
        <v>1</v>
      </c>
      <c r="S10" s="25">
        <f t="shared" ref="S10:S19" si="0">Q10*R10</f>
        <v>0</v>
      </c>
      <c r="U10" s="103"/>
      <c r="V10" s="103"/>
      <c r="W10" s="103"/>
      <c r="X10" s="103"/>
      <c r="Y10" s="104"/>
      <c r="Z10" s="103"/>
      <c r="AB10" s="105"/>
      <c r="AC10" s="85">
        <v>1</v>
      </c>
      <c r="AD10" s="25">
        <f t="shared" ref="AD10:AD19" si="1">AB10*AC10</f>
        <v>0</v>
      </c>
    </row>
    <row r="11" spans="1:64" ht="14.4" x14ac:dyDescent="0.3">
      <c r="A11" s="101"/>
      <c r="B11" s="102"/>
      <c r="C11" s="103"/>
      <c r="D11" s="103"/>
      <c r="E11" s="103"/>
      <c r="F11" s="103"/>
      <c r="G11" s="103"/>
      <c r="H11" s="99"/>
      <c r="J11" s="103"/>
      <c r="K11" s="103"/>
      <c r="L11" s="103"/>
      <c r="M11" s="103"/>
      <c r="N11" s="104"/>
      <c r="O11" s="103"/>
      <c r="Q11" s="105"/>
      <c r="R11" s="85">
        <v>1</v>
      </c>
      <c r="S11" s="25">
        <f t="shared" si="0"/>
        <v>0</v>
      </c>
      <c r="U11" s="103"/>
      <c r="V11" s="103"/>
      <c r="W11" s="103"/>
      <c r="X11" s="103"/>
      <c r="Y11" s="104"/>
      <c r="Z11" s="103"/>
      <c r="AB11" s="105"/>
      <c r="AC11" s="85">
        <v>1</v>
      </c>
      <c r="AD11" s="25">
        <f t="shared" si="1"/>
        <v>0</v>
      </c>
    </row>
    <row r="12" spans="1:64" ht="14.4" x14ac:dyDescent="0.3">
      <c r="A12" s="101"/>
      <c r="B12" s="102"/>
      <c r="C12" s="103"/>
      <c r="D12" s="103"/>
      <c r="E12" s="103"/>
      <c r="F12" s="103"/>
      <c r="G12" s="103"/>
      <c r="H12" s="99"/>
      <c r="J12" s="103"/>
      <c r="K12" s="103"/>
      <c r="L12" s="103"/>
      <c r="M12" s="103"/>
      <c r="N12" s="104"/>
      <c r="O12" s="103"/>
      <c r="Q12" s="105"/>
      <c r="R12" s="85">
        <v>1</v>
      </c>
      <c r="S12" s="25">
        <f t="shared" si="0"/>
        <v>0</v>
      </c>
      <c r="U12" s="103"/>
      <c r="V12" s="103"/>
      <c r="W12" s="103"/>
      <c r="X12" s="103"/>
      <c r="Y12" s="104"/>
      <c r="Z12" s="103"/>
      <c r="AB12" s="105"/>
      <c r="AC12" s="85">
        <v>1</v>
      </c>
      <c r="AD12" s="25">
        <f t="shared" si="1"/>
        <v>0</v>
      </c>
    </row>
    <row r="13" spans="1:64" ht="14.4" x14ac:dyDescent="0.3">
      <c r="A13" s="101"/>
      <c r="B13" s="102"/>
      <c r="C13" s="103"/>
      <c r="D13" s="103"/>
      <c r="E13" s="103"/>
      <c r="F13" s="103"/>
      <c r="G13" s="103"/>
      <c r="H13" s="99"/>
      <c r="J13" s="103"/>
      <c r="K13" s="103"/>
      <c r="L13" s="103"/>
      <c r="M13" s="103"/>
      <c r="N13" s="104"/>
      <c r="O13" s="103"/>
      <c r="Q13" s="105"/>
      <c r="R13" s="85">
        <v>1</v>
      </c>
      <c r="S13" s="25">
        <f t="shared" si="0"/>
        <v>0</v>
      </c>
      <c r="U13" s="103"/>
      <c r="V13" s="103"/>
      <c r="W13" s="103"/>
      <c r="X13" s="103"/>
      <c r="Y13" s="104"/>
      <c r="Z13" s="103"/>
      <c r="AB13" s="105"/>
      <c r="AC13" s="85">
        <v>1</v>
      </c>
      <c r="AD13" s="25">
        <f t="shared" si="1"/>
        <v>0</v>
      </c>
    </row>
    <row r="14" spans="1:64" ht="14.4" x14ac:dyDescent="0.3">
      <c r="A14" s="101"/>
      <c r="B14" s="102"/>
      <c r="C14" s="103"/>
      <c r="D14" s="103"/>
      <c r="E14" s="103"/>
      <c r="F14" s="103"/>
      <c r="G14" s="103"/>
      <c r="H14" s="99"/>
      <c r="J14" s="103"/>
      <c r="K14" s="103"/>
      <c r="L14" s="103"/>
      <c r="M14" s="103"/>
      <c r="N14" s="104"/>
      <c r="O14" s="103"/>
      <c r="Q14" s="105"/>
      <c r="R14" s="85">
        <v>1</v>
      </c>
      <c r="S14" s="25">
        <f t="shared" si="0"/>
        <v>0</v>
      </c>
      <c r="U14" s="103"/>
      <c r="V14" s="103"/>
      <c r="W14" s="103"/>
      <c r="X14" s="103"/>
      <c r="Y14" s="104"/>
      <c r="Z14" s="103"/>
      <c r="AB14" s="105"/>
      <c r="AC14" s="85">
        <v>1</v>
      </c>
      <c r="AD14" s="25">
        <f t="shared" si="1"/>
        <v>0</v>
      </c>
    </row>
    <row r="15" spans="1:64" ht="14.4" x14ac:dyDescent="0.3">
      <c r="A15" s="101"/>
      <c r="B15" s="102"/>
      <c r="C15" s="103"/>
      <c r="D15" s="103"/>
      <c r="E15" s="103"/>
      <c r="F15" s="103"/>
      <c r="G15" s="103"/>
      <c r="H15" s="99"/>
      <c r="J15" s="103"/>
      <c r="K15" s="103"/>
      <c r="L15" s="103"/>
      <c r="M15" s="103"/>
      <c r="N15" s="104"/>
      <c r="O15" s="103"/>
      <c r="Q15" s="105"/>
      <c r="R15" s="85">
        <v>1</v>
      </c>
      <c r="S15" s="25">
        <f t="shared" si="0"/>
        <v>0</v>
      </c>
      <c r="U15" s="103"/>
      <c r="V15" s="103"/>
      <c r="W15" s="103"/>
      <c r="X15" s="103"/>
      <c r="Y15" s="104"/>
      <c r="Z15" s="103"/>
      <c r="AB15" s="105"/>
      <c r="AC15" s="85">
        <v>1</v>
      </c>
      <c r="AD15" s="25">
        <f t="shared" si="1"/>
        <v>0</v>
      </c>
    </row>
    <row r="16" spans="1:64" ht="14.4" x14ac:dyDescent="0.3">
      <c r="A16" s="101"/>
      <c r="B16" s="102"/>
      <c r="C16" s="103"/>
      <c r="D16" s="103"/>
      <c r="E16" s="103"/>
      <c r="F16" s="103"/>
      <c r="G16" s="103"/>
      <c r="H16" s="99"/>
      <c r="J16" s="103"/>
      <c r="K16" s="103">
        <f>293/273-1</f>
        <v>7.3260073260073222E-2</v>
      </c>
      <c r="L16" s="103"/>
      <c r="M16" s="103"/>
      <c r="N16" s="104"/>
      <c r="O16" s="103"/>
      <c r="Q16" s="105"/>
      <c r="R16" s="85">
        <v>1</v>
      </c>
      <c r="S16" s="25">
        <f t="shared" si="0"/>
        <v>0</v>
      </c>
      <c r="U16" s="103"/>
      <c r="V16" s="103">
        <f>293/273-1</f>
        <v>7.3260073260073222E-2</v>
      </c>
      <c r="W16" s="103"/>
      <c r="X16" s="103"/>
      <c r="Y16" s="104"/>
      <c r="Z16" s="103"/>
      <c r="AB16" s="105"/>
      <c r="AC16" s="85">
        <v>1</v>
      </c>
      <c r="AD16" s="25">
        <f t="shared" si="1"/>
        <v>0</v>
      </c>
    </row>
    <row r="17" spans="1:36" ht="14.4" x14ac:dyDescent="0.3">
      <c r="A17" s="101"/>
      <c r="B17" s="102"/>
      <c r="C17" s="103"/>
      <c r="D17" s="103"/>
      <c r="E17" s="103"/>
      <c r="F17" s="103"/>
      <c r="G17" s="103"/>
      <c r="H17" s="99"/>
      <c r="J17" s="103"/>
      <c r="K17" s="103"/>
      <c r="L17" s="103"/>
      <c r="M17" s="103"/>
      <c r="N17" s="104"/>
      <c r="O17" s="103"/>
      <c r="Q17" s="105"/>
      <c r="R17" s="85">
        <v>1</v>
      </c>
      <c r="S17" s="25">
        <f t="shared" si="0"/>
        <v>0</v>
      </c>
      <c r="U17" s="103"/>
      <c r="V17" s="103"/>
      <c r="W17" s="103"/>
      <c r="X17" s="103"/>
      <c r="Y17" s="104"/>
      <c r="Z17" s="103"/>
      <c r="AB17" s="105"/>
      <c r="AC17" s="85">
        <v>1</v>
      </c>
      <c r="AD17" s="25">
        <f t="shared" si="1"/>
        <v>0</v>
      </c>
    </row>
    <row r="18" spans="1:36" ht="14.4" x14ac:dyDescent="0.3">
      <c r="A18" s="101"/>
      <c r="B18" s="102"/>
      <c r="C18" s="103"/>
      <c r="D18" s="103"/>
      <c r="E18" s="103"/>
      <c r="F18" s="103"/>
      <c r="G18" s="103"/>
      <c r="H18" s="99"/>
      <c r="J18" s="103"/>
      <c r="K18" s="103"/>
      <c r="L18" s="103"/>
      <c r="M18" s="103"/>
      <c r="N18" s="104"/>
      <c r="O18" s="103"/>
      <c r="Q18" s="105"/>
      <c r="R18" s="85">
        <v>1</v>
      </c>
      <c r="S18" s="25">
        <f t="shared" si="0"/>
        <v>0</v>
      </c>
      <c r="U18" s="103"/>
      <c r="V18" s="103"/>
      <c r="W18" s="103"/>
      <c r="X18" s="103"/>
      <c r="Y18" s="104"/>
      <c r="Z18" s="103"/>
      <c r="AB18" s="105"/>
      <c r="AC18" s="85">
        <v>1</v>
      </c>
      <c r="AD18" s="25">
        <f t="shared" si="1"/>
        <v>0</v>
      </c>
    </row>
    <row r="19" spans="1:36" ht="14.4" x14ac:dyDescent="0.3">
      <c r="A19" s="101"/>
      <c r="B19" s="102"/>
      <c r="C19" s="103"/>
      <c r="D19" s="103"/>
      <c r="E19" s="103"/>
      <c r="F19" s="103"/>
      <c r="G19" s="103"/>
      <c r="H19" s="99"/>
      <c r="J19" s="103"/>
      <c r="K19" s="103"/>
      <c r="L19" s="103"/>
      <c r="M19" s="103"/>
      <c r="N19" s="104"/>
      <c r="O19" s="103"/>
      <c r="Q19" s="105"/>
      <c r="R19" s="85">
        <v>1</v>
      </c>
      <c r="S19" s="25">
        <f t="shared" si="0"/>
        <v>0</v>
      </c>
      <c r="U19" s="103"/>
      <c r="V19" s="103"/>
      <c r="W19" s="103"/>
      <c r="X19" s="103"/>
      <c r="Y19" s="104"/>
      <c r="Z19" s="103"/>
      <c r="AB19" s="105"/>
      <c r="AC19" s="85">
        <v>1</v>
      </c>
      <c r="AD19" s="25">
        <f t="shared" si="1"/>
        <v>0</v>
      </c>
    </row>
    <row r="20" spans="1:36" ht="14.4" x14ac:dyDescent="0.3">
      <c r="A20" s="106">
        <v>1970</v>
      </c>
      <c r="B20" s="107">
        <v>971.40965507478722</v>
      </c>
      <c r="C20" s="108">
        <v>411.172544497285</v>
      </c>
      <c r="D20" s="108">
        <v>356.98259824305512</v>
      </c>
      <c r="E20" s="108">
        <v>271.18542995143281</v>
      </c>
      <c r="F20" s="109">
        <v>0</v>
      </c>
      <c r="G20" s="108">
        <v>944.01042541396157</v>
      </c>
      <c r="H20" s="82">
        <f>SUM(B20:G20)</f>
        <v>2954.7606531805218</v>
      </c>
      <c r="J20" s="83"/>
      <c r="K20" s="110">
        <f>0.7</f>
        <v>0.7</v>
      </c>
      <c r="L20" s="25">
        <v>0.46</v>
      </c>
      <c r="M20" s="75">
        <v>1E-3</v>
      </c>
      <c r="N20" s="75">
        <v>1E-3</v>
      </c>
      <c r="O20" s="25">
        <v>0.6</v>
      </c>
      <c r="Q20" s="126">
        <f>SUMPRODUCT($C20:$G20,K20:O20)/H20</f>
        <v>0.34476911553620682</v>
      </c>
      <c r="R20" s="85">
        <v>1</v>
      </c>
      <c r="S20" s="25">
        <f>Q20*R20</f>
        <v>0.34476911553620682</v>
      </c>
      <c r="U20" s="83"/>
      <c r="V20" s="110">
        <f>(293/273-1)*0.7</f>
        <v>5.1282051282051253E-2</v>
      </c>
      <c r="W20" s="25">
        <v>0.46</v>
      </c>
      <c r="X20" s="75">
        <v>1E-3</v>
      </c>
      <c r="Y20" s="75">
        <v>1E-3</v>
      </c>
      <c r="Z20" s="85">
        <f>O20*(1-293/373)</f>
        <v>0.12868632707774799</v>
      </c>
      <c r="AB20" s="126">
        <f>SUMPRODUCT($C20:$G20,V20:Z20)/H20</f>
        <v>0.10391710955455986</v>
      </c>
      <c r="AC20" s="85">
        <v>1</v>
      </c>
      <c r="AD20" s="25">
        <f>AB20*AC20</f>
        <v>0.10391710955455986</v>
      </c>
      <c r="AE20" s="85"/>
      <c r="AF20" s="85">
        <f>1-AB20/Q20</f>
        <v>0.69858927359853162</v>
      </c>
      <c r="AG20" s="85"/>
      <c r="AH20" s="85"/>
      <c r="AI20" s="85"/>
      <c r="AJ20" s="85"/>
    </row>
    <row r="21" spans="1:36" ht="14.4" x14ac:dyDescent="0.3">
      <c r="A21" s="106">
        <v>1971</v>
      </c>
      <c r="B21" s="107">
        <v>999.00309692305575</v>
      </c>
      <c r="C21" s="108">
        <v>464.8229380462605</v>
      </c>
      <c r="D21" s="108">
        <v>372.07266955256023</v>
      </c>
      <c r="E21" s="108">
        <v>284.17265627528053</v>
      </c>
      <c r="F21" s="109">
        <v>0</v>
      </c>
      <c r="G21" s="108">
        <v>959.42536466532965</v>
      </c>
      <c r="H21" s="82">
        <f t="shared" ref="H21:H66" si="2">SUM(B21:G21)</f>
        <v>3079.4967254624867</v>
      </c>
      <c r="J21" s="83"/>
      <c r="K21" s="110">
        <f>K20+0.0025</f>
        <v>0.7024999999999999</v>
      </c>
      <c r="L21" s="25">
        <v>0.46100000000000002</v>
      </c>
      <c r="M21" s="75">
        <v>1.1999999999999999E-3</v>
      </c>
      <c r="N21" s="75">
        <v>1.1999999999999999E-3</v>
      </c>
      <c r="O21" s="25">
        <f>O20+0.0025</f>
        <v>0.60249999999999992</v>
      </c>
      <c r="Q21" s="126">
        <f t="shared" ref="Q21:Q66" si="3">SUMPRODUCT($C21:$G21,K21:O21)/H21</f>
        <v>0.34955659966741948</v>
      </c>
      <c r="R21" s="85">
        <v>1</v>
      </c>
      <c r="S21" s="25">
        <f t="shared" ref="S21:S66" si="4">Q21*R21</f>
        <v>0.34955659966741948</v>
      </c>
      <c r="U21" s="83"/>
      <c r="V21" s="110">
        <f>V20+(293/273-1)*0.0025</f>
        <v>5.1465201465201435E-2</v>
      </c>
      <c r="W21" s="25">
        <v>0.46100000000000002</v>
      </c>
      <c r="X21" s="75">
        <v>1.1999999999999999E-3</v>
      </c>
      <c r="Y21" s="75">
        <v>1.1999999999999999E-3</v>
      </c>
      <c r="Z21" s="85">
        <f t="shared" ref="Z21:Z66" si="5">O21*(1-293/373)</f>
        <v>0.12922252010723861</v>
      </c>
      <c r="AB21" s="126">
        <f t="shared" ref="AB21:AB66" si="6">SUMPRODUCT($C21:$G21,V21:Z21)/H21</f>
        <v>0.10383777155414736</v>
      </c>
      <c r="AC21" s="85">
        <v>1</v>
      </c>
      <c r="AD21" s="25">
        <f t="shared" ref="AD21:AD66" si="7">AB21*AC21</f>
        <v>0.10383777155414736</v>
      </c>
      <c r="AE21" s="85"/>
      <c r="AF21" s="85">
        <f t="shared" ref="AF21:AF66" si="8">1-AB21/Q21</f>
        <v>0.70294432531686635</v>
      </c>
      <c r="AG21" s="85"/>
      <c r="AH21" s="85"/>
      <c r="AI21" s="85"/>
      <c r="AJ21" s="85"/>
    </row>
    <row r="22" spans="1:36" ht="14.4" x14ac:dyDescent="0.3">
      <c r="A22" s="106">
        <v>1972</v>
      </c>
      <c r="B22" s="107">
        <v>1026.1633578824487</v>
      </c>
      <c r="C22" s="108">
        <v>534.89104615843314</v>
      </c>
      <c r="D22" s="108">
        <v>389.29953924279215</v>
      </c>
      <c r="E22" s="108">
        <v>295.33440522592576</v>
      </c>
      <c r="F22" s="109">
        <v>0</v>
      </c>
      <c r="G22" s="108">
        <v>964.88905322932533</v>
      </c>
      <c r="H22" s="82">
        <f t="shared" si="2"/>
        <v>3210.5774017389249</v>
      </c>
      <c r="J22" s="83"/>
      <c r="K22" s="110">
        <f t="shared" ref="K22:K66" si="9">K21+0.0025</f>
        <v>0.70499999999999985</v>
      </c>
      <c r="L22" s="25">
        <v>0.46200000000000002</v>
      </c>
      <c r="M22" s="75">
        <v>1.4E-3</v>
      </c>
      <c r="N22" s="75">
        <v>1.4E-3</v>
      </c>
      <c r="O22" s="25">
        <f t="shared" ref="O22:O66" si="10">O21+0.0025</f>
        <v>0.60499999999999987</v>
      </c>
      <c r="Q22" s="126">
        <f t="shared" si="3"/>
        <v>0.35542700805931737</v>
      </c>
      <c r="R22" s="85">
        <v>1</v>
      </c>
      <c r="S22" s="25">
        <f t="shared" si="4"/>
        <v>0.35542700805931737</v>
      </c>
      <c r="U22" s="83"/>
      <c r="V22" s="110">
        <f t="shared" ref="V22:V66" si="11">V21+(293/273-1)*0.0025</f>
        <v>5.1648351648351618E-2</v>
      </c>
      <c r="W22" s="25">
        <v>0.46200000000000002</v>
      </c>
      <c r="X22" s="75">
        <v>1.4E-3</v>
      </c>
      <c r="Y22" s="75">
        <v>1.4E-3</v>
      </c>
      <c r="Z22" s="85">
        <f t="shared" si="5"/>
        <v>0.12975871313672921</v>
      </c>
      <c r="AB22" s="126">
        <f t="shared" si="6"/>
        <v>0.10375045243555622</v>
      </c>
      <c r="AC22" s="85">
        <v>1</v>
      </c>
      <c r="AD22" s="25">
        <f t="shared" si="7"/>
        <v>0.10375045243555622</v>
      </c>
      <c r="AE22" s="85"/>
      <c r="AF22" s="85">
        <f t="shared" si="8"/>
        <v>0.70809631771640369</v>
      </c>
      <c r="AG22" s="85"/>
      <c r="AH22" s="85"/>
      <c r="AI22" s="85"/>
      <c r="AJ22" s="85"/>
    </row>
    <row r="23" spans="1:36" ht="14.4" x14ac:dyDescent="0.3">
      <c r="A23" s="106">
        <v>1973</v>
      </c>
      <c r="B23" s="107">
        <v>1053.0211994221665</v>
      </c>
      <c r="C23" s="108">
        <v>611.21859211026401</v>
      </c>
      <c r="D23" s="108">
        <v>409.43002411967501</v>
      </c>
      <c r="E23" s="108">
        <v>305.76294775419751</v>
      </c>
      <c r="F23" s="109">
        <v>0</v>
      </c>
      <c r="G23" s="108">
        <v>969.51721336699552</v>
      </c>
      <c r="H23" s="82">
        <f t="shared" si="2"/>
        <v>3348.9499767732987</v>
      </c>
      <c r="J23" s="83"/>
      <c r="K23" s="110">
        <f t="shared" si="9"/>
        <v>0.7074999999999998</v>
      </c>
      <c r="L23" s="25">
        <v>0.46300000000000002</v>
      </c>
      <c r="M23" s="75">
        <v>1.6000000000000001E-3</v>
      </c>
      <c r="N23" s="75">
        <v>1.6000000000000001E-3</v>
      </c>
      <c r="O23" s="25">
        <f t="shared" si="10"/>
        <v>0.60749999999999982</v>
      </c>
      <c r="Q23" s="126">
        <f t="shared" si="3"/>
        <v>0.36174747049806</v>
      </c>
      <c r="R23" s="85">
        <v>1</v>
      </c>
      <c r="S23" s="25">
        <f t="shared" si="4"/>
        <v>0.36174747049806</v>
      </c>
      <c r="U23" s="83"/>
      <c r="V23" s="110">
        <f t="shared" si="11"/>
        <v>5.18315018315018E-2</v>
      </c>
      <c r="W23" s="25">
        <v>0.46300000000000002</v>
      </c>
      <c r="X23" s="75">
        <v>1.6000000000000001E-3</v>
      </c>
      <c r="Y23" s="75">
        <v>1.6000000000000001E-3</v>
      </c>
      <c r="Z23" s="85">
        <f t="shared" si="5"/>
        <v>0.13029490616621983</v>
      </c>
      <c r="AB23" s="126">
        <f t="shared" si="6"/>
        <v>0.10393074134172897</v>
      </c>
      <c r="AC23" s="85">
        <v>1</v>
      </c>
      <c r="AD23" s="25">
        <f t="shared" si="7"/>
        <v>0.10393074134172897</v>
      </c>
      <c r="AE23" s="85"/>
      <c r="AF23" s="85">
        <f t="shared" si="8"/>
        <v>0.71269808411200386</v>
      </c>
      <c r="AG23" s="85"/>
      <c r="AH23" s="85"/>
      <c r="AI23" s="85"/>
      <c r="AJ23" s="85"/>
    </row>
    <row r="24" spans="1:36" ht="14.4" x14ac:dyDescent="0.3">
      <c r="A24" s="106">
        <v>1974</v>
      </c>
      <c r="B24" s="107">
        <v>1079.5692134328719</v>
      </c>
      <c r="C24" s="108">
        <v>691.91337137409585</v>
      </c>
      <c r="D24" s="108">
        <v>431.71456386212776</v>
      </c>
      <c r="E24" s="108">
        <v>316.63515792655363</v>
      </c>
      <c r="F24" s="109">
        <v>0</v>
      </c>
      <c r="G24" s="108">
        <v>971.15987555872903</v>
      </c>
      <c r="H24" s="82">
        <f t="shared" si="2"/>
        <v>3490.9921821543785</v>
      </c>
      <c r="J24" s="83"/>
      <c r="K24" s="110">
        <f t="shared" si="9"/>
        <v>0.70999999999999974</v>
      </c>
      <c r="L24" s="25">
        <v>0.46400000000000002</v>
      </c>
      <c r="M24" s="75">
        <v>1.8E-3</v>
      </c>
      <c r="N24" s="75">
        <v>1.8E-3</v>
      </c>
      <c r="O24" s="25">
        <f t="shared" si="10"/>
        <v>0.60999999999999976</v>
      </c>
      <c r="Q24" s="126">
        <f t="shared" si="3"/>
        <v>0.36796172883148615</v>
      </c>
      <c r="R24" s="85">
        <v>1</v>
      </c>
      <c r="S24" s="25">
        <f t="shared" si="4"/>
        <v>0.36796172883148615</v>
      </c>
      <c r="U24" s="83"/>
      <c r="V24" s="110">
        <f t="shared" si="11"/>
        <v>5.2014652014651983E-2</v>
      </c>
      <c r="W24" s="25">
        <v>0.46400000000000002</v>
      </c>
      <c r="X24" s="75">
        <v>1.8E-3</v>
      </c>
      <c r="Y24" s="75">
        <v>1.8E-3</v>
      </c>
      <c r="Z24" s="85">
        <f t="shared" si="5"/>
        <v>0.13083109919571043</v>
      </c>
      <c r="AB24" s="126">
        <f t="shared" si="6"/>
        <v>0.1042491730652141</v>
      </c>
      <c r="AC24" s="85">
        <v>1</v>
      </c>
      <c r="AD24" s="25">
        <f t="shared" si="7"/>
        <v>0.1042491730652141</v>
      </c>
      <c r="AE24" s="85"/>
      <c r="AF24" s="85">
        <f t="shared" si="8"/>
        <v>0.71668473948018474</v>
      </c>
      <c r="AG24" s="85"/>
      <c r="AH24" s="85"/>
      <c r="AI24" s="85"/>
      <c r="AJ24" s="85"/>
    </row>
    <row r="25" spans="1:36" ht="14.4" x14ac:dyDescent="0.3">
      <c r="A25" s="106">
        <v>1975</v>
      </c>
      <c r="B25" s="107">
        <v>1105.7837328154942</v>
      </c>
      <c r="C25" s="108">
        <v>769.2055900799819</v>
      </c>
      <c r="D25" s="108">
        <v>454.75584562334473</v>
      </c>
      <c r="E25" s="108">
        <v>336.92971870231349</v>
      </c>
      <c r="F25" s="109">
        <v>0</v>
      </c>
      <c r="G25" s="108">
        <v>976.17058855249411</v>
      </c>
      <c r="H25" s="82">
        <f t="shared" si="2"/>
        <v>3642.8454757736281</v>
      </c>
      <c r="J25" s="83"/>
      <c r="K25" s="110">
        <f t="shared" si="9"/>
        <v>0.71249999999999969</v>
      </c>
      <c r="L25" s="25">
        <v>0.46500000000000002</v>
      </c>
      <c r="M25" s="75">
        <v>2E-3</v>
      </c>
      <c r="N25" s="75">
        <v>2E-3</v>
      </c>
      <c r="O25" s="25">
        <f t="shared" si="10"/>
        <v>0.61249999999999971</v>
      </c>
      <c r="Q25" s="126">
        <f t="shared" si="3"/>
        <v>0.37281262823376571</v>
      </c>
      <c r="R25" s="85">
        <v>1</v>
      </c>
      <c r="S25" s="25">
        <f t="shared" si="4"/>
        <v>0.37281262823376571</v>
      </c>
      <c r="U25" s="83"/>
      <c r="V25" s="110">
        <f t="shared" si="11"/>
        <v>5.2197802197802165E-2</v>
      </c>
      <c r="W25" s="25">
        <v>0.46500000000000002</v>
      </c>
      <c r="X25" s="75">
        <v>2E-3</v>
      </c>
      <c r="Y25" s="75">
        <v>2E-3</v>
      </c>
      <c r="Z25" s="85">
        <f t="shared" si="5"/>
        <v>0.13136729222520102</v>
      </c>
      <c r="AB25" s="126">
        <f t="shared" si="6"/>
        <v>0.10445764400146813</v>
      </c>
      <c r="AC25" s="85">
        <v>1</v>
      </c>
      <c r="AD25" s="25">
        <f t="shared" si="7"/>
        <v>0.10445764400146813</v>
      </c>
      <c r="AE25" s="85"/>
      <c r="AF25" s="85">
        <f t="shared" si="8"/>
        <v>0.71981194817260918</v>
      </c>
      <c r="AG25" s="85"/>
      <c r="AH25" s="85"/>
      <c r="AI25" s="85"/>
      <c r="AJ25" s="85"/>
    </row>
    <row r="26" spans="1:36" ht="14.4" x14ac:dyDescent="0.3">
      <c r="A26" s="106">
        <v>1976</v>
      </c>
      <c r="B26" s="107">
        <v>1131.6484089801256</v>
      </c>
      <c r="C26" s="108">
        <v>836.95892994136011</v>
      </c>
      <c r="D26" s="108">
        <v>476.51726443165444</v>
      </c>
      <c r="E26" s="108">
        <v>360.23953668061671</v>
      </c>
      <c r="F26" s="109">
        <v>0</v>
      </c>
      <c r="G26" s="108">
        <v>974.86776313177745</v>
      </c>
      <c r="H26" s="82">
        <f t="shared" si="2"/>
        <v>3780.2319031655343</v>
      </c>
      <c r="J26" s="83"/>
      <c r="K26" s="110">
        <f t="shared" si="9"/>
        <v>0.71499999999999964</v>
      </c>
      <c r="L26" s="25">
        <v>0.46600000000000003</v>
      </c>
      <c r="M26" s="75">
        <v>2.2000000000000001E-3</v>
      </c>
      <c r="N26" s="75">
        <v>2.2000000000000001E-3</v>
      </c>
      <c r="O26" s="25">
        <f t="shared" si="10"/>
        <v>0.61499999999999966</v>
      </c>
      <c r="Q26" s="126">
        <f t="shared" si="3"/>
        <v>0.37585495224517357</v>
      </c>
      <c r="R26" s="85">
        <v>1</v>
      </c>
      <c r="S26" s="25">
        <f t="shared" si="4"/>
        <v>0.37585495224517357</v>
      </c>
      <c r="U26" s="83"/>
      <c r="V26" s="110">
        <f t="shared" si="11"/>
        <v>5.2380952380952348E-2</v>
      </c>
      <c r="W26" s="25">
        <v>0.46600000000000003</v>
      </c>
      <c r="X26" s="75">
        <v>2.2000000000000001E-3</v>
      </c>
      <c r="Y26" s="75">
        <v>2.2000000000000001E-3</v>
      </c>
      <c r="Z26" s="85">
        <f t="shared" si="5"/>
        <v>0.13190348525469164</v>
      </c>
      <c r="AB26" s="126">
        <f t="shared" si="6"/>
        <v>0.10456467851838484</v>
      </c>
      <c r="AC26" s="85">
        <v>1</v>
      </c>
      <c r="AD26" s="25">
        <f t="shared" si="7"/>
        <v>0.10456467851838484</v>
      </c>
      <c r="AE26" s="85"/>
      <c r="AF26" s="85">
        <f t="shared" si="8"/>
        <v>0.72179512896193965</v>
      </c>
      <c r="AG26" s="85"/>
      <c r="AH26" s="85"/>
      <c r="AI26" s="85"/>
      <c r="AJ26" s="85"/>
    </row>
    <row r="27" spans="1:36" ht="14.4" x14ac:dyDescent="0.3">
      <c r="A27" s="106">
        <v>1977</v>
      </c>
      <c r="B27" s="107">
        <v>1157.1539369705024</v>
      </c>
      <c r="C27" s="108">
        <v>896.90705900876844</v>
      </c>
      <c r="D27" s="108">
        <v>495.43342330571687</v>
      </c>
      <c r="E27" s="108">
        <v>393.09772055555584</v>
      </c>
      <c r="F27" s="109">
        <v>0</v>
      </c>
      <c r="G27" s="108">
        <v>973.73932098033924</v>
      </c>
      <c r="H27" s="82">
        <f t="shared" si="2"/>
        <v>3916.331460820883</v>
      </c>
      <c r="J27" s="83"/>
      <c r="K27" s="110">
        <f t="shared" si="9"/>
        <v>0.71749999999999958</v>
      </c>
      <c r="L27" s="25">
        <v>0.46700000000000003</v>
      </c>
      <c r="M27" s="75">
        <v>2.3999999999999998E-3</v>
      </c>
      <c r="N27" s="75">
        <v>2.3999999999999998E-3</v>
      </c>
      <c r="O27" s="25">
        <f t="shared" si="10"/>
        <v>0.6174999999999996</v>
      </c>
      <c r="Q27" s="126">
        <f t="shared" si="3"/>
        <v>0.37717075368478642</v>
      </c>
      <c r="R27" s="85">
        <v>1</v>
      </c>
      <c r="S27" s="25">
        <f t="shared" si="4"/>
        <v>0.37717075368478642</v>
      </c>
      <c r="U27" s="83"/>
      <c r="V27" s="110">
        <f t="shared" si="11"/>
        <v>5.256410256410253E-2</v>
      </c>
      <c r="W27" s="25">
        <v>0.46700000000000003</v>
      </c>
      <c r="X27" s="75">
        <v>2.3999999999999998E-3</v>
      </c>
      <c r="Y27" s="75">
        <v>2.3999999999999998E-3</v>
      </c>
      <c r="Z27" s="85">
        <f t="shared" si="5"/>
        <v>0.13243967828418224</v>
      </c>
      <c r="AB27" s="126">
        <f t="shared" si="6"/>
        <v>0.10428577977692301</v>
      </c>
      <c r="AC27" s="85">
        <v>1</v>
      </c>
      <c r="AD27" s="25">
        <f t="shared" si="7"/>
        <v>0.10428577977692301</v>
      </c>
      <c r="AE27" s="85"/>
      <c r="AF27" s="85">
        <f t="shared" si="8"/>
        <v>0.72350512663535427</v>
      </c>
      <c r="AG27" s="85"/>
      <c r="AH27" s="85"/>
      <c r="AI27" s="85"/>
      <c r="AJ27" s="85"/>
    </row>
    <row r="28" spans="1:36" ht="14.4" x14ac:dyDescent="0.3">
      <c r="A28" s="106">
        <v>1978</v>
      </c>
      <c r="B28" s="107">
        <v>1182.2854012300827</v>
      </c>
      <c r="C28" s="108">
        <v>955.46215999216304</v>
      </c>
      <c r="D28" s="108">
        <v>512.7810083181372</v>
      </c>
      <c r="E28" s="108">
        <v>431.521043641782</v>
      </c>
      <c r="F28" s="109">
        <v>0</v>
      </c>
      <c r="G28" s="108">
        <v>971.98689606379105</v>
      </c>
      <c r="H28" s="82">
        <f t="shared" si="2"/>
        <v>4054.0365092459556</v>
      </c>
      <c r="J28" s="83"/>
      <c r="K28" s="110">
        <f t="shared" si="9"/>
        <v>0.71999999999999953</v>
      </c>
      <c r="L28" s="25">
        <v>0.46800000000000003</v>
      </c>
      <c r="M28" s="75">
        <v>2.5999999999999999E-3</v>
      </c>
      <c r="N28" s="75">
        <v>2.5999999999999999E-3</v>
      </c>
      <c r="O28" s="25">
        <f t="shared" si="10"/>
        <v>0.61999999999999955</v>
      </c>
      <c r="Q28" s="126">
        <f t="shared" si="3"/>
        <v>0.37781309908458416</v>
      </c>
      <c r="R28" s="85">
        <v>1</v>
      </c>
      <c r="S28" s="25">
        <f t="shared" si="4"/>
        <v>0.37781309908458416</v>
      </c>
      <c r="U28" s="83"/>
      <c r="V28" s="110">
        <f t="shared" si="11"/>
        <v>5.2747252747252713E-2</v>
      </c>
      <c r="W28" s="25">
        <v>0.46800000000000003</v>
      </c>
      <c r="X28" s="75">
        <v>2.5999999999999999E-3</v>
      </c>
      <c r="Y28" s="75">
        <v>2.5999999999999999E-3</v>
      </c>
      <c r="Z28" s="85">
        <f t="shared" si="5"/>
        <v>0.13297587131367283</v>
      </c>
      <c r="AB28" s="126">
        <f t="shared" si="6"/>
        <v>0.10378601033805532</v>
      </c>
      <c r="AC28" s="85">
        <v>1</v>
      </c>
      <c r="AD28" s="25">
        <f t="shared" si="7"/>
        <v>0.10378601033805532</v>
      </c>
      <c r="AE28" s="85"/>
      <c r="AF28" s="85">
        <f t="shared" si="8"/>
        <v>0.72529800954619661</v>
      </c>
      <c r="AG28" s="85"/>
      <c r="AH28" s="85"/>
      <c r="AI28" s="85"/>
      <c r="AJ28" s="85"/>
    </row>
    <row r="29" spans="1:36" ht="14.4" x14ac:dyDescent="0.3">
      <c r="A29" s="106">
        <v>1979</v>
      </c>
      <c r="B29" s="107">
        <v>1207.0337665463935</v>
      </c>
      <c r="C29" s="108">
        <v>1015.2989034180406</v>
      </c>
      <c r="D29" s="108">
        <v>531.39237777349183</v>
      </c>
      <c r="E29" s="108">
        <v>476.06879388390286</v>
      </c>
      <c r="F29" s="109">
        <v>4.3226548861459202</v>
      </c>
      <c r="G29" s="108">
        <v>964.42421194257111</v>
      </c>
      <c r="H29" s="82">
        <f t="shared" si="2"/>
        <v>4198.540708450545</v>
      </c>
      <c r="J29" s="83"/>
      <c r="K29" s="110">
        <f t="shared" si="9"/>
        <v>0.72249999999999948</v>
      </c>
      <c r="L29" s="25">
        <v>0.46899999999999997</v>
      </c>
      <c r="M29" s="75">
        <v>2.8E-3</v>
      </c>
      <c r="N29" s="75">
        <v>2.8E-3</v>
      </c>
      <c r="O29" s="25">
        <f t="shared" si="10"/>
        <v>0.6224999999999995</v>
      </c>
      <c r="Q29" s="126">
        <f t="shared" si="3"/>
        <v>0.37738723068636193</v>
      </c>
      <c r="R29" s="85">
        <v>1</v>
      </c>
      <c r="S29" s="25">
        <f t="shared" si="4"/>
        <v>0.37738723068636193</v>
      </c>
      <c r="U29" s="83"/>
      <c r="V29" s="110">
        <f t="shared" si="11"/>
        <v>5.2930402930402895E-2</v>
      </c>
      <c r="W29" s="25">
        <v>0.46899999999999997</v>
      </c>
      <c r="X29" s="75">
        <v>2.8E-3</v>
      </c>
      <c r="Y29" s="75">
        <v>2.8E-3</v>
      </c>
      <c r="Z29" s="85">
        <f t="shared" si="5"/>
        <v>0.13351206434316346</v>
      </c>
      <c r="AB29" s="126">
        <f t="shared" si="6"/>
        <v>0.10314787894097642</v>
      </c>
      <c r="AC29" s="85">
        <v>1</v>
      </c>
      <c r="AD29" s="25">
        <f t="shared" si="7"/>
        <v>0.10314787894097642</v>
      </c>
      <c r="AE29" s="85"/>
      <c r="AF29" s="85">
        <f t="shared" si="8"/>
        <v>0.72667893729901978</v>
      </c>
      <c r="AG29" s="85"/>
      <c r="AH29" s="85"/>
      <c r="AI29" s="85"/>
      <c r="AJ29" s="85"/>
    </row>
    <row r="30" spans="1:36" ht="14.4" x14ac:dyDescent="0.3">
      <c r="A30" s="106">
        <v>1980</v>
      </c>
      <c r="B30" s="107">
        <v>1231.3846507163369</v>
      </c>
      <c r="C30" s="108">
        <v>1072.2397795927457</v>
      </c>
      <c r="D30" s="108">
        <v>556.34486957880108</v>
      </c>
      <c r="E30" s="108">
        <v>527.3173089246701</v>
      </c>
      <c r="F30" s="109">
        <v>12.849430186179745</v>
      </c>
      <c r="G30" s="108">
        <v>956.71662177511166</v>
      </c>
      <c r="H30" s="82">
        <f t="shared" si="2"/>
        <v>4356.8526607738449</v>
      </c>
      <c r="J30" s="83"/>
      <c r="K30" s="110">
        <f t="shared" si="9"/>
        <v>0.72499999999999942</v>
      </c>
      <c r="L30" s="25">
        <v>0.47</v>
      </c>
      <c r="M30" s="75">
        <v>3.0000000000000001E-3</v>
      </c>
      <c r="N30" s="75">
        <v>3.0000000000000001E-3</v>
      </c>
      <c r="O30" s="25">
        <f t="shared" si="10"/>
        <v>0.62499999999999944</v>
      </c>
      <c r="Q30" s="126">
        <f t="shared" si="3"/>
        <v>0.37605685693363422</v>
      </c>
      <c r="R30" s="85">
        <v>1</v>
      </c>
      <c r="S30" s="25">
        <f t="shared" si="4"/>
        <v>0.37605685693363422</v>
      </c>
      <c r="U30" s="83"/>
      <c r="V30" s="110">
        <f t="shared" si="11"/>
        <v>5.3113553113553078E-2</v>
      </c>
      <c r="W30" s="25">
        <v>0.47</v>
      </c>
      <c r="X30" s="75">
        <v>3.0000000000000001E-3</v>
      </c>
      <c r="Y30" s="75">
        <v>3.0000000000000001E-3</v>
      </c>
      <c r="Z30" s="85">
        <f t="shared" si="5"/>
        <v>0.13404825737265405</v>
      </c>
      <c r="AB30" s="126">
        <f t="shared" si="6"/>
        <v>0.10289520538250521</v>
      </c>
      <c r="AC30" s="85">
        <v>1</v>
      </c>
      <c r="AD30" s="25">
        <f t="shared" si="7"/>
        <v>0.10289520538250521</v>
      </c>
      <c r="AE30" s="85"/>
      <c r="AF30" s="85">
        <f t="shared" si="8"/>
        <v>0.72638391380092837</v>
      </c>
      <c r="AG30" s="85"/>
      <c r="AH30" s="85"/>
      <c r="AI30" s="85"/>
      <c r="AJ30" s="85"/>
    </row>
    <row r="31" spans="1:36" ht="14.4" x14ac:dyDescent="0.3">
      <c r="A31" s="106">
        <v>1981</v>
      </c>
      <c r="B31" s="107">
        <v>1254.4493121127559</v>
      </c>
      <c r="C31" s="108">
        <v>1122.6074660237432</v>
      </c>
      <c r="D31" s="108">
        <v>584.41166893501907</v>
      </c>
      <c r="E31" s="108">
        <v>585.18643613760537</v>
      </c>
      <c r="F31" s="109">
        <v>21.526866416432057</v>
      </c>
      <c r="G31" s="108">
        <v>954.81039831284647</v>
      </c>
      <c r="H31" s="82">
        <f t="shared" si="2"/>
        <v>4522.9921479384011</v>
      </c>
      <c r="J31" s="83"/>
      <c r="K31" s="110">
        <f t="shared" si="9"/>
        <v>0.72749999999999937</v>
      </c>
      <c r="L31" s="25">
        <v>0.47099999999999997</v>
      </c>
      <c r="M31" s="75">
        <v>3.2000000000000002E-3</v>
      </c>
      <c r="N31" s="75">
        <v>3.2000000000000002E-3</v>
      </c>
      <c r="O31" s="25">
        <f t="shared" si="10"/>
        <v>0.62749999999999939</v>
      </c>
      <c r="Q31" s="126">
        <f t="shared" si="3"/>
        <v>0.37431854394924047</v>
      </c>
      <c r="R31" s="85">
        <v>1</v>
      </c>
      <c r="S31" s="25">
        <f t="shared" si="4"/>
        <v>0.37431854394924047</v>
      </c>
      <c r="U31" s="83"/>
      <c r="V31" s="110">
        <f t="shared" si="11"/>
        <v>5.329670329670326E-2</v>
      </c>
      <c r="W31" s="25">
        <v>0.47099999999999997</v>
      </c>
      <c r="X31" s="75">
        <v>3.2000000000000002E-3</v>
      </c>
      <c r="Y31" s="75">
        <v>3.2000000000000002E-3</v>
      </c>
      <c r="Z31" s="85">
        <f t="shared" si="5"/>
        <v>0.13458445040214467</v>
      </c>
      <c r="AB31" s="126">
        <f t="shared" si="6"/>
        <v>0.10292595546054122</v>
      </c>
      <c r="AC31" s="85">
        <v>1</v>
      </c>
      <c r="AD31" s="25">
        <f t="shared" si="7"/>
        <v>0.10292595546054122</v>
      </c>
      <c r="AE31" s="85"/>
      <c r="AF31" s="85">
        <f t="shared" si="8"/>
        <v>0.72503110753043942</v>
      </c>
      <c r="AG31" s="85"/>
      <c r="AH31" s="85"/>
      <c r="AI31" s="85"/>
      <c r="AJ31" s="85"/>
    </row>
    <row r="32" spans="1:36" ht="14.4" x14ac:dyDescent="0.3">
      <c r="A32" s="106">
        <v>1982</v>
      </c>
      <c r="B32" s="107">
        <v>1276.8016019320132</v>
      </c>
      <c r="C32" s="108">
        <v>1165.4862664777015</v>
      </c>
      <c r="D32" s="108">
        <v>611.61793532470926</v>
      </c>
      <c r="E32" s="108">
        <v>646.23545305954519</v>
      </c>
      <c r="F32" s="109">
        <v>30.26711036780527</v>
      </c>
      <c r="G32" s="108">
        <v>948.9350028845156</v>
      </c>
      <c r="H32" s="82">
        <f t="shared" si="2"/>
        <v>4679.3433700462901</v>
      </c>
      <c r="J32" s="83"/>
      <c r="K32" s="110">
        <f t="shared" si="9"/>
        <v>0.72999999999999932</v>
      </c>
      <c r="L32" s="25">
        <v>0.47199999999999998</v>
      </c>
      <c r="M32" s="75">
        <v>3.3999999999999998E-3</v>
      </c>
      <c r="N32" s="75">
        <v>3.3999999999999998E-3</v>
      </c>
      <c r="O32" s="25">
        <f t="shared" si="10"/>
        <v>0.62999999999999934</v>
      </c>
      <c r="Q32" s="126">
        <f t="shared" si="3"/>
        <v>0.37176536598502974</v>
      </c>
      <c r="R32" s="85">
        <v>1</v>
      </c>
      <c r="S32" s="25">
        <f t="shared" si="4"/>
        <v>0.37176536598502974</v>
      </c>
      <c r="U32" s="83"/>
      <c r="V32" s="110">
        <f t="shared" si="11"/>
        <v>5.3479853479853443E-2</v>
      </c>
      <c r="W32" s="25">
        <v>0.47199999999999998</v>
      </c>
      <c r="X32" s="75">
        <v>3.3999999999999998E-3</v>
      </c>
      <c r="Y32" s="75">
        <v>3.3999999999999998E-3</v>
      </c>
      <c r="Z32" s="85">
        <f t="shared" si="5"/>
        <v>0.13512064343163527</v>
      </c>
      <c r="AB32" s="126">
        <f t="shared" si="6"/>
        <v>0.10290642917976706</v>
      </c>
      <c r="AC32" s="85">
        <v>1</v>
      </c>
      <c r="AD32" s="25">
        <f t="shared" si="7"/>
        <v>0.10290642917976706</v>
      </c>
      <c r="AE32" s="85"/>
      <c r="AF32" s="85">
        <f t="shared" si="8"/>
        <v>0.72319522312922802</v>
      </c>
      <c r="AG32" s="85"/>
      <c r="AH32" s="85"/>
      <c r="AI32" s="85"/>
      <c r="AJ32" s="85"/>
    </row>
    <row r="33" spans="1:36" ht="14.4" x14ac:dyDescent="0.3">
      <c r="A33" s="106">
        <v>1983</v>
      </c>
      <c r="B33" s="107">
        <v>1298.5608866314708</v>
      </c>
      <c r="C33" s="108">
        <v>1210.5841193559997</v>
      </c>
      <c r="D33" s="108">
        <v>646.14024917478639</v>
      </c>
      <c r="E33" s="108">
        <v>708.73408948439669</v>
      </c>
      <c r="F33" s="109">
        <v>39.347413304463224</v>
      </c>
      <c r="G33" s="108">
        <v>953.29223447530592</v>
      </c>
      <c r="H33" s="82">
        <f t="shared" si="2"/>
        <v>4856.6589924264226</v>
      </c>
      <c r="J33" s="83"/>
      <c r="K33" s="110">
        <f t="shared" si="9"/>
        <v>0.73249999999999926</v>
      </c>
      <c r="L33" s="25">
        <v>0.47299999999999998</v>
      </c>
      <c r="M33" s="75">
        <v>3.5999999999999999E-3</v>
      </c>
      <c r="N33" s="75">
        <v>3.5999999999999999E-3</v>
      </c>
      <c r="O33" s="25">
        <f t="shared" si="10"/>
        <v>0.63249999999999929</v>
      </c>
      <c r="Q33" s="126">
        <f t="shared" si="3"/>
        <v>0.37021904148664664</v>
      </c>
      <c r="R33" s="85">
        <v>1</v>
      </c>
      <c r="S33" s="25">
        <f t="shared" si="4"/>
        <v>0.37021904148664664</v>
      </c>
      <c r="U33" s="83"/>
      <c r="V33" s="110">
        <f t="shared" si="11"/>
        <v>5.3663003663003625E-2</v>
      </c>
      <c r="W33" s="25">
        <v>0.47299999999999998</v>
      </c>
      <c r="X33" s="75">
        <v>3.5999999999999999E-3</v>
      </c>
      <c r="Y33" s="75">
        <v>3.5999999999999999E-3</v>
      </c>
      <c r="Z33" s="85">
        <f t="shared" si="5"/>
        <v>0.13565683646112586</v>
      </c>
      <c r="AB33" s="126">
        <f t="shared" si="6"/>
        <v>0.10348711343265697</v>
      </c>
      <c r="AC33" s="85">
        <v>1</v>
      </c>
      <c r="AD33" s="25">
        <f t="shared" si="7"/>
        <v>0.10348711343265697</v>
      </c>
      <c r="AE33" s="85"/>
      <c r="AF33" s="85">
        <f t="shared" si="8"/>
        <v>0.72047058136962505</v>
      </c>
      <c r="AG33" s="85"/>
      <c r="AH33" s="85"/>
      <c r="AI33" s="85"/>
      <c r="AJ33" s="85"/>
    </row>
    <row r="34" spans="1:36" ht="14.4" x14ac:dyDescent="0.3">
      <c r="A34" s="106">
        <v>1984</v>
      </c>
      <c r="B34" s="107">
        <v>1319.624906822909</v>
      </c>
      <c r="C34" s="108">
        <v>1260.9657899731214</v>
      </c>
      <c r="D34" s="108">
        <v>693.02868545612853</v>
      </c>
      <c r="E34" s="108">
        <v>766.52093454220517</v>
      </c>
      <c r="F34" s="109">
        <v>48.849928847270611</v>
      </c>
      <c r="G34" s="108">
        <v>963.21692153536947</v>
      </c>
      <c r="H34" s="82">
        <f t="shared" si="2"/>
        <v>5052.2071671770045</v>
      </c>
      <c r="J34" s="83"/>
      <c r="K34" s="110">
        <f t="shared" si="9"/>
        <v>0.73499999999999921</v>
      </c>
      <c r="L34" s="25">
        <v>0.47399999999999998</v>
      </c>
      <c r="M34" s="75">
        <v>3.8E-3</v>
      </c>
      <c r="N34" s="75">
        <v>3.8E-3</v>
      </c>
      <c r="O34" s="25">
        <f t="shared" si="10"/>
        <v>0.63499999999999923</v>
      </c>
      <c r="Q34" s="126">
        <f t="shared" si="3"/>
        <v>0.37014448242374898</v>
      </c>
      <c r="R34" s="85">
        <v>1</v>
      </c>
      <c r="S34" s="25">
        <f t="shared" si="4"/>
        <v>0.37014448242374898</v>
      </c>
      <c r="U34" s="83"/>
      <c r="V34" s="110">
        <f t="shared" si="11"/>
        <v>5.3846153846153808E-2</v>
      </c>
      <c r="W34" s="25">
        <v>0.47399999999999998</v>
      </c>
      <c r="X34" s="75">
        <v>3.8E-3</v>
      </c>
      <c r="Y34" s="75">
        <v>3.8E-3</v>
      </c>
      <c r="Z34" s="85">
        <f t="shared" si="5"/>
        <v>0.13619302949061649</v>
      </c>
      <c r="AB34" s="126">
        <f t="shared" si="6"/>
        <v>0.10503836781613306</v>
      </c>
      <c r="AC34" s="85">
        <v>1</v>
      </c>
      <c r="AD34" s="25">
        <f t="shared" si="7"/>
        <v>0.10503836781613306</v>
      </c>
      <c r="AE34" s="85"/>
      <c r="AF34" s="85">
        <f t="shared" si="8"/>
        <v>0.71622333222872958</v>
      </c>
      <c r="AG34" s="85"/>
      <c r="AH34" s="85"/>
      <c r="AI34" s="85"/>
      <c r="AJ34" s="85"/>
    </row>
    <row r="35" spans="1:36" ht="14.4" x14ac:dyDescent="0.3">
      <c r="A35" s="106">
        <v>1985</v>
      </c>
      <c r="B35" s="107">
        <v>1339.8016793046793</v>
      </c>
      <c r="C35" s="108">
        <v>1308.9061212070501</v>
      </c>
      <c r="D35" s="108">
        <v>750.20389501281306</v>
      </c>
      <c r="E35" s="108">
        <v>818.67020018201106</v>
      </c>
      <c r="F35" s="109">
        <v>58.743499717160738</v>
      </c>
      <c r="G35" s="108">
        <v>971.18783002766395</v>
      </c>
      <c r="H35" s="82">
        <f t="shared" si="2"/>
        <v>5247.5132254513774</v>
      </c>
      <c r="J35" s="83"/>
      <c r="K35" s="110">
        <f t="shared" si="9"/>
        <v>0.73749999999999916</v>
      </c>
      <c r="L35" s="25">
        <v>0.47499999999999998</v>
      </c>
      <c r="M35" s="75">
        <v>4.0000000000000001E-3</v>
      </c>
      <c r="N35" s="75">
        <v>4.0000000000000001E-3</v>
      </c>
      <c r="O35" s="25">
        <f t="shared" si="10"/>
        <v>0.63749999999999918</v>
      </c>
      <c r="Q35" s="126">
        <f t="shared" si="3"/>
        <v>0.3705196971268751</v>
      </c>
      <c r="R35" s="85">
        <v>1</v>
      </c>
      <c r="S35" s="25">
        <f t="shared" si="4"/>
        <v>0.3705196971268751</v>
      </c>
      <c r="U35" s="83"/>
      <c r="V35" s="110">
        <f t="shared" si="11"/>
        <v>5.402930402930399E-2</v>
      </c>
      <c r="W35" s="25">
        <v>0.47499999999999998</v>
      </c>
      <c r="X35" s="75">
        <v>4.0000000000000001E-3</v>
      </c>
      <c r="Y35" s="75">
        <v>4.0000000000000001E-3</v>
      </c>
      <c r="Z35" s="85">
        <f t="shared" si="5"/>
        <v>0.13672922252010708</v>
      </c>
      <c r="AB35" s="126">
        <f t="shared" si="6"/>
        <v>0.10735857622758231</v>
      </c>
      <c r="AC35" s="85">
        <v>1</v>
      </c>
      <c r="AD35" s="25">
        <f t="shared" si="7"/>
        <v>0.10735857622758231</v>
      </c>
      <c r="AE35" s="85"/>
      <c r="AF35" s="85">
        <f t="shared" si="8"/>
        <v>0.71024866677784182</v>
      </c>
      <c r="AG35" s="85"/>
      <c r="AH35" s="85"/>
      <c r="AI35" s="85"/>
      <c r="AJ35" s="85"/>
    </row>
    <row r="36" spans="1:36" ht="14.4" x14ac:dyDescent="0.3">
      <c r="A36" s="106">
        <v>1986</v>
      </c>
      <c r="B36" s="107">
        <v>1358.9737099793838</v>
      </c>
      <c r="C36" s="108">
        <v>1355.0373381854911</v>
      </c>
      <c r="D36" s="108">
        <v>811.1924000998431</v>
      </c>
      <c r="E36" s="108">
        <v>865.81886809341881</v>
      </c>
      <c r="F36" s="109">
        <v>69.018982606134017</v>
      </c>
      <c r="G36" s="108">
        <v>978.55086389308053</v>
      </c>
      <c r="H36" s="82">
        <f t="shared" si="2"/>
        <v>5438.5921628573515</v>
      </c>
      <c r="J36" s="83"/>
      <c r="K36" s="110">
        <f t="shared" si="9"/>
        <v>0.7399999999999991</v>
      </c>
      <c r="L36" s="25">
        <v>0.47599999999999998</v>
      </c>
      <c r="M36" s="75">
        <v>4.1999999999999997E-3</v>
      </c>
      <c r="N36" s="75">
        <v>4.1999999999999997E-3</v>
      </c>
      <c r="O36" s="25">
        <f t="shared" si="10"/>
        <v>0.63999999999999913</v>
      </c>
      <c r="Q36" s="126">
        <f t="shared" si="3"/>
        <v>0.37124572391332183</v>
      </c>
      <c r="R36" s="85">
        <v>1</v>
      </c>
      <c r="S36" s="25">
        <f t="shared" si="4"/>
        <v>0.37124572391332183</v>
      </c>
      <c r="U36" s="83"/>
      <c r="V36" s="110">
        <f t="shared" si="11"/>
        <v>5.4212454212454173E-2</v>
      </c>
      <c r="W36" s="25">
        <v>0.47599999999999998</v>
      </c>
      <c r="X36" s="75">
        <v>4.1999999999999997E-3</v>
      </c>
      <c r="Y36" s="75">
        <v>4.1999999999999997E-3</v>
      </c>
      <c r="Z36" s="85">
        <f t="shared" si="5"/>
        <v>0.13726541554959767</v>
      </c>
      <c r="AB36" s="126">
        <f t="shared" si="6"/>
        <v>0.10992458602147111</v>
      </c>
      <c r="AC36" s="85">
        <v>1</v>
      </c>
      <c r="AD36" s="25">
        <f t="shared" si="7"/>
        <v>0.10992458602147111</v>
      </c>
      <c r="AE36" s="85"/>
      <c r="AF36" s="85">
        <f t="shared" si="8"/>
        <v>0.70390342853582277</v>
      </c>
      <c r="AG36" s="85"/>
      <c r="AH36" s="85"/>
      <c r="AI36" s="85"/>
      <c r="AJ36" s="85"/>
    </row>
    <row r="37" spans="1:36" ht="14.4" x14ac:dyDescent="0.3">
      <c r="A37" s="106">
        <v>1987</v>
      </c>
      <c r="B37" s="107">
        <v>1377.0730432079126</v>
      </c>
      <c r="C37" s="108">
        <v>1394.557418805369</v>
      </c>
      <c r="D37" s="108">
        <v>870.71171478318547</v>
      </c>
      <c r="E37" s="108">
        <v>909.14355605349419</v>
      </c>
      <c r="F37" s="109">
        <v>79.66231829512472</v>
      </c>
      <c r="G37" s="108">
        <v>985.84810590416271</v>
      </c>
      <c r="H37" s="82">
        <f t="shared" si="2"/>
        <v>5616.9961570492478</v>
      </c>
      <c r="J37" s="83"/>
      <c r="K37" s="110">
        <f t="shared" si="9"/>
        <v>0.74249999999999905</v>
      </c>
      <c r="L37" s="25">
        <v>0.47699999999999998</v>
      </c>
      <c r="M37" s="75">
        <v>4.4000000000000003E-3</v>
      </c>
      <c r="N37" s="75">
        <v>4.4000000000000003E-3</v>
      </c>
      <c r="O37" s="25">
        <f t="shared" si="10"/>
        <v>0.64249999999999907</v>
      </c>
      <c r="Q37" s="126">
        <f t="shared" si="3"/>
        <v>0.37182623361492373</v>
      </c>
      <c r="R37" s="85">
        <v>1</v>
      </c>
      <c r="S37" s="25">
        <f t="shared" si="4"/>
        <v>0.37182623361492373</v>
      </c>
      <c r="U37" s="83"/>
      <c r="V37" s="110">
        <f t="shared" si="11"/>
        <v>5.4395604395604355E-2</v>
      </c>
      <c r="W37" s="25">
        <v>0.47699999999999998</v>
      </c>
      <c r="X37" s="75">
        <v>4.4000000000000003E-3</v>
      </c>
      <c r="Y37" s="75">
        <v>4.4000000000000003E-3</v>
      </c>
      <c r="Z37" s="85">
        <f t="shared" si="5"/>
        <v>0.1378016085790883</v>
      </c>
      <c r="AB37" s="126">
        <f t="shared" si="6"/>
        <v>0.11240696354667463</v>
      </c>
      <c r="AC37" s="85">
        <v>1</v>
      </c>
      <c r="AD37" s="25">
        <f t="shared" si="7"/>
        <v>0.11240696354667463</v>
      </c>
      <c r="AE37" s="85"/>
      <c r="AF37" s="85">
        <f t="shared" si="8"/>
        <v>0.69768952971971521</v>
      </c>
      <c r="AG37" s="85"/>
      <c r="AH37" s="85"/>
      <c r="AI37" s="85"/>
      <c r="AJ37" s="85"/>
    </row>
    <row r="38" spans="1:36" ht="14.4" x14ac:dyDescent="0.3">
      <c r="A38" s="106">
        <v>1988</v>
      </c>
      <c r="B38" s="107">
        <v>1394.8370380706308</v>
      </c>
      <c r="C38" s="108">
        <v>1422.511263574072</v>
      </c>
      <c r="D38" s="108">
        <v>925.68886934307386</v>
      </c>
      <c r="E38" s="108">
        <v>948.923860567867</v>
      </c>
      <c r="F38" s="109">
        <v>90.655876875467882</v>
      </c>
      <c r="G38" s="108">
        <v>993.64570357574144</v>
      </c>
      <c r="H38" s="82">
        <f t="shared" si="2"/>
        <v>5776.2626120068526</v>
      </c>
      <c r="J38" s="83"/>
      <c r="K38" s="110">
        <f t="shared" si="9"/>
        <v>0.744999999999999</v>
      </c>
      <c r="L38" s="25">
        <v>0.47799999999999998</v>
      </c>
      <c r="M38" s="75">
        <v>4.5999999999999999E-3</v>
      </c>
      <c r="N38" s="75">
        <v>4.5999999999999999E-3</v>
      </c>
      <c r="O38" s="25">
        <f t="shared" si="10"/>
        <v>0.64499999999999902</v>
      </c>
      <c r="Q38" s="126">
        <f t="shared" si="3"/>
        <v>0.37185527403869278</v>
      </c>
      <c r="R38" s="85">
        <v>1</v>
      </c>
      <c r="S38" s="25">
        <f t="shared" si="4"/>
        <v>0.37185527403869278</v>
      </c>
      <c r="U38" s="83"/>
      <c r="V38" s="110">
        <f t="shared" si="11"/>
        <v>5.4578754578754538E-2</v>
      </c>
      <c r="W38" s="25">
        <v>0.47799999999999998</v>
      </c>
      <c r="X38" s="75">
        <v>4.5999999999999999E-3</v>
      </c>
      <c r="Y38" s="75">
        <v>4.5999999999999999E-3</v>
      </c>
      <c r="Z38" s="85">
        <f t="shared" si="5"/>
        <v>0.13833780160857889</v>
      </c>
      <c r="AB38" s="126">
        <f t="shared" si="6"/>
        <v>0.11466912884327909</v>
      </c>
      <c r="AC38" s="85">
        <v>1</v>
      </c>
      <c r="AD38" s="25">
        <f t="shared" si="7"/>
        <v>0.11466912884327909</v>
      </c>
      <c r="AE38" s="85"/>
      <c r="AF38" s="85">
        <f t="shared" si="8"/>
        <v>0.69162968270460135</v>
      </c>
      <c r="AG38" s="85"/>
      <c r="AH38" s="85"/>
      <c r="AI38" s="85"/>
      <c r="AJ38" s="85"/>
    </row>
    <row r="39" spans="1:36" ht="14.4" x14ac:dyDescent="0.3">
      <c r="A39" s="106">
        <v>1989</v>
      </c>
      <c r="B39" s="107">
        <v>1411.8312775716497</v>
      </c>
      <c r="C39" s="108">
        <v>1439.9630781958326</v>
      </c>
      <c r="D39" s="108">
        <v>974.51624231336768</v>
      </c>
      <c r="E39" s="108">
        <v>995.20674094040078</v>
      </c>
      <c r="F39" s="109">
        <v>101.83274584714056</v>
      </c>
      <c r="G39" s="108">
        <v>1000.0793515847558</v>
      </c>
      <c r="H39" s="82">
        <f t="shared" si="2"/>
        <v>5923.429436453147</v>
      </c>
      <c r="J39" s="83"/>
      <c r="K39" s="110">
        <f t="shared" si="9"/>
        <v>0.74749999999999894</v>
      </c>
      <c r="L39" s="25">
        <v>0.47899999999999998</v>
      </c>
      <c r="M39" s="75">
        <v>4.7999999999999996E-3</v>
      </c>
      <c r="N39" s="75">
        <v>4.7999999999999996E-3</v>
      </c>
      <c r="O39" s="25">
        <f t="shared" si="10"/>
        <v>0.64749999999999897</v>
      </c>
      <c r="Q39" s="126">
        <f t="shared" si="3"/>
        <v>0.37072828743311814</v>
      </c>
      <c r="R39" s="85">
        <v>1</v>
      </c>
      <c r="S39" s="25">
        <f t="shared" si="4"/>
        <v>0.37072828743311814</v>
      </c>
      <c r="U39" s="83"/>
      <c r="V39" s="110">
        <f t="shared" si="11"/>
        <v>5.476190476190472E-2</v>
      </c>
      <c r="W39" s="25">
        <v>0.47899999999999998</v>
      </c>
      <c r="X39" s="75">
        <v>4.7999999999999996E-3</v>
      </c>
      <c r="Y39" s="75">
        <v>4.7999999999999996E-3</v>
      </c>
      <c r="Z39" s="85">
        <f t="shared" si="5"/>
        <v>0.13887399463806951</v>
      </c>
      <c r="AB39" s="126">
        <f t="shared" si="6"/>
        <v>0.11645267534007607</v>
      </c>
      <c r="AC39" s="85">
        <v>1</v>
      </c>
      <c r="AD39" s="25">
        <f t="shared" si="7"/>
        <v>0.11645267534007607</v>
      </c>
      <c r="AE39" s="85"/>
      <c r="AF39" s="85">
        <f t="shared" si="8"/>
        <v>0.68588133334420864</v>
      </c>
      <c r="AG39" s="85"/>
      <c r="AH39" s="85"/>
      <c r="AI39" s="85"/>
      <c r="AJ39" s="85"/>
    </row>
    <row r="40" spans="1:36" ht="14.4" x14ac:dyDescent="0.3">
      <c r="A40" s="106">
        <v>1990</v>
      </c>
      <c r="B40" s="107">
        <v>1452.2210466792285</v>
      </c>
      <c r="C40" s="108">
        <v>1472.4916830872714</v>
      </c>
      <c r="D40" s="108">
        <v>1029.86181585858</v>
      </c>
      <c r="E40" s="108">
        <v>1054.3834384999448</v>
      </c>
      <c r="F40" s="109">
        <v>115.12194449883235</v>
      </c>
      <c r="G40" s="108">
        <v>1022.1588883840176</v>
      </c>
      <c r="H40" s="82">
        <f t="shared" si="2"/>
        <v>6146.2388170078748</v>
      </c>
      <c r="J40" s="83"/>
      <c r="K40" s="110">
        <f t="shared" si="9"/>
        <v>0.74999999999999889</v>
      </c>
      <c r="L40" s="25">
        <v>0.48</v>
      </c>
      <c r="M40" s="75">
        <v>5.0000000000000001E-3</v>
      </c>
      <c r="N40" s="75">
        <v>5.0000000000000001E-3</v>
      </c>
      <c r="O40" s="25">
        <f t="shared" si="10"/>
        <v>0.64999999999999891</v>
      </c>
      <c r="Q40" s="126">
        <f t="shared" si="3"/>
        <v>0.36916125550044138</v>
      </c>
      <c r="R40" s="85">
        <v>1</v>
      </c>
      <c r="S40" s="25">
        <f t="shared" si="4"/>
        <v>0.36916125550044138</v>
      </c>
      <c r="U40" s="83"/>
      <c r="V40" s="110">
        <f t="shared" si="11"/>
        <v>5.4945054945054903E-2</v>
      </c>
      <c r="W40" s="25">
        <v>0.48</v>
      </c>
      <c r="X40" s="75">
        <v>5.0000000000000001E-3</v>
      </c>
      <c r="Y40" s="75">
        <v>5.0000000000000001E-3</v>
      </c>
      <c r="Z40" s="85">
        <f t="shared" si="5"/>
        <v>0.13941018766756011</v>
      </c>
      <c r="AB40" s="126">
        <f t="shared" si="6"/>
        <v>0.11772837323109701</v>
      </c>
      <c r="AC40" s="85">
        <v>1</v>
      </c>
      <c r="AD40" s="25">
        <f t="shared" si="7"/>
        <v>0.11772837323109701</v>
      </c>
      <c r="AE40" s="85"/>
      <c r="AF40" s="85">
        <f t="shared" si="8"/>
        <v>0.68109228290628065</v>
      </c>
      <c r="AG40" s="85"/>
      <c r="AH40" s="85"/>
      <c r="AI40" s="85"/>
      <c r="AJ40" s="85"/>
    </row>
    <row r="41" spans="1:36" ht="14.4" x14ac:dyDescent="0.3">
      <c r="A41" s="106">
        <v>1991</v>
      </c>
      <c r="B41" s="107">
        <v>1455.9879822855551</v>
      </c>
      <c r="C41" s="108">
        <v>1466.9364661868435</v>
      </c>
      <c r="D41" s="108">
        <v>1050.1389238280619</v>
      </c>
      <c r="E41" s="108">
        <v>1090.9319704651809</v>
      </c>
      <c r="F41" s="109">
        <v>126.80344796565034</v>
      </c>
      <c r="G41" s="108">
        <v>1020.5241961890584</v>
      </c>
      <c r="H41" s="82">
        <f t="shared" si="2"/>
        <v>6211.3229869203506</v>
      </c>
      <c r="J41" s="83"/>
      <c r="K41" s="110">
        <f t="shared" si="9"/>
        <v>0.75249999999999884</v>
      </c>
      <c r="L41" s="25">
        <v>0.48099999999999998</v>
      </c>
      <c r="M41" s="75">
        <v>5.1999999999999998E-3</v>
      </c>
      <c r="N41" s="75">
        <v>5.1999999999999998E-3</v>
      </c>
      <c r="O41" s="25">
        <f t="shared" si="10"/>
        <v>0.65249999999999886</v>
      </c>
      <c r="Q41" s="126">
        <f t="shared" si="3"/>
        <v>0.36726648737472078</v>
      </c>
      <c r="R41" s="85">
        <v>1</v>
      </c>
      <c r="S41" s="25">
        <f t="shared" si="4"/>
        <v>0.36726648737472078</v>
      </c>
      <c r="U41" s="83"/>
      <c r="V41" s="110">
        <f t="shared" si="11"/>
        <v>5.5128205128205085E-2</v>
      </c>
      <c r="W41" s="25">
        <v>0.48099999999999998</v>
      </c>
      <c r="X41" s="75">
        <v>5.1999999999999998E-3</v>
      </c>
      <c r="Y41" s="75">
        <v>5.1999999999999998E-3</v>
      </c>
      <c r="Z41" s="85">
        <f t="shared" si="5"/>
        <v>0.1399463806970507</v>
      </c>
      <c r="AB41" s="126">
        <f t="shared" si="6"/>
        <v>0.11835438121211696</v>
      </c>
      <c r="AC41" s="85">
        <v>1</v>
      </c>
      <c r="AD41" s="25">
        <f t="shared" si="7"/>
        <v>0.11835438121211696</v>
      </c>
      <c r="AE41" s="85"/>
      <c r="AF41" s="85">
        <f t="shared" si="8"/>
        <v>0.67774249684981358</v>
      </c>
      <c r="AG41" s="85"/>
      <c r="AH41" s="85"/>
      <c r="AI41" s="85"/>
      <c r="AJ41" s="85"/>
    </row>
    <row r="42" spans="1:36" ht="14.4" x14ac:dyDescent="0.3">
      <c r="A42" s="106">
        <v>1992</v>
      </c>
      <c r="B42" s="107">
        <v>1464.5641469128134</v>
      </c>
      <c r="C42" s="108">
        <v>1463.7356631901696</v>
      </c>
      <c r="D42" s="108">
        <v>1064.0501891313791</v>
      </c>
      <c r="E42" s="108">
        <v>1128.8138201692718</v>
      </c>
      <c r="F42" s="109">
        <v>138.59412403380938</v>
      </c>
      <c r="G42" s="108">
        <v>1019.1829610040299</v>
      </c>
      <c r="H42" s="82">
        <f t="shared" si="2"/>
        <v>6278.9409044414733</v>
      </c>
      <c r="J42" s="83"/>
      <c r="K42" s="110">
        <f t="shared" si="9"/>
        <v>0.75499999999999878</v>
      </c>
      <c r="L42" s="25">
        <v>0.48199999999999998</v>
      </c>
      <c r="M42" s="75">
        <v>5.4000000000000003E-3</v>
      </c>
      <c r="N42" s="75">
        <v>5.4000000000000003E-3</v>
      </c>
      <c r="O42" s="25">
        <f t="shared" si="10"/>
        <v>0.65499999999999881</v>
      </c>
      <c r="Q42" s="126">
        <f t="shared" si="3"/>
        <v>0.3650936510016653</v>
      </c>
      <c r="R42" s="85">
        <v>1</v>
      </c>
      <c r="S42" s="25">
        <f t="shared" si="4"/>
        <v>0.3650936510016653</v>
      </c>
      <c r="U42" s="83"/>
      <c r="V42" s="110">
        <f t="shared" si="11"/>
        <v>5.5311355311355268E-2</v>
      </c>
      <c r="W42" s="25">
        <v>0.48199999999999998</v>
      </c>
      <c r="X42" s="75">
        <v>5.4000000000000003E-3</v>
      </c>
      <c r="Y42" s="75">
        <v>5.4000000000000003E-3</v>
      </c>
      <c r="Z42" s="85">
        <f t="shared" si="5"/>
        <v>0.14048257372654133</v>
      </c>
      <c r="AB42" s="126">
        <f t="shared" si="6"/>
        <v>0.11846820255029714</v>
      </c>
      <c r="AC42" s="85">
        <v>1</v>
      </c>
      <c r="AD42" s="25">
        <f t="shared" si="7"/>
        <v>0.11846820255029714</v>
      </c>
      <c r="AE42" s="85"/>
      <c r="AF42" s="85">
        <f t="shared" si="8"/>
        <v>0.67551283834909315</v>
      </c>
      <c r="AG42" s="85"/>
      <c r="AH42" s="85"/>
      <c r="AI42" s="85"/>
      <c r="AJ42" s="85"/>
    </row>
    <row r="43" spans="1:36" ht="14.4" x14ac:dyDescent="0.3">
      <c r="A43" s="106">
        <v>1993</v>
      </c>
      <c r="B43" s="107">
        <v>1482.5117929222779</v>
      </c>
      <c r="C43" s="108">
        <v>1469.4601237990591</v>
      </c>
      <c r="D43" s="108">
        <v>1081.9486324786194</v>
      </c>
      <c r="E43" s="108">
        <v>1166.6696216149485</v>
      </c>
      <c r="F43" s="109">
        <v>151.37574481107413</v>
      </c>
      <c r="G43" s="108">
        <v>1025.3949762827408</v>
      </c>
      <c r="H43" s="82">
        <f t="shared" si="2"/>
        <v>6377.3608919087192</v>
      </c>
      <c r="J43" s="83"/>
      <c r="K43" s="110">
        <f t="shared" si="9"/>
        <v>0.75749999999999873</v>
      </c>
      <c r="L43" s="25">
        <v>0.48299999999999998</v>
      </c>
      <c r="M43" s="75">
        <v>5.5999999999999999E-3</v>
      </c>
      <c r="N43" s="75">
        <v>5.5999999999999999E-3</v>
      </c>
      <c r="O43" s="25">
        <f t="shared" si="10"/>
        <v>0.65749999999999875</v>
      </c>
      <c r="Q43" s="126">
        <f t="shared" si="3"/>
        <v>0.36335962845742192</v>
      </c>
      <c r="R43" s="85">
        <v>1</v>
      </c>
      <c r="S43" s="25">
        <f t="shared" si="4"/>
        <v>0.36335962845742192</v>
      </c>
      <c r="U43" s="83"/>
      <c r="V43" s="110">
        <f t="shared" si="11"/>
        <v>5.549450549450545E-2</v>
      </c>
      <c r="W43" s="25">
        <v>0.48299999999999998</v>
      </c>
      <c r="X43" s="75">
        <v>5.5999999999999999E-3</v>
      </c>
      <c r="Y43" s="75">
        <v>5.5999999999999999E-3</v>
      </c>
      <c r="Z43" s="85">
        <f t="shared" si="5"/>
        <v>0.14101876675603192</v>
      </c>
      <c r="AB43" s="126">
        <f t="shared" si="6"/>
        <v>0.11856144795032991</v>
      </c>
      <c r="AC43" s="85">
        <v>1</v>
      </c>
      <c r="AD43" s="25">
        <f t="shared" si="7"/>
        <v>0.11856144795032991</v>
      </c>
      <c r="AE43" s="85"/>
      <c r="AF43" s="85">
        <f t="shared" si="8"/>
        <v>0.67370770260399793</v>
      </c>
      <c r="AG43" s="85"/>
      <c r="AH43" s="85"/>
      <c r="AI43" s="85"/>
      <c r="AJ43" s="85"/>
    </row>
    <row r="44" spans="1:36" ht="14.4" x14ac:dyDescent="0.3">
      <c r="A44" s="106">
        <v>1994</v>
      </c>
      <c r="B44" s="107">
        <v>1490.734756815503</v>
      </c>
      <c r="C44" s="108">
        <v>1467.1757384660584</v>
      </c>
      <c r="D44" s="108">
        <v>1090.2907423704928</v>
      </c>
      <c r="E44" s="108">
        <v>1200.2131500718049</v>
      </c>
      <c r="F44" s="109">
        <v>164.22110435588667</v>
      </c>
      <c r="G44" s="108">
        <v>1026.3067496559763</v>
      </c>
      <c r="H44" s="82">
        <f t="shared" si="2"/>
        <v>6438.9422417357218</v>
      </c>
      <c r="J44" s="83"/>
      <c r="K44" s="110">
        <f t="shared" si="9"/>
        <v>0.75999999999999868</v>
      </c>
      <c r="L44" s="25">
        <v>0.48399999999999999</v>
      </c>
      <c r="M44" s="75">
        <v>5.7999999999999996E-3</v>
      </c>
      <c r="N44" s="75">
        <v>5.7999999999999996E-3</v>
      </c>
      <c r="O44" s="25">
        <f t="shared" si="10"/>
        <v>0.6599999999999987</v>
      </c>
      <c r="Q44" s="126">
        <f t="shared" si="3"/>
        <v>0.36155479682678221</v>
      </c>
      <c r="R44" s="85">
        <v>1</v>
      </c>
      <c r="S44" s="25">
        <f t="shared" si="4"/>
        <v>0.36155479682678221</v>
      </c>
      <c r="U44" s="83"/>
      <c r="V44" s="110">
        <f t="shared" si="11"/>
        <v>5.5677655677655633E-2</v>
      </c>
      <c r="W44" s="25">
        <v>0.48399999999999999</v>
      </c>
      <c r="X44" s="75">
        <v>5.7999999999999996E-3</v>
      </c>
      <c r="Y44" s="75">
        <v>5.7999999999999996E-3</v>
      </c>
      <c r="Z44" s="85">
        <f t="shared" si="5"/>
        <v>0.14155495978552254</v>
      </c>
      <c r="AB44" s="126">
        <f t="shared" si="6"/>
        <v>0.11843283036462184</v>
      </c>
      <c r="AC44" s="85">
        <v>1</v>
      </c>
      <c r="AD44" s="25">
        <f t="shared" si="7"/>
        <v>0.11843283036462184</v>
      </c>
      <c r="AE44" s="85"/>
      <c r="AF44" s="85">
        <f t="shared" si="8"/>
        <v>0.67243463119820812</v>
      </c>
      <c r="AG44" s="85"/>
      <c r="AH44" s="85"/>
      <c r="AI44" s="85"/>
      <c r="AJ44" s="85"/>
    </row>
    <row r="45" spans="1:36" ht="14.4" x14ac:dyDescent="0.3">
      <c r="A45" s="106">
        <v>1995</v>
      </c>
      <c r="B45" s="107">
        <v>1500.5783177621829</v>
      </c>
      <c r="C45" s="108">
        <v>1465.5102970202581</v>
      </c>
      <c r="D45" s="108">
        <v>1093.5883757706397</v>
      </c>
      <c r="E45" s="108">
        <v>1228.4954210842343</v>
      </c>
      <c r="F45" s="109">
        <v>178.37142858591758</v>
      </c>
      <c r="G45" s="108">
        <v>1029.5196431624704</v>
      </c>
      <c r="H45" s="82">
        <f t="shared" si="2"/>
        <v>6496.0634833857039</v>
      </c>
      <c r="J45" s="83"/>
      <c r="K45" s="110">
        <f t="shared" si="9"/>
        <v>0.76249999999999862</v>
      </c>
      <c r="L45" s="25">
        <v>0.48499999999999999</v>
      </c>
      <c r="M45" s="75">
        <v>6.0000000000000001E-3</v>
      </c>
      <c r="N45" s="75">
        <v>6.0000000000000001E-3</v>
      </c>
      <c r="O45" s="25">
        <f t="shared" si="10"/>
        <v>0.66249999999999865</v>
      </c>
      <c r="Q45" s="126">
        <f t="shared" si="3"/>
        <v>0.35996260418334691</v>
      </c>
      <c r="R45" s="85">
        <v>1</v>
      </c>
      <c r="S45" s="25">
        <f t="shared" si="4"/>
        <v>0.35996260418334691</v>
      </c>
      <c r="U45" s="83"/>
      <c r="V45" s="110">
        <f t="shared" si="11"/>
        <v>5.5860805860805815E-2</v>
      </c>
      <c r="W45" s="25">
        <v>0.48499999999999999</v>
      </c>
      <c r="X45" s="75">
        <v>6.0000000000000001E-3</v>
      </c>
      <c r="Y45" s="75">
        <v>6.0000000000000001E-3</v>
      </c>
      <c r="Z45" s="85">
        <f t="shared" si="5"/>
        <v>0.14209115281501314</v>
      </c>
      <c r="AB45" s="126">
        <f t="shared" si="6"/>
        <v>0.11806870182841135</v>
      </c>
      <c r="AC45" s="85">
        <v>1</v>
      </c>
      <c r="AD45" s="25">
        <f t="shared" si="7"/>
        <v>0.11806870182841135</v>
      </c>
      <c r="AE45" s="85"/>
      <c r="AF45" s="85">
        <f t="shared" si="8"/>
        <v>0.67199731178666244</v>
      </c>
      <c r="AG45" s="85"/>
      <c r="AH45" s="85"/>
      <c r="AI45" s="85"/>
      <c r="AJ45" s="85"/>
    </row>
    <row r="46" spans="1:36" ht="14.4" x14ac:dyDescent="0.3">
      <c r="A46" s="106">
        <v>1996</v>
      </c>
      <c r="B46" s="107">
        <v>1514.0263412048112</v>
      </c>
      <c r="C46" s="108">
        <v>1465.9863835978458</v>
      </c>
      <c r="D46" s="108">
        <v>1094.7305044205241</v>
      </c>
      <c r="E46" s="108">
        <v>1248.5442939965983</v>
      </c>
      <c r="F46" s="109">
        <v>194.16642554189005</v>
      </c>
      <c r="G46" s="108">
        <v>1036.1799894886831</v>
      </c>
      <c r="H46" s="82">
        <f t="shared" si="2"/>
        <v>6553.633938250352</v>
      </c>
      <c r="J46" s="83"/>
      <c r="K46" s="110">
        <f t="shared" si="9"/>
        <v>0.76499999999999857</v>
      </c>
      <c r="L46" s="25">
        <v>0.48599999999999999</v>
      </c>
      <c r="M46" s="75">
        <v>6.1999999999999998E-3</v>
      </c>
      <c r="N46" s="75">
        <v>6.1999999999999998E-3</v>
      </c>
      <c r="O46" s="25">
        <f t="shared" si="10"/>
        <v>0.66499999999999859</v>
      </c>
      <c r="Q46" s="126">
        <f t="shared" si="3"/>
        <v>0.35881209268451003</v>
      </c>
      <c r="R46" s="85">
        <v>1</v>
      </c>
      <c r="S46" s="25">
        <f t="shared" si="4"/>
        <v>0.35881209268451003</v>
      </c>
      <c r="U46" s="83"/>
      <c r="V46" s="110">
        <f t="shared" si="11"/>
        <v>5.6043956043955998E-2</v>
      </c>
      <c r="W46" s="25">
        <v>0.48599999999999999</v>
      </c>
      <c r="X46" s="75">
        <v>6.1999999999999998E-3</v>
      </c>
      <c r="Y46" s="75">
        <v>6.1999999999999998E-3</v>
      </c>
      <c r="Z46" s="85">
        <f t="shared" si="5"/>
        <v>0.14262734584450373</v>
      </c>
      <c r="AB46" s="126">
        <f t="shared" si="6"/>
        <v>0.11763414268095115</v>
      </c>
      <c r="AC46" s="85">
        <v>1</v>
      </c>
      <c r="AD46" s="25">
        <f t="shared" si="7"/>
        <v>0.11763414268095115</v>
      </c>
      <c r="AE46" s="85"/>
      <c r="AF46" s="85">
        <f t="shared" si="8"/>
        <v>0.6721566940488195</v>
      </c>
      <c r="AG46" s="85"/>
      <c r="AH46" s="85"/>
      <c r="AI46" s="85"/>
      <c r="AJ46" s="85"/>
    </row>
    <row r="47" spans="1:36" ht="14.4" x14ac:dyDescent="0.3">
      <c r="A47" s="106">
        <v>1997</v>
      </c>
      <c r="B47" s="107">
        <v>1529.4436913549744</v>
      </c>
      <c r="C47" s="108">
        <v>1465.6896316776583</v>
      </c>
      <c r="D47" s="108">
        <v>1091.5067160644219</v>
      </c>
      <c r="E47" s="108">
        <v>1275.2165872086387</v>
      </c>
      <c r="F47" s="109">
        <v>210.94864660724028</v>
      </c>
      <c r="G47" s="108">
        <v>1042.1753750721725</v>
      </c>
      <c r="H47" s="82">
        <f t="shared" si="2"/>
        <v>6614.9806479851068</v>
      </c>
      <c r="J47" s="83"/>
      <c r="K47" s="110">
        <f t="shared" si="9"/>
        <v>0.76749999999999852</v>
      </c>
      <c r="L47" s="25">
        <v>0.48699999999999999</v>
      </c>
      <c r="M47" s="75">
        <v>6.4000000000000003E-3</v>
      </c>
      <c r="N47" s="75">
        <v>6.4000000000000003E-3</v>
      </c>
      <c r="O47" s="25">
        <f t="shared" si="10"/>
        <v>0.66749999999999854</v>
      </c>
      <c r="Q47" s="126">
        <f t="shared" si="3"/>
        <v>0.35701451131416617</v>
      </c>
      <c r="R47" s="85">
        <v>1</v>
      </c>
      <c r="S47" s="25">
        <f t="shared" si="4"/>
        <v>0.35701451131416617</v>
      </c>
      <c r="U47" s="83"/>
      <c r="V47" s="110">
        <f t="shared" si="11"/>
        <v>5.622710622710618E-2</v>
      </c>
      <c r="W47" s="25">
        <v>0.48699999999999999</v>
      </c>
      <c r="X47" s="75">
        <v>6.4000000000000003E-3</v>
      </c>
      <c r="Y47" s="75">
        <v>6.4000000000000003E-3</v>
      </c>
      <c r="Z47" s="85">
        <f t="shared" si="5"/>
        <v>0.14316353887399436</v>
      </c>
      <c r="AB47" s="126">
        <f t="shared" si="6"/>
        <v>0.11680884204765207</v>
      </c>
      <c r="AC47" s="85">
        <v>1</v>
      </c>
      <c r="AD47" s="25">
        <f t="shared" si="7"/>
        <v>0.11680884204765207</v>
      </c>
      <c r="AE47" s="85"/>
      <c r="AF47" s="85">
        <f t="shared" si="8"/>
        <v>0.67281766329979109</v>
      </c>
      <c r="AG47" s="85"/>
      <c r="AH47" s="85"/>
      <c r="AI47" s="85"/>
      <c r="AJ47" s="85"/>
    </row>
    <row r="48" spans="1:36" ht="14.4" x14ac:dyDescent="0.3">
      <c r="A48" s="106">
        <v>1998</v>
      </c>
      <c r="B48" s="107">
        <v>1548.4934974429766</v>
      </c>
      <c r="C48" s="108">
        <v>1460.7220456941222</v>
      </c>
      <c r="D48" s="108">
        <v>1089.2207077005371</v>
      </c>
      <c r="E48" s="108">
        <v>1309.1442058056971</v>
      </c>
      <c r="F48" s="109">
        <v>228.29954891347103</v>
      </c>
      <c r="G48" s="108">
        <v>1047.9591510993826</v>
      </c>
      <c r="H48" s="82">
        <f t="shared" si="2"/>
        <v>6683.8391566561868</v>
      </c>
      <c r="J48" s="83"/>
      <c r="K48" s="110">
        <f t="shared" si="9"/>
        <v>0.76999999999999846</v>
      </c>
      <c r="L48" s="25">
        <v>0.48799999999999999</v>
      </c>
      <c r="M48" s="75">
        <v>6.6E-3</v>
      </c>
      <c r="N48" s="75">
        <v>6.6E-3</v>
      </c>
      <c r="O48" s="25">
        <f t="shared" si="10"/>
        <v>0.66999999999999849</v>
      </c>
      <c r="Q48" s="126">
        <f t="shared" si="3"/>
        <v>0.35437349479023433</v>
      </c>
      <c r="R48" s="85">
        <v>1</v>
      </c>
      <c r="S48" s="25">
        <f t="shared" si="4"/>
        <v>0.35437349479023433</v>
      </c>
      <c r="U48" s="83"/>
      <c r="V48" s="110">
        <f t="shared" si="11"/>
        <v>5.6410256410256363E-2</v>
      </c>
      <c r="W48" s="25">
        <v>0.48799999999999999</v>
      </c>
      <c r="X48" s="75">
        <v>6.6E-3</v>
      </c>
      <c r="Y48" s="75">
        <v>6.6E-3</v>
      </c>
      <c r="Z48" s="85">
        <f t="shared" si="5"/>
        <v>0.14369973190348495</v>
      </c>
      <c r="AB48" s="126">
        <f t="shared" si="6"/>
        <v>0.11590314640771095</v>
      </c>
      <c r="AC48" s="85">
        <v>1</v>
      </c>
      <c r="AD48" s="25">
        <f t="shared" si="7"/>
        <v>0.11590314640771095</v>
      </c>
      <c r="AE48" s="85"/>
      <c r="AF48" s="85">
        <f t="shared" si="8"/>
        <v>0.67293505831659917</v>
      </c>
      <c r="AG48" s="85"/>
      <c r="AH48" s="85"/>
      <c r="AI48" s="85"/>
      <c r="AJ48" s="85"/>
    </row>
    <row r="49" spans="1:36" ht="14.4" x14ac:dyDescent="0.3">
      <c r="A49" s="106">
        <v>1999</v>
      </c>
      <c r="B49" s="107">
        <v>1536.9174713483801</v>
      </c>
      <c r="C49" s="108">
        <v>1460.7039110845021</v>
      </c>
      <c r="D49" s="108">
        <v>1092.016567903727</v>
      </c>
      <c r="E49" s="108">
        <v>1355.3497623519143</v>
      </c>
      <c r="F49" s="109">
        <v>247.41550174623114</v>
      </c>
      <c r="G49" s="108">
        <v>1057.8032309518153</v>
      </c>
      <c r="H49" s="82">
        <f t="shared" si="2"/>
        <v>6750.2064453865696</v>
      </c>
      <c r="J49" s="83"/>
      <c r="K49" s="110">
        <f t="shared" si="9"/>
        <v>0.77249999999999841</v>
      </c>
      <c r="L49" s="25">
        <v>0.48899999999999999</v>
      </c>
      <c r="M49" s="75">
        <v>6.7999999999999996E-3</v>
      </c>
      <c r="N49" s="75">
        <v>6.7999999999999996E-3</v>
      </c>
      <c r="O49" s="25">
        <f t="shared" si="10"/>
        <v>0.67249999999999843</v>
      </c>
      <c r="Q49" s="126">
        <f t="shared" si="3"/>
        <v>0.35327235824890318</v>
      </c>
      <c r="R49" s="85">
        <v>1</v>
      </c>
      <c r="S49" s="25">
        <f t="shared" si="4"/>
        <v>0.35327235824890318</v>
      </c>
      <c r="U49" s="83"/>
      <c r="V49" s="110">
        <f t="shared" si="11"/>
        <v>5.6593406593406545E-2</v>
      </c>
      <c r="W49" s="25">
        <v>0.48899999999999999</v>
      </c>
      <c r="X49" s="75">
        <v>6.7999999999999996E-3</v>
      </c>
      <c r="Y49" s="75">
        <v>6.7999999999999996E-3</v>
      </c>
      <c r="Z49" s="85">
        <f t="shared" si="5"/>
        <v>0.14423592493297555</v>
      </c>
      <c r="AB49" s="126">
        <f t="shared" si="6"/>
        <v>0.11557192355205408</v>
      </c>
      <c r="AC49" s="85">
        <v>1</v>
      </c>
      <c r="AD49" s="25">
        <f t="shared" si="7"/>
        <v>0.11557192355205408</v>
      </c>
      <c r="AE49" s="85"/>
      <c r="AF49" s="85">
        <f t="shared" si="8"/>
        <v>0.67285319427503532</v>
      </c>
      <c r="AG49" s="85"/>
      <c r="AH49" s="85"/>
      <c r="AI49" s="85"/>
      <c r="AJ49" s="85"/>
    </row>
    <row r="50" spans="1:36" ht="14.4" x14ac:dyDescent="0.3">
      <c r="A50" s="111">
        <v>2000</v>
      </c>
      <c r="B50" s="107">
        <v>1526.7715845337834</v>
      </c>
      <c r="C50" s="108">
        <v>1459.9635873704854</v>
      </c>
      <c r="D50" s="108">
        <v>1097.1989281301642</v>
      </c>
      <c r="E50" s="108">
        <v>1402.2916643646845</v>
      </c>
      <c r="F50" s="109">
        <v>266.55885746453748</v>
      </c>
      <c r="G50" s="108">
        <v>1066.7556163458287</v>
      </c>
      <c r="H50" s="82">
        <f t="shared" si="2"/>
        <v>6819.5402382094835</v>
      </c>
      <c r="J50" s="83"/>
      <c r="K50" s="110">
        <f t="shared" si="9"/>
        <v>0.77499999999999836</v>
      </c>
      <c r="L50" s="25">
        <v>0.49</v>
      </c>
      <c r="M50" s="75">
        <v>7.0000000000000001E-3</v>
      </c>
      <c r="N50" s="75">
        <v>7.0000000000000001E-3</v>
      </c>
      <c r="O50" s="25">
        <f t="shared" si="10"/>
        <v>0.67499999999999838</v>
      </c>
      <c r="Q50" s="126">
        <f t="shared" si="3"/>
        <v>0.35205324198108967</v>
      </c>
      <c r="R50" s="85">
        <v>1</v>
      </c>
      <c r="S50" s="25">
        <f t="shared" si="4"/>
        <v>0.35205324198108967</v>
      </c>
      <c r="U50" s="83"/>
      <c r="V50" s="110">
        <f t="shared" si="11"/>
        <v>5.6776556776556728E-2</v>
      </c>
      <c r="W50" s="25">
        <v>0.49</v>
      </c>
      <c r="X50" s="75">
        <v>7.0000000000000001E-3</v>
      </c>
      <c r="Y50" s="75">
        <v>7.0000000000000001E-3</v>
      </c>
      <c r="Z50" s="85">
        <f t="shared" si="5"/>
        <v>0.14477211796246617</v>
      </c>
      <c r="AB50" s="126">
        <f t="shared" si="6"/>
        <v>0.11535053337846563</v>
      </c>
      <c r="AC50" s="85">
        <v>1</v>
      </c>
      <c r="AD50" s="25">
        <f t="shared" si="7"/>
        <v>0.11535053337846563</v>
      </c>
      <c r="AE50" s="85"/>
      <c r="AF50" s="85">
        <f t="shared" si="8"/>
        <v>0.67234918011446232</v>
      </c>
      <c r="AG50" s="85"/>
      <c r="AH50" s="85"/>
      <c r="AI50" s="85"/>
      <c r="AJ50" s="85"/>
    </row>
    <row r="51" spans="1:36" ht="14.4" x14ac:dyDescent="0.3">
      <c r="A51" s="111">
        <v>2001</v>
      </c>
      <c r="B51" s="107">
        <v>1514.5252893618165</v>
      </c>
      <c r="C51" s="108">
        <v>1447.5489298065877</v>
      </c>
      <c r="D51" s="108">
        <v>1107.175194935435</v>
      </c>
      <c r="E51" s="108">
        <v>1451.4729838352066</v>
      </c>
      <c r="F51" s="109">
        <v>301.80040767462054</v>
      </c>
      <c r="G51" s="108">
        <v>1072.9366672074457</v>
      </c>
      <c r="H51" s="82">
        <f t="shared" si="2"/>
        <v>6895.4594728211114</v>
      </c>
      <c r="J51" s="83"/>
      <c r="K51" s="110">
        <f t="shared" si="9"/>
        <v>0.7774999999999983</v>
      </c>
      <c r="L51" s="25">
        <v>0.49099999999999999</v>
      </c>
      <c r="M51" s="75">
        <v>7.1999999999999998E-3</v>
      </c>
      <c r="N51" s="75">
        <v>7.1999999999999998E-3</v>
      </c>
      <c r="O51" s="25">
        <f t="shared" si="10"/>
        <v>0.67749999999999833</v>
      </c>
      <c r="Q51" s="126">
        <f t="shared" si="3"/>
        <v>0.34930674070141376</v>
      </c>
      <c r="R51" s="85">
        <v>1</v>
      </c>
      <c r="S51" s="25">
        <f t="shared" si="4"/>
        <v>0.34930674070141376</v>
      </c>
      <c r="U51" s="83"/>
      <c r="V51" s="110">
        <f t="shared" si="11"/>
        <v>5.695970695970691E-2</v>
      </c>
      <c r="W51" s="25">
        <v>0.49099999999999999</v>
      </c>
      <c r="X51" s="75">
        <v>7.1999999999999998E-3</v>
      </c>
      <c r="Y51" s="75">
        <v>7.1999999999999998E-3</v>
      </c>
      <c r="Z51" s="85">
        <f t="shared" si="5"/>
        <v>0.14530831099195676</v>
      </c>
      <c r="AB51" s="126">
        <f t="shared" si="6"/>
        <v>0.1152359998675983</v>
      </c>
      <c r="AC51" s="85">
        <v>1</v>
      </c>
      <c r="AD51" s="25">
        <f t="shared" si="7"/>
        <v>0.1152359998675983</v>
      </c>
      <c r="AE51" s="85"/>
      <c r="AF51" s="85">
        <f t="shared" si="8"/>
        <v>0.67010084135163694</v>
      </c>
      <c r="AG51" s="85"/>
      <c r="AH51" s="85"/>
      <c r="AI51" s="85"/>
      <c r="AJ51" s="85"/>
    </row>
    <row r="52" spans="1:36" ht="14.4" x14ac:dyDescent="0.3">
      <c r="A52" s="111">
        <v>2002</v>
      </c>
      <c r="B52" s="107">
        <v>1579.7707177028508</v>
      </c>
      <c r="C52" s="108">
        <v>1496.0997218093812</v>
      </c>
      <c r="D52" s="108">
        <v>1168.0831200068696</v>
      </c>
      <c r="E52" s="108">
        <v>1571.2013962147764</v>
      </c>
      <c r="F52" s="109">
        <v>354.59803976437712</v>
      </c>
      <c r="G52" s="108">
        <v>1133.9356369838199</v>
      </c>
      <c r="H52" s="82">
        <f t="shared" si="2"/>
        <v>7303.6886324820753</v>
      </c>
      <c r="J52" s="83"/>
      <c r="K52" s="110">
        <f t="shared" si="9"/>
        <v>0.77999999999999825</v>
      </c>
      <c r="L52" s="25">
        <v>0.49199999999999999</v>
      </c>
      <c r="M52" s="75">
        <v>7.4000000000000003E-3</v>
      </c>
      <c r="N52" s="75">
        <v>7.4000000000000003E-3</v>
      </c>
      <c r="O52" s="25">
        <f t="shared" si="10"/>
        <v>0.67999999999999827</v>
      </c>
      <c r="Q52" s="126">
        <f t="shared" si="3"/>
        <v>0.34598706957352454</v>
      </c>
      <c r="R52" s="85">
        <v>1</v>
      </c>
      <c r="S52" s="25">
        <f t="shared" si="4"/>
        <v>0.34598706957352454</v>
      </c>
      <c r="U52" s="83"/>
      <c r="V52" s="110">
        <f t="shared" si="11"/>
        <v>5.7142857142857093E-2</v>
      </c>
      <c r="W52" s="25">
        <v>0.49199999999999999</v>
      </c>
      <c r="X52" s="75">
        <v>7.4000000000000003E-3</v>
      </c>
      <c r="Y52" s="75">
        <v>7.4000000000000003E-3</v>
      </c>
      <c r="Z52" s="85">
        <f t="shared" si="5"/>
        <v>0.14584450402144739</v>
      </c>
      <c r="AB52" s="126">
        <f t="shared" si="6"/>
        <v>0.11498539250121266</v>
      </c>
      <c r="AC52" s="85">
        <v>1</v>
      </c>
      <c r="AD52" s="25">
        <f t="shared" si="7"/>
        <v>0.11498539250121266</v>
      </c>
      <c r="AE52" s="85"/>
      <c r="AF52" s="85">
        <f t="shared" si="8"/>
        <v>0.66765985606644906</v>
      </c>
      <c r="AG52" s="85"/>
      <c r="AH52" s="85"/>
      <c r="AI52" s="85"/>
      <c r="AJ52" s="85"/>
    </row>
    <row r="53" spans="1:36" ht="14.4" x14ac:dyDescent="0.3">
      <c r="A53" s="111">
        <v>2003</v>
      </c>
      <c r="B53" s="107">
        <v>1595.6348705616517</v>
      </c>
      <c r="C53" s="108">
        <v>1489.7814167937554</v>
      </c>
      <c r="D53" s="108">
        <v>1191.9726271012403</v>
      </c>
      <c r="E53" s="108">
        <v>1672.6119319241689</v>
      </c>
      <c r="F53" s="109">
        <v>396.56207846727727</v>
      </c>
      <c r="G53" s="108">
        <v>1159.3911540140095</v>
      </c>
      <c r="H53" s="82">
        <f t="shared" si="2"/>
        <v>7505.9540788621034</v>
      </c>
      <c r="J53" s="83"/>
      <c r="K53" s="110">
        <f t="shared" si="9"/>
        <v>0.7824999999999982</v>
      </c>
      <c r="L53" s="25">
        <v>0.49299999999999999</v>
      </c>
      <c r="M53" s="75">
        <v>7.6E-3</v>
      </c>
      <c r="N53" s="75">
        <v>7.6E-3</v>
      </c>
      <c r="O53" s="25">
        <f t="shared" si="10"/>
        <v>0.68249999999999822</v>
      </c>
      <c r="Q53" s="126">
        <f t="shared" si="3"/>
        <v>0.3411167483832665</v>
      </c>
      <c r="R53" s="85">
        <v>1</v>
      </c>
      <c r="S53" s="25">
        <f t="shared" si="4"/>
        <v>0.3411167483832665</v>
      </c>
      <c r="U53" s="83"/>
      <c r="V53" s="110">
        <f t="shared" si="11"/>
        <v>5.7326007326007275E-2</v>
      </c>
      <c r="W53" s="25">
        <v>0.49299999999999999</v>
      </c>
      <c r="X53" s="75">
        <v>7.6E-3</v>
      </c>
      <c r="Y53" s="75">
        <v>7.6E-3</v>
      </c>
      <c r="Z53" s="85">
        <f t="shared" si="5"/>
        <v>0.14638069705093798</v>
      </c>
      <c r="AB53" s="126">
        <f t="shared" si="6"/>
        <v>0.11437372575327057</v>
      </c>
      <c r="AC53" s="85">
        <v>1</v>
      </c>
      <c r="AD53" s="25">
        <f t="shared" si="7"/>
        <v>0.11437372575327057</v>
      </c>
      <c r="AE53" s="85"/>
      <c r="AF53" s="85">
        <f t="shared" si="8"/>
        <v>0.66470797374990109</v>
      </c>
      <c r="AG53" s="85"/>
      <c r="AH53" s="85"/>
      <c r="AI53" s="85"/>
      <c r="AJ53" s="85"/>
    </row>
    <row r="54" spans="1:36" ht="14.4" x14ac:dyDescent="0.3">
      <c r="A54" s="111">
        <v>2004</v>
      </c>
      <c r="B54" s="107">
        <v>1606.044190573765</v>
      </c>
      <c r="C54" s="108">
        <v>1475.7829861890448</v>
      </c>
      <c r="D54" s="108">
        <v>1223.9743447691515</v>
      </c>
      <c r="E54" s="108">
        <v>1773.8583071190619</v>
      </c>
      <c r="F54" s="109">
        <v>451.2441226602017</v>
      </c>
      <c r="G54" s="108">
        <v>1179.3279423490312</v>
      </c>
      <c r="H54" s="82">
        <f t="shared" si="2"/>
        <v>7710.231893660256</v>
      </c>
      <c r="J54" s="83"/>
      <c r="K54" s="110">
        <f t="shared" si="9"/>
        <v>0.78499999999999814</v>
      </c>
      <c r="L54" s="25">
        <v>0.49399999999999999</v>
      </c>
      <c r="M54" s="75">
        <v>7.7999999999999996E-3</v>
      </c>
      <c r="N54" s="75">
        <v>7.7999999999999996E-3</v>
      </c>
      <c r="O54" s="25">
        <f t="shared" si="10"/>
        <v>0.68499999999999817</v>
      </c>
      <c r="Q54" s="126">
        <f t="shared" si="3"/>
        <v>0.33570046214355442</v>
      </c>
      <c r="R54" s="85">
        <v>1</v>
      </c>
      <c r="S54" s="25">
        <f t="shared" si="4"/>
        <v>0.33570046214355442</v>
      </c>
      <c r="U54" s="83"/>
      <c r="V54" s="110">
        <f t="shared" si="11"/>
        <v>5.7509157509157457E-2</v>
      </c>
      <c r="W54" s="25">
        <v>0.49399999999999999</v>
      </c>
      <c r="X54" s="75">
        <v>7.7999999999999996E-3</v>
      </c>
      <c r="Y54" s="75">
        <v>7.7999999999999996E-3</v>
      </c>
      <c r="Z54" s="85">
        <f t="shared" si="5"/>
        <v>0.14691689008042857</v>
      </c>
      <c r="AB54" s="126">
        <f t="shared" si="6"/>
        <v>0.11415134684455866</v>
      </c>
      <c r="AC54" s="85">
        <v>1</v>
      </c>
      <c r="AD54" s="25">
        <f t="shared" si="7"/>
        <v>0.11415134684455866</v>
      </c>
      <c r="AE54" s="85"/>
      <c r="AF54" s="85">
        <f t="shared" si="8"/>
        <v>0.65996070986716571</v>
      </c>
      <c r="AG54" s="85"/>
      <c r="AH54" s="85"/>
      <c r="AI54" s="85"/>
      <c r="AJ54" s="85"/>
    </row>
    <row r="55" spans="1:36" ht="14.4" x14ac:dyDescent="0.3">
      <c r="A55" s="111">
        <v>2005</v>
      </c>
      <c r="B55" s="107">
        <v>1614.4046094175028</v>
      </c>
      <c r="C55" s="108">
        <v>1462.909503564603</v>
      </c>
      <c r="D55" s="108">
        <v>1254.0233532109798</v>
      </c>
      <c r="E55" s="108">
        <v>1826.5737511864954</v>
      </c>
      <c r="F55" s="109">
        <v>499.37086090048928</v>
      </c>
      <c r="G55" s="108">
        <v>1197.3530487258122</v>
      </c>
      <c r="H55" s="82">
        <f t="shared" si="2"/>
        <v>7854.6351270058822</v>
      </c>
      <c r="J55" s="83"/>
      <c r="K55" s="110">
        <f t="shared" si="9"/>
        <v>0.78749999999999809</v>
      </c>
      <c r="L55" s="25">
        <v>0.495</v>
      </c>
      <c r="M55" s="75">
        <v>8.0000000000000002E-3</v>
      </c>
      <c r="N55" s="75">
        <v>8.0000000000000002E-3</v>
      </c>
      <c r="O55" s="25">
        <f t="shared" si="10"/>
        <v>0.68749999999999811</v>
      </c>
      <c r="Q55" s="126">
        <f t="shared" si="3"/>
        <v>0.33286976791611933</v>
      </c>
      <c r="R55" s="85">
        <v>1</v>
      </c>
      <c r="S55" s="25">
        <f t="shared" si="4"/>
        <v>0.33286976791611933</v>
      </c>
      <c r="U55" s="83"/>
      <c r="V55" s="110">
        <f t="shared" si="11"/>
        <v>5.769230769230764E-2</v>
      </c>
      <c r="W55" s="25">
        <v>0.495</v>
      </c>
      <c r="X55" s="75">
        <v>8.0000000000000002E-3</v>
      </c>
      <c r="Y55" s="75">
        <v>8.0000000000000002E-3</v>
      </c>
      <c r="Z55" s="85">
        <f t="shared" si="5"/>
        <v>0.1474530831099192</v>
      </c>
      <c r="AB55" s="126">
        <f t="shared" si="6"/>
        <v>0.11462036440776724</v>
      </c>
      <c r="AC55" s="85">
        <v>1</v>
      </c>
      <c r="AD55" s="25">
        <f t="shared" si="7"/>
        <v>0.11462036440776724</v>
      </c>
      <c r="AE55" s="85"/>
      <c r="AF55" s="85">
        <f t="shared" si="8"/>
        <v>0.65566003447735532</v>
      </c>
      <c r="AG55" s="85"/>
      <c r="AH55" s="85"/>
      <c r="AI55" s="85"/>
      <c r="AJ55" s="85"/>
    </row>
    <row r="56" spans="1:36" ht="14.4" x14ac:dyDescent="0.3">
      <c r="A56" s="111">
        <v>2006</v>
      </c>
      <c r="B56" s="107">
        <v>1620.4955608836472</v>
      </c>
      <c r="C56" s="108">
        <v>1439.8777526757106</v>
      </c>
      <c r="D56" s="108">
        <v>1272.1400848972689</v>
      </c>
      <c r="E56" s="108">
        <v>1863.6657224885912</v>
      </c>
      <c r="F56" s="109">
        <v>537.21867469440463</v>
      </c>
      <c r="G56" s="108">
        <v>1213.2752718477591</v>
      </c>
      <c r="H56" s="82">
        <f t="shared" si="2"/>
        <v>7946.6730674873816</v>
      </c>
      <c r="J56" s="83"/>
      <c r="K56" s="110">
        <f t="shared" si="9"/>
        <v>0.78999999999999804</v>
      </c>
      <c r="L56" s="25">
        <v>0.496</v>
      </c>
      <c r="M56" s="75">
        <v>8.2000000000000007E-3</v>
      </c>
      <c r="N56" s="75">
        <v>8.2000000000000007E-3</v>
      </c>
      <c r="O56" s="25">
        <f t="shared" si="10"/>
        <v>0.68999999999999806</v>
      </c>
      <c r="Q56" s="126">
        <f t="shared" si="3"/>
        <v>0.33036870575384025</v>
      </c>
      <c r="R56" s="85">
        <v>1</v>
      </c>
      <c r="S56" s="25">
        <f t="shared" si="4"/>
        <v>0.33036870575384025</v>
      </c>
      <c r="U56" s="83"/>
      <c r="V56" s="110">
        <f t="shared" si="11"/>
        <v>5.7875457875457822E-2</v>
      </c>
      <c r="W56" s="25">
        <v>0.496</v>
      </c>
      <c r="X56" s="75">
        <v>8.2000000000000007E-3</v>
      </c>
      <c r="Y56" s="75">
        <v>8.2000000000000007E-3</v>
      </c>
      <c r="Z56" s="85">
        <f t="shared" si="5"/>
        <v>0.14798927613940979</v>
      </c>
      <c r="AB56" s="126">
        <f t="shared" si="6"/>
        <v>0.11496056775797188</v>
      </c>
      <c r="AC56" s="85">
        <v>1</v>
      </c>
      <c r="AD56" s="25">
        <f t="shared" si="7"/>
        <v>0.11496056775797188</v>
      </c>
      <c r="AE56" s="85"/>
      <c r="AF56" s="85">
        <f t="shared" si="8"/>
        <v>0.65202343395191398</v>
      </c>
      <c r="AG56" s="85"/>
      <c r="AH56" s="85"/>
      <c r="AI56" s="85"/>
      <c r="AJ56" s="85"/>
    </row>
    <row r="57" spans="1:36" ht="14.4" x14ac:dyDescent="0.3">
      <c r="A57" s="111">
        <v>2007</v>
      </c>
      <c r="B57" s="107">
        <v>1622.8805190964597</v>
      </c>
      <c r="C57" s="108">
        <v>1411.313355415137</v>
      </c>
      <c r="D57" s="108">
        <v>1285.8174602188169</v>
      </c>
      <c r="E57" s="108">
        <v>1905.3259601787613</v>
      </c>
      <c r="F57" s="109">
        <v>567.72464960712671</v>
      </c>
      <c r="G57" s="108">
        <v>1222.737028050605</v>
      </c>
      <c r="H57" s="82">
        <f t="shared" si="2"/>
        <v>8015.7989725669067</v>
      </c>
      <c r="J57" s="83"/>
      <c r="K57" s="110">
        <f t="shared" si="9"/>
        <v>0.79249999999999798</v>
      </c>
      <c r="L57" s="25">
        <v>0.497</v>
      </c>
      <c r="M57" s="75">
        <v>8.3999999999999995E-3</v>
      </c>
      <c r="N57" s="75">
        <v>8.3999999999999995E-3</v>
      </c>
      <c r="O57" s="25">
        <f t="shared" si="10"/>
        <v>0.69249999999999801</v>
      </c>
      <c r="Q57" s="126">
        <f t="shared" si="3"/>
        <v>0.32748277968626133</v>
      </c>
      <c r="R57" s="85">
        <v>1</v>
      </c>
      <c r="S57" s="25">
        <f t="shared" si="4"/>
        <v>0.32748277968626133</v>
      </c>
      <c r="U57" s="83"/>
      <c r="V57" s="110">
        <f t="shared" si="11"/>
        <v>5.8058608058608005E-2</v>
      </c>
      <c r="W57" s="25">
        <v>0.497</v>
      </c>
      <c r="X57" s="75">
        <v>8.3999999999999995E-3</v>
      </c>
      <c r="Y57" s="75">
        <v>8.3999999999999995E-3</v>
      </c>
      <c r="Z57" s="85">
        <f t="shared" si="5"/>
        <v>0.14852546916890039</v>
      </c>
      <c r="AB57" s="126">
        <f t="shared" si="6"/>
        <v>0.11519392960357522</v>
      </c>
      <c r="AC57" s="85">
        <v>1</v>
      </c>
      <c r="AD57" s="25">
        <f t="shared" si="7"/>
        <v>0.11519392960357522</v>
      </c>
      <c r="AE57" s="85"/>
      <c r="AF57" s="85">
        <f t="shared" si="8"/>
        <v>0.64824431466614951</v>
      </c>
      <c r="AG57" s="85"/>
      <c r="AH57" s="85"/>
      <c r="AI57" s="85"/>
      <c r="AJ57" s="85"/>
    </row>
    <row r="58" spans="1:36" ht="14.4" x14ac:dyDescent="0.3">
      <c r="A58" s="112">
        <v>2008</v>
      </c>
      <c r="B58" s="107">
        <v>1532.6908768814174</v>
      </c>
      <c r="C58" s="108">
        <v>1345.9273768805963</v>
      </c>
      <c r="D58" s="108">
        <v>1274.3605151186537</v>
      </c>
      <c r="E58" s="108">
        <v>1870.9769146400772</v>
      </c>
      <c r="F58" s="109">
        <v>573.66449787643478</v>
      </c>
      <c r="G58" s="108">
        <v>1198.8541745187479</v>
      </c>
      <c r="H58" s="82">
        <f t="shared" si="2"/>
        <v>7796.474355915926</v>
      </c>
      <c r="J58" s="83"/>
      <c r="K58" s="110">
        <f t="shared" si="9"/>
        <v>0.79499999999999793</v>
      </c>
      <c r="L58" s="25">
        <v>0.498</v>
      </c>
      <c r="M58" s="75">
        <v>8.6E-3</v>
      </c>
      <c r="N58" s="75">
        <v>8.6E-3</v>
      </c>
      <c r="O58" s="25">
        <f t="shared" si="10"/>
        <v>0.69499999999999795</v>
      </c>
      <c r="Q58" s="126">
        <f t="shared" si="3"/>
        <v>0.32820878409555354</v>
      </c>
      <c r="R58" s="85">
        <v>1</v>
      </c>
      <c r="S58" s="25">
        <f t="shared" si="4"/>
        <v>0.32820878409555354</v>
      </c>
      <c r="U58" s="83"/>
      <c r="V58" s="110">
        <f t="shared" si="11"/>
        <v>5.8241758241758187E-2</v>
      </c>
      <c r="W58" s="25">
        <v>0.498</v>
      </c>
      <c r="X58" s="75">
        <v>8.6E-3</v>
      </c>
      <c r="Y58" s="75">
        <v>8.6E-3</v>
      </c>
      <c r="Z58" s="85">
        <f t="shared" si="5"/>
        <v>0.14906166219839101</v>
      </c>
      <c r="AB58" s="126">
        <f t="shared" si="6"/>
        <v>0.1170718691412909</v>
      </c>
      <c r="AC58" s="85">
        <v>1</v>
      </c>
      <c r="AD58" s="25">
        <f t="shared" si="7"/>
        <v>0.1170718691412909</v>
      </c>
      <c r="AE58" s="85"/>
      <c r="AF58" s="85">
        <f t="shared" si="8"/>
        <v>0.64330062199917526</v>
      </c>
      <c r="AG58" s="85"/>
      <c r="AH58" s="85"/>
      <c r="AI58" s="85"/>
      <c r="AJ58" s="85"/>
    </row>
    <row r="59" spans="1:36" ht="14.4" x14ac:dyDescent="0.3">
      <c r="A59" s="111">
        <v>2009</v>
      </c>
      <c r="B59" s="107">
        <v>1328.785092125192</v>
      </c>
      <c r="C59" s="108">
        <v>1220.9003616044738</v>
      </c>
      <c r="D59" s="108">
        <v>1200.7241807868334</v>
      </c>
      <c r="E59" s="108">
        <v>1751.5573454259929</v>
      </c>
      <c r="F59" s="109">
        <v>544.41005020458886</v>
      </c>
      <c r="G59" s="108">
        <v>1117.4471532236412</v>
      </c>
      <c r="H59" s="82">
        <f t="shared" si="2"/>
        <v>7163.8241833707216</v>
      </c>
      <c r="J59" s="83"/>
      <c r="K59" s="110">
        <f t="shared" si="9"/>
        <v>0.79749999999999788</v>
      </c>
      <c r="L59" s="25">
        <v>0.499</v>
      </c>
      <c r="M59" s="75">
        <v>8.8000000000000005E-3</v>
      </c>
      <c r="N59" s="75">
        <v>8.8000000000000005E-3</v>
      </c>
      <c r="O59" s="25">
        <f t="shared" si="10"/>
        <v>0.6974999999999979</v>
      </c>
      <c r="Q59" s="126">
        <f t="shared" si="3"/>
        <v>0.33117134735863174</v>
      </c>
      <c r="R59" s="85">
        <v>1</v>
      </c>
      <c r="S59" s="25">
        <f t="shared" si="4"/>
        <v>0.33117134735863174</v>
      </c>
      <c r="U59" s="83"/>
      <c r="V59" s="110">
        <f t="shared" si="11"/>
        <v>5.842490842490837E-2</v>
      </c>
      <c r="W59" s="25">
        <v>0.499</v>
      </c>
      <c r="X59" s="75">
        <v>8.8000000000000005E-3</v>
      </c>
      <c r="Y59" s="75">
        <v>8.8000000000000005E-3</v>
      </c>
      <c r="Z59" s="85">
        <f t="shared" si="5"/>
        <v>0.1495978552278816</v>
      </c>
      <c r="AB59" s="126">
        <f t="shared" si="6"/>
        <v>0.11974952854942546</v>
      </c>
      <c r="AC59" s="85">
        <v>1</v>
      </c>
      <c r="AD59" s="25">
        <f t="shared" si="7"/>
        <v>0.11974952854942546</v>
      </c>
      <c r="AE59" s="85"/>
      <c r="AF59" s="85">
        <f t="shared" si="8"/>
        <v>0.63840613173655258</v>
      </c>
      <c r="AG59" s="85"/>
      <c r="AH59" s="85"/>
      <c r="AI59" s="85"/>
      <c r="AJ59" s="85"/>
    </row>
    <row r="60" spans="1:36" ht="14.4" x14ac:dyDescent="0.3">
      <c r="A60" s="111">
        <v>2010</v>
      </c>
      <c r="B60" s="107">
        <v>1217.2643642881894</v>
      </c>
      <c r="C60" s="113">
        <v>1194.1356636025914</v>
      </c>
      <c r="D60" s="113">
        <v>1222.0934336621058</v>
      </c>
      <c r="E60" s="113">
        <v>1782.096040005712</v>
      </c>
      <c r="F60" s="114">
        <v>555.93602160767693</v>
      </c>
      <c r="G60" s="113">
        <v>1124.6379411685537</v>
      </c>
      <c r="H60" s="115">
        <f t="shared" si="2"/>
        <v>7096.1634643348289</v>
      </c>
      <c r="J60" s="83"/>
      <c r="K60" s="110">
        <f t="shared" si="9"/>
        <v>0.79999999999999782</v>
      </c>
      <c r="L60" s="25">
        <v>0.5</v>
      </c>
      <c r="M60" s="75">
        <v>8.9999999999999993E-3</v>
      </c>
      <c r="N60" s="75">
        <v>8.9999999999999993E-3</v>
      </c>
      <c r="O60" s="25">
        <f t="shared" si="10"/>
        <v>0.69999999999999785</v>
      </c>
      <c r="Q60" s="126">
        <f t="shared" si="3"/>
        <v>0.33463773869084912</v>
      </c>
      <c r="R60" s="85">
        <v>1</v>
      </c>
      <c r="S60" s="25">
        <f t="shared" si="4"/>
        <v>0.33463773869084912</v>
      </c>
      <c r="U60" s="83"/>
      <c r="V60" s="110">
        <f t="shared" si="11"/>
        <v>5.8608058608058552E-2</v>
      </c>
      <c r="W60" s="25">
        <v>0.5</v>
      </c>
      <c r="X60" s="75">
        <v>8.9999999999999993E-3</v>
      </c>
      <c r="Y60" s="75">
        <v>8.9999999999999993E-3</v>
      </c>
      <c r="Z60" s="85">
        <f t="shared" si="5"/>
        <v>0.15013404825737223</v>
      </c>
      <c r="AB60" s="126">
        <f t="shared" si="6"/>
        <v>0.12273130821361029</v>
      </c>
      <c r="AC60" s="85">
        <v>1</v>
      </c>
      <c r="AD60" s="25">
        <f t="shared" si="7"/>
        <v>0.12273130821361029</v>
      </c>
      <c r="AE60" s="85"/>
      <c r="AF60" s="85">
        <f t="shared" si="8"/>
        <v>0.63324128147126268</v>
      </c>
      <c r="AG60" s="85"/>
      <c r="AH60" s="85"/>
      <c r="AI60" s="85"/>
      <c r="AJ60" s="85"/>
    </row>
    <row r="61" spans="1:36" ht="14.4" x14ac:dyDescent="0.3">
      <c r="A61" s="111">
        <v>2011</v>
      </c>
      <c r="B61" s="107">
        <v>1126.7543985045531</v>
      </c>
      <c r="C61" s="113">
        <v>1182.091727008934</v>
      </c>
      <c r="D61" s="113">
        <v>1259.8518920848637</v>
      </c>
      <c r="E61" s="113">
        <v>1823.2917089469404</v>
      </c>
      <c r="F61" s="114">
        <v>572.66685267279354</v>
      </c>
      <c r="G61" s="113">
        <v>1147.4022729638311</v>
      </c>
      <c r="H61" s="115">
        <f t="shared" si="2"/>
        <v>7112.0588521819154</v>
      </c>
      <c r="J61" s="83"/>
      <c r="K61" s="110">
        <f t="shared" si="9"/>
        <v>0.80249999999999777</v>
      </c>
      <c r="L61" s="25">
        <v>0.501</v>
      </c>
      <c r="M61" s="75">
        <v>9.1999999999999998E-3</v>
      </c>
      <c r="N61" s="75">
        <v>9.1999999999999998E-3</v>
      </c>
      <c r="O61" s="25">
        <f t="shared" si="10"/>
        <v>0.70249999999999779</v>
      </c>
      <c r="Q61" s="126">
        <f t="shared" si="3"/>
        <v>0.33856684462677772</v>
      </c>
      <c r="R61" s="85">
        <v>1</v>
      </c>
      <c r="S61" s="25">
        <f t="shared" si="4"/>
        <v>0.33856684462677772</v>
      </c>
      <c r="U61" s="83"/>
      <c r="V61" s="110">
        <f t="shared" si="11"/>
        <v>5.8791208791208735E-2</v>
      </c>
      <c r="W61" s="25">
        <v>0.501</v>
      </c>
      <c r="X61" s="75">
        <v>9.1999999999999998E-3</v>
      </c>
      <c r="Y61" s="75">
        <v>9.1999999999999998E-3</v>
      </c>
      <c r="Z61" s="85">
        <f t="shared" si="5"/>
        <v>0.15067024128686282</v>
      </c>
      <c r="AB61" s="126">
        <f t="shared" si="6"/>
        <v>0.12592761311025327</v>
      </c>
      <c r="AC61" s="85">
        <v>1</v>
      </c>
      <c r="AD61" s="25">
        <f t="shared" si="7"/>
        <v>0.12592761311025327</v>
      </c>
      <c r="AE61" s="85"/>
      <c r="AF61" s="85">
        <f t="shared" si="8"/>
        <v>0.62805686643926772</v>
      </c>
      <c r="AG61" s="85"/>
      <c r="AH61" s="85"/>
      <c r="AI61" s="85"/>
      <c r="AJ61" s="85"/>
    </row>
    <row r="62" spans="1:36" ht="14.4" x14ac:dyDescent="0.3">
      <c r="A62" s="111">
        <v>2012</v>
      </c>
      <c r="B62" s="107">
        <v>1056.6827937453836</v>
      </c>
      <c r="C62" s="113">
        <v>1154.1484314706097</v>
      </c>
      <c r="D62" s="113">
        <v>1280.1277767964375</v>
      </c>
      <c r="E62" s="113">
        <v>1843.9986297027519</v>
      </c>
      <c r="F62" s="114">
        <v>579.53351294854042</v>
      </c>
      <c r="G62" s="113">
        <v>1153.4285936579208</v>
      </c>
      <c r="H62" s="115">
        <f t="shared" si="2"/>
        <v>7067.9197383216433</v>
      </c>
      <c r="J62" s="83"/>
      <c r="K62" s="110">
        <f t="shared" si="9"/>
        <v>0.80499999999999772</v>
      </c>
      <c r="L62" s="25">
        <v>0.502</v>
      </c>
      <c r="M62" s="75">
        <v>9.4000000000000004E-3</v>
      </c>
      <c r="N62" s="75">
        <v>9.4000000000000004E-3</v>
      </c>
      <c r="O62" s="25">
        <f t="shared" si="10"/>
        <v>0.70499999999999774</v>
      </c>
      <c r="Q62" s="126">
        <f t="shared" si="3"/>
        <v>0.34064648172237594</v>
      </c>
      <c r="R62" s="85">
        <v>1</v>
      </c>
      <c r="S62" s="25">
        <f t="shared" si="4"/>
        <v>0.34064648172237594</v>
      </c>
      <c r="U62" s="83"/>
      <c r="V62" s="110">
        <f t="shared" si="11"/>
        <v>5.8974358974358917E-2</v>
      </c>
      <c r="W62" s="25">
        <v>0.502</v>
      </c>
      <c r="X62" s="75">
        <v>9.4000000000000004E-3</v>
      </c>
      <c r="Y62" s="75">
        <v>9.4000000000000004E-3</v>
      </c>
      <c r="Z62" s="85">
        <f t="shared" si="5"/>
        <v>0.15120643431635342</v>
      </c>
      <c r="AB62" s="126">
        <f t="shared" si="6"/>
        <v>0.12845028926447605</v>
      </c>
      <c r="AC62" s="85">
        <v>1</v>
      </c>
      <c r="AD62" s="25">
        <f t="shared" si="7"/>
        <v>0.12845028926447605</v>
      </c>
      <c r="AE62" s="85"/>
      <c r="AF62" s="85">
        <f t="shared" si="8"/>
        <v>0.62292201400406078</v>
      </c>
      <c r="AG62" s="85"/>
      <c r="AH62" s="85"/>
      <c r="AI62" s="85"/>
      <c r="AJ62" s="85"/>
    </row>
    <row r="63" spans="1:36" ht="14.4" x14ac:dyDescent="0.3">
      <c r="A63" s="111">
        <v>2013</v>
      </c>
      <c r="B63" s="107">
        <v>1006.5</v>
      </c>
      <c r="C63" s="116">
        <v>1100.71</v>
      </c>
      <c r="D63" s="116">
        <v>1270.69</v>
      </c>
      <c r="E63" s="116">
        <v>1813.75</v>
      </c>
      <c r="F63" s="117">
        <v>559.51</v>
      </c>
      <c r="G63" s="116">
        <v>1131.8399999999999</v>
      </c>
      <c r="H63" s="118">
        <f t="shared" si="2"/>
        <v>6883</v>
      </c>
      <c r="J63" s="83"/>
      <c r="K63" s="110">
        <f t="shared" si="9"/>
        <v>0.80749999999999766</v>
      </c>
      <c r="L63" s="25">
        <v>0.503</v>
      </c>
      <c r="M63" s="75">
        <v>9.5999999999999992E-3</v>
      </c>
      <c r="N63" s="75">
        <v>9.5999999999999992E-3</v>
      </c>
      <c r="O63" s="25">
        <f t="shared" si="10"/>
        <v>0.70749999999999769</v>
      </c>
      <c r="Q63" s="126">
        <f t="shared" si="3"/>
        <v>0.34164470303646588</v>
      </c>
      <c r="R63" s="85">
        <v>1</v>
      </c>
      <c r="S63" s="25">
        <f t="shared" si="4"/>
        <v>0.34164470303646588</v>
      </c>
      <c r="U63" s="83"/>
      <c r="V63" s="110">
        <f t="shared" si="11"/>
        <v>5.91575091575091E-2</v>
      </c>
      <c r="W63" s="25">
        <v>0.503</v>
      </c>
      <c r="X63" s="75">
        <v>9.5999999999999992E-3</v>
      </c>
      <c r="Y63" s="75">
        <v>9.5999999999999992E-3</v>
      </c>
      <c r="Z63" s="85">
        <f t="shared" si="5"/>
        <v>0.15174262734584404</v>
      </c>
      <c r="AB63" s="126">
        <f t="shared" si="6"/>
        <v>0.13058317641143133</v>
      </c>
      <c r="AC63" s="85">
        <v>1</v>
      </c>
      <c r="AD63" s="25">
        <f t="shared" si="7"/>
        <v>0.13058317641143133</v>
      </c>
      <c r="AE63" s="85"/>
      <c r="AF63" s="85">
        <f t="shared" si="8"/>
        <v>0.61778076682929473</v>
      </c>
      <c r="AG63" s="85"/>
      <c r="AH63" s="85"/>
      <c r="AI63" s="85"/>
      <c r="AJ63" s="85"/>
    </row>
    <row r="64" spans="1:36" ht="14.4" x14ac:dyDescent="0.3">
      <c r="A64" s="111">
        <v>2014</v>
      </c>
      <c r="B64" s="107">
        <v>985.5</v>
      </c>
      <c r="C64" s="116">
        <v>1052.67</v>
      </c>
      <c r="D64" s="116">
        <v>1270.26</v>
      </c>
      <c r="E64" s="116">
        <v>1794.38</v>
      </c>
      <c r="F64" s="117">
        <v>543.83000000000004</v>
      </c>
      <c r="G64" s="116">
        <v>1119.3599999999999</v>
      </c>
      <c r="H64" s="118">
        <f t="shared" si="2"/>
        <v>6766</v>
      </c>
      <c r="J64" s="83"/>
      <c r="K64" s="110">
        <f t="shared" si="9"/>
        <v>0.80999999999999761</v>
      </c>
      <c r="L64" s="25">
        <v>0.504</v>
      </c>
      <c r="M64" s="75">
        <v>9.7999999999999893E-3</v>
      </c>
      <c r="N64" s="75">
        <v>9.7999999999999893E-3</v>
      </c>
      <c r="O64" s="25">
        <f t="shared" si="10"/>
        <v>0.70999999999999763</v>
      </c>
      <c r="Q64" s="126">
        <f t="shared" si="3"/>
        <v>0.34149184126514853</v>
      </c>
      <c r="R64" s="85">
        <v>1</v>
      </c>
      <c r="S64" s="25">
        <f t="shared" si="4"/>
        <v>0.34149184126514853</v>
      </c>
      <c r="U64" s="83"/>
      <c r="V64" s="110">
        <f t="shared" si="11"/>
        <v>5.9340659340659282E-2</v>
      </c>
      <c r="W64" s="25">
        <v>0.504</v>
      </c>
      <c r="X64" s="75">
        <v>9.7999999999999893E-3</v>
      </c>
      <c r="Y64" s="75">
        <v>9.7999999999999893E-3</v>
      </c>
      <c r="Z64" s="85">
        <f t="shared" si="5"/>
        <v>0.15227882037533463</v>
      </c>
      <c r="AB64" s="126">
        <f t="shared" si="6"/>
        <v>0.13243370532714549</v>
      </c>
      <c r="AC64" s="85">
        <v>1</v>
      </c>
      <c r="AD64" s="25">
        <f t="shared" si="7"/>
        <v>0.13243370532714549</v>
      </c>
      <c r="AE64" s="85"/>
      <c r="AF64" s="85">
        <f t="shared" si="8"/>
        <v>0.61219071929651636</v>
      </c>
      <c r="AG64" s="85"/>
      <c r="AH64" s="85"/>
      <c r="AI64" s="85"/>
      <c r="AJ64" s="85"/>
    </row>
    <row r="65" spans="1:36" ht="14.4" x14ac:dyDescent="0.3">
      <c r="A65" s="111">
        <v>2015</v>
      </c>
      <c r="B65" s="107">
        <v>972.58</v>
      </c>
      <c r="C65" s="116">
        <v>1006.98</v>
      </c>
      <c r="D65" s="116">
        <v>1267.7</v>
      </c>
      <c r="E65" s="116">
        <v>1784.2</v>
      </c>
      <c r="F65" s="117">
        <v>533.14</v>
      </c>
      <c r="G65" s="116">
        <v>1105.4000000000001</v>
      </c>
      <c r="H65" s="118">
        <f t="shared" si="2"/>
        <v>6670</v>
      </c>
      <c r="J65" s="83"/>
      <c r="K65" s="110">
        <f t="shared" si="9"/>
        <v>0.81249999999999756</v>
      </c>
      <c r="L65" s="25">
        <v>0.505</v>
      </c>
      <c r="M65" s="75">
        <v>9.9999999999999898E-3</v>
      </c>
      <c r="N65" s="75">
        <v>9.9999999999999898E-3</v>
      </c>
      <c r="O65" s="25">
        <f t="shared" si="10"/>
        <v>0.71249999999999758</v>
      </c>
      <c r="Q65" s="126">
        <f t="shared" si="3"/>
        <v>0.34019949775112363</v>
      </c>
      <c r="R65" s="85">
        <v>1</v>
      </c>
      <c r="S65" s="25">
        <f t="shared" si="4"/>
        <v>0.34019949775112363</v>
      </c>
      <c r="U65" s="83"/>
      <c r="V65" s="110">
        <f t="shared" si="11"/>
        <v>5.9523809523809465E-2</v>
      </c>
      <c r="W65" s="25">
        <v>0.505</v>
      </c>
      <c r="X65" s="75">
        <v>9.9999999999999898E-3</v>
      </c>
      <c r="Y65" s="75">
        <v>9.9999999999999898E-3</v>
      </c>
      <c r="Z65" s="85">
        <f t="shared" si="5"/>
        <v>0.15281501340482523</v>
      </c>
      <c r="AB65" s="126">
        <f t="shared" si="6"/>
        <v>0.13376655195382001</v>
      </c>
      <c r="AC65" s="85">
        <v>1</v>
      </c>
      <c r="AD65" s="25">
        <f t="shared" si="7"/>
        <v>0.13376655195382001</v>
      </c>
      <c r="AE65" s="85"/>
      <c r="AF65" s="85">
        <f t="shared" si="8"/>
        <v>0.60679967831205239</v>
      </c>
      <c r="AG65" s="85"/>
      <c r="AH65" s="85"/>
      <c r="AI65" s="85"/>
      <c r="AJ65" s="85"/>
    </row>
    <row r="66" spans="1:36" ht="14.4" x14ac:dyDescent="0.3">
      <c r="A66" s="111">
        <v>2016</v>
      </c>
      <c r="B66" s="108">
        <v>974.28</v>
      </c>
      <c r="C66" s="116">
        <v>975.61</v>
      </c>
      <c r="D66" s="116">
        <v>1278.51</v>
      </c>
      <c r="E66" s="116">
        <v>1792.46</v>
      </c>
      <c r="F66" s="117">
        <v>530.07000000000005</v>
      </c>
      <c r="G66" s="116">
        <v>1104.06</v>
      </c>
      <c r="H66" s="118">
        <f t="shared" si="2"/>
        <v>6654.99</v>
      </c>
      <c r="J66" s="83"/>
      <c r="K66" s="110">
        <f t="shared" si="9"/>
        <v>0.8149999999999975</v>
      </c>
      <c r="L66" s="25">
        <v>0.505</v>
      </c>
      <c r="M66" s="75">
        <v>9.9999999999999898E-3</v>
      </c>
      <c r="N66" s="75">
        <v>9.9999999999999898E-3</v>
      </c>
      <c r="O66" s="25">
        <f t="shared" si="10"/>
        <v>0.71499999999999753</v>
      </c>
      <c r="Q66" s="126">
        <f t="shared" si="3"/>
        <v>0.33860274771261789</v>
      </c>
      <c r="R66" s="85">
        <v>1</v>
      </c>
      <c r="S66" s="25">
        <f t="shared" si="4"/>
        <v>0.33860274771261789</v>
      </c>
      <c r="U66" s="83"/>
      <c r="V66" s="110">
        <f t="shared" si="11"/>
        <v>5.9706959706959647E-2</v>
      </c>
      <c r="W66" s="25">
        <v>0.505</v>
      </c>
      <c r="X66" s="75">
        <v>9.9999999999999898E-3</v>
      </c>
      <c r="Y66" s="75">
        <v>9.9999999999999898E-3</v>
      </c>
      <c r="Z66" s="85">
        <f t="shared" si="5"/>
        <v>0.15335120643431585</v>
      </c>
      <c r="AB66" s="126">
        <f t="shared" si="6"/>
        <v>0.13470080194494322</v>
      </c>
      <c r="AC66" s="85">
        <v>1</v>
      </c>
      <c r="AD66" s="25">
        <f t="shared" si="7"/>
        <v>0.13470080194494322</v>
      </c>
      <c r="AF66" s="85">
        <f t="shared" si="8"/>
        <v>0.60218632939367711</v>
      </c>
    </row>
    <row r="68" spans="1:36" x14ac:dyDescent="0.25">
      <c r="C68" s="80" t="s">
        <v>175</v>
      </c>
    </row>
    <row r="96" spans="4:57" s="81" customFormat="1" x14ac:dyDescent="0.25">
      <c r="D96" s="81" t="s">
        <v>176</v>
      </c>
      <c r="G96" s="81">
        <v>1960</v>
      </c>
      <c r="H96" s="81">
        <v>1961</v>
      </c>
      <c r="I96" s="81">
        <v>1962</v>
      </c>
      <c r="J96" s="81">
        <v>1963</v>
      </c>
      <c r="K96" s="81">
        <v>1964</v>
      </c>
      <c r="L96" s="81">
        <v>1965</v>
      </c>
      <c r="M96" s="81">
        <v>1966</v>
      </c>
      <c r="N96" s="81">
        <v>1967</v>
      </c>
      <c r="O96" s="81">
        <v>1968</v>
      </c>
      <c r="P96" s="81">
        <v>1969</v>
      </c>
      <c r="Q96" s="81">
        <v>1970</v>
      </c>
      <c r="R96" s="81">
        <v>1971</v>
      </c>
      <c r="S96" s="81">
        <v>1972</v>
      </c>
      <c r="T96" s="81">
        <v>1973</v>
      </c>
      <c r="U96" s="81">
        <v>1974</v>
      </c>
      <c r="V96" s="81">
        <v>1975</v>
      </c>
      <c r="W96" s="81">
        <v>1976</v>
      </c>
      <c r="X96" s="81">
        <v>1977</v>
      </c>
      <c r="Y96" s="81">
        <v>1978</v>
      </c>
      <c r="Z96" s="81">
        <v>1979</v>
      </c>
      <c r="AA96" s="81">
        <v>1980</v>
      </c>
      <c r="AB96" s="81">
        <v>1981</v>
      </c>
      <c r="AC96" s="81">
        <v>1982</v>
      </c>
      <c r="AD96" s="81">
        <v>1983</v>
      </c>
      <c r="AE96" s="81">
        <v>1984</v>
      </c>
      <c r="AF96" s="81">
        <v>1985</v>
      </c>
      <c r="AG96" s="81">
        <v>1986</v>
      </c>
      <c r="AH96" s="81">
        <v>1987</v>
      </c>
      <c r="AI96" s="81">
        <v>1988</v>
      </c>
      <c r="AJ96" s="81">
        <v>1989</v>
      </c>
      <c r="AK96" s="81">
        <v>1990</v>
      </c>
      <c r="AL96" s="81">
        <v>1991</v>
      </c>
      <c r="AM96" s="81">
        <v>1992</v>
      </c>
      <c r="AN96" s="81">
        <v>1993</v>
      </c>
      <c r="AO96" s="81">
        <v>1994</v>
      </c>
      <c r="AP96" s="81">
        <v>1995</v>
      </c>
      <c r="AQ96" s="81">
        <v>1996</v>
      </c>
      <c r="AR96" s="81">
        <v>1997</v>
      </c>
      <c r="AS96" s="81">
        <v>1998</v>
      </c>
      <c r="AT96" s="81">
        <v>1999</v>
      </c>
      <c r="AU96" s="81">
        <v>2000</v>
      </c>
      <c r="AV96" s="81">
        <v>2001</v>
      </c>
      <c r="AW96" s="81">
        <v>2002</v>
      </c>
      <c r="AX96" s="81">
        <v>2003</v>
      </c>
      <c r="AY96" s="81">
        <v>2004</v>
      </c>
      <c r="AZ96" s="81">
        <v>2005</v>
      </c>
      <c r="BA96" s="81">
        <v>2006</v>
      </c>
      <c r="BB96" s="81">
        <v>2007</v>
      </c>
      <c r="BC96" s="81">
        <v>2008</v>
      </c>
      <c r="BD96" s="81">
        <v>2009</v>
      </c>
      <c r="BE96" s="81">
        <v>2010</v>
      </c>
    </row>
    <row r="97" spans="1:63" s="119" customFormat="1" ht="14.4" x14ac:dyDescent="0.3">
      <c r="A97" s="25"/>
      <c r="B97" s="25"/>
      <c r="C97" s="25"/>
      <c r="D97" s="79" t="s">
        <v>177</v>
      </c>
      <c r="E97" s="25"/>
      <c r="F97" s="25"/>
      <c r="G97" s="25">
        <v>8.5000000000000006E-2</v>
      </c>
      <c r="H97" s="25">
        <v>8.6249999999999993E-2</v>
      </c>
      <c r="I97" s="25">
        <v>8.7499999999999994E-2</v>
      </c>
      <c r="J97" s="25">
        <v>8.8749999999999996E-2</v>
      </c>
      <c r="K97" s="25">
        <v>0.09</v>
      </c>
      <c r="L97" s="25">
        <v>9.1249999999999901E-2</v>
      </c>
      <c r="M97" s="25">
        <v>9.2499999999999902E-2</v>
      </c>
      <c r="N97" s="25">
        <v>9.3749999999999903E-2</v>
      </c>
      <c r="O97" s="25">
        <v>9.4999999999999904E-2</v>
      </c>
      <c r="P97" s="25">
        <v>9.6249999999999905E-2</v>
      </c>
      <c r="Q97" s="25">
        <v>9.7499999999999906E-2</v>
      </c>
      <c r="R97" s="25">
        <v>9.8749999999999893E-2</v>
      </c>
      <c r="S97" s="25">
        <v>9.9999999999999797E-2</v>
      </c>
      <c r="T97" s="25">
        <v>0.10125000000000001</v>
      </c>
      <c r="U97" s="25">
        <v>0.10249999999999999</v>
      </c>
      <c r="V97" s="25">
        <v>0.10375</v>
      </c>
      <c r="W97" s="25">
        <v>0.105</v>
      </c>
      <c r="X97" s="25">
        <v>0.10625</v>
      </c>
      <c r="Y97" s="25">
        <v>0.1075</v>
      </c>
      <c r="Z97" s="25">
        <v>0.10875</v>
      </c>
      <c r="AA97" s="25">
        <v>0.11</v>
      </c>
      <c r="AB97" s="25">
        <v>0.111</v>
      </c>
      <c r="AC97" s="25">
        <v>0.112</v>
      </c>
      <c r="AD97" s="25">
        <v>0.113</v>
      </c>
      <c r="AE97" s="25">
        <v>0.114</v>
      </c>
      <c r="AF97" s="25">
        <v>0.115</v>
      </c>
      <c r="AG97" s="25">
        <v>0.11600000000000001</v>
      </c>
      <c r="AH97" s="25">
        <v>0.11700000000000001</v>
      </c>
      <c r="AI97" s="25">
        <v>0.11799999999999999</v>
      </c>
      <c r="AJ97" s="25">
        <v>0.11899999999999999</v>
      </c>
      <c r="AK97" s="25">
        <v>0.12</v>
      </c>
      <c r="AL97" s="25">
        <v>0.121</v>
      </c>
      <c r="AM97" s="25">
        <v>0.122</v>
      </c>
      <c r="AN97" s="25">
        <v>0.123</v>
      </c>
      <c r="AO97" s="25">
        <v>0.124</v>
      </c>
      <c r="AP97" s="25">
        <v>0.125</v>
      </c>
      <c r="AQ97" s="25">
        <v>0.126</v>
      </c>
      <c r="AR97" s="25">
        <v>0.127</v>
      </c>
      <c r="AS97" s="25">
        <v>0.128</v>
      </c>
      <c r="AT97" s="25">
        <v>0.129</v>
      </c>
      <c r="AU97" s="25">
        <v>0.13</v>
      </c>
      <c r="AV97" s="25">
        <v>0.13100000000000001</v>
      </c>
      <c r="AW97" s="25">
        <v>0.13200000000000001</v>
      </c>
      <c r="AX97" s="25">
        <v>0.13300000000000001</v>
      </c>
      <c r="AY97" s="25">
        <v>0.13400000000000001</v>
      </c>
      <c r="AZ97" s="25">
        <v>0.13500000000000001</v>
      </c>
      <c r="BA97" s="25">
        <v>0.13600000000000001</v>
      </c>
      <c r="BB97" s="25">
        <v>0.13700000000000001</v>
      </c>
      <c r="BC97" s="25">
        <v>0.13800000000000001</v>
      </c>
      <c r="BD97" s="25">
        <v>0.13900000000000001</v>
      </c>
      <c r="BE97" s="25">
        <v>0.14000000000000001</v>
      </c>
      <c r="BF97" s="25"/>
      <c r="BG97" s="25"/>
      <c r="BH97" s="25"/>
      <c r="BI97" s="25"/>
      <c r="BJ97" s="25"/>
      <c r="BK97" s="25"/>
    </row>
    <row r="98" spans="1:63" x14ac:dyDescent="0.25">
      <c r="D98" s="79" t="s">
        <v>127</v>
      </c>
      <c r="G98" s="119" t="e">
        <f>#REF!</f>
        <v>#REF!</v>
      </c>
      <c r="H98" s="119" t="e">
        <f>#REF!</f>
        <v>#REF!</v>
      </c>
      <c r="I98" s="119" t="e">
        <f>#REF!</f>
        <v>#REF!</v>
      </c>
      <c r="J98" s="119" t="e">
        <f>#REF!</f>
        <v>#REF!</v>
      </c>
      <c r="K98" s="119" t="e">
        <f>#REF!</f>
        <v>#REF!</v>
      </c>
      <c r="L98" s="119" t="e">
        <f>#REF!</f>
        <v>#REF!</v>
      </c>
      <c r="M98" s="119" t="e">
        <f>#REF!</f>
        <v>#REF!</v>
      </c>
      <c r="N98" s="119" t="e">
        <f>#REF!</f>
        <v>#REF!</v>
      </c>
      <c r="O98" s="119" t="e">
        <f>#REF!</f>
        <v>#REF!</v>
      </c>
      <c r="P98" s="119" t="e">
        <f>#REF!</f>
        <v>#REF!</v>
      </c>
      <c r="Q98" s="119" t="e">
        <f>#REF!</f>
        <v>#REF!</v>
      </c>
      <c r="R98" s="119" t="e">
        <f>#REF!</f>
        <v>#REF!</v>
      </c>
      <c r="S98" s="119" t="e">
        <f>#REF!</f>
        <v>#REF!</v>
      </c>
      <c r="T98" s="119" t="e">
        <f>#REF!</f>
        <v>#REF!</v>
      </c>
      <c r="U98" s="119" t="e">
        <f>#REF!</f>
        <v>#REF!</v>
      </c>
      <c r="V98" s="119" t="e">
        <f>#REF!</f>
        <v>#REF!</v>
      </c>
      <c r="W98" s="119" t="e">
        <f>#REF!</f>
        <v>#REF!</v>
      </c>
      <c r="X98" s="119" t="e">
        <f>#REF!</f>
        <v>#REF!</v>
      </c>
      <c r="Y98" s="119" t="e">
        <f>#REF!</f>
        <v>#REF!</v>
      </c>
      <c r="Z98" s="119" t="e">
        <f>#REF!</f>
        <v>#REF!</v>
      </c>
      <c r="AA98" s="119" t="e">
        <f>#REF!</f>
        <v>#REF!</v>
      </c>
      <c r="AB98" s="119" t="e">
        <f>#REF!</f>
        <v>#REF!</v>
      </c>
      <c r="AC98" s="119" t="e">
        <f>#REF!</f>
        <v>#REF!</v>
      </c>
      <c r="AD98" s="119" t="e">
        <f>#REF!</f>
        <v>#REF!</v>
      </c>
      <c r="AE98" s="119" t="e">
        <f>#REF!</f>
        <v>#REF!</v>
      </c>
      <c r="AF98" s="119" t="e">
        <f>#REF!</f>
        <v>#REF!</v>
      </c>
      <c r="AG98" s="119" t="e">
        <f>#REF!</f>
        <v>#REF!</v>
      </c>
      <c r="AH98" s="119" t="e">
        <f>#REF!</f>
        <v>#REF!</v>
      </c>
      <c r="AI98" s="119" t="e">
        <f>#REF!</f>
        <v>#REF!</v>
      </c>
      <c r="AJ98" s="119" t="e">
        <f>#REF!</f>
        <v>#REF!</v>
      </c>
      <c r="AK98" s="119" t="e">
        <f>#REF!</f>
        <v>#REF!</v>
      </c>
      <c r="AL98" s="119" t="e">
        <f>#REF!</f>
        <v>#REF!</v>
      </c>
      <c r="AM98" s="119" t="e">
        <f>#REF!</f>
        <v>#REF!</v>
      </c>
      <c r="AN98" s="119" t="e">
        <f>#REF!</f>
        <v>#REF!</v>
      </c>
      <c r="AO98" s="119" t="e">
        <f>#REF!</f>
        <v>#REF!</v>
      </c>
      <c r="AP98" s="119" t="e">
        <f>#REF!</f>
        <v>#REF!</v>
      </c>
      <c r="AQ98" s="119" t="e">
        <f>#REF!</f>
        <v>#REF!</v>
      </c>
      <c r="AR98" s="119" t="e">
        <f>#REF!</f>
        <v>#REF!</v>
      </c>
      <c r="AS98" s="119" t="e">
        <f>#REF!</f>
        <v>#REF!</v>
      </c>
      <c r="AT98" s="119" t="e">
        <f>#REF!</f>
        <v>#REF!</v>
      </c>
      <c r="AU98" s="119" t="e">
        <f>#REF!</f>
        <v>#REF!</v>
      </c>
      <c r="AV98" s="119" t="e">
        <f>#REF!</f>
        <v>#REF!</v>
      </c>
      <c r="AW98" s="119" t="e">
        <f>#REF!</f>
        <v>#REF!</v>
      </c>
      <c r="AX98" s="119" t="e">
        <f>#REF!</f>
        <v>#REF!</v>
      </c>
      <c r="AY98" s="119" t="e">
        <f>#REF!</f>
        <v>#REF!</v>
      </c>
      <c r="AZ98" s="119" t="e">
        <f>#REF!</f>
        <v>#REF!</v>
      </c>
      <c r="BA98" s="119" t="e">
        <f>#REF!</f>
        <v>#REF!</v>
      </c>
      <c r="BB98" s="119" t="e">
        <f>#REF!</f>
        <v>#REF!</v>
      </c>
      <c r="BC98" s="119" t="e">
        <f>#REF!</f>
        <v>#REF!</v>
      </c>
      <c r="BD98" s="119" t="e">
        <f>#REF!</f>
        <v>#REF!</v>
      </c>
      <c r="BE98" s="119" t="e">
        <f>#REF!</f>
        <v>#REF!</v>
      </c>
      <c r="BF98" s="119"/>
      <c r="BG98" s="119"/>
      <c r="BH98" s="119"/>
      <c r="BI98" s="119"/>
      <c r="BJ98" s="119"/>
      <c r="BK98" s="119"/>
    </row>
    <row r="99" spans="1:63" x14ac:dyDescent="0.25">
      <c r="D99" s="79" t="s">
        <v>128</v>
      </c>
      <c r="G99" s="119" t="e">
        <f>G97*G98</f>
        <v>#REF!</v>
      </c>
      <c r="H99" s="119" t="e">
        <f t="shared" ref="H99:BD99" si="12">H97*H98</f>
        <v>#REF!</v>
      </c>
      <c r="I99" s="119" t="e">
        <f t="shared" si="12"/>
        <v>#REF!</v>
      </c>
      <c r="J99" s="119" t="e">
        <f t="shared" si="12"/>
        <v>#REF!</v>
      </c>
      <c r="K99" s="119" t="e">
        <f t="shared" si="12"/>
        <v>#REF!</v>
      </c>
      <c r="L99" s="119" t="e">
        <f t="shared" si="12"/>
        <v>#REF!</v>
      </c>
      <c r="M99" s="119" t="e">
        <f t="shared" si="12"/>
        <v>#REF!</v>
      </c>
      <c r="N99" s="119" t="e">
        <f t="shared" si="12"/>
        <v>#REF!</v>
      </c>
      <c r="O99" s="119" t="e">
        <f t="shared" si="12"/>
        <v>#REF!</v>
      </c>
      <c r="P99" s="119" t="e">
        <f t="shared" si="12"/>
        <v>#REF!</v>
      </c>
      <c r="Q99" s="119" t="e">
        <f t="shared" si="12"/>
        <v>#REF!</v>
      </c>
      <c r="R99" s="119" t="e">
        <f t="shared" si="12"/>
        <v>#REF!</v>
      </c>
      <c r="S99" s="119" t="e">
        <f t="shared" si="12"/>
        <v>#REF!</v>
      </c>
      <c r="T99" s="119" t="e">
        <f t="shared" si="12"/>
        <v>#REF!</v>
      </c>
      <c r="U99" s="119" t="e">
        <f t="shared" si="12"/>
        <v>#REF!</v>
      </c>
      <c r="V99" s="119" t="e">
        <f t="shared" si="12"/>
        <v>#REF!</v>
      </c>
      <c r="W99" s="119" t="e">
        <f t="shared" si="12"/>
        <v>#REF!</v>
      </c>
      <c r="X99" s="119" t="e">
        <f t="shared" si="12"/>
        <v>#REF!</v>
      </c>
      <c r="Y99" s="119" t="e">
        <f t="shared" si="12"/>
        <v>#REF!</v>
      </c>
      <c r="Z99" s="119" t="e">
        <f t="shared" si="12"/>
        <v>#REF!</v>
      </c>
      <c r="AA99" s="119" t="e">
        <f t="shared" si="12"/>
        <v>#REF!</v>
      </c>
      <c r="AB99" s="119" t="e">
        <f t="shared" si="12"/>
        <v>#REF!</v>
      </c>
      <c r="AC99" s="119" t="e">
        <f t="shared" si="12"/>
        <v>#REF!</v>
      </c>
      <c r="AD99" s="119" t="e">
        <f t="shared" si="12"/>
        <v>#REF!</v>
      </c>
      <c r="AE99" s="119" t="e">
        <f t="shared" si="12"/>
        <v>#REF!</v>
      </c>
      <c r="AF99" s="119" t="e">
        <f t="shared" si="12"/>
        <v>#REF!</v>
      </c>
      <c r="AG99" s="119" t="e">
        <f t="shared" si="12"/>
        <v>#REF!</v>
      </c>
      <c r="AH99" s="119" t="e">
        <f t="shared" si="12"/>
        <v>#REF!</v>
      </c>
      <c r="AI99" s="119" t="e">
        <f t="shared" si="12"/>
        <v>#REF!</v>
      </c>
      <c r="AJ99" s="119" t="e">
        <f t="shared" si="12"/>
        <v>#REF!</v>
      </c>
      <c r="AK99" s="119" t="e">
        <f t="shared" si="12"/>
        <v>#REF!</v>
      </c>
      <c r="AL99" s="119" t="e">
        <f t="shared" si="12"/>
        <v>#REF!</v>
      </c>
      <c r="AM99" s="119" t="e">
        <f t="shared" si="12"/>
        <v>#REF!</v>
      </c>
      <c r="AN99" s="119" t="e">
        <f t="shared" si="12"/>
        <v>#REF!</v>
      </c>
      <c r="AO99" s="119" t="e">
        <f t="shared" si="12"/>
        <v>#REF!</v>
      </c>
      <c r="AP99" s="119" t="e">
        <f t="shared" si="12"/>
        <v>#REF!</v>
      </c>
      <c r="AQ99" s="119" t="e">
        <f t="shared" si="12"/>
        <v>#REF!</v>
      </c>
      <c r="AR99" s="119" t="e">
        <f t="shared" si="12"/>
        <v>#REF!</v>
      </c>
      <c r="AS99" s="119" t="e">
        <f t="shared" si="12"/>
        <v>#REF!</v>
      </c>
      <c r="AT99" s="119" t="e">
        <f t="shared" si="12"/>
        <v>#REF!</v>
      </c>
      <c r="AU99" s="119" t="e">
        <f t="shared" si="12"/>
        <v>#REF!</v>
      </c>
      <c r="AV99" s="119" t="e">
        <f t="shared" si="12"/>
        <v>#REF!</v>
      </c>
      <c r="AW99" s="119" t="e">
        <f t="shared" si="12"/>
        <v>#REF!</v>
      </c>
      <c r="AX99" s="119" t="e">
        <f t="shared" si="12"/>
        <v>#REF!</v>
      </c>
      <c r="AY99" s="119" t="e">
        <f t="shared" si="12"/>
        <v>#REF!</v>
      </c>
      <c r="AZ99" s="119" t="e">
        <f t="shared" si="12"/>
        <v>#REF!</v>
      </c>
      <c r="BA99" s="119" t="e">
        <f t="shared" si="12"/>
        <v>#REF!</v>
      </c>
      <c r="BB99" s="119" t="e">
        <f t="shared" si="12"/>
        <v>#REF!</v>
      </c>
      <c r="BC99" s="119" t="e">
        <f t="shared" si="12"/>
        <v>#REF!</v>
      </c>
      <c r="BD99" s="119" t="e">
        <f t="shared" si="12"/>
        <v>#REF!</v>
      </c>
      <c r="BE99" s="119" t="e">
        <f>BE97*BE98</f>
        <v>#REF!</v>
      </c>
      <c r="BF99" s="119"/>
      <c r="BG99" s="119"/>
      <c r="BH99" s="119"/>
      <c r="BI99" s="119"/>
      <c r="BJ99" s="119"/>
      <c r="BK99" s="119"/>
    </row>
    <row r="102" spans="1:63" x14ac:dyDescent="0.25">
      <c r="D102" s="81" t="s">
        <v>178</v>
      </c>
      <c r="G102" s="81">
        <v>1960</v>
      </c>
      <c r="H102" s="81">
        <v>1961</v>
      </c>
      <c r="I102" s="81">
        <v>1962</v>
      </c>
      <c r="J102" s="81">
        <v>1963</v>
      </c>
      <c r="K102" s="81">
        <v>1964</v>
      </c>
      <c r="L102" s="81">
        <v>1965</v>
      </c>
      <c r="M102" s="81">
        <v>1966</v>
      </c>
      <c r="N102" s="81">
        <v>1967</v>
      </c>
      <c r="O102" s="81">
        <v>1968</v>
      </c>
      <c r="P102" s="81">
        <v>1969</v>
      </c>
      <c r="Q102" s="81">
        <v>1970</v>
      </c>
      <c r="R102" s="81">
        <v>1971</v>
      </c>
      <c r="S102" s="81">
        <v>1972</v>
      </c>
      <c r="T102" s="81">
        <v>1973</v>
      </c>
      <c r="U102" s="81">
        <v>1974</v>
      </c>
      <c r="V102" s="81">
        <v>1975</v>
      </c>
      <c r="W102" s="81">
        <v>1976</v>
      </c>
      <c r="X102" s="81">
        <v>1977</v>
      </c>
      <c r="Y102" s="81">
        <v>1978</v>
      </c>
      <c r="Z102" s="81">
        <v>1979</v>
      </c>
      <c r="AA102" s="81">
        <v>1980</v>
      </c>
      <c r="AB102" s="81">
        <v>1981</v>
      </c>
      <c r="AC102" s="81">
        <v>1982</v>
      </c>
      <c r="AD102" s="81">
        <v>1983</v>
      </c>
      <c r="AE102" s="81">
        <v>1984</v>
      </c>
      <c r="AF102" s="81">
        <v>1985</v>
      </c>
      <c r="AG102" s="81">
        <v>1986</v>
      </c>
      <c r="AH102" s="81">
        <v>1987</v>
      </c>
      <c r="AI102" s="81">
        <v>1988</v>
      </c>
      <c r="AJ102" s="81">
        <v>1989</v>
      </c>
      <c r="AK102" s="81">
        <v>1990</v>
      </c>
      <c r="AL102" s="81">
        <v>1991</v>
      </c>
      <c r="AM102" s="81">
        <v>1992</v>
      </c>
      <c r="AN102" s="81">
        <v>1993</v>
      </c>
      <c r="AO102" s="81">
        <v>1994</v>
      </c>
      <c r="AP102" s="81">
        <v>1995</v>
      </c>
      <c r="AQ102" s="81">
        <v>1996</v>
      </c>
      <c r="AR102" s="81">
        <v>1997</v>
      </c>
      <c r="AS102" s="81">
        <v>1998</v>
      </c>
      <c r="AT102" s="81">
        <v>1999</v>
      </c>
      <c r="AU102" s="81">
        <v>2000</v>
      </c>
      <c r="AV102" s="81">
        <v>2001</v>
      </c>
      <c r="AW102" s="81">
        <v>2002</v>
      </c>
      <c r="AX102" s="81">
        <v>2003</v>
      </c>
      <c r="AY102" s="81">
        <v>2004</v>
      </c>
      <c r="AZ102" s="81">
        <v>2005</v>
      </c>
      <c r="BA102" s="81">
        <v>2006</v>
      </c>
      <c r="BB102" s="81">
        <v>2007</v>
      </c>
      <c r="BC102" s="81">
        <v>2008</v>
      </c>
      <c r="BD102" s="81">
        <v>2009</v>
      </c>
      <c r="BE102" s="81">
        <v>2010</v>
      </c>
    </row>
    <row r="103" spans="1:63" ht="14.4" x14ac:dyDescent="0.3">
      <c r="C103" s="79" t="s">
        <v>129</v>
      </c>
      <c r="E103" s="79" t="s">
        <v>179</v>
      </c>
      <c r="G103" s="75">
        <v>3.5000000000000003E-2</v>
      </c>
      <c r="H103" s="75">
        <v>3.5499999999999997E-2</v>
      </c>
      <c r="I103" s="75">
        <v>3.5999999999999997E-2</v>
      </c>
      <c r="J103" s="75">
        <v>3.6499999999999998E-2</v>
      </c>
      <c r="K103" s="75">
        <v>3.6999999999999998E-2</v>
      </c>
      <c r="L103" s="75">
        <v>3.7499999999999999E-2</v>
      </c>
      <c r="M103" s="75">
        <v>3.7999999999999999E-2</v>
      </c>
      <c r="N103" s="75">
        <v>3.85E-2</v>
      </c>
      <c r="O103" s="75">
        <v>3.9E-2</v>
      </c>
      <c r="P103" s="75">
        <v>3.9499999999999903E-2</v>
      </c>
      <c r="Q103" s="75">
        <v>3.9999999999999897E-2</v>
      </c>
      <c r="R103" s="75">
        <v>4.0750000000000001E-2</v>
      </c>
      <c r="S103" s="75">
        <v>4.1500000000000099E-2</v>
      </c>
      <c r="T103" s="75">
        <v>4.2250000000000197E-2</v>
      </c>
      <c r="U103" s="75">
        <v>4.3000000000000302E-2</v>
      </c>
      <c r="V103" s="75">
        <v>4.37500000000004E-2</v>
      </c>
      <c r="W103" s="75">
        <v>4.4500000000000497E-2</v>
      </c>
      <c r="X103" s="75">
        <v>4.5250000000000602E-2</v>
      </c>
      <c r="Y103" s="75">
        <v>4.60000000000007E-2</v>
      </c>
      <c r="Z103" s="75">
        <v>4.6750000000000798E-2</v>
      </c>
      <c r="AA103" s="75">
        <v>4.7500000000000903E-2</v>
      </c>
      <c r="AB103" s="75">
        <v>4.8250000000001E-2</v>
      </c>
      <c r="AC103" s="75">
        <v>4.9000000000001202E-2</v>
      </c>
      <c r="AD103" s="75">
        <v>4.97500000000013E-2</v>
      </c>
      <c r="AE103" s="75">
        <v>5.0500000000001398E-2</v>
      </c>
      <c r="AF103" s="75">
        <v>5.1250000000001503E-2</v>
      </c>
      <c r="AG103" s="75">
        <v>5.20000000000016E-2</v>
      </c>
      <c r="AH103" s="75">
        <v>5.2750000000001698E-2</v>
      </c>
      <c r="AI103" s="75">
        <v>5.3500000000001803E-2</v>
      </c>
      <c r="AJ103" s="75">
        <v>5.4250000000001901E-2</v>
      </c>
      <c r="AK103" s="75">
        <v>5.5000000000001999E-2</v>
      </c>
      <c r="AL103" s="75">
        <v>5.5750000000002103E-2</v>
      </c>
      <c r="AM103" s="75">
        <v>5.6500000000002201E-2</v>
      </c>
      <c r="AN103" s="75">
        <v>5.7250000000002299E-2</v>
      </c>
      <c r="AO103" s="75">
        <v>5.8000000000002397E-2</v>
      </c>
      <c r="AP103" s="75">
        <v>5.8750000000002502E-2</v>
      </c>
      <c r="AQ103" s="75">
        <v>5.9500000000002599E-2</v>
      </c>
      <c r="AR103" s="75">
        <v>6.0250000000002697E-2</v>
      </c>
      <c r="AS103" s="75">
        <v>6.1000000000002802E-2</v>
      </c>
      <c r="AT103" s="75">
        <v>6.17500000000029E-2</v>
      </c>
      <c r="AU103" s="75">
        <v>6.2500000000002998E-2</v>
      </c>
      <c r="AV103" s="75">
        <v>6.3250000000003095E-2</v>
      </c>
      <c r="AW103" s="75">
        <v>6.4000000000003304E-2</v>
      </c>
      <c r="AX103" s="75">
        <v>6.4750000000003402E-2</v>
      </c>
      <c r="AY103" s="75">
        <v>6.55000000000035E-2</v>
      </c>
      <c r="AZ103" s="75">
        <v>6.6250000000003598E-2</v>
      </c>
      <c r="BA103" s="75">
        <v>6.7000000000003695E-2</v>
      </c>
      <c r="BB103" s="75">
        <v>6.7750000000003793E-2</v>
      </c>
      <c r="BC103" s="75">
        <v>6.8500000000003905E-2</v>
      </c>
      <c r="BD103" s="75">
        <v>6.9250000000004003E-2</v>
      </c>
      <c r="BE103" s="75">
        <v>7.0000000000004101E-2</v>
      </c>
    </row>
    <row r="104" spans="1:63" x14ac:dyDescent="0.25">
      <c r="C104" s="79" t="s">
        <v>131</v>
      </c>
      <c r="E104" s="79" t="s">
        <v>127</v>
      </c>
      <c r="G104" s="119" t="e">
        <f>#REF!</f>
        <v>#REF!</v>
      </c>
      <c r="H104" s="119" t="e">
        <f>#REF!</f>
        <v>#REF!</v>
      </c>
      <c r="I104" s="119" t="e">
        <f>#REF!</f>
        <v>#REF!</v>
      </c>
      <c r="J104" s="119" t="e">
        <f>#REF!</f>
        <v>#REF!</v>
      </c>
      <c r="K104" s="119" t="e">
        <f>#REF!</f>
        <v>#REF!</v>
      </c>
      <c r="L104" s="119" t="e">
        <f>#REF!</f>
        <v>#REF!</v>
      </c>
      <c r="M104" s="119" t="e">
        <f>#REF!</f>
        <v>#REF!</v>
      </c>
      <c r="N104" s="119" t="e">
        <f>#REF!</f>
        <v>#REF!</v>
      </c>
      <c r="O104" s="119" t="e">
        <f>#REF!</f>
        <v>#REF!</v>
      </c>
      <c r="P104" s="119" t="e">
        <f>#REF!</f>
        <v>#REF!</v>
      </c>
      <c r="Q104" s="119" t="e">
        <f>#REF!</f>
        <v>#REF!</v>
      </c>
      <c r="R104" s="119" t="e">
        <f>#REF!</f>
        <v>#REF!</v>
      </c>
      <c r="S104" s="119" t="e">
        <f>#REF!</f>
        <v>#REF!</v>
      </c>
      <c r="T104" s="119" t="e">
        <f>#REF!</f>
        <v>#REF!</v>
      </c>
      <c r="U104" s="119" t="e">
        <f>#REF!</f>
        <v>#REF!</v>
      </c>
      <c r="V104" s="119" t="e">
        <f>#REF!</f>
        <v>#REF!</v>
      </c>
      <c r="W104" s="119" t="e">
        <f>#REF!</f>
        <v>#REF!</v>
      </c>
      <c r="X104" s="119" t="e">
        <f>#REF!</f>
        <v>#REF!</v>
      </c>
      <c r="Y104" s="119" t="e">
        <f>#REF!</f>
        <v>#REF!</v>
      </c>
      <c r="Z104" s="119" t="e">
        <f>#REF!</f>
        <v>#REF!</v>
      </c>
      <c r="AA104" s="119" t="e">
        <f>#REF!</f>
        <v>#REF!</v>
      </c>
      <c r="AB104" s="119" t="e">
        <f>#REF!</f>
        <v>#REF!</v>
      </c>
      <c r="AC104" s="119" t="e">
        <f>#REF!</f>
        <v>#REF!</v>
      </c>
      <c r="AD104" s="119" t="e">
        <f>#REF!</f>
        <v>#REF!</v>
      </c>
      <c r="AE104" s="119" t="e">
        <f>#REF!</f>
        <v>#REF!</v>
      </c>
      <c r="AF104" s="119" t="e">
        <f>#REF!</f>
        <v>#REF!</v>
      </c>
      <c r="AG104" s="119" t="e">
        <f>#REF!</f>
        <v>#REF!</v>
      </c>
      <c r="AH104" s="119" t="e">
        <f>#REF!</f>
        <v>#REF!</v>
      </c>
      <c r="AI104" s="119" t="e">
        <f>#REF!</f>
        <v>#REF!</v>
      </c>
      <c r="AJ104" s="119" t="e">
        <f>#REF!</f>
        <v>#REF!</v>
      </c>
      <c r="AK104" s="119" t="e">
        <f>#REF!</f>
        <v>#REF!</v>
      </c>
      <c r="AL104" s="119" t="e">
        <f>#REF!</f>
        <v>#REF!</v>
      </c>
      <c r="AM104" s="119" t="e">
        <f>#REF!</f>
        <v>#REF!</v>
      </c>
      <c r="AN104" s="119" t="e">
        <f>#REF!</f>
        <v>#REF!</v>
      </c>
      <c r="AO104" s="119" t="e">
        <f>#REF!</f>
        <v>#REF!</v>
      </c>
      <c r="AP104" s="119" t="e">
        <f>#REF!</f>
        <v>#REF!</v>
      </c>
      <c r="AQ104" s="119" t="e">
        <f>#REF!</f>
        <v>#REF!</v>
      </c>
      <c r="AR104" s="119" t="e">
        <f>#REF!</f>
        <v>#REF!</v>
      </c>
      <c r="AS104" s="119" t="e">
        <f>#REF!</f>
        <v>#REF!</v>
      </c>
      <c r="AT104" s="119" t="e">
        <f>#REF!</f>
        <v>#REF!</v>
      </c>
      <c r="AU104" s="119" t="e">
        <f>#REF!</f>
        <v>#REF!</v>
      </c>
      <c r="AV104" s="119" t="e">
        <f>#REF!</f>
        <v>#REF!</v>
      </c>
      <c r="AW104" s="119" t="e">
        <f>#REF!</f>
        <v>#REF!</v>
      </c>
      <c r="AX104" s="119" t="e">
        <f>#REF!</f>
        <v>#REF!</v>
      </c>
      <c r="AY104" s="119" t="e">
        <f>#REF!</f>
        <v>#REF!</v>
      </c>
      <c r="AZ104" s="119" t="e">
        <f>#REF!</f>
        <v>#REF!</v>
      </c>
      <c r="BA104" s="119" t="e">
        <f>#REF!</f>
        <v>#REF!</v>
      </c>
      <c r="BB104" s="119" t="e">
        <f>#REF!</f>
        <v>#REF!</v>
      </c>
      <c r="BC104" s="119" t="e">
        <f>#REF!</f>
        <v>#REF!</v>
      </c>
      <c r="BD104" s="119" t="e">
        <f>#REF!</f>
        <v>#REF!</v>
      </c>
      <c r="BE104" s="119" t="e">
        <f>#REF!</f>
        <v>#REF!</v>
      </c>
    </row>
    <row r="105" spans="1:63" x14ac:dyDescent="0.25">
      <c r="C105" s="79" t="s">
        <v>132</v>
      </c>
      <c r="E105" s="79" t="s">
        <v>128</v>
      </c>
      <c r="G105" s="119" t="e">
        <f>G103*G104</f>
        <v>#REF!</v>
      </c>
      <c r="H105" s="119" t="e">
        <f>H103*H104</f>
        <v>#REF!</v>
      </c>
      <c r="I105" s="119" t="e">
        <f>I103*I104</f>
        <v>#REF!</v>
      </c>
      <c r="J105" s="119" t="e">
        <f t="shared" ref="J105:BE105" si="13">J103*J104</f>
        <v>#REF!</v>
      </c>
      <c r="K105" s="119" t="e">
        <f t="shared" si="13"/>
        <v>#REF!</v>
      </c>
      <c r="L105" s="119" t="e">
        <f t="shared" si="13"/>
        <v>#REF!</v>
      </c>
      <c r="M105" s="119" t="e">
        <f t="shared" si="13"/>
        <v>#REF!</v>
      </c>
      <c r="N105" s="119" t="e">
        <f t="shared" si="13"/>
        <v>#REF!</v>
      </c>
      <c r="O105" s="119" t="e">
        <f t="shared" si="13"/>
        <v>#REF!</v>
      </c>
      <c r="P105" s="119" t="e">
        <f t="shared" si="13"/>
        <v>#REF!</v>
      </c>
      <c r="Q105" s="119" t="e">
        <f t="shared" si="13"/>
        <v>#REF!</v>
      </c>
      <c r="R105" s="119" t="e">
        <f t="shared" si="13"/>
        <v>#REF!</v>
      </c>
      <c r="S105" s="119" t="e">
        <f t="shared" si="13"/>
        <v>#REF!</v>
      </c>
      <c r="T105" s="119" t="e">
        <f t="shared" si="13"/>
        <v>#REF!</v>
      </c>
      <c r="U105" s="119" t="e">
        <f t="shared" si="13"/>
        <v>#REF!</v>
      </c>
      <c r="V105" s="119" t="e">
        <f t="shared" si="13"/>
        <v>#REF!</v>
      </c>
      <c r="W105" s="119" t="e">
        <f t="shared" si="13"/>
        <v>#REF!</v>
      </c>
      <c r="X105" s="119" t="e">
        <f t="shared" si="13"/>
        <v>#REF!</v>
      </c>
      <c r="Y105" s="119" t="e">
        <f t="shared" si="13"/>
        <v>#REF!</v>
      </c>
      <c r="Z105" s="119" t="e">
        <f t="shared" si="13"/>
        <v>#REF!</v>
      </c>
      <c r="AA105" s="119" t="e">
        <f t="shared" si="13"/>
        <v>#REF!</v>
      </c>
      <c r="AB105" s="119" t="e">
        <f t="shared" si="13"/>
        <v>#REF!</v>
      </c>
      <c r="AC105" s="119" t="e">
        <f t="shared" si="13"/>
        <v>#REF!</v>
      </c>
      <c r="AD105" s="119" t="e">
        <f t="shared" si="13"/>
        <v>#REF!</v>
      </c>
      <c r="AE105" s="119" t="e">
        <f t="shared" si="13"/>
        <v>#REF!</v>
      </c>
      <c r="AF105" s="119" t="e">
        <f t="shared" si="13"/>
        <v>#REF!</v>
      </c>
      <c r="AG105" s="119" t="e">
        <f t="shared" si="13"/>
        <v>#REF!</v>
      </c>
      <c r="AH105" s="119" t="e">
        <f t="shared" si="13"/>
        <v>#REF!</v>
      </c>
      <c r="AI105" s="119" t="e">
        <f t="shared" si="13"/>
        <v>#REF!</v>
      </c>
      <c r="AJ105" s="119" t="e">
        <f t="shared" si="13"/>
        <v>#REF!</v>
      </c>
      <c r="AK105" s="119" t="e">
        <f t="shared" si="13"/>
        <v>#REF!</v>
      </c>
      <c r="AL105" s="119" t="e">
        <f t="shared" si="13"/>
        <v>#REF!</v>
      </c>
      <c r="AM105" s="119" t="e">
        <f t="shared" si="13"/>
        <v>#REF!</v>
      </c>
      <c r="AN105" s="119" t="e">
        <f t="shared" si="13"/>
        <v>#REF!</v>
      </c>
      <c r="AO105" s="119" t="e">
        <f t="shared" si="13"/>
        <v>#REF!</v>
      </c>
      <c r="AP105" s="119" t="e">
        <f t="shared" si="13"/>
        <v>#REF!</v>
      </c>
      <c r="AQ105" s="119" t="e">
        <f t="shared" si="13"/>
        <v>#REF!</v>
      </c>
      <c r="AR105" s="119" t="e">
        <f t="shared" si="13"/>
        <v>#REF!</v>
      </c>
      <c r="AS105" s="119" t="e">
        <f t="shared" si="13"/>
        <v>#REF!</v>
      </c>
      <c r="AT105" s="119" t="e">
        <f t="shared" si="13"/>
        <v>#REF!</v>
      </c>
      <c r="AU105" s="119" t="e">
        <f t="shared" si="13"/>
        <v>#REF!</v>
      </c>
      <c r="AV105" s="119" t="e">
        <f t="shared" si="13"/>
        <v>#REF!</v>
      </c>
      <c r="AW105" s="119" t="e">
        <f t="shared" si="13"/>
        <v>#REF!</v>
      </c>
      <c r="AX105" s="119" t="e">
        <f t="shared" si="13"/>
        <v>#REF!</v>
      </c>
      <c r="AY105" s="119" t="e">
        <f t="shared" si="13"/>
        <v>#REF!</v>
      </c>
      <c r="AZ105" s="119" t="e">
        <f t="shared" si="13"/>
        <v>#REF!</v>
      </c>
      <c r="BA105" s="119" t="e">
        <f t="shared" si="13"/>
        <v>#REF!</v>
      </c>
      <c r="BB105" s="119" t="e">
        <f t="shared" si="13"/>
        <v>#REF!</v>
      </c>
      <c r="BC105" s="119" t="e">
        <f t="shared" si="13"/>
        <v>#REF!</v>
      </c>
      <c r="BD105" s="119" t="e">
        <f t="shared" si="13"/>
        <v>#REF!</v>
      </c>
      <c r="BE105" s="119" t="e">
        <f t="shared" si="13"/>
        <v>#REF!</v>
      </c>
    </row>
    <row r="106" spans="1:63" x14ac:dyDescent="0.25">
      <c r="C106" s="79" t="s">
        <v>133</v>
      </c>
    </row>
    <row r="107" spans="1:63" x14ac:dyDescent="0.25">
      <c r="C107" s="79" t="s">
        <v>134</v>
      </c>
    </row>
    <row r="108" spans="1:63" x14ac:dyDescent="0.25">
      <c r="C108" s="79" t="s">
        <v>135</v>
      </c>
    </row>
    <row r="109" spans="1:63" x14ac:dyDescent="0.25">
      <c r="C109" s="79" t="s">
        <v>136</v>
      </c>
    </row>
    <row r="111" spans="1:63" x14ac:dyDescent="0.25">
      <c r="D111" s="120" t="s">
        <v>180</v>
      </c>
      <c r="G111" s="81">
        <v>1960</v>
      </c>
      <c r="H111" s="81">
        <v>1961</v>
      </c>
      <c r="I111" s="81">
        <v>1962</v>
      </c>
      <c r="J111" s="81">
        <v>1963</v>
      </c>
      <c r="K111" s="81">
        <v>1964</v>
      </c>
      <c r="L111" s="81">
        <v>1965</v>
      </c>
      <c r="M111" s="81">
        <v>1966</v>
      </c>
      <c r="N111" s="81">
        <v>1967</v>
      </c>
      <c r="O111" s="81">
        <v>1968</v>
      </c>
      <c r="P111" s="81">
        <v>1969</v>
      </c>
      <c r="Q111" s="81">
        <v>1970</v>
      </c>
      <c r="R111" s="81">
        <v>1971</v>
      </c>
      <c r="S111" s="81">
        <v>1972</v>
      </c>
      <c r="T111" s="81">
        <v>1973</v>
      </c>
      <c r="U111" s="81">
        <v>1974</v>
      </c>
      <c r="V111" s="81">
        <v>1975</v>
      </c>
      <c r="W111" s="81">
        <v>1976</v>
      </c>
      <c r="X111" s="81">
        <v>1977</v>
      </c>
      <c r="Y111" s="81">
        <v>1978</v>
      </c>
      <c r="Z111" s="81">
        <v>1979</v>
      </c>
      <c r="AA111" s="81">
        <v>1980</v>
      </c>
      <c r="AB111" s="81">
        <v>1981</v>
      </c>
      <c r="AC111" s="81">
        <v>1982</v>
      </c>
      <c r="AD111" s="81">
        <v>1983</v>
      </c>
      <c r="AE111" s="81">
        <v>1984</v>
      </c>
      <c r="AF111" s="81">
        <v>1985</v>
      </c>
      <c r="AG111" s="81">
        <v>1986</v>
      </c>
      <c r="AH111" s="81">
        <v>1987</v>
      </c>
      <c r="AI111" s="81">
        <v>1988</v>
      </c>
      <c r="AJ111" s="81">
        <v>1989</v>
      </c>
      <c r="AK111" s="81">
        <v>1990</v>
      </c>
      <c r="AL111" s="81">
        <v>1991</v>
      </c>
      <c r="AM111" s="81">
        <v>1992</v>
      </c>
      <c r="AN111" s="81">
        <v>1993</v>
      </c>
      <c r="AO111" s="81">
        <v>1994</v>
      </c>
      <c r="AP111" s="81">
        <v>1995</v>
      </c>
      <c r="AQ111" s="81">
        <v>1996</v>
      </c>
      <c r="AR111" s="81">
        <v>1997</v>
      </c>
      <c r="AS111" s="81">
        <v>1998</v>
      </c>
      <c r="AT111" s="81">
        <v>1999</v>
      </c>
      <c r="AU111" s="81">
        <v>2000</v>
      </c>
      <c r="AV111" s="81">
        <v>2001</v>
      </c>
      <c r="AW111" s="81">
        <v>2002</v>
      </c>
      <c r="AX111" s="81">
        <v>2003</v>
      </c>
      <c r="AY111" s="81">
        <v>2004</v>
      </c>
      <c r="AZ111" s="81">
        <v>2005</v>
      </c>
      <c r="BA111" s="81">
        <v>2006</v>
      </c>
      <c r="BB111" s="81">
        <v>2007</v>
      </c>
      <c r="BC111" s="81">
        <v>2008</v>
      </c>
      <c r="BD111" s="81">
        <v>2009</v>
      </c>
      <c r="BE111" s="81">
        <v>2010</v>
      </c>
      <c r="BF111" s="81">
        <v>2011</v>
      </c>
      <c r="BG111" s="81">
        <v>2012</v>
      </c>
      <c r="BH111" s="81">
        <v>2013</v>
      </c>
      <c r="BI111" s="81">
        <v>2014</v>
      </c>
      <c r="BJ111" s="81">
        <v>2015</v>
      </c>
      <c r="BK111" s="81">
        <v>2016</v>
      </c>
    </row>
    <row r="112" spans="1:63" ht="14.4" x14ac:dyDescent="0.3">
      <c r="C112" s="79" t="s">
        <v>129</v>
      </c>
      <c r="E112" s="80" t="s">
        <v>181</v>
      </c>
      <c r="G112" s="75">
        <f>G103*400/683</f>
        <v>2.0497803806734997E-2</v>
      </c>
      <c r="H112" s="75">
        <f t="shared" ref="H112:BE112" si="14">H103*400/683</f>
        <v>2.0790629575402633E-2</v>
      </c>
      <c r="I112" s="75">
        <f t="shared" si="14"/>
        <v>2.1083455344070277E-2</v>
      </c>
      <c r="J112" s="75">
        <f t="shared" si="14"/>
        <v>2.137628111273792E-2</v>
      </c>
      <c r="K112" s="75">
        <f t="shared" si="14"/>
        <v>2.1669106881405564E-2</v>
      </c>
      <c r="L112" s="75">
        <f t="shared" si="14"/>
        <v>2.1961932650073207E-2</v>
      </c>
      <c r="M112" s="75">
        <f t="shared" si="14"/>
        <v>2.2254758418740847E-2</v>
      </c>
      <c r="N112" s="75">
        <f t="shared" si="14"/>
        <v>2.2547584187408494E-2</v>
      </c>
      <c r="O112" s="75">
        <f t="shared" si="14"/>
        <v>2.2840409956076134E-2</v>
      </c>
      <c r="P112" s="75">
        <f t="shared" si="14"/>
        <v>2.3133235724743722E-2</v>
      </c>
      <c r="Q112" s="75">
        <f t="shared" si="14"/>
        <v>2.3426061493411362E-2</v>
      </c>
      <c r="R112" s="75">
        <f t="shared" si="14"/>
        <v>2.3865300146412884E-2</v>
      </c>
      <c r="S112" s="75">
        <f t="shared" si="14"/>
        <v>2.4304538799414407E-2</v>
      </c>
      <c r="T112" s="75">
        <f t="shared" si="14"/>
        <v>2.4743777452415929E-2</v>
      </c>
      <c r="U112" s="75">
        <f t="shared" si="14"/>
        <v>2.5183016105417452E-2</v>
      </c>
      <c r="V112" s="75">
        <f t="shared" si="14"/>
        <v>2.5622254758418974E-2</v>
      </c>
      <c r="W112" s="75">
        <f t="shared" si="14"/>
        <v>2.6061493411420496E-2</v>
      </c>
      <c r="X112" s="75">
        <f t="shared" si="14"/>
        <v>2.6500732064422019E-2</v>
      </c>
      <c r="Y112" s="75">
        <f t="shared" si="14"/>
        <v>2.6939970717423541E-2</v>
      </c>
      <c r="Z112" s="75">
        <f t="shared" si="14"/>
        <v>2.7379209370425064E-2</v>
      </c>
      <c r="AA112" s="75">
        <f t="shared" si="14"/>
        <v>2.7818448023426593E-2</v>
      </c>
      <c r="AB112" s="75">
        <f t="shared" si="14"/>
        <v>2.8257686676428109E-2</v>
      </c>
      <c r="AC112" s="75">
        <f t="shared" si="14"/>
        <v>2.8696925329429693E-2</v>
      </c>
      <c r="AD112" s="75">
        <f t="shared" si="14"/>
        <v>2.9136163982431216E-2</v>
      </c>
      <c r="AE112" s="75">
        <f t="shared" si="14"/>
        <v>2.9575402635432738E-2</v>
      </c>
      <c r="AF112" s="75">
        <f t="shared" si="14"/>
        <v>3.0014641288434261E-2</v>
      </c>
      <c r="AG112" s="75">
        <f t="shared" si="14"/>
        <v>3.0453879941435783E-2</v>
      </c>
      <c r="AH112" s="75">
        <f t="shared" si="14"/>
        <v>3.0893118594437306E-2</v>
      </c>
      <c r="AI112" s="75">
        <f t="shared" si="14"/>
        <v>3.1332357247438831E-2</v>
      </c>
      <c r="AJ112" s="75">
        <f t="shared" si="14"/>
        <v>3.1771595900440354E-2</v>
      </c>
      <c r="AK112" s="75">
        <f t="shared" si="14"/>
        <v>3.2210834553441876E-2</v>
      </c>
      <c r="AL112" s="75">
        <f t="shared" si="14"/>
        <v>3.2650073206443399E-2</v>
      </c>
      <c r="AM112" s="75">
        <f t="shared" si="14"/>
        <v>3.3089311859444921E-2</v>
      </c>
      <c r="AN112" s="75">
        <f t="shared" si="14"/>
        <v>3.3528550512446444E-2</v>
      </c>
      <c r="AO112" s="75">
        <f t="shared" si="14"/>
        <v>3.3967789165447966E-2</v>
      </c>
      <c r="AP112" s="75">
        <f t="shared" si="14"/>
        <v>3.4407027818449488E-2</v>
      </c>
      <c r="AQ112" s="75">
        <f t="shared" si="14"/>
        <v>3.4846266471451011E-2</v>
      </c>
      <c r="AR112" s="75">
        <f t="shared" si="14"/>
        <v>3.5285505124452526E-2</v>
      </c>
      <c r="AS112" s="75">
        <f t="shared" si="14"/>
        <v>3.5724743777454056E-2</v>
      </c>
      <c r="AT112" s="75">
        <f t="shared" si="14"/>
        <v>3.6163982430455578E-2</v>
      </c>
      <c r="AU112" s="75">
        <f t="shared" si="14"/>
        <v>3.6603221083457101E-2</v>
      </c>
      <c r="AV112" s="75">
        <f t="shared" si="14"/>
        <v>3.7042459736458616E-2</v>
      </c>
      <c r="AW112" s="75">
        <f t="shared" si="14"/>
        <v>3.7481698389460208E-2</v>
      </c>
      <c r="AX112" s="75">
        <f t="shared" si="14"/>
        <v>3.7920937042461723E-2</v>
      </c>
      <c r="AY112" s="75">
        <f t="shared" si="14"/>
        <v>3.8360175695463246E-2</v>
      </c>
      <c r="AZ112" s="75">
        <f t="shared" si="14"/>
        <v>3.8799414348464768E-2</v>
      </c>
      <c r="BA112" s="75">
        <f t="shared" si="14"/>
        <v>3.9238653001466291E-2</v>
      </c>
      <c r="BB112" s="75">
        <f t="shared" si="14"/>
        <v>3.9677891654467813E-2</v>
      </c>
      <c r="BC112" s="75">
        <f t="shared" si="14"/>
        <v>4.0117130307469342E-2</v>
      </c>
      <c r="BD112" s="75">
        <f t="shared" si="14"/>
        <v>4.0556368960470865E-2</v>
      </c>
      <c r="BE112" s="75">
        <f t="shared" si="14"/>
        <v>4.0995607613472387E-2</v>
      </c>
      <c r="BF112" s="121">
        <v>4.1300000000000003E-2</v>
      </c>
      <c r="BG112" s="121">
        <v>4.1599999999999998E-2</v>
      </c>
      <c r="BH112" s="121">
        <v>4.19E-2</v>
      </c>
      <c r="BI112" s="121">
        <v>4.2200000000000001E-2</v>
      </c>
      <c r="BJ112" s="121">
        <v>4.2500000000000003E-2</v>
      </c>
      <c r="BK112" s="121">
        <v>4.2799999999999998E-2</v>
      </c>
    </row>
    <row r="113" spans="3:63" x14ac:dyDescent="0.25">
      <c r="C113" s="79" t="s">
        <v>131</v>
      </c>
      <c r="E113" s="79" t="s">
        <v>127</v>
      </c>
      <c r="G113" s="119" t="e">
        <f>#REF!</f>
        <v>#REF!</v>
      </c>
      <c r="H113" s="119" t="e">
        <f>#REF!</f>
        <v>#REF!</v>
      </c>
      <c r="I113" s="119" t="e">
        <f>#REF!</f>
        <v>#REF!</v>
      </c>
      <c r="J113" s="119" t="e">
        <f>#REF!</f>
        <v>#REF!</v>
      </c>
      <c r="K113" s="119" t="e">
        <f>#REF!</f>
        <v>#REF!</v>
      </c>
      <c r="L113" s="119" t="e">
        <f>#REF!</f>
        <v>#REF!</v>
      </c>
      <c r="M113" s="119" t="e">
        <f>#REF!</f>
        <v>#REF!</v>
      </c>
      <c r="N113" s="119" t="e">
        <f>#REF!</f>
        <v>#REF!</v>
      </c>
      <c r="O113" s="119" t="e">
        <f>#REF!</f>
        <v>#REF!</v>
      </c>
      <c r="P113" s="119" t="e">
        <f>#REF!</f>
        <v>#REF!</v>
      </c>
      <c r="Q113" s="119" t="e">
        <f>#REF!</f>
        <v>#REF!</v>
      </c>
      <c r="R113" s="119" t="e">
        <f>#REF!</f>
        <v>#REF!</v>
      </c>
      <c r="S113" s="119" t="e">
        <f>#REF!</f>
        <v>#REF!</v>
      </c>
      <c r="T113" s="119" t="e">
        <f>#REF!</f>
        <v>#REF!</v>
      </c>
      <c r="U113" s="119" t="e">
        <f>#REF!</f>
        <v>#REF!</v>
      </c>
      <c r="V113" s="119" t="e">
        <f>#REF!</f>
        <v>#REF!</v>
      </c>
      <c r="W113" s="119" t="e">
        <f>#REF!</f>
        <v>#REF!</v>
      </c>
      <c r="X113" s="119" t="e">
        <f>#REF!</f>
        <v>#REF!</v>
      </c>
      <c r="Y113" s="119" t="e">
        <f>#REF!</f>
        <v>#REF!</v>
      </c>
      <c r="Z113" s="119" t="e">
        <f>#REF!</f>
        <v>#REF!</v>
      </c>
      <c r="AA113" s="119" t="e">
        <f>#REF!</f>
        <v>#REF!</v>
      </c>
      <c r="AB113" s="119" t="e">
        <f>#REF!</f>
        <v>#REF!</v>
      </c>
      <c r="AC113" s="119" t="e">
        <f>#REF!</f>
        <v>#REF!</v>
      </c>
      <c r="AD113" s="119" t="e">
        <f>#REF!</f>
        <v>#REF!</v>
      </c>
      <c r="AE113" s="119" t="e">
        <f>#REF!</f>
        <v>#REF!</v>
      </c>
      <c r="AF113" s="119" t="e">
        <f>#REF!</f>
        <v>#REF!</v>
      </c>
      <c r="AG113" s="119" t="e">
        <f>#REF!</f>
        <v>#REF!</v>
      </c>
      <c r="AH113" s="119" t="e">
        <f>#REF!</f>
        <v>#REF!</v>
      </c>
      <c r="AI113" s="119" t="e">
        <f>#REF!</f>
        <v>#REF!</v>
      </c>
      <c r="AJ113" s="119" t="e">
        <f>#REF!</f>
        <v>#REF!</v>
      </c>
      <c r="AK113" s="119" t="e">
        <f>#REF!</f>
        <v>#REF!</v>
      </c>
      <c r="AL113" s="119" t="e">
        <f>#REF!</f>
        <v>#REF!</v>
      </c>
      <c r="AM113" s="119" t="e">
        <f>#REF!</f>
        <v>#REF!</v>
      </c>
      <c r="AN113" s="119" t="e">
        <f>#REF!</f>
        <v>#REF!</v>
      </c>
      <c r="AO113" s="119" t="e">
        <f>#REF!</f>
        <v>#REF!</v>
      </c>
      <c r="AP113" s="119" t="e">
        <f>#REF!</f>
        <v>#REF!</v>
      </c>
      <c r="AQ113" s="119" t="e">
        <f>#REF!</f>
        <v>#REF!</v>
      </c>
      <c r="AR113" s="119" t="e">
        <f>#REF!</f>
        <v>#REF!</v>
      </c>
      <c r="AS113" s="119" t="e">
        <f>#REF!</f>
        <v>#REF!</v>
      </c>
      <c r="AT113" s="119" t="e">
        <f>#REF!</f>
        <v>#REF!</v>
      </c>
      <c r="AU113" s="119" t="e">
        <f>#REF!</f>
        <v>#REF!</v>
      </c>
      <c r="AV113" s="119" t="e">
        <f>#REF!</f>
        <v>#REF!</v>
      </c>
      <c r="AW113" s="119" t="e">
        <f>#REF!</f>
        <v>#REF!</v>
      </c>
      <c r="AX113" s="119" t="e">
        <f>#REF!</f>
        <v>#REF!</v>
      </c>
      <c r="AY113" s="119" t="e">
        <f>#REF!</f>
        <v>#REF!</v>
      </c>
      <c r="AZ113" s="119" t="e">
        <f>#REF!</f>
        <v>#REF!</v>
      </c>
      <c r="BA113" s="119" t="e">
        <f>#REF!</f>
        <v>#REF!</v>
      </c>
      <c r="BB113" s="119" t="e">
        <f>#REF!</f>
        <v>#REF!</v>
      </c>
      <c r="BC113" s="119" t="e">
        <f>#REF!</f>
        <v>#REF!</v>
      </c>
      <c r="BD113" s="119" t="e">
        <f>#REF!</f>
        <v>#REF!</v>
      </c>
      <c r="BE113" s="119" t="e">
        <f>#REF!</f>
        <v>#REF!</v>
      </c>
      <c r="BF113" s="122" t="e">
        <f>#REF!</f>
        <v>#REF!</v>
      </c>
      <c r="BG113" s="122" t="e">
        <f>#REF!</f>
        <v>#REF!</v>
      </c>
      <c r="BH113" s="122" t="e">
        <f>#REF!</f>
        <v>#REF!</v>
      </c>
      <c r="BI113" s="122" t="e">
        <f>#REF!</f>
        <v>#REF!</v>
      </c>
      <c r="BJ113" s="122" t="e">
        <f>#REF!</f>
        <v>#REF!</v>
      </c>
      <c r="BK113" s="122" t="e">
        <f>#REF!</f>
        <v>#REF!</v>
      </c>
    </row>
    <row r="114" spans="3:63" x14ac:dyDescent="0.25">
      <c r="C114" s="79" t="s">
        <v>132</v>
      </c>
      <c r="E114" s="79" t="s">
        <v>128</v>
      </c>
      <c r="G114" s="119" t="e">
        <f>G112*G113</f>
        <v>#REF!</v>
      </c>
      <c r="H114" s="119" t="e">
        <f>H112*H113</f>
        <v>#REF!</v>
      </c>
      <c r="I114" s="119" t="e">
        <f>I112*I113</f>
        <v>#REF!</v>
      </c>
      <c r="J114" s="119" t="e">
        <f t="shared" ref="J114:BK114" si="15">J112*J113</f>
        <v>#REF!</v>
      </c>
      <c r="K114" s="119" t="e">
        <f t="shared" si="15"/>
        <v>#REF!</v>
      </c>
      <c r="L114" s="119" t="e">
        <f t="shared" si="15"/>
        <v>#REF!</v>
      </c>
      <c r="M114" s="119" t="e">
        <f t="shared" si="15"/>
        <v>#REF!</v>
      </c>
      <c r="N114" s="119" t="e">
        <f t="shared" si="15"/>
        <v>#REF!</v>
      </c>
      <c r="O114" s="119" t="e">
        <f t="shared" si="15"/>
        <v>#REF!</v>
      </c>
      <c r="P114" s="119" t="e">
        <f t="shared" si="15"/>
        <v>#REF!</v>
      </c>
      <c r="Q114" s="119" t="e">
        <f t="shared" si="15"/>
        <v>#REF!</v>
      </c>
      <c r="R114" s="119" t="e">
        <f t="shared" si="15"/>
        <v>#REF!</v>
      </c>
      <c r="S114" s="119" t="e">
        <f t="shared" si="15"/>
        <v>#REF!</v>
      </c>
      <c r="T114" s="119" t="e">
        <f t="shared" si="15"/>
        <v>#REF!</v>
      </c>
      <c r="U114" s="119" t="e">
        <f t="shared" si="15"/>
        <v>#REF!</v>
      </c>
      <c r="V114" s="119" t="e">
        <f t="shared" si="15"/>
        <v>#REF!</v>
      </c>
      <c r="W114" s="119" t="e">
        <f t="shared" si="15"/>
        <v>#REF!</v>
      </c>
      <c r="X114" s="119" t="e">
        <f t="shared" si="15"/>
        <v>#REF!</v>
      </c>
      <c r="Y114" s="119" t="e">
        <f t="shared" si="15"/>
        <v>#REF!</v>
      </c>
      <c r="Z114" s="119" t="e">
        <f t="shared" si="15"/>
        <v>#REF!</v>
      </c>
      <c r="AA114" s="119" t="e">
        <f t="shared" si="15"/>
        <v>#REF!</v>
      </c>
      <c r="AB114" s="119" t="e">
        <f t="shared" si="15"/>
        <v>#REF!</v>
      </c>
      <c r="AC114" s="119" t="e">
        <f t="shared" si="15"/>
        <v>#REF!</v>
      </c>
      <c r="AD114" s="119" t="e">
        <f t="shared" si="15"/>
        <v>#REF!</v>
      </c>
      <c r="AE114" s="119" t="e">
        <f t="shared" si="15"/>
        <v>#REF!</v>
      </c>
      <c r="AF114" s="119" t="e">
        <f t="shared" si="15"/>
        <v>#REF!</v>
      </c>
      <c r="AG114" s="119" t="e">
        <f t="shared" si="15"/>
        <v>#REF!</v>
      </c>
      <c r="AH114" s="119" t="e">
        <f t="shared" si="15"/>
        <v>#REF!</v>
      </c>
      <c r="AI114" s="119" t="e">
        <f t="shared" si="15"/>
        <v>#REF!</v>
      </c>
      <c r="AJ114" s="119" t="e">
        <f t="shared" si="15"/>
        <v>#REF!</v>
      </c>
      <c r="AK114" s="119" t="e">
        <f t="shared" si="15"/>
        <v>#REF!</v>
      </c>
      <c r="AL114" s="119" t="e">
        <f t="shared" si="15"/>
        <v>#REF!</v>
      </c>
      <c r="AM114" s="119" t="e">
        <f t="shared" si="15"/>
        <v>#REF!</v>
      </c>
      <c r="AN114" s="119" t="e">
        <f t="shared" si="15"/>
        <v>#REF!</v>
      </c>
      <c r="AO114" s="119" t="e">
        <f t="shared" si="15"/>
        <v>#REF!</v>
      </c>
      <c r="AP114" s="119" t="e">
        <f t="shared" si="15"/>
        <v>#REF!</v>
      </c>
      <c r="AQ114" s="119" t="e">
        <f t="shared" si="15"/>
        <v>#REF!</v>
      </c>
      <c r="AR114" s="119" t="e">
        <f t="shared" si="15"/>
        <v>#REF!</v>
      </c>
      <c r="AS114" s="119" t="e">
        <f t="shared" si="15"/>
        <v>#REF!</v>
      </c>
      <c r="AT114" s="119" t="e">
        <f t="shared" si="15"/>
        <v>#REF!</v>
      </c>
      <c r="AU114" s="119" t="e">
        <f t="shared" si="15"/>
        <v>#REF!</v>
      </c>
      <c r="AV114" s="119" t="e">
        <f t="shared" si="15"/>
        <v>#REF!</v>
      </c>
      <c r="AW114" s="119" t="e">
        <f t="shared" si="15"/>
        <v>#REF!</v>
      </c>
      <c r="AX114" s="119" t="e">
        <f t="shared" si="15"/>
        <v>#REF!</v>
      </c>
      <c r="AY114" s="119" t="e">
        <f t="shared" si="15"/>
        <v>#REF!</v>
      </c>
      <c r="AZ114" s="119" t="e">
        <f t="shared" si="15"/>
        <v>#REF!</v>
      </c>
      <c r="BA114" s="119" t="e">
        <f t="shared" si="15"/>
        <v>#REF!</v>
      </c>
      <c r="BB114" s="119" t="e">
        <f t="shared" si="15"/>
        <v>#REF!</v>
      </c>
      <c r="BC114" s="119" t="e">
        <f t="shared" si="15"/>
        <v>#REF!</v>
      </c>
      <c r="BD114" s="119" t="e">
        <f t="shared" si="15"/>
        <v>#REF!</v>
      </c>
      <c r="BE114" s="119" t="e">
        <f t="shared" si="15"/>
        <v>#REF!</v>
      </c>
      <c r="BF114" s="122" t="e">
        <f t="shared" si="15"/>
        <v>#REF!</v>
      </c>
      <c r="BG114" s="122" t="e">
        <f t="shared" si="15"/>
        <v>#REF!</v>
      </c>
      <c r="BH114" s="122" t="e">
        <f t="shared" si="15"/>
        <v>#REF!</v>
      </c>
      <c r="BI114" s="122" t="e">
        <f t="shared" si="15"/>
        <v>#REF!</v>
      </c>
      <c r="BJ114" s="122" t="e">
        <f t="shared" si="15"/>
        <v>#REF!</v>
      </c>
      <c r="BK114" s="122" t="e">
        <f t="shared" si="15"/>
        <v>#REF!</v>
      </c>
    </row>
    <row r="115" spans="3:63" x14ac:dyDescent="0.25">
      <c r="C115" s="79" t="s">
        <v>133</v>
      </c>
    </row>
    <row r="116" spans="3:63" x14ac:dyDescent="0.25">
      <c r="C116" s="79" t="s">
        <v>134</v>
      </c>
    </row>
    <row r="117" spans="3:63" x14ac:dyDescent="0.25">
      <c r="C117" s="79" t="s">
        <v>135</v>
      </c>
    </row>
    <row r="118" spans="3:63" x14ac:dyDescent="0.25">
      <c r="C118" s="79" t="s">
        <v>136</v>
      </c>
    </row>
    <row r="119" spans="3:63" x14ac:dyDescent="0.25">
      <c r="D119" s="123" t="s">
        <v>137</v>
      </c>
      <c r="E119" s="124"/>
      <c r="F119" s="124"/>
      <c r="G119" s="124"/>
      <c r="H119" s="124"/>
      <c r="I119" s="124"/>
      <c r="J119" s="124"/>
      <c r="K119" s="124"/>
      <c r="L119" s="124"/>
    </row>
  </sheetData>
  <mergeCells count="4">
    <mergeCell ref="Q7:Q9"/>
    <mergeCell ref="S7:S9"/>
    <mergeCell ref="AB7:AB9"/>
    <mergeCell ref="AD7:AD9"/>
  </mergeCells>
  <pageMargins left="0.7" right="0.7" top="0.75" bottom="0.75" header="0.3" footer="0.3"/>
  <pageSetup paperSize="8"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2F-82B4-4ECE-800F-3BD3CAC5A926}">
  <dimension ref="A1:A2"/>
  <sheetViews>
    <sheetView workbookViewId="0"/>
  </sheetViews>
  <sheetFormatPr defaultColWidth="9.109375" defaultRowHeight="14.4" x14ac:dyDescent="0.3"/>
  <cols>
    <col min="1" max="16384" width="9.109375" style="127"/>
  </cols>
  <sheetData>
    <row r="1" spans="1:1" x14ac:dyDescent="0.3">
      <c r="A1" s="127" t="s">
        <v>183</v>
      </c>
    </row>
    <row r="2" spans="1:1" x14ac:dyDescent="0.3">
      <c r="A2" s="128" t="s">
        <v>184</v>
      </c>
    </row>
  </sheetData>
  <hyperlinks>
    <hyperlink ref="A2" r:id="rId1" xr:uid="{469D42E3-C954-42E8-9CF4-56C7478670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REFS</vt:lpstr>
      <vt:lpstr>FIN_ETA</vt:lpstr>
      <vt:lpstr>Brockway_2014</vt:lpstr>
      <vt:lpstr>8 - Electricity useful work TJ</vt:lpstr>
      <vt:lpstr>Desroches_2011</vt:lpstr>
      <vt:lpstr>'8 - Electricity useful work TJ'!Print_Area</vt:lpstr>
      <vt:lpstr>Brockway_2014!Print_Area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2022-07-11T10:56:06Z</dcterms:modified>
</cp:coreProperties>
</file>