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User\Dropbox\Fellowship 1960-2015 PFU database\Data\Machines - Data\Domestic_fans\"/>
    </mc:Choice>
  </mc:AlternateContent>
  <xr:revisionPtr revIDLastSave="0" documentId="13_ncr:1_{CD3ADB0A-C336-48F1-8082-D95FC6D63A0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REFS" sheetId="12" r:id="rId1"/>
    <sheet name="FIN_ETA" sheetId="2" r:id="rId2"/>
    <sheet name="Calcs" sheetId="10" r:id="rId3"/>
    <sheet name="UNEP_2017" sheetId="11" r:id="rId4"/>
    <sheet name="Shah_2014" sheetId="9" r:id="rId5"/>
    <sheet name="Schild_2009" sheetId="5" r:id="rId6"/>
    <sheet name="Heun_2019" sheetId="1" r:id="rId7"/>
    <sheet name="EngToolbox" sheetId="4" r:id="rId8"/>
    <sheet name="BEE_2015" sheetId="6" r:id="rId9"/>
    <sheet name="Desroches_2011" sheetId="8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COP_max">'[1]Domestic refrigeration'!$B$12</definedName>
    <definedName name="deltaE_food" localSheetId="2">#REF!</definedName>
    <definedName name="deltaE_food" localSheetId="9">#REF!</definedName>
    <definedName name="deltaE_food" localSheetId="3">#REF!</definedName>
    <definedName name="deltaE_food">#REF!</definedName>
    <definedName name="Ep_tot_cap_2000" localSheetId="2">#REF!</definedName>
    <definedName name="Ep_tot_cap_2000">#REF!</definedName>
    <definedName name="eta_charcoal" localSheetId="2">[2]Afrane_2012!$B$6</definedName>
    <definedName name="eta_charcoal" localSheetId="9">[2]Afrane_2012!$B$6</definedName>
    <definedName name="eta_charcoal" localSheetId="3">[2]Afrane_2012!$B$6</definedName>
    <definedName name="eta_charcoal">'[1]Stove efficiencies'!$B$6</definedName>
    <definedName name="eta_chcl_stove">'[3]Residential--Stove Efficiency'!$F$91</definedName>
    <definedName name="eta_coke_ttl">'[3]Industry -- Coke furnace'!$L$4</definedName>
    <definedName name="eta_firewood">'[1]Stove efficiencies'!$B$5</definedName>
    <definedName name="eta_ker_light">'[3]Kerosene Use'!$O$30</definedName>
    <definedName name="eta_ker_stove">'[3]Kerosene Use'!$S$19</definedName>
    <definedName name="eta_kerosene" localSheetId="3">'[4]Stove efficiencies'!$B$7</definedName>
    <definedName name="eta_kerosene">'[1]Stove efficiencies'!$B$7</definedName>
    <definedName name="eta_LPG">'[1]Stove efficiencies'!$B$8</definedName>
    <definedName name="eta_lpg_stove">'[3]Residential--Stove Efficiency'!$F$92</definedName>
    <definedName name="hp_to_kw">[5]Units!$B$2</definedName>
    <definedName name="N_ml" localSheetId="2">#REF!</definedName>
    <definedName name="N_ml" localSheetId="9">#REF!</definedName>
    <definedName name="N_ml" localSheetId="3">#REF!</definedName>
    <definedName name="N_ml">#REF!</definedName>
    <definedName name="phi_100">'[3]Phi Values'!$C$9</definedName>
    <definedName name="phi_1000">'[3]Phi Values'!$C$12</definedName>
    <definedName name="phi_200">'[3]Phi Values'!$C$10</definedName>
    <definedName name="phi_Combustible_renewables">[1]phi_heat!$C$17</definedName>
    <definedName name="phi_Electricity">[1]phi_heat!$C$28</definedName>
    <definedName name="phi_Feed">[1]phi_heat!$C$27</definedName>
    <definedName name="phi_Food">[1]phi_heat!$C$26</definedName>
    <definedName name="phi_HTH.600.C">[1]phi_heat!$C$10</definedName>
    <definedName name="phi_Hydro">[1]phi_heat!$C$19</definedName>
    <definedName name="phi_ker_light">'[3]Kerosene Use'!$O$32</definedName>
    <definedName name="phi_LTH.neg20.C">[1]phi_heat!$C$6</definedName>
    <definedName name="phi_MTH.100.C" localSheetId="3">[4]phi_heat!$C$8</definedName>
    <definedName name="phi_MTH.100.C">[1]phi_heat!$C$8</definedName>
    <definedName name="phi_MTH.200.C">[1]phi_heat!$C$9</definedName>
    <definedName name="phi_Natural_gas">[1]phi_heat!$C$15</definedName>
    <definedName name="phi_Oil_and_oil_products">[1]phi_heat!$C$16</definedName>
    <definedName name="phi_Phytomass">[1]phi_heat!$C$29</definedName>
    <definedName name="S_food" localSheetId="2">#REF!</definedName>
    <definedName name="S_food" localSheetId="9">#REF!</definedName>
    <definedName name="S_food" localSheetId="3">#REF!</definedName>
    <definedName name="S_food">#REF!</definedName>
    <definedName name="S_food_2000" localSheetId="2">#REF!</definedName>
    <definedName name="S_food_2000">#REF!</definedName>
    <definedName name="S_food_S_food_2000" localSheetId="2">#REF!</definedName>
    <definedName name="S_food_S_food_2000">#REF!</definedName>
    <definedName name="T_0_ref">'[1]Domestic refrigeration'!$B$10</definedName>
    <definedName name="T_ref">'[1]Domestic refrigeration'!$B$11</definedName>
    <definedName name="w" localSheetId="2">#REF!</definedName>
    <definedName name="w" localSheetId="9">#REF!</definedName>
    <definedName name="w" localSheetId="3">#REF!</definedName>
    <definedName name="w">#REF!</definedName>
    <definedName name="Year_Food" localSheetId="2">#REF!</definedName>
    <definedName name="Year_Foo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2" l="1" a="1"/>
  <c r="H2" i="2" s="1"/>
  <c r="G58" i="11"/>
  <c r="G55" i="11"/>
  <c r="G56" i="11" s="1"/>
  <c r="G45" i="11"/>
  <c r="G46" i="11" s="1"/>
  <c r="G47" i="11" s="1"/>
  <c r="G48" i="11" s="1"/>
  <c r="G49" i="11" s="1"/>
  <c r="G50" i="11" s="1"/>
  <c r="G51" i="11" s="1"/>
  <c r="G52" i="11" s="1"/>
  <c r="G53" i="11" s="1"/>
  <c r="G54" i="11" s="1"/>
  <c r="G35" i="11"/>
  <c r="G36" i="11" s="1"/>
  <c r="G37" i="11" s="1"/>
  <c r="G38" i="11" s="1"/>
  <c r="G39" i="11" s="1"/>
  <c r="G40" i="11" s="1"/>
  <c r="G41" i="11" s="1"/>
  <c r="G42" i="11" s="1"/>
  <c r="G43" i="11" s="1"/>
  <c r="G44" i="11" s="1"/>
  <c r="G26" i="11"/>
  <c r="G27" i="11" s="1"/>
  <c r="G28" i="11" s="1"/>
  <c r="G29" i="11" s="1"/>
  <c r="G30" i="11" s="1"/>
  <c r="G31" i="11" s="1"/>
  <c r="G32" i="11" s="1"/>
  <c r="G33" i="11" s="1"/>
  <c r="G34" i="11" s="1"/>
  <c r="G25" i="11"/>
  <c r="G5" i="11"/>
  <c r="G6" i="11" s="1"/>
  <c r="G7" i="11" s="1"/>
  <c r="G8" i="11" s="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24" i="11" s="1"/>
  <c r="AU2" i="2" l="1"/>
  <c r="BI2" i="2"/>
  <c r="BK2" i="2"/>
  <c r="K2" i="2"/>
  <c r="BC2" i="2"/>
  <c r="V2" i="2"/>
  <c r="T2" i="2"/>
  <c r="BN2" i="2"/>
  <c r="BF2" i="2"/>
  <c r="AX2" i="2"/>
  <c r="AP2" i="2"/>
  <c r="AH2" i="2"/>
  <c r="Z2" i="2"/>
  <c r="R2" i="2"/>
  <c r="J2" i="2"/>
  <c r="AM2" i="2"/>
  <c r="W2" i="2"/>
  <c r="BJ2" i="2"/>
  <c r="AT2" i="2"/>
  <c r="AL2" i="2"/>
  <c r="N2" i="2"/>
  <c r="AS2" i="2"/>
  <c r="AK2" i="2"/>
  <c r="AC2" i="2"/>
  <c r="U2" i="2"/>
  <c r="BP2" i="2"/>
  <c r="AZ2" i="2"/>
  <c r="AR2" i="2"/>
  <c r="AB2" i="2"/>
  <c r="L2" i="2"/>
  <c r="BO2" i="2"/>
  <c r="AY2" i="2"/>
  <c r="AI2" i="2"/>
  <c r="S2" i="2"/>
  <c r="BM2" i="2"/>
  <c r="BE2" i="2"/>
  <c r="AW2" i="2"/>
  <c r="AO2" i="2"/>
  <c r="AG2" i="2"/>
  <c r="Y2" i="2"/>
  <c r="Q2" i="2"/>
  <c r="I2" i="2"/>
  <c r="AE2" i="2"/>
  <c r="O2" i="2"/>
  <c r="BB2" i="2"/>
  <c r="AD2" i="2"/>
  <c r="BA2" i="2"/>
  <c r="M2" i="2"/>
  <c r="BH2" i="2"/>
  <c r="AJ2" i="2"/>
  <c r="BG2" i="2"/>
  <c r="AQ2" i="2"/>
  <c r="AA2" i="2"/>
  <c r="BL2" i="2"/>
  <c r="BD2" i="2"/>
  <c r="AV2" i="2"/>
  <c r="AN2" i="2"/>
  <c r="AF2" i="2"/>
  <c r="X2" i="2"/>
  <c r="P2" i="2"/>
  <c r="G57" i="11"/>
  <c r="G59" i="11"/>
  <c r="G60" i="11" l="1"/>
  <c r="G61" i="11" s="1"/>
  <c r="G62" i="11" l="1"/>
  <c r="G63" i="11" l="1"/>
  <c r="G64" i="11" l="1"/>
  <c r="G65" i="11" s="1"/>
  <c r="C54" i="10" l="1"/>
  <c r="F3" i="10" l="1"/>
  <c r="F11" i="10"/>
  <c r="F19" i="10"/>
  <c r="F27" i="10"/>
  <c r="F35" i="10"/>
  <c r="F43" i="10"/>
  <c r="F51" i="10"/>
  <c r="F60" i="10"/>
  <c r="F4" i="10"/>
  <c r="F12" i="10"/>
  <c r="F20" i="10"/>
  <c r="F28" i="10"/>
  <c r="F36" i="10"/>
  <c r="F44" i="10"/>
  <c r="F52" i="10"/>
  <c r="F61" i="10"/>
  <c r="F33" i="10"/>
  <c r="F58" i="10"/>
  <c r="F34" i="10"/>
  <c r="F18" i="10"/>
  <c r="F5" i="10"/>
  <c r="F13" i="10"/>
  <c r="F21" i="10"/>
  <c r="F29" i="10"/>
  <c r="F37" i="10"/>
  <c r="F45" i="10"/>
  <c r="F53" i="10"/>
  <c r="F62" i="10"/>
  <c r="F7" i="10"/>
  <c r="F23" i="10"/>
  <c r="F39" i="10"/>
  <c r="F56" i="10"/>
  <c r="F54" i="10"/>
  <c r="F16" i="10"/>
  <c r="F40" i="10"/>
  <c r="F57" i="10"/>
  <c r="F25" i="10"/>
  <c r="F49" i="10"/>
  <c r="F26" i="10"/>
  <c r="F50" i="10"/>
  <c r="F6" i="10"/>
  <c r="F14" i="10"/>
  <c r="F22" i="10"/>
  <c r="F30" i="10"/>
  <c r="F38" i="10"/>
  <c r="F46" i="10"/>
  <c r="F55" i="10"/>
  <c r="F63" i="10"/>
  <c r="F15" i="10"/>
  <c r="F31" i="10"/>
  <c r="F47" i="10"/>
  <c r="F8" i="10"/>
  <c r="F24" i="10"/>
  <c r="F32" i="10"/>
  <c r="F48" i="10"/>
  <c r="F17" i="10"/>
  <c r="F41" i="10"/>
  <c r="F42" i="10"/>
  <c r="F59" i="10"/>
  <c r="F9" i="10"/>
  <c r="F10" i="10"/>
  <c r="AT10" i="1"/>
  <c r="AT12" i="1" s="1"/>
  <c r="AS10" i="1"/>
  <c r="AS12" i="1" s="1"/>
  <c r="AR10" i="1"/>
  <c r="AR12" i="1" s="1"/>
  <c r="AQ10" i="1"/>
  <c r="AQ12" i="1" s="1"/>
  <c r="AP10" i="1"/>
  <c r="AP12" i="1" s="1"/>
  <c r="AO10" i="1"/>
  <c r="AO12" i="1" s="1"/>
  <c r="AN10" i="1"/>
  <c r="AN12" i="1" s="1"/>
  <c r="AM10" i="1"/>
  <c r="AM12" i="1" s="1"/>
  <c r="AL10" i="1"/>
  <c r="AL12" i="1" s="1"/>
  <c r="AK10" i="1"/>
  <c r="AK12" i="1" s="1"/>
  <c r="AJ10" i="1"/>
  <c r="AJ12" i="1" s="1"/>
  <c r="AI10" i="1"/>
  <c r="AI12" i="1" s="1"/>
  <c r="AH10" i="1"/>
  <c r="AH12" i="1" s="1"/>
  <c r="AG10" i="1"/>
  <c r="AG12" i="1" s="1"/>
  <c r="AF10" i="1"/>
  <c r="AF12" i="1" s="1"/>
  <c r="AE10" i="1"/>
  <c r="AE12" i="1" s="1"/>
  <c r="AD10" i="1"/>
  <c r="AD12" i="1" s="1"/>
  <c r="AC10" i="1"/>
  <c r="AC12" i="1" s="1"/>
  <c r="AB10" i="1"/>
  <c r="AB12" i="1" s="1"/>
  <c r="AA10" i="1"/>
  <c r="AA12" i="1" s="1"/>
  <c r="Z10" i="1"/>
  <c r="Z12" i="1" s="1"/>
  <c r="Y10" i="1"/>
  <c r="Y12" i="1" s="1"/>
  <c r="X10" i="1"/>
  <c r="X12" i="1" s="1"/>
  <c r="W10" i="1"/>
  <c r="W12" i="1" s="1"/>
  <c r="V10" i="1"/>
  <c r="V12" i="1" s="1"/>
  <c r="U10" i="1"/>
  <c r="U12" i="1" s="1"/>
  <c r="T10" i="1"/>
  <c r="T12" i="1" s="1"/>
  <c r="S10" i="1"/>
  <c r="S12" i="1" s="1"/>
  <c r="R10" i="1"/>
  <c r="R12" i="1" s="1"/>
  <c r="Q10" i="1"/>
  <c r="Q12" i="1" s="1"/>
  <c r="P10" i="1"/>
  <c r="P12" i="1" s="1"/>
  <c r="O10" i="1"/>
  <c r="O12" i="1" s="1"/>
  <c r="N10" i="1"/>
  <c r="N12" i="1" s="1"/>
  <c r="M10" i="1"/>
  <c r="M12" i="1" s="1"/>
  <c r="L10" i="1"/>
  <c r="L12" i="1" s="1"/>
  <c r="K10" i="1"/>
  <c r="K12" i="1" s="1"/>
  <c r="J10" i="1"/>
  <c r="J12" i="1" s="1"/>
  <c r="I10" i="1"/>
  <c r="I12" i="1" s="1"/>
  <c r="H10" i="1"/>
  <c r="H12" i="1" s="1"/>
  <c r="G10" i="1"/>
  <c r="G12" i="1" s="1"/>
  <c r="F10" i="1"/>
  <c r="F12" i="1" s="1"/>
  <c r="E10" i="1"/>
  <c r="E12" i="1" s="1"/>
  <c r="D10" i="1"/>
  <c r="D1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C7" authorId="0" shapeId="0" xr:uid="{00000000-0006-0000-03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Assume constant over time at 17%. Note that 17% blade efficiency times 70% motor efficiency gives 12% overall efficiency, our target overall efficiency for 2013.</t>
        </r>
      </text>
    </comment>
    <comment ref="C9" authorId="0" shapeId="0" xr:uid="{00000000-0006-0000-03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PB industrial electric motor efficiency increases by 0.0033333333/year, i.e., increases 10 % over 20 years.</t>
        </r>
      </text>
    </comment>
    <comment ref="C10" authorId="0" shapeId="0" xr:uid="{00000000-0006-0000-03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Assume household fan motor efficiency is 10% less than industrial motor efficiency.</t>
        </r>
      </text>
    </comment>
  </commentList>
</comments>
</file>

<file path=xl/sharedStrings.xml><?xml version="1.0" encoding="utf-8"?>
<sst xmlns="http://schemas.openxmlformats.org/spreadsheetml/2006/main" count="281" uniqueCount="76">
  <si>
    <t>Blade efficiency</t>
  </si>
  <si>
    <t>Industrial electric motor efficiency (from PB)</t>
  </si>
  <si>
    <t>Household fan motor efficiency</t>
  </si>
  <si>
    <t>Overall fan efficiency</t>
  </si>
  <si>
    <t>P. Ragden, C. Schmid, H. Falkner, J. Brock, B. Cory, F. Nurzia, C. Palomba, A. Lewald, G. Widerstr ̈om, B. Qvist, and G. Wernstedt. Market study for improving the energy efficiency of fans. Final report, Fraunhofer Institute, Systems Innovation Research, July 2001.</t>
  </si>
  <si>
    <t>Note: these are industrial fans.</t>
  </si>
  <si>
    <t>Household fans are likely to be "propeller" fans as shown below.</t>
  </si>
  <si>
    <t xml:space="preserve">Household fan efficiency is expected to be less than </t>
  </si>
  <si>
    <t>industrial fan efficiency, say by 60%.</t>
  </si>
  <si>
    <t>So, household fan efficiency would be 0.4 * 0.6 = 0.24</t>
  </si>
  <si>
    <t>Fan efficiency is measured here by Pwi, impeller input power,</t>
  </si>
  <si>
    <t>which is different from electrical input power.</t>
  </si>
  <si>
    <t>Taking account of the electric motor, we expect that system</t>
  </si>
  <si>
    <t>efficiency will be, say, 70% of the impeller to air efficiency.</t>
  </si>
  <si>
    <t>0.7 * 0.24 = 0.17</t>
  </si>
  <si>
    <t>Suggestion: Use 12% efficiency for household fans.</t>
  </si>
  <si>
    <t>F. Gue, C. Cheong, and T. Kim. Development of low-noise axial cooling fans in a household refrigerator. Journal of Mechanical Science and Technology, 25(12):2995–3004, 2011.</t>
  </si>
  <si>
    <t>Shows about 10-15% efficiency for a refrigerator fan, which is similar to a propeller fan.</t>
  </si>
  <si>
    <t>Country</t>
  </si>
  <si>
    <t>Machine</t>
  </si>
  <si>
    <t>Eu.product</t>
  </si>
  <si>
    <t>KE</t>
  </si>
  <si>
    <t>Quantity</t>
  </si>
  <si>
    <t>Energy.type</t>
  </si>
  <si>
    <t>Last.stage</t>
  </si>
  <si>
    <t>Method</t>
  </si>
  <si>
    <t>E</t>
  </si>
  <si>
    <t>Final</t>
  </si>
  <si>
    <t>PCM</t>
  </si>
  <si>
    <t>eta.fu</t>
  </si>
  <si>
    <t>https://www.engineeringtoolbox.com/fans-efficiency-power-consumption-d_197.html</t>
  </si>
  <si>
    <t>Fans - Efficiency and Power Consumption</t>
  </si>
  <si>
    <t>Domestic fans</t>
  </si>
  <si>
    <t>https://www.aivc.org/sites/default/files/members_area/medias/pdf/Technotes/TN65_Specific%20Fan%20Power.pdf</t>
  </si>
  <si>
    <t>Schild &amp; Mysen (2009) - Technical Note AIVC 65 Reccomendations on Specific Fan Power and Fan System Efficiency</t>
  </si>
  <si>
    <t>BEE (2015) - Energy Efficiency in Electrical Utilities</t>
  </si>
  <si>
    <t>WRLD</t>
  </si>
  <si>
    <t>Desroches &amp; Garbesi (2011) - Max Tech and Beyond maximizing appliance and equipment efficiency by design</t>
  </si>
  <si>
    <t>https://www.osti.gov/biblio/1047752</t>
  </si>
  <si>
    <t>https://doi.org/10.1007/s12053-014-9274-6</t>
  </si>
  <si>
    <t>Shah et al (2014) - Efficiency improvement opportunities for ceiling fans</t>
  </si>
  <si>
    <t>Machine Category</t>
  </si>
  <si>
    <t>Average installed base</t>
  </si>
  <si>
    <t>Year</t>
  </si>
  <si>
    <t>Efficiency [-]</t>
  </si>
  <si>
    <t>Type of Efficiency Data</t>
  </si>
  <si>
    <t>Source/Method</t>
  </si>
  <si>
    <t>Shah et al (2014)</t>
  </si>
  <si>
    <t>USA</t>
  </si>
  <si>
    <t>UNEP (2017) - Accelerating the Adoption of Energy-Efficient Electric Motors and Motor Systems</t>
  </si>
  <si>
    <t>https://united4efficiency.org/wp-content/uploads/2017/09/U4E-MotorGuide-201709-Final.pd</t>
  </si>
  <si>
    <t>Raw Data</t>
  </si>
  <si>
    <t>Eta.fu</t>
  </si>
  <si>
    <t>Source</t>
  </si>
  <si>
    <t>Electric motor (45KW)</t>
  </si>
  <si>
    <t>UNEP (2017)</t>
  </si>
  <si>
    <t>Interpolated</t>
  </si>
  <si>
    <t>Extrapolated</t>
  </si>
  <si>
    <t>USA * UNEP (2017) Electric motor trend</t>
  </si>
  <si>
    <t>@misc{u4e2017,</t>
  </si>
  <si>
    <t xml:space="preserve">  title={Accelerating the Global Adoption of Energy-efficient Electric Motors and Motor Systems},</t>
  </si>
  <si>
    <t xml:space="preserve">  author={United for Efficiency (U4E)},</t>
  </si>
  <si>
    <t xml:space="preserve">  year={2017},</t>
  </si>
  <si>
    <t xml:space="preserve">  publisher={United Nations Environment Programme},</t>
  </si>
  <si>
    <t xml:space="preserve">  url={https://wedocs.unep.org/20.500.11822/21724}</t>
  </si>
  <si>
    <t>}</t>
  </si>
  <si>
    <t>@article{shah2015,</t>
  </si>
  <si>
    <t xml:space="preserve">  title={Efficiency improvement opportunities for ceiling fans},</t>
  </si>
  <si>
    <t xml:space="preserve">  author={Shah, Nihar and Sathaye, Nakul and Phadke, Amol and Letschert, Virginie},</t>
  </si>
  <si>
    <t xml:space="preserve">  journal={Energy Efficiency},</t>
  </si>
  <si>
    <t xml:space="preserve">  volume={8},</t>
  </si>
  <si>
    <t xml:space="preserve">  number={1},</t>
  </si>
  <si>
    <t xml:space="preserve">  pages={37--50},</t>
  </si>
  <si>
    <t xml:space="preserve">  year={2015},</t>
  </si>
  <si>
    <t xml:space="preserve">  publisher={Springer},</t>
  </si>
  <si>
    <t xml:space="preserve">  doi={10.1007/s12053-014-9274-6}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</si>
</sst>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81"/>
      <name val="Calibri"/>
      <family val="2"/>
    </font>
    <font>
      <sz val="10"/>
      <color indexed="81"/>
      <name val="Calibri"/>
      <family val="2"/>
    </font>
    <font>
      <sz val="12"/>
      <name val="Arial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5" fillId="0" borderId="0"/>
    <xf numFmtId="0" fontId="7" fillId="0" borderId="0"/>
    <xf numFmtId="0" fontId="9" fillId="0" borderId="0" applyNumberForma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11" fillId="0" borderId="0"/>
  </cellStyleXfs>
  <cellXfs count="36">
    <xf numFmtId="0" fontId="0" fillId="0" borderId="0" xfId="0"/>
    <xf numFmtId="0" fontId="2" fillId="0" borderId="0" xfId="0" applyFont="1"/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0" fontId="6" fillId="0" borderId="1" xfId="1" applyFont="1" applyBorder="1" applyAlignment="1">
      <alignment horizontal="center"/>
    </xf>
    <xf numFmtId="0" fontId="7" fillId="0" borderId="0" xfId="2" applyAlignment="1">
      <alignment horizontal="center"/>
    </xf>
    <xf numFmtId="10" fontId="7" fillId="0" borderId="0" xfId="2" applyNumberFormat="1" applyAlignment="1">
      <alignment horizontal="center"/>
    </xf>
    <xf numFmtId="10" fontId="8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9" fillId="0" borderId="0" xfId="3"/>
    <xf numFmtId="0" fontId="0" fillId="2" borderId="0" xfId="0" applyFill="1"/>
    <xf numFmtId="0" fontId="1" fillId="0" borderId="0" xfId="4"/>
    <xf numFmtId="0" fontId="13" fillId="0" borderId="0" xfId="5"/>
    <xf numFmtId="0" fontId="2" fillId="0" borderId="0" xfId="0" applyFont="1" applyAlignment="1">
      <alignment horizontal="center"/>
    </xf>
    <xf numFmtId="0" fontId="11" fillId="0" borderId="0" xfId="6" applyAlignment="1">
      <alignment horizontal="center"/>
    </xf>
    <xf numFmtId="0" fontId="2" fillId="3" borderId="0" xfId="6" applyFont="1" applyFill="1" applyAlignment="1">
      <alignment horizontal="left"/>
    </xf>
    <xf numFmtId="0" fontId="2" fillId="4" borderId="0" xfId="6" applyFont="1" applyFill="1" applyAlignment="1">
      <alignment horizontal="left"/>
    </xf>
    <xf numFmtId="0" fontId="11" fillId="4" borderId="0" xfId="6" applyFill="1" applyAlignment="1">
      <alignment horizontal="center"/>
    </xf>
    <xf numFmtId="0" fontId="2" fillId="5" borderId="0" xfId="6" applyFont="1" applyFill="1" applyAlignment="1">
      <alignment horizontal="left"/>
    </xf>
    <xf numFmtId="0" fontId="11" fillId="5" borderId="0" xfId="6" applyFill="1" applyAlignment="1">
      <alignment horizontal="center"/>
    </xf>
    <xf numFmtId="0" fontId="2" fillId="6" borderId="0" xfId="6" applyFont="1" applyFill="1" applyAlignment="1">
      <alignment horizontal="left"/>
    </xf>
    <xf numFmtId="0" fontId="11" fillId="6" borderId="0" xfId="6" applyFill="1" applyAlignment="1">
      <alignment horizontal="center"/>
    </xf>
    <xf numFmtId="0" fontId="2" fillId="0" borderId="1" xfId="6" applyFont="1" applyBorder="1" applyAlignment="1">
      <alignment horizontal="center"/>
    </xf>
    <xf numFmtId="10" fontId="11" fillId="0" borderId="0" xfId="6" applyNumberFormat="1" applyAlignment="1">
      <alignment horizontal="center"/>
    </xf>
    <xf numFmtId="10" fontId="14" fillId="0" borderId="0" xfId="6" applyNumberFormat="1" applyFont="1" applyAlignment="1">
      <alignment horizontal="center"/>
    </xf>
    <xf numFmtId="0" fontId="14" fillId="0" borderId="0" xfId="6" applyFont="1" applyAlignment="1">
      <alignment horizontal="center"/>
    </xf>
    <xf numFmtId="0" fontId="12" fillId="7" borderId="0" xfId="4" applyFont="1" applyFill="1" applyAlignment="1">
      <alignment horizontal="left"/>
    </xf>
    <xf numFmtId="0" fontId="12" fillId="0" borderId="0" xfId="4" applyFont="1" applyAlignment="1">
      <alignment horizontal="center"/>
    </xf>
    <xf numFmtId="0" fontId="1" fillId="0" borderId="0" xfId="4" applyAlignment="1">
      <alignment horizontal="center"/>
    </xf>
    <xf numFmtId="0" fontId="10" fillId="0" borderId="0" xfId="4" applyFont="1" applyAlignment="1">
      <alignment horizontal="center"/>
    </xf>
    <xf numFmtId="164" fontId="10" fillId="0" borderId="0" xfId="4" applyNumberFormat="1" applyFont="1" applyAlignment="1">
      <alignment horizontal="center"/>
    </xf>
    <xf numFmtId="10" fontId="15" fillId="0" borderId="0" xfId="6" applyNumberFormat="1" applyFont="1" applyAlignment="1">
      <alignment horizontal="center"/>
    </xf>
    <xf numFmtId="10" fontId="8" fillId="0" borderId="0" xfId="2" applyNumberFormat="1" applyFont="1" applyAlignment="1">
      <alignment horizontal="center"/>
    </xf>
    <xf numFmtId="0" fontId="8" fillId="0" borderId="0" xfId="2" applyFont="1" applyAlignment="1">
      <alignment horizontal="center"/>
    </xf>
    <xf numFmtId="0" fontId="0" fillId="8" borderId="0" xfId="0" applyFill="1"/>
    <xf numFmtId="0" fontId="16" fillId="8" borderId="0" xfId="0" applyFont="1" applyFill="1"/>
  </cellXfs>
  <cellStyles count="7">
    <cellStyle name="Hyperlink" xfId="3" builtinId="8"/>
    <cellStyle name="Hyperlink 2" xfId="5" xr:uid="{44A0A708-4008-49D8-88A0-352EE97095DF}"/>
    <cellStyle name="Normal" xfId="0" builtinId="0"/>
    <cellStyle name="Normal 2" xfId="2" xr:uid="{00000000-0005-0000-0000-000002000000}"/>
    <cellStyle name="Normal 2 2" xfId="6" xr:uid="{CFB8587F-3642-4C3C-B07C-099E54D36F43}"/>
    <cellStyle name="Normal 2 2 3" xfId="1" xr:uid="{00000000-0005-0000-0000-000003000000}"/>
    <cellStyle name="Normal 3" xfId="4" xr:uid="{290AE715-F470-4BDA-A994-76D65D34ED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533400</xdr:colOff>
      <xdr:row>0</xdr:row>
      <xdr:rowOff>0</xdr:rowOff>
    </xdr:from>
    <xdr:ext cx="6335712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150F5320-1C3E-4BBD-A2BA-F32ECBCE6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58375" y="0"/>
          <a:ext cx="6335712" cy="3647619"/>
        </a:xfrm>
        <a:prstGeom prst="rect">
          <a:avLst/>
        </a:prstGeom>
      </xdr:spPr>
    </xdr:pic>
    <xdr:clientData/>
  </xdr:oneCellAnchor>
  <xdr:oneCellAnchor>
    <xdr:from>
      <xdr:col>12</xdr:col>
      <xdr:colOff>542925</xdr:colOff>
      <xdr:row>19</xdr:row>
      <xdr:rowOff>25833</xdr:rowOff>
    </xdr:from>
    <xdr:ext cx="6317456" cy="4250336"/>
    <xdr:pic>
      <xdr:nvPicPr>
        <xdr:cNvPr id="3" name="Picture 2">
          <a:extLst>
            <a:ext uri="{FF2B5EF4-FFF2-40B4-BE49-F238E27FC236}">
              <a16:creationId xmlns:a16="http://schemas.microsoft.com/office/drawing/2014/main" id="{FA3D8E5E-3C00-4B1D-8A1A-CB76857E5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67900" y="3645333"/>
          <a:ext cx="6317456" cy="425033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123825</xdr:rowOff>
    </xdr:from>
    <xdr:to>
      <xdr:col>2</xdr:col>
      <xdr:colOff>694965</xdr:colOff>
      <xdr:row>18</xdr:row>
      <xdr:rowOff>9264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CDD5B1-C94F-4FF1-B383-4C5094CAD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2876190" cy="20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47625</xdr:colOff>
      <xdr:row>0</xdr:row>
      <xdr:rowOff>47625</xdr:rowOff>
    </xdr:from>
    <xdr:to>
      <xdr:col>22</xdr:col>
      <xdr:colOff>284857</xdr:colOff>
      <xdr:row>45</xdr:row>
      <xdr:rowOff>63153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34375" y="47625"/>
          <a:ext cx="7142857" cy="912380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27</xdr:col>
      <xdr:colOff>656798</xdr:colOff>
      <xdr:row>34</xdr:row>
      <xdr:rowOff>53926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82938" y="202406"/>
          <a:ext cx="3419048" cy="67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10</xdr:col>
      <xdr:colOff>234950</xdr:colOff>
      <xdr:row>48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3600450"/>
          <a:ext cx="8775700" cy="61785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18</xdr:col>
      <xdr:colOff>593725</xdr:colOff>
      <xdr:row>36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58400" y="3800475"/>
          <a:ext cx="6286500" cy="34131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15</xdr:col>
      <xdr:colOff>111125</xdr:colOff>
      <xdr:row>41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58400" y="7400925"/>
          <a:ext cx="2959100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8</xdr:col>
      <xdr:colOff>431800</xdr:colOff>
      <xdr:row>79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10601325"/>
          <a:ext cx="7073900" cy="53530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</xdr:row>
      <xdr:rowOff>0</xdr:rowOff>
    </xdr:from>
    <xdr:to>
      <xdr:col>16</xdr:col>
      <xdr:colOff>517525</xdr:colOff>
      <xdr:row>76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0" y="11001375"/>
          <a:ext cx="6210300" cy="42132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166688</xdr:colOff>
      <xdr:row>1</xdr:row>
      <xdr:rowOff>35720</xdr:rowOff>
    </xdr:from>
    <xdr:to>
      <xdr:col>19</xdr:col>
      <xdr:colOff>75262</xdr:colOff>
      <xdr:row>30</xdr:row>
      <xdr:rowOff>51652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1188" y="238126"/>
          <a:ext cx="7504762" cy="5885714"/>
        </a:xfrm>
        <a:prstGeom prst="rect">
          <a:avLst/>
        </a:prstGeom>
      </xdr:spPr>
    </xdr:pic>
    <xdr:clientData/>
  </xdr:twoCellAnchor>
  <xdr:twoCellAnchor editAs="oneCell">
    <xdr:from>
      <xdr:col>18</xdr:col>
      <xdr:colOff>321467</xdr:colOff>
      <xdr:row>1</xdr:row>
      <xdr:rowOff>59532</xdr:rowOff>
    </xdr:from>
    <xdr:to>
      <xdr:col>31</xdr:col>
      <xdr:colOff>658440</xdr:colOff>
      <xdr:row>31</xdr:row>
      <xdr:rowOff>168296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51592" y="261938"/>
          <a:ext cx="9314286" cy="61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666750</xdr:colOff>
      <xdr:row>1</xdr:row>
      <xdr:rowOff>104429</xdr:rowOff>
    </xdr:from>
    <xdr:to>
      <xdr:col>15</xdr:col>
      <xdr:colOff>113579</xdr:colOff>
      <xdr:row>35</xdr:row>
      <xdr:rowOff>84733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7350" y="304454"/>
          <a:ext cx="4933229" cy="678115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22</xdr:col>
      <xdr:colOff>551867</xdr:colOff>
      <xdr:row>30</xdr:row>
      <xdr:rowOff>37420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600075"/>
          <a:ext cx="4666667" cy="543809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GHA/GHA%20FU%20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Charcoal%20stoves/Charcoal%20stov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HND/Details/HN_TFC_Efficienci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'18%20Summer\GHUsefulWorkEfficienciesMatrix_10-yr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Diesel%20water%20pumps/Diesel%20water%20pump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 Allocations"/>
      <sheetName val="FU etas"/>
      <sheetName val="FU Allocations (2017)"/>
      <sheetName val="Allocations+"/>
      <sheetName val="etas+"/>
      <sheetName val="EL - Light"/>
      <sheetName val="ISDE - MD"/>
      <sheetName val="ESP - 2.a-LTH-MTH1"/>
      <sheetName val="ESP - 2.b-MTH2-HTH"/>
      <sheetName val="ESP - 3. Mecanical drive"/>
      <sheetName val="GHUsefulWorkEfficienciesMatrix"/>
      <sheetName val="PB Efficiencies"/>
      <sheetName val="phi_heat"/>
      <sheetName val="Stove efficiencies"/>
      <sheetName val="Fan efficiencies"/>
      <sheetName val="Electric lighting efficiencies"/>
      <sheetName val="TV lighting efficiencies"/>
      <sheetName val="Domestic refrigeration"/>
      <sheetName val="Domestic electricity allocation"/>
      <sheetName val="Non-spec. ind. elec. alloc."/>
      <sheetName val="FixedGHIndustryElectricity"/>
      <sheetName val="GHPrimary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3">
          <cell r="B23">
            <v>0.70333299999999999</v>
          </cell>
        </row>
      </sheetData>
      <sheetData sheetId="12">
        <row r="6">
          <cell r="C6">
            <v>0.13300399011970354</v>
          </cell>
        </row>
        <row r="8">
          <cell r="C8">
            <v>0.20099155835454907</v>
          </cell>
        </row>
        <row r="9">
          <cell r="C9">
            <v>0.36986156609954557</v>
          </cell>
        </row>
        <row r="10">
          <cell r="C10">
            <v>0.65853518868464755</v>
          </cell>
        </row>
        <row r="15">
          <cell r="C15">
            <v>1.04</v>
          </cell>
        </row>
        <row r="16">
          <cell r="C16">
            <v>1.07</v>
          </cell>
        </row>
        <row r="17">
          <cell r="C17">
            <v>1.1499999999999999</v>
          </cell>
        </row>
        <row r="19">
          <cell r="C19">
            <v>1</v>
          </cell>
        </row>
        <row r="26">
          <cell r="C26">
            <v>1</v>
          </cell>
        </row>
        <row r="27">
          <cell r="C27">
            <v>1</v>
          </cell>
        </row>
        <row r="28">
          <cell r="C28">
            <v>1</v>
          </cell>
        </row>
        <row r="29">
          <cell r="C29">
            <v>1</v>
          </cell>
        </row>
      </sheetData>
      <sheetData sheetId="13">
        <row r="5">
          <cell r="B5">
            <v>0.14000000000000001</v>
          </cell>
        </row>
        <row r="6">
          <cell r="B6">
            <v>0.18</v>
          </cell>
        </row>
        <row r="7">
          <cell r="B7">
            <v>0.35</v>
          </cell>
        </row>
        <row r="8">
          <cell r="B8">
            <v>0.45</v>
          </cell>
        </row>
      </sheetData>
      <sheetData sheetId="14"/>
      <sheetData sheetId="15"/>
      <sheetData sheetId="16"/>
      <sheetData sheetId="17">
        <row r="10">
          <cell r="B10">
            <v>25</v>
          </cell>
        </row>
        <row r="11">
          <cell r="B11">
            <v>-10</v>
          </cell>
        </row>
        <row r="12">
          <cell r="B12">
            <v>7.5185714285714278</v>
          </cell>
        </row>
      </sheetData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Calcs"/>
      <sheetName val="Edwards_2004"/>
      <sheetName val="FAO_2017"/>
      <sheetName val="Boafo-Mensah_2013"/>
      <sheetName val="Hyman_1986"/>
      <sheetName val="Zhang_2013"/>
      <sheetName val="Adeyemi_2017"/>
      <sheetName val="CleanCookingCatalog_2021"/>
      <sheetName val="Coffey_2017"/>
      <sheetName val="Afrane_2012"/>
      <sheetName val="Barnes_1996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>
        <row r="6">
          <cell r="B6">
            <v>0.18</v>
          </cell>
        </row>
      </sheetData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_TFC_Efficiencies"/>
      <sheetName val="Ind. -- Elect. (fixed)"/>
      <sheetName val="PB-MH Efficiencies"/>
      <sheetName val="Phi Values"/>
      <sheetName val="Kerosene Use"/>
      <sheetName val="Industry -- Coke furnace"/>
      <sheetName val="Road--Automobile Efficiency"/>
      <sheetName val="Services--Electricity"/>
      <sheetName val="Lighting"/>
      <sheetName val="Industrial--Electricity"/>
      <sheetName val="Refrigerator Efficiency"/>
      <sheetName val="Industrial--Solid Biomass"/>
      <sheetName val="Residential--Electricity"/>
      <sheetName val="Residential--Census Data"/>
      <sheetName val="Residential--Fuel Oil"/>
      <sheetName val="Industrial -- Fuel oil"/>
      <sheetName val="Residential--Stove Efficiency"/>
    </sheetNames>
    <sheetDataSet>
      <sheetData sheetId="0"/>
      <sheetData sheetId="1"/>
      <sheetData sheetId="2"/>
      <sheetData sheetId="3">
        <row r="6">
          <cell r="C6">
            <v>0.13300399011970354</v>
          </cell>
        </row>
        <row r="9">
          <cell r="C9">
            <v>0.20099155835454907</v>
          </cell>
        </row>
        <row r="10">
          <cell r="C10">
            <v>0.36986156609954557</v>
          </cell>
        </row>
        <row r="12">
          <cell r="C12">
            <v>0.76581706790244675</v>
          </cell>
        </row>
      </sheetData>
      <sheetData sheetId="4">
        <row r="19">
          <cell r="S19">
            <v>0.37790000000000001</v>
          </cell>
        </row>
        <row r="30">
          <cell r="O30">
            <v>0.246</v>
          </cell>
        </row>
        <row r="32">
          <cell r="O32">
            <v>3.6017569546120056E-3</v>
          </cell>
        </row>
      </sheetData>
      <sheetData sheetId="5">
        <row r="4">
          <cell r="L4">
            <v>0.47127999999999998</v>
          </cell>
        </row>
      </sheetData>
      <sheetData sheetId="6"/>
      <sheetData sheetId="7"/>
      <sheetData sheetId="8"/>
      <sheetData sheetId="9"/>
      <sheetData sheetId="10">
        <row r="38">
          <cell r="B38">
            <v>2.9704224460067142E-2</v>
          </cell>
        </row>
      </sheetData>
      <sheetData sheetId="11"/>
      <sheetData sheetId="12"/>
      <sheetData sheetId="13">
        <row r="7">
          <cell r="F7">
            <v>0.23057214414717275</v>
          </cell>
        </row>
      </sheetData>
      <sheetData sheetId="14"/>
      <sheetData sheetId="15"/>
      <sheetData sheetId="16">
        <row r="64">
          <cell r="B64">
            <v>0.58742499999999997</v>
          </cell>
        </row>
        <row r="91">
          <cell r="F91">
            <v>0.18</v>
          </cell>
        </row>
        <row r="92">
          <cell r="F92">
            <v>0.45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H_TFC_Efficiencies"/>
      <sheetName val="PB Efficiencies"/>
      <sheetName val="phi_heat"/>
      <sheetName val="Stove efficiencies"/>
      <sheetName val="Domestic electricity allocation"/>
      <sheetName val="Fan efficiencies"/>
      <sheetName val="Electric lighting efficiencies"/>
      <sheetName val="TV lighting efficiencies"/>
      <sheetName val="Domestic refrigeration"/>
      <sheetName val="Non-spec. ind. elec. alloc."/>
      <sheetName val="FixedGHIndustryElectricity"/>
      <sheetName val="PSB"/>
      <sheetName val="FixedGHPSB"/>
      <sheetName val="Xf Eu Xu calcs"/>
      <sheetName val="GHPrimary"/>
      <sheetName val="TFCSummary"/>
      <sheetName val="GH_EIOU_Efficiencies"/>
    </sheetNames>
    <sheetDataSet>
      <sheetData sheetId="0" refreshError="1"/>
      <sheetData sheetId="1" refreshError="1"/>
      <sheetData sheetId="2" refreshError="1">
        <row r="8">
          <cell r="C8">
            <v>0.20099155835454907</v>
          </cell>
        </row>
      </sheetData>
      <sheetData sheetId="3" refreshError="1">
        <row r="7">
          <cell r="B7">
            <v>0.35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Lockeretz_1977"/>
      <sheetName val="Hyundai"/>
      <sheetName val="Units"/>
    </sheetNames>
    <sheetDataSet>
      <sheetData sheetId="0"/>
      <sheetData sheetId="1"/>
      <sheetData sheetId="2"/>
      <sheetData sheetId="3"/>
      <sheetData sheetId="4">
        <row r="2">
          <cell r="B2">
            <v>0.74569987000000004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united4efficiency.org/wp-content/uploads/2017/09/U4E-MotorGuide-201709-Final.pd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i.org/10.1007/s12053-014-9274-6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aivc.org/sites/default/files/members_area/medias/pdf/Technotes/TN65_Specific%20Fan%20Power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sti.gov/biblio/104775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735FB-58AC-49A8-B085-774326F675D2}">
  <dimension ref="A1:A19"/>
  <sheetViews>
    <sheetView tabSelected="1" zoomScale="80" zoomScaleNormal="80" workbookViewId="0">
      <selection activeCell="A21" sqref="A21"/>
    </sheetView>
  </sheetViews>
  <sheetFormatPr defaultColWidth="9" defaultRowHeight="15.6" x14ac:dyDescent="0.3"/>
  <cols>
    <col min="1" max="16384" width="9" style="34"/>
  </cols>
  <sheetData>
    <row r="1" spans="1:1" x14ac:dyDescent="0.3">
      <c r="A1" s="35" t="s">
        <v>59</v>
      </c>
    </row>
    <row r="2" spans="1:1" x14ac:dyDescent="0.3">
      <c r="A2" s="35" t="s">
        <v>60</v>
      </c>
    </row>
    <row r="3" spans="1:1" x14ac:dyDescent="0.3">
      <c r="A3" s="35" t="s">
        <v>61</v>
      </c>
    </row>
    <row r="4" spans="1:1" x14ac:dyDescent="0.3">
      <c r="A4" s="35" t="s">
        <v>62</v>
      </c>
    </row>
    <row r="5" spans="1:1" x14ac:dyDescent="0.3">
      <c r="A5" s="35" t="s">
        <v>63</v>
      </c>
    </row>
    <row r="6" spans="1:1" x14ac:dyDescent="0.3">
      <c r="A6" s="35" t="s">
        <v>64</v>
      </c>
    </row>
    <row r="7" spans="1:1" x14ac:dyDescent="0.3">
      <c r="A7" s="35" t="s">
        <v>65</v>
      </c>
    </row>
    <row r="8" spans="1:1" x14ac:dyDescent="0.3">
      <c r="A8" s="35"/>
    </row>
    <row r="9" spans="1:1" x14ac:dyDescent="0.3">
      <c r="A9" s="35" t="s">
        <v>66</v>
      </c>
    </row>
    <row r="10" spans="1:1" x14ac:dyDescent="0.3">
      <c r="A10" s="35" t="s">
        <v>67</v>
      </c>
    </row>
    <row r="11" spans="1:1" x14ac:dyDescent="0.3">
      <c r="A11" s="35" t="s">
        <v>68</v>
      </c>
    </row>
    <row r="12" spans="1:1" x14ac:dyDescent="0.3">
      <c r="A12" s="35" t="s">
        <v>69</v>
      </c>
    </row>
    <row r="13" spans="1:1" x14ac:dyDescent="0.3">
      <c r="A13" s="35" t="s">
        <v>70</v>
      </c>
    </row>
    <row r="14" spans="1:1" x14ac:dyDescent="0.3">
      <c r="A14" s="35" t="s">
        <v>71</v>
      </c>
    </row>
    <row r="15" spans="1:1" x14ac:dyDescent="0.3">
      <c r="A15" s="35" t="s">
        <v>72</v>
      </c>
    </row>
    <row r="16" spans="1:1" x14ac:dyDescent="0.3">
      <c r="A16" s="35" t="s">
        <v>73</v>
      </c>
    </row>
    <row r="17" spans="1:1" x14ac:dyDescent="0.3">
      <c r="A17" s="35" t="s">
        <v>74</v>
      </c>
    </row>
    <row r="18" spans="1:1" x14ac:dyDescent="0.3">
      <c r="A18" s="35" t="s">
        <v>75</v>
      </c>
    </row>
    <row r="19" spans="1:1" x14ac:dyDescent="0.3">
      <c r="A19" s="35" t="s">
        <v>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5"/>
  <sheetViews>
    <sheetView zoomScale="80" zoomScaleNormal="80" workbookViewId="0">
      <selection activeCell="D6" sqref="D6"/>
    </sheetView>
  </sheetViews>
  <sheetFormatPr defaultColWidth="9" defaultRowHeight="15.6" x14ac:dyDescent="0.3"/>
  <cols>
    <col min="1" max="1" width="9" style="5"/>
    <col min="2" max="2" width="10.19921875" style="8" bestFit="1" customWidth="1"/>
    <col min="3" max="3" width="8.8984375" style="8" bestFit="1" customWidth="1"/>
    <col min="4" max="4" width="10.69921875" style="8" bestFit="1" customWidth="1"/>
    <col min="5" max="5" width="13.19921875" style="5" bestFit="1" customWidth="1"/>
    <col min="6" max="6" width="11" style="5" customWidth="1"/>
    <col min="7" max="18" width="10" style="5" customWidth="1"/>
    <col min="19" max="16384" width="9" style="5"/>
  </cols>
  <sheetData>
    <row r="1" spans="1:68" s="4" customFormat="1" ht="14.4" x14ac:dyDescent="0.3">
      <c r="A1" s="4" t="s">
        <v>18</v>
      </c>
      <c r="B1" s="4" t="s">
        <v>23</v>
      </c>
      <c r="C1" s="4" t="s">
        <v>24</v>
      </c>
      <c r="D1" s="4" t="s">
        <v>25</v>
      </c>
      <c r="E1" s="4" t="s">
        <v>19</v>
      </c>
      <c r="F1" s="4" t="s">
        <v>20</v>
      </c>
      <c r="G1" s="4" t="s">
        <v>22</v>
      </c>
      <c r="H1" s="4">
        <v>1960</v>
      </c>
      <c r="I1" s="4">
        <v>1961</v>
      </c>
      <c r="J1" s="4">
        <v>1962</v>
      </c>
      <c r="K1" s="4">
        <v>1963</v>
      </c>
      <c r="L1" s="4">
        <v>1964</v>
      </c>
      <c r="M1" s="4">
        <v>1965</v>
      </c>
      <c r="N1" s="4">
        <v>1966</v>
      </c>
      <c r="O1" s="4">
        <v>1967</v>
      </c>
      <c r="P1" s="4">
        <v>1968</v>
      </c>
      <c r="Q1" s="4">
        <v>1969</v>
      </c>
      <c r="R1" s="4">
        <v>1970</v>
      </c>
      <c r="S1" s="4">
        <v>1971</v>
      </c>
      <c r="T1" s="4">
        <v>1972</v>
      </c>
      <c r="U1" s="4">
        <v>1973</v>
      </c>
      <c r="V1" s="4">
        <v>1974</v>
      </c>
      <c r="W1" s="4">
        <v>1975</v>
      </c>
      <c r="X1" s="4">
        <v>1976</v>
      </c>
      <c r="Y1" s="4">
        <v>1977</v>
      </c>
      <c r="Z1" s="4">
        <v>1978</v>
      </c>
      <c r="AA1" s="4">
        <v>1979</v>
      </c>
      <c r="AB1" s="4">
        <v>1980</v>
      </c>
      <c r="AC1" s="4">
        <v>1981</v>
      </c>
      <c r="AD1" s="4">
        <v>1982</v>
      </c>
      <c r="AE1" s="4">
        <v>1983</v>
      </c>
      <c r="AF1" s="4">
        <v>1984</v>
      </c>
      <c r="AG1" s="4">
        <v>1985</v>
      </c>
      <c r="AH1" s="4">
        <v>1986</v>
      </c>
      <c r="AI1" s="4">
        <v>1987</v>
      </c>
      <c r="AJ1" s="4">
        <v>1988</v>
      </c>
      <c r="AK1" s="4">
        <v>1989</v>
      </c>
      <c r="AL1" s="4">
        <v>1990</v>
      </c>
      <c r="AM1" s="4">
        <v>1991</v>
      </c>
      <c r="AN1" s="4">
        <v>1992</v>
      </c>
      <c r="AO1" s="4">
        <v>1993</v>
      </c>
      <c r="AP1" s="4">
        <v>1994</v>
      </c>
      <c r="AQ1" s="4">
        <v>1995</v>
      </c>
      <c r="AR1" s="4">
        <v>1996</v>
      </c>
      <c r="AS1" s="4">
        <v>1997</v>
      </c>
      <c r="AT1" s="4">
        <v>1998</v>
      </c>
      <c r="AU1" s="4">
        <v>1999</v>
      </c>
      <c r="AV1" s="4">
        <v>2000</v>
      </c>
      <c r="AW1" s="4">
        <v>2001</v>
      </c>
      <c r="AX1" s="4">
        <v>2002</v>
      </c>
      <c r="AY1" s="4">
        <v>2003</v>
      </c>
      <c r="AZ1" s="4">
        <v>2004</v>
      </c>
      <c r="BA1" s="4">
        <v>2005</v>
      </c>
      <c r="BB1" s="4">
        <v>2006</v>
      </c>
      <c r="BC1" s="4">
        <v>2007</v>
      </c>
      <c r="BD1" s="4">
        <v>2008</v>
      </c>
      <c r="BE1" s="4">
        <v>2009</v>
      </c>
      <c r="BF1" s="4">
        <v>2010</v>
      </c>
      <c r="BG1" s="4">
        <v>2011</v>
      </c>
      <c r="BH1" s="4">
        <v>2012</v>
      </c>
      <c r="BI1" s="4">
        <v>2013</v>
      </c>
      <c r="BJ1" s="4">
        <v>2014</v>
      </c>
      <c r="BK1" s="4">
        <v>2015</v>
      </c>
      <c r="BL1" s="4">
        <v>2016</v>
      </c>
      <c r="BM1" s="4">
        <v>2017</v>
      </c>
      <c r="BN1" s="4">
        <v>2018</v>
      </c>
      <c r="BO1" s="4">
        <v>2019</v>
      </c>
      <c r="BP1" s="4">
        <v>2020</v>
      </c>
    </row>
    <row r="2" spans="1:68" ht="14.4" x14ac:dyDescent="0.3">
      <c r="A2" s="5" t="s">
        <v>36</v>
      </c>
      <c r="B2" s="7" t="s">
        <v>26</v>
      </c>
      <c r="C2" s="7" t="s">
        <v>27</v>
      </c>
      <c r="D2" s="7" t="s">
        <v>28</v>
      </c>
      <c r="E2" s="5" t="s">
        <v>32</v>
      </c>
      <c r="F2" s="5" t="s">
        <v>21</v>
      </c>
      <c r="G2" s="5" t="s">
        <v>29</v>
      </c>
      <c r="H2" s="6">
        <f t="array" ref="H2:BP2">TRANSPOSE(Calcs!F3:F63)</f>
        <v>0.55384615384615388</v>
      </c>
      <c r="I2" s="6">
        <v>0.55447552447552451</v>
      </c>
      <c r="J2" s="6">
        <v>0.55510489510489514</v>
      </c>
      <c r="K2" s="6">
        <v>0.55573426573426576</v>
      </c>
      <c r="L2" s="6">
        <v>0.55636363636363639</v>
      </c>
      <c r="M2" s="6">
        <v>0.55699300699300702</v>
      </c>
      <c r="N2" s="6">
        <v>0.55762237762237765</v>
      </c>
      <c r="O2" s="6">
        <v>0.55825174825174828</v>
      </c>
      <c r="P2" s="6">
        <v>0.55888111888111891</v>
      </c>
      <c r="Q2" s="6">
        <v>0.55951048951048954</v>
      </c>
      <c r="R2" s="6">
        <v>0.56013986013986017</v>
      </c>
      <c r="S2" s="6">
        <v>0.5607692307692308</v>
      </c>
      <c r="T2" s="6">
        <v>0.56139860139860143</v>
      </c>
      <c r="U2" s="6">
        <v>0.56202797202797206</v>
      </c>
      <c r="V2" s="6">
        <v>0.56265734265734269</v>
      </c>
      <c r="W2" s="6">
        <v>0.56328671328671331</v>
      </c>
      <c r="X2" s="6">
        <v>0.56391608391608394</v>
      </c>
      <c r="Y2" s="6">
        <v>0.56454545454545457</v>
      </c>
      <c r="Z2" s="6">
        <v>0.5651748251748252</v>
      </c>
      <c r="AA2" s="6">
        <v>0.56580419580419583</v>
      </c>
      <c r="AB2" s="6">
        <v>0.56643356643356657</v>
      </c>
      <c r="AC2" s="6">
        <v>0.56655944055944052</v>
      </c>
      <c r="AD2" s="6">
        <v>0.56668531468531469</v>
      </c>
      <c r="AE2" s="6">
        <v>0.56681118881118886</v>
      </c>
      <c r="AF2" s="6">
        <v>0.56693706293706292</v>
      </c>
      <c r="AG2" s="6">
        <v>0.56706293706293709</v>
      </c>
      <c r="AH2" s="6">
        <v>0.56718881118881115</v>
      </c>
      <c r="AI2" s="6">
        <v>0.56731468531468521</v>
      </c>
      <c r="AJ2" s="6">
        <v>0.56744055944055938</v>
      </c>
      <c r="AK2" s="6">
        <v>0.56756643356643355</v>
      </c>
      <c r="AL2" s="6">
        <v>0.56769230769230772</v>
      </c>
      <c r="AM2" s="6">
        <v>0.57002097902097904</v>
      </c>
      <c r="AN2" s="6">
        <v>0.57234965034965046</v>
      </c>
      <c r="AO2" s="6">
        <v>0.57467832167832178</v>
      </c>
      <c r="AP2" s="6">
        <v>0.57700699300699321</v>
      </c>
      <c r="AQ2" s="6">
        <v>0.57933566433566452</v>
      </c>
      <c r="AR2" s="6">
        <v>0.58166433566433584</v>
      </c>
      <c r="AS2" s="6">
        <v>0.58399300699300716</v>
      </c>
      <c r="AT2" s="6">
        <v>0.58632167832167847</v>
      </c>
      <c r="AU2" s="6">
        <v>0.5886503496503499</v>
      </c>
      <c r="AV2" s="6">
        <v>0.59097902097902089</v>
      </c>
      <c r="AW2" s="6">
        <v>0.59173426573426569</v>
      </c>
      <c r="AX2" s="6">
        <v>0.59248951048951048</v>
      </c>
      <c r="AY2" s="6">
        <v>0.59324475524475528</v>
      </c>
      <c r="AZ2" s="6">
        <v>0.59399999999999997</v>
      </c>
      <c r="BA2" s="6">
        <v>0.59475524475524466</v>
      </c>
      <c r="BB2" s="6">
        <v>0.59551048951048946</v>
      </c>
      <c r="BC2" s="6">
        <v>0.59626573426573415</v>
      </c>
      <c r="BD2" s="6">
        <v>0.59702097902097895</v>
      </c>
      <c r="BE2" s="6">
        <v>0.59777622377622364</v>
      </c>
      <c r="BF2" s="6">
        <v>0.59853146853146855</v>
      </c>
      <c r="BG2" s="6">
        <v>0.6</v>
      </c>
      <c r="BH2" s="6">
        <v>0.60146853146853141</v>
      </c>
      <c r="BI2" s="6">
        <v>0.60293706293706295</v>
      </c>
      <c r="BJ2" s="32">
        <v>0.60440559440559438</v>
      </c>
      <c r="BK2" s="32">
        <v>0.60587412587412592</v>
      </c>
      <c r="BL2" s="32">
        <v>0.60734265734265724</v>
      </c>
      <c r="BM2" s="32">
        <v>0.6088111888111889</v>
      </c>
      <c r="BN2" s="32">
        <v>0.61027972027972044</v>
      </c>
      <c r="BO2" s="32">
        <v>0.61174825174825176</v>
      </c>
      <c r="BP2" s="32">
        <v>0.61321678321678341</v>
      </c>
    </row>
    <row r="3" spans="1:68" ht="14.4" x14ac:dyDescent="0.3">
      <c r="B3" s="7"/>
      <c r="C3" s="7"/>
      <c r="D3" s="7"/>
      <c r="BJ3" s="33"/>
      <c r="BK3" s="33"/>
      <c r="BL3" s="33"/>
      <c r="BM3" s="33"/>
      <c r="BN3" s="33"/>
      <c r="BO3" s="33"/>
      <c r="BP3" s="33"/>
    </row>
    <row r="4" spans="1:68" ht="14.4" x14ac:dyDescent="0.3">
      <c r="B4" s="7"/>
      <c r="C4" s="7"/>
      <c r="D4" s="7"/>
    </row>
    <row r="5" spans="1:68" ht="14.4" x14ac:dyDescent="0.3">
      <c r="B5" s="7"/>
      <c r="C5" s="7"/>
      <c r="D5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0F681-3B43-49A1-ADC9-8917F804A947}">
  <dimension ref="A1:T63"/>
  <sheetViews>
    <sheetView topLeftCell="A23" zoomScale="70" zoomScaleNormal="70" workbookViewId="0">
      <selection activeCell="F52" sqref="F52"/>
    </sheetView>
  </sheetViews>
  <sheetFormatPr defaultColWidth="9" defaultRowHeight="15.6" x14ac:dyDescent="0.3"/>
  <cols>
    <col min="1" max="2" width="9" style="14"/>
    <col min="3" max="3" width="11.3984375" style="14" bestFit="1" customWidth="1"/>
    <col min="4" max="4" width="20.69921875" style="14" bestFit="1" customWidth="1"/>
    <col min="5" max="5" width="16.69921875" style="14" bestFit="1" customWidth="1"/>
    <col min="6" max="6" width="11.3984375" style="14" bestFit="1" customWidth="1"/>
    <col min="7" max="7" width="34.19921875" style="14" bestFit="1" customWidth="1"/>
    <col min="8" max="8" width="19.3984375" style="14" bestFit="1" customWidth="1"/>
    <col min="9" max="9" width="9" style="14"/>
    <col min="10" max="10" width="11.3984375" style="14" bestFit="1" customWidth="1"/>
    <col min="11" max="11" width="20.69921875" style="14" bestFit="1" customWidth="1"/>
    <col min="12" max="12" width="16.69921875" style="14" bestFit="1" customWidth="1"/>
    <col min="13" max="13" width="9" style="14"/>
    <col min="14" max="14" width="11.3984375" style="14" bestFit="1" customWidth="1"/>
    <col min="15" max="15" width="20.69921875" style="14" bestFit="1" customWidth="1"/>
    <col min="16" max="16" width="16.69921875" style="14" bestFit="1" customWidth="1"/>
    <col min="17" max="17" width="9" style="14"/>
    <col min="18" max="18" width="11.3984375" style="14" bestFit="1" customWidth="1"/>
    <col min="19" max="19" width="20.69921875" style="14" bestFit="1" customWidth="1"/>
    <col min="20" max="20" width="16.69921875" style="14" bestFit="1" customWidth="1"/>
    <col min="21" max="16384" width="9" style="14"/>
  </cols>
  <sheetData>
    <row r="1" spans="1:20" x14ac:dyDescent="0.3">
      <c r="C1" s="15" t="s">
        <v>48</v>
      </c>
      <c r="D1" s="15"/>
      <c r="E1" s="15"/>
      <c r="F1" s="15"/>
      <c r="G1" s="15"/>
      <c r="H1" s="15"/>
      <c r="J1" s="16"/>
      <c r="K1" s="16"/>
      <c r="L1" s="17"/>
      <c r="N1" s="18"/>
      <c r="O1" s="18"/>
      <c r="P1" s="19"/>
      <c r="R1" s="20"/>
      <c r="S1" s="20"/>
      <c r="T1" s="21"/>
    </row>
    <row r="2" spans="1:20" s="22" customFormat="1" x14ac:dyDescent="0.3">
      <c r="A2" s="22" t="s">
        <v>43</v>
      </c>
      <c r="C2" s="22" t="s">
        <v>44</v>
      </c>
      <c r="D2" s="22" t="s">
        <v>45</v>
      </c>
      <c r="E2" s="22" t="s">
        <v>46</v>
      </c>
      <c r="F2" s="22" t="s">
        <v>44</v>
      </c>
      <c r="G2" s="22" t="s">
        <v>45</v>
      </c>
      <c r="H2" s="22" t="s">
        <v>46</v>
      </c>
      <c r="J2" s="22" t="s">
        <v>44</v>
      </c>
      <c r="K2" s="22" t="s">
        <v>45</v>
      </c>
      <c r="L2" s="22" t="s">
        <v>46</v>
      </c>
      <c r="N2" s="22" t="s">
        <v>44</v>
      </c>
      <c r="O2" s="22" t="s">
        <v>45</v>
      </c>
      <c r="P2" s="22" t="s">
        <v>46</v>
      </c>
      <c r="R2" s="22" t="s">
        <v>44</v>
      </c>
      <c r="S2" s="22" t="s">
        <v>45</v>
      </c>
      <c r="T2" s="22" t="s">
        <v>46</v>
      </c>
    </row>
    <row r="3" spans="1:20" x14ac:dyDescent="0.3">
      <c r="A3" s="14">
        <v>1960</v>
      </c>
      <c r="F3" s="24">
        <f>$C$54*UNEP_2017!G5/UNEP_2017!$G$56</f>
        <v>0.55384615384615388</v>
      </c>
      <c r="G3" s="24" t="s">
        <v>58</v>
      </c>
    </row>
    <row r="4" spans="1:20" x14ac:dyDescent="0.3">
      <c r="A4" s="14">
        <v>1961</v>
      </c>
      <c r="F4" s="24">
        <f>$C$54*UNEP_2017!G6/UNEP_2017!$G$56</f>
        <v>0.55447552447552451</v>
      </c>
      <c r="G4" s="24" t="s">
        <v>58</v>
      </c>
      <c r="H4" s="25"/>
    </row>
    <row r="5" spans="1:20" x14ac:dyDescent="0.3">
      <c r="A5" s="14">
        <v>1962</v>
      </c>
      <c r="F5" s="24">
        <f>$C$54*UNEP_2017!G7/UNEP_2017!$G$56</f>
        <v>0.55510489510489514</v>
      </c>
      <c r="G5" s="24" t="s">
        <v>58</v>
      </c>
      <c r="H5" s="25"/>
    </row>
    <row r="6" spans="1:20" x14ac:dyDescent="0.3">
      <c r="A6" s="14">
        <v>1963</v>
      </c>
      <c r="F6" s="24">
        <f>$C$54*UNEP_2017!G8/UNEP_2017!$G$56</f>
        <v>0.55573426573426576</v>
      </c>
      <c r="G6" s="24" t="s">
        <v>58</v>
      </c>
      <c r="H6" s="25"/>
    </row>
    <row r="7" spans="1:20" x14ac:dyDescent="0.3">
      <c r="A7" s="14">
        <v>1964</v>
      </c>
      <c r="F7" s="24">
        <f>$C$54*UNEP_2017!G9/UNEP_2017!$G$56</f>
        <v>0.55636363636363639</v>
      </c>
      <c r="G7" s="24" t="s">
        <v>58</v>
      </c>
      <c r="H7" s="25"/>
    </row>
    <row r="8" spans="1:20" x14ac:dyDescent="0.3">
      <c r="A8" s="14">
        <v>1965</v>
      </c>
      <c r="F8" s="24">
        <f>$C$54*UNEP_2017!G10/UNEP_2017!$G$56</f>
        <v>0.55699300699300702</v>
      </c>
      <c r="G8" s="24" t="s">
        <v>58</v>
      </c>
      <c r="H8" s="25"/>
    </row>
    <row r="9" spans="1:20" x14ac:dyDescent="0.3">
      <c r="A9" s="14">
        <v>1966</v>
      </c>
      <c r="F9" s="24">
        <f>$C$54*UNEP_2017!G11/UNEP_2017!$G$56</f>
        <v>0.55762237762237765</v>
      </c>
      <c r="G9" s="24" t="s">
        <v>58</v>
      </c>
      <c r="H9" s="25"/>
    </row>
    <row r="10" spans="1:20" x14ac:dyDescent="0.3">
      <c r="A10" s="14">
        <v>1967</v>
      </c>
      <c r="F10" s="24">
        <f>$C$54*UNEP_2017!G12/UNEP_2017!$G$56</f>
        <v>0.55825174825174828</v>
      </c>
      <c r="G10" s="24" t="s">
        <v>58</v>
      </c>
      <c r="H10" s="25"/>
    </row>
    <row r="11" spans="1:20" x14ac:dyDescent="0.3">
      <c r="A11" s="14">
        <v>1968</v>
      </c>
      <c r="F11" s="24">
        <f>$C$54*UNEP_2017!G13/UNEP_2017!$G$56</f>
        <v>0.55888111888111891</v>
      </c>
      <c r="G11" s="24" t="s">
        <v>58</v>
      </c>
      <c r="H11" s="25"/>
    </row>
    <row r="12" spans="1:20" x14ac:dyDescent="0.3">
      <c r="A12" s="14">
        <v>1969</v>
      </c>
      <c r="F12" s="24">
        <f>$C$54*UNEP_2017!G14/UNEP_2017!$G$56</f>
        <v>0.55951048951048954</v>
      </c>
      <c r="G12" s="24" t="s">
        <v>58</v>
      </c>
      <c r="H12" s="25"/>
    </row>
    <row r="13" spans="1:20" x14ac:dyDescent="0.3">
      <c r="A13" s="14">
        <v>1970</v>
      </c>
      <c r="F13" s="24">
        <f>$C$54*UNEP_2017!G15/UNEP_2017!$G$56</f>
        <v>0.56013986013986017</v>
      </c>
      <c r="G13" s="24" t="s">
        <v>58</v>
      </c>
      <c r="H13" s="25"/>
    </row>
    <row r="14" spans="1:20" x14ac:dyDescent="0.3">
      <c r="A14" s="14">
        <v>1971</v>
      </c>
      <c r="F14" s="24">
        <f>$C$54*UNEP_2017!G16/UNEP_2017!$G$56</f>
        <v>0.5607692307692308</v>
      </c>
      <c r="G14" s="24" t="s">
        <v>58</v>
      </c>
      <c r="H14" s="25"/>
    </row>
    <row r="15" spans="1:20" x14ac:dyDescent="0.3">
      <c r="A15" s="14">
        <v>1972</v>
      </c>
      <c r="F15" s="24">
        <f>$C$54*UNEP_2017!G17/UNEP_2017!$G$56</f>
        <v>0.56139860139860143</v>
      </c>
      <c r="G15" s="24" t="s">
        <v>58</v>
      </c>
      <c r="H15" s="25"/>
    </row>
    <row r="16" spans="1:20" x14ac:dyDescent="0.3">
      <c r="A16" s="14">
        <v>1973</v>
      </c>
      <c r="F16" s="24">
        <f>$C$54*UNEP_2017!G18/UNEP_2017!$G$56</f>
        <v>0.56202797202797206</v>
      </c>
      <c r="G16" s="24" t="s">
        <v>58</v>
      </c>
      <c r="H16" s="25"/>
    </row>
    <row r="17" spans="1:11" x14ac:dyDescent="0.3">
      <c r="A17" s="14">
        <v>1974</v>
      </c>
      <c r="F17" s="24">
        <f>$C$54*UNEP_2017!G19/UNEP_2017!$G$56</f>
        <v>0.56265734265734269</v>
      </c>
      <c r="G17" s="24" t="s">
        <v>58</v>
      </c>
      <c r="H17" s="25"/>
    </row>
    <row r="18" spans="1:11" x14ac:dyDescent="0.3">
      <c r="A18" s="14">
        <v>1975</v>
      </c>
      <c r="F18" s="24">
        <f>$C$54*UNEP_2017!G20/UNEP_2017!$G$56</f>
        <v>0.56328671328671331</v>
      </c>
      <c r="G18" s="24" t="s">
        <v>58</v>
      </c>
      <c r="H18" s="25"/>
    </row>
    <row r="19" spans="1:11" x14ac:dyDescent="0.3">
      <c r="A19" s="14">
        <v>1976</v>
      </c>
      <c r="F19" s="24">
        <f>$C$54*UNEP_2017!G21/UNEP_2017!$G$56</f>
        <v>0.56391608391608394</v>
      </c>
      <c r="G19" s="24" t="s">
        <v>58</v>
      </c>
      <c r="H19" s="25"/>
    </row>
    <row r="20" spans="1:11" x14ac:dyDescent="0.3">
      <c r="A20" s="14">
        <v>1977</v>
      </c>
      <c r="F20" s="24">
        <f>$C$54*UNEP_2017!G22/UNEP_2017!$G$56</f>
        <v>0.56454545454545457</v>
      </c>
      <c r="G20" s="24" t="s">
        <v>58</v>
      </c>
      <c r="H20" s="25"/>
    </row>
    <row r="21" spans="1:11" x14ac:dyDescent="0.3">
      <c r="A21" s="14">
        <v>1978</v>
      </c>
      <c r="F21" s="24">
        <f>$C$54*UNEP_2017!G23/UNEP_2017!$G$56</f>
        <v>0.5651748251748252</v>
      </c>
      <c r="G21" s="24" t="s">
        <v>58</v>
      </c>
      <c r="H21" s="25"/>
    </row>
    <row r="22" spans="1:11" x14ac:dyDescent="0.3">
      <c r="A22" s="14">
        <v>1979</v>
      </c>
      <c r="F22" s="24">
        <f>$C$54*UNEP_2017!G24/UNEP_2017!$G$56</f>
        <v>0.56580419580419583</v>
      </c>
      <c r="G22" s="24" t="s">
        <v>58</v>
      </c>
      <c r="H22" s="25"/>
    </row>
    <row r="23" spans="1:11" x14ac:dyDescent="0.3">
      <c r="A23" s="14">
        <v>1980</v>
      </c>
      <c r="F23" s="24">
        <f>$C$54*UNEP_2017!G25/UNEP_2017!$G$56</f>
        <v>0.56643356643356657</v>
      </c>
      <c r="G23" s="24" t="s">
        <v>58</v>
      </c>
      <c r="H23" s="25"/>
    </row>
    <row r="24" spans="1:11" x14ac:dyDescent="0.3">
      <c r="A24" s="14">
        <v>1981</v>
      </c>
      <c r="F24" s="24">
        <f>$C$54*UNEP_2017!G26/UNEP_2017!$G$56</f>
        <v>0.56655944055944052</v>
      </c>
      <c r="G24" s="24" t="s">
        <v>58</v>
      </c>
      <c r="H24" s="25"/>
    </row>
    <row r="25" spans="1:11" x14ac:dyDescent="0.3">
      <c r="A25" s="14">
        <v>1982</v>
      </c>
      <c r="F25" s="24">
        <f>$C$54*UNEP_2017!G27/UNEP_2017!$G$56</f>
        <v>0.56668531468531469</v>
      </c>
      <c r="G25" s="24" t="s">
        <v>58</v>
      </c>
      <c r="H25" s="25"/>
    </row>
    <row r="26" spans="1:11" x14ac:dyDescent="0.3">
      <c r="A26" s="14">
        <v>1983</v>
      </c>
      <c r="F26" s="24">
        <f>$C$54*UNEP_2017!G28/UNEP_2017!$G$56</f>
        <v>0.56681118881118886</v>
      </c>
      <c r="G26" s="24" t="s">
        <v>58</v>
      </c>
      <c r="H26" s="25"/>
    </row>
    <row r="27" spans="1:11" x14ac:dyDescent="0.3">
      <c r="A27" s="14">
        <v>1984</v>
      </c>
      <c r="F27" s="24">
        <f>$C$54*UNEP_2017!G29/UNEP_2017!$G$56</f>
        <v>0.56693706293706292</v>
      </c>
      <c r="G27" s="24" t="s">
        <v>58</v>
      </c>
      <c r="H27" s="25"/>
    </row>
    <row r="28" spans="1:11" x14ac:dyDescent="0.3">
      <c r="A28" s="14">
        <v>1985</v>
      </c>
      <c r="F28" s="24">
        <f>$C$54*UNEP_2017!G30/UNEP_2017!$G$56</f>
        <v>0.56706293706293709</v>
      </c>
      <c r="G28" s="24" t="s">
        <v>58</v>
      </c>
      <c r="H28" s="25"/>
      <c r="J28" s="23"/>
      <c r="K28" s="23"/>
    </row>
    <row r="29" spans="1:11" x14ac:dyDescent="0.3">
      <c r="A29" s="14">
        <v>1986</v>
      </c>
      <c r="F29" s="24">
        <f>$C$54*UNEP_2017!G31/UNEP_2017!$G$56</f>
        <v>0.56718881118881115</v>
      </c>
      <c r="G29" s="24" t="s">
        <v>58</v>
      </c>
      <c r="H29" s="25"/>
    </row>
    <row r="30" spans="1:11" x14ac:dyDescent="0.3">
      <c r="A30" s="14">
        <v>1987</v>
      </c>
      <c r="F30" s="24">
        <f>$C$54*UNEP_2017!G32/UNEP_2017!$G$56</f>
        <v>0.56731468531468521</v>
      </c>
      <c r="G30" s="24" t="s">
        <v>58</v>
      </c>
      <c r="H30" s="25"/>
    </row>
    <row r="31" spans="1:11" x14ac:dyDescent="0.3">
      <c r="A31" s="14">
        <v>1988</v>
      </c>
      <c r="F31" s="24">
        <f>$C$54*UNEP_2017!G33/UNEP_2017!$G$56</f>
        <v>0.56744055944055938</v>
      </c>
      <c r="G31" s="24" t="s">
        <v>58</v>
      </c>
      <c r="H31" s="25"/>
    </row>
    <row r="32" spans="1:11" x14ac:dyDescent="0.3">
      <c r="A32" s="14">
        <v>1989</v>
      </c>
      <c r="F32" s="24">
        <f>$C$54*UNEP_2017!G34/UNEP_2017!$G$56</f>
        <v>0.56756643356643355</v>
      </c>
      <c r="G32" s="24" t="s">
        <v>58</v>
      </c>
      <c r="H32" s="25"/>
    </row>
    <row r="33" spans="1:8" x14ac:dyDescent="0.3">
      <c r="A33" s="14">
        <v>1990</v>
      </c>
      <c r="F33" s="24">
        <f>$C$54*UNEP_2017!G35/UNEP_2017!$G$56</f>
        <v>0.56769230769230772</v>
      </c>
      <c r="G33" s="24" t="s">
        <v>58</v>
      </c>
      <c r="H33" s="25"/>
    </row>
    <row r="34" spans="1:8" x14ac:dyDescent="0.3">
      <c r="A34" s="14">
        <v>1991</v>
      </c>
      <c r="F34" s="24">
        <f>$C$54*UNEP_2017!G36/UNEP_2017!$G$56</f>
        <v>0.57002097902097904</v>
      </c>
      <c r="G34" s="24" t="s">
        <v>58</v>
      </c>
      <c r="H34" s="25"/>
    </row>
    <row r="35" spans="1:8" x14ac:dyDescent="0.3">
      <c r="A35" s="14">
        <v>1992</v>
      </c>
      <c r="F35" s="24">
        <f>$C$54*UNEP_2017!G37/UNEP_2017!$G$56</f>
        <v>0.57234965034965046</v>
      </c>
      <c r="G35" s="24" t="s">
        <v>58</v>
      </c>
      <c r="H35" s="25"/>
    </row>
    <row r="36" spans="1:8" x14ac:dyDescent="0.3">
      <c r="A36" s="14">
        <v>1993</v>
      </c>
      <c r="F36" s="24">
        <f>$C$54*UNEP_2017!G38/UNEP_2017!$G$56</f>
        <v>0.57467832167832178</v>
      </c>
      <c r="G36" s="24" t="s">
        <v>58</v>
      </c>
      <c r="H36" s="25"/>
    </row>
    <row r="37" spans="1:8" x14ac:dyDescent="0.3">
      <c r="A37" s="14">
        <v>1994</v>
      </c>
      <c r="F37" s="24">
        <f>$C$54*UNEP_2017!G39/UNEP_2017!$G$56</f>
        <v>0.57700699300699321</v>
      </c>
      <c r="G37" s="24" t="s">
        <v>58</v>
      </c>
      <c r="H37" s="25"/>
    </row>
    <row r="38" spans="1:8" x14ac:dyDescent="0.3">
      <c r="A38" s="14">
        <v>1995</v>
      </c>
      <c r="F38" s="24">
        <f>$C$54*UNEP_2017!G40/UNEP_2017!$G$56</f>
        <v>0.57933566433566452</v>
      </c>
      <c r="G38" s="24" t="s">
        <v>58</v>
      </c>
      <c r="H38" s="25"/>
    </row>
    <row r="39" spans="1:8" x14ac:dyDescent="0.3">
      <c r="A39" s="14">
        <v>1996</v>
      </c>
      <c r="F39" s="24">
        <f>$C$54*UNEP_2017!G41/UNEP_2017!$G$56</f>
        <v>0.58166433566433584</v>
      </c>
      <c r="G39" s="24" t="s">
        <v>58</v>
      </c>
      <c r="H39" s="25"/>
    </row>
    <row r="40" spans="1:8" x14ac:dyDescent="0.3">
      <c r="A40" s="14">
        <v>1997</v>
      </c>
      <c r="F40" s="24">
        <f>$C$54*UNEP_2017!G42/UNEP_2017!$G$56</f>
        <v>0.58399300699300716</v>
      </c>
      <c r="G40" s="24" t="s">
        <v>58</v>
      </c>
      <c r="H40" s="25"/>
    </row>
    <row r="41" spans="1:8" x14ac:dyDescent="0.3">
      <c r="A41" s="14">
        <v>1998</v>
      </c>
      <c r="F41" s="24">
        <f>$C$54*UNEP_2017!G43/UNEP_2017!$G$56</f>
        <v>0.58632167832167847</v>
      </c>
      <c r="G41" s="24" t="s">
        <v>58</v>
      </c>
      <c r="H41" s="25"/>
    </row>
    <row r="42" spans="1:8" x14ac:dyDescent="0.3">
      <c r="A42" s="14">
        <v>1999</v>
      </c>
      <c r="F42" s="24">
        <f>$C$54*UNEP_2017!G44/UNEP_2017!$G$56</f>
        <v>0.5886503496503499</v>
      </c>
      <c r="G42" s="24" t="s">
        <v>58</v>
      </c>
      <c r="H42" s="25"/>
    </row>
    <row r="43" spans="1:8" x14ac:dyDescent="0.3">
      <c r="A43" s="14">
        <v>2000</v>
      </c>
      <c r="F43" s="24">
        <f>$C$54*UNEP_2017!G45/UNEP_2017!$G$56</f>
        <v>0.59097902097902089</v>
      </c>
      <c r="G43" s="24" t="s">
        <v>58</v>
      </c>
      <c r="H43" s="25"/>
    </row>
    <row r="44" spans="1:8" x14ac:dyDescent="0.3">
      <c r="A44" s="14">
        <v>2001</v>
      </c>
      <c r="F44" s="24">
        <f>$C$54*UNEP_2017!G46/UNEP_2017!$G$56</f>
        <v>0.59173426573426569</v>
      </c>
      <c r="G44" s="24" t="s">
        <v>58</v>
      </c>
      <c r="H44" s="25"/>
    </row>
    <row r="45" spans="1:8" x14ac:dyDescent="0.3">
      <c r="A45" s="14">
        <v>2002</v>
      </c>
      <c r="F45" s="24">
        <f>$C$54*UNEP_2017!G47/UNEP_2017!$G$56</f>
        <v>0.59248951048951048</v>
      </c>
      <c r="G45" s="24" t="s">
        <v>58</v>
      </c>
      <c r="H45" s="25"/>
    </row>
    <row r="46" spans="1:8" x14ac:dyDescent="0.3">
      <c r="A46" s="14">
        <v>2003</v>
      </c>
      <c r="F46" s="24">
        <f>$C$54*UNEP_2017!G48/UNEP_2017!$G$56</f>
        <v>0.59324475524475528</v>
      </c>
      <c r="G46" s="24" t="s">
        <v>58</v>
      </c>
      <c r="H46" s="25"/>
    </row>
    <row r="47" spans="1:8" x14ac:dyDescent="0.3">
      <c r="A47" s="14">
        <v>2004</v>
      </c>
      <c r="F47" s="24">
        <f>$C$54*UNEP_2017!G49/UNEP_2017!$G$56</f>
        <v>0.59399999999999997</v>
      </c>
      <c r="G47" s="24" t="s">
        <v>58</v>
      </c>
      <c r="H47" s="25"/>
    </row>
    <row r="48" spans="1:8" x14ac:dyDescent="0.3">
      <c r="A48" s="14">
        <v>2005</v>
      </c>
      <c r="F48" s="24">
        <f>$C$54*UNEP_2017!G50/UNEP_2017!$G$56</f>
        <v>0.59475524475524466</v>
      </c>
      <c r="G48" s="24" t="s">
        <v>58</v>
      </c>
      <c r="H48" s="25"/>
    </row>
    <row r="49" spans="1:19" x14ac:dyDescent="0.3">
      <c r="A49" s="14">
        <v>2006</v>
      </c>
      <c r="F49" s="24">
        <f>$C$54*UNEP_2017!G51/UNEP_2017!$G$56</f>
        <v>0.59551048951048946</v>
      </c>
      <c r="G49" s="24" t="s">
        <v>58</v>
      </c>
      <c r="H49" s="25"/>
    </row>
    <row r="50" spans="1:19" x14ac:dyDescent="0.3">
      <c r="A50" s="14">
        <v>2007</v>
      </c>
      <c r="F50" s="24">
        <f>$C$54*UNEP_2017!G52/UNEP_2017!$G$56</f>
        <v>0.59626573426573415</v>
      </c>
      <c r="G50" s="24" t="s">
        <v>58</v>
      </c>
    </row>
    <row r="51" spans="1:19" x14ac:dyDescent="0.3">
      <c r="A51" s="14">
        <v>2008</v>
      </c>
      <c r="F51" s="24">
        <f>$C$54*UNEP_2017!G53/UNEP_2017!$G$56</f>
        <v>0.59702097902097895</v>
      </c>
      <c r="G51" s="24" t="s">
        <v>58</v>
      </c>
      <c r="H51" s="25"/>
    </row>
    <row r="52" spans="1:19" x14ac:dyDescent="0.3">
      <c r="A52" s="14">
        <v>2009</v>
      </c>
      <c r="F52" s="24">
        <f>$C$54*UNEP_2017!G54/UNEP_2017!$G$56</f>
        <v>0.59777622377622364</v>
      </c>
      <c r="G52" s="24" t="s">
        <v>58</v>
      </c>
      <c r="H52" s="25"/>
    </row>
    <row r="53" spans="1:19" x14ac:dyDescent="0.3">
      <c r="A53" s="14">
        <v>2010</v>
      </c>
      <c r="F53" s="24">
        <f>$C$54*UNEP_2017!G55/UNEP_2017!$G$56</f>
        <v>0.59853146853146855</v>
      </c>
      <c r="G53" s="24" t="s">
        <v>58</v>
      </c>
      <c r="H53" s="25"/>
    </row>
    <row r="54" spans="1:19" x14ac:dyDescent="0.3">
      <c r="A54" s="14">
        <v>2011</v>
      </c>
      <c r="C54" s="14">
        <f>Shah_2014!C5</f>
        <v>0.6</v>
      </c>
      <c r="D54" s="14" t="s">
        <v>42</v>
      </c>
      <c r="E54" s="14" t="s">
        <v>47</v>
      </c>
      <c r="F54" s="31">
        <f>$C$54*UNEP_2017!G56/UNEP_2017!$G$56</f>
        <v>0.6</v>
      </c>
      <c r="G54" s="14" t="s">
        <v>47</v>
      </c>
      <c r="H54" s="25"/>
    </row>
    <row r="55" spans="1:19" x14ac:dyDescent="0.3">
      <c r="A55" s="14">
        <v>2012</v>
      </c>
      <c r="F55" s="24">
        <f>$C$54*UNEP_2017!G57/UNEP_2017!$G$56</f>
        <v>0.60146853146853141</v>
      </c>
      <c r="G55" s="24" t="s">
        <v>58</v>
      </c>
      <c r="H55" s="25"/>
    </row>
    <row r="56" spans="1:19" x14ac:dyDescent="0.3">
      <c r="A56" s="14">
        <v>2013</v>
      </c>
      <c r="F56" s="24">
        <f>$C$54*UNEP_2017!G58/UNEP_2017!$G$56</f>
        <v>0.60293706293706295</v>
      </c>
      <c r="G56" s="24" t="s">
        <v>58</v>
      </c>
      <c r="H56" s="25"/>
    </row>
    <row r="57" spans="1:19" x14ac:dyDescent="0.3">
      <c r="A57" s="14">
        <v>2014</v>
      </c>
      <c r="F57" s="24">
        <f>$C$54*UNEP_2017!G59/UNEP_2017!$G$56</f>
        <v>0.60440559440559438</v>
      </c>
      <c r="G57" s="24" t="s">
        <v>58</v>
      </c>
      <c r="H57" s="25"/>
    </row>
    <row r="58" spans="1:19" x14ac:dyDescent="0.3">
      <c r="A58" s="14">
        <v>2015</v>
      </c>
      <c r="F58" s="24">
        <f>$C$54*UNEP_2017!G60/UNEP_2017!$G$56</f>
        <v>0.60587412587412592</v>
      </c>
      <c r="G58" s="24" t="s">
        <v>58</v>
      </c>
      <c r="H58" s="25"/>
    </row>
    <row r="59" spans="1:19" x14ac:dyDescent="0.3">
      <c r="A59" s="14">
        <v>2016</v>
      </c>
      <c r="F59" s="24">
        <f>$C$54*UNEP_2017!G61/UNEP_2017!$G$56</f>
        <v>0.60734265734265724</v>
      </c>
      <c r="G59" s="24" t="s">
        <v>58</v>
      </c>
      <c r="H59" s="25"/>
    </row>
    <row r="60" spans="1:19" x14ac:dyDescent="0.3">
      <c r="A60" s="14">
        <v>2017</v>
      </c>
      <c r="F60" s="24">
        <f>$C$54*UNEP_2017!G62/UNEP_2017!$G$56</f>
        <v>0.6088111888111889</v>
      </c>
      <c r="G60" s="24" t="s">
        <v>58</v>
      </c>
      <c r="H60" s="25"/>
    </row>
    <row r="61" spans="1:19" x14ac:dyDescent="0.3">
      <c r="A61" s="14">
        <v>2018</v>
      </c>
      <c r="C61" s="23"/>
      <c r="D61" s="23"/>
      <c r="F61" s="24">
        <f>$C$54*UNEP_2017!G63/UNEP_2017!$G$56</f>
        <v>0.61027972027972044</v>
      </c>
      <c r="G61" s="24" t="s">
        <v>58</v>
      </c>
      <c r="H61" s="25"/>
      <c r="J61" s="23"/>
      <c r="K61" s="23"/>
      <c r="N61" s="23"/>
      <c r="O61" s="23"/>
      <c r="R61" s="23"/>
      <c r="S61" s="23"/>
    </row>
    <row r="62" spans="1:19" x14ac:dyDescent="0.3">
      <c r="A62" s="14">
        <v>2019</v>
      </c>
      <c r="F62" s="24">
        <f>$C$54*UNEP_2017!G64/UNEP_2017!$G$56</f>
        <v>0.61174825174825176</v>
      </c>
      <c r="G62" s="24" t="s">
        <v>58</v>
      </c>
      <c r="H62" s="25"/>
    </row>
    <row r="63" spans="1:19" x14ac:dyDescent="0.3">
      <c r="A63" s="14">
        <v>2020</v>
      </c>
      <c r="F63" s="24">
        <f>$C$54*UNEP_2017!G65/UNEP_2017!$G$56</f>
        <v>0.61321678321678341</v>
      </c>
      <c r="G63" s="24" t="s">
        <v>58</v>
      </c>
      <c r="H63" s="2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57757-E31E-4537-A473-9FD6BED5FAF0}">
  <sheetPr>
    <tabColor rgb="FF92D050"/>
  </sheetPr>
  <dimension ref="A1:H65"/>
  <sheetViews>
    <sheetView zoomScale="80" zoomScaleNormal="80" workbookViewId="0"/>
  </sheetViews>
  <sheetFormatPr defaultColWidth="9" defaultRowHeight="14.4" x14ac:dyDescent="0.3"/>
  <cols>
    <col min="1" max="1" width="9" style="11"/>
    <col min="2" max="2" width="19.19921875" style="11" bestFit="1" customWidth="1"/>
    <col min="3" max="5" width="9" style="11"/>
    <col min="6" max="6" width="19.19921875" style="11" bestFit="1" customWidth="1"/>
    <col min="7" max="7" width="9" style="11"/>
    <col min="8" max="8" width="11.8984375" style="11" bestFit="1" customWidth="1"/>
    <col min="9" max="16384" width="9" style="11"/>
  </cols>
  <sheetData>
    <row r="1" spans="1:8" x14ac:dyDescent="0.3">
      <c r="A1" s="11" t="s">
        <v>49</v>
      </c>
    </row>
    <row r="2" spans="1:8" x14ac:dyDescent="0.3">
      <c r="A2" s="12" t="s">
        <v>50</v>
      </c>
    </row>
    <row r="3" spans="1:8" x14ac:dyDescent="0.3">
      <c r="A3" s="26" t="s">
        <v>51</v>
      </c>
    </row>
    <row r="4" spans="1:8" x14ac:dyDescent="0.3">
      <c r="A4" s="27" t="s">
        <v>43</v>
      </c>
      <c r="B4" s="27" t="s">
        <v>19</v>
      </c>
      <c r="C4" s="27" t="s">
        <v>52</v>
      </c>
      <c r="E4" s="27" t="s">
        <v>43</v>
      </c>
      <c r="F4" s="27" t="s">
        <v>19</v>
      </c>
      <c r="G4" s="27" t="s">
        <v>52</v>
      </c>
      <c r="H4" s="27" t="s">
        <v>53</v>
      </c>
    </row>
    <row r="5" spans="1:8" x14ac:dyDescent="0.3">
      <c r="A5" s="28">
        <v>1960</v>
      </c>
      <c r="B5" s="28" t="s">
        <v>54</v>
      </c>
      <c r="C5" s="28">
        <v>0.88</v>
      </c>
      <c r="E5" s="28">
        <v>1960</v>
      </c>
      <c r="F5" s="28" t="s">
        <v>54</v>
      </c>
      <c r="G5" s="28">
        <f>C5</f>
        <v>0.88</v>
      </c>
      <c r="H5" s="28" t="s">
        <v>55</v>
      </c>
    </row>
    <row r="6" spans="1:8" x14ac:dyDescent="0.3">
      <c r="A6" s="28">
        <v>1980</v>
      </c>
      <c r="B6" s="28" t="s">
        <v>54</v>
      </c>
      <c r="C6" s="28">
        <v>0.9</v>
      </c>
      <c r="E6" s="28">
        <v>1961</v>
      </c>
      <c r="F6" s="28" t="s">
        <v>54</v>
      </c>
      <c r="G6" s="29">
        <f t="shared" ref="G6:G24" si="0">G5+(($G$25-$G$5)/($E$25-$E$5))</f>
        <v>0.88100000000000001</v>
      </c>
      <c r="H6" s="29" t="s">
        <v>56</v>
      </c>
    </row>
    <row r="7" spans="1:8" x14ac:dyDescent="0.3">
      <c r="A7" s="28">
        <v>1990</v>
      </c>
      <c r="B7" s="28" t="s">
        <v>54</v>
      </c>
      <c r="C7" s="28">
        <v>0.90200000000000002</v>
      </c>
      <c r="E7" s="28">
        <v>1962</v>
      </c>
      <c r="F7" s="28" t="s">
        <v>54</v>
      </c>
      <c r="G7" s="29">
        <f t="shared" si="0"/>
        <v>0.88200000000000001</v>
      </c>
      <c r="H7" s="29" t="s">
        <v>56</v>
      </c>
    </row>
    <row r="8" spans="1:8" x14ac:dyDescent="0.3">
      <c r="A8" s="28">
        <v>2000</v>
      </c>
      <c r="B8" s="28" t="s">
        <v>54</v>
      </c>
      <c r="C8" s="28">
        <v>0.93899999999999995</v>
      </c>
      <c r="E8" s="28">
        <v>1963</v>
      </c>
      <c r="F8" s="28" t="s">
        <v>54</v>
      </c>
      <c r="G8" s="29">
        <f t="shared" si="0"/>
        <v>0.88300000000000001</v>
      </c>
      <c r="H8" s="29" t="s">
        <v>56</v>
      </c>
    </row>
    <row r="9" spans="1:8" x14ac:dyDescent="0.3">
      <c r="A9" s="28">
        <v>2010</v>
      </c>
      <c r="B9" s="28" t="s">
        <v>54</v>
      </c>
      <c r="C9" s="28">
        <v>0.95099999999999996</v>
      </c>
      <c r="E9" s="28">
        <v>1964</v>
      </c>
      <c r="F9" s="28" t="s">
        <v>54</v>
      </c>
      <c r="G9" s="29">
        <f t="shared" si="0"/>
        <v>0.88400000000000001</v>
      </c>
      <c r="H9" s="29" t="s">
        <v>56</v>
      </c>
    </row>
    <row r="10" spans="1:8" x14ac:dyDescent="0.3">
      <c r="A10" s="28">
        <v>2013</v>
      </c>
      <c r="B10" s="28" t="s">
        <v>54</v>
      </c>
      <c r="C10" s="28">
        <v>0.95799999999999996</v>
      </c>
      <c r="E10" s="28">
        <v>1965</v>
      </c>
      <c r="F10" s="28" t="s">
        <v>54</v>
      </c>
      <c r="G10" s="29">
        <f t="shared" si="0"/>
        <v>0.88500000000000001</v>
      </c>
      <c r="H10" s="29" t="s">
        <v>56</v>
      </c>
    </row>
    <row r="11" spans="1:8" x14ac:dyDescent="0.3">
      <c r="E11" s="28">
        <v>1966</v>
      </c>
      <c r="F11" s="28" t="s">
        <v>54</v>
      </c>
      <c r="G11" s="29">
        <f t="shared" si="0"/>
        <v>0.88600000000000001</v>
      </c>
      <c r="H11" s="29" t="s">
        <v>56</v>
      </c>
    </row>
    <row r="12" spans="1:8" x14ac:dyDescent="0.3">
      <c r="E12" s="28">
        <v>1967</v>
      </c>
      <c r="F12" s="28" t="s">
        <v>54</v>
      </c>
      <c r="G12" s="29">
        <f t="shared" si="0"/>
        <v>0.88700000000000001</v>
      </c>
      <c r="H12" s="29" t="s">
        <v>56</v>
      </c>
    </row>
    <row r="13" spans="1:8" x14ac:dyDescent="0.3">
      <c r="E13" s="28">
        <v>1968</v>
      </c>
      <c r="F13" s="28" t="s">
        <v>54</v>
      </c>
      <c r="G13" s="29">
        <f t="shared" si="0"/>
        <v>0.88800000000000001</v>
      </c>
      <c r="H13" s="29" t="s">
        <v>56</v>
      </c>
    </row>
    <row r="14" spans="1:8" x14ac:dyDescent="0.3">
      <c r="E14" s="28">
        <v>1969</v>
      </c>
      <c r="F14" s="28" t="s">
        <v>54</v>
      </c>
      <c r="G14" s="29">
        <f t="shared" si="0"/>
        <v>0.88900000000000001</v>
      </c>
      <c r="H14" s="29" t="s">
        <v>56</v>
      </c>
    </row>
    <row r="15" spans="1:8" x14ac:dyDescent="0.3">
      <c r="E15" s="28">
        <v>1970</v>
      </c>
      <c r="F15" s="28" t="s">
        <v>54</v>
      </c>
      <c r="G15" s="29">
        <f t="shared" si="0"/>
        <v>0.89</v>
      </c>
      <c r="H15" s="29" t="s">
        <v>56</v>
      </c>
    </row>
    <row r="16" spans="1:8" x14ac:dyDescent="0.3">
      <c r="E16" s="28">
        <v>1971</v>
      </c>
      <c r="F16" s="28" t="s">
        <v>54</v>
      </c>
      <c r="G16" s="29">
        <f t="shared" si="0"/>
        <v>0.89100000000000001</v>
      </c>
      <c r="H16" s="29" t="s">
        <v>56</v>
      </c>
    </row>
    <row r="17" spans="5:8" x14ac:dyDescent="0.3">
      <c r="E17" s="28">
        <v>1972</v>
      </c>
      <c r="F17" s="28" t="s">
        <v>54</v>
      </c>
      <c r="G17" s="29">
        <f t="shared" si="0"/>
        <v>0.89200000000000002</v>
      </c>
      <c r="H17" s="29" t="s">
        <v>56</v>
      </c>
    </row>
    <row r="18" spans="5:8" x14ac:dyDescent="0.3">
      <c r="E18" s="28">
        <v>1973</v>
      </c>
      <c r="F18" s="28" t="s">
        <v>54</v>
      </c>
      <c r="G18" s="29">
        <f t="shared" si="0"/>
        <v>0.89300000000000002</v>
      </c>
      <c r="H18" s="29" t="s">
        <v>56</v>
      </c>
    </row>
    <row r="19" spans="5:8" x14ac:dyDescent="0.3">
      <c r="E19" s="28">
        <v>1974</v>
      </c>
      <c r="F19" s="28" t="s">
        <v>54</v>
      </c>
      <c r="G19" s="29">
        <f t="shared" si="0"/>
        <v>0.89400000000000002</v>
      </c>
      <c r="H19" s="29" t="s">
        <v>56</v>
      </c>
    </row>
    <row r="20" spans="5:8" x14ac:dyDescent="0.3">
      <c r="E20" s="28">
        <v>1975</v>
      </c>
      <c r="F20" s="28" t="s">
        <v>54</v>
      </c>
      <c r="G20" s="29">
        <f t="shared" si="0"/>
        <v>0.89500000000000002</v>
      </c>
      <c r="H20" s="29" t="s">
        <v>56</v>
      </c>
    </row>
    <row r="21" spans="5:8" x14ac:dyDescent="0.3">
      <c r="E21" s="28">
        <v>1976</v>
      </c>
      <c r="F21" s="28" t="s">
        <v>54</v>
      </c>
      <c r="G21" s="29">
        <f t="shared" si="0"/>
        <v>0.89600000000000002</v>
      </c>
      <c r="H21" s="29" t="s">
        <v>56</v>
      </c>
    </row>
    <row r="22" spans="5:8" x14ac:dyDescent="0.3">
      <c r="E22" s="28">
        <v>1977</v>
      </c>
      <c r="F22" s="28" t="s">
        <v>54</v>
      </c>
      <c r="G22" s="29">
        <f t="shared" si="0"/>
        <v>0.89700000000000002</v>
      </c>
      <c r="H22" s="29" t="s">
        <v>56</v>
      </c>
    </row>
    <row r="23" spans="5:8" x14ac:dyDescent="0.3">
      <c r="E23" s="28">
        <v>1978</v>
      </c>
      <c r="F23" s="28" t="s">
        <v>54</v>
      </c>
      <c r="G23" s="29">
        <f t="shared" si="0"/>
        <v>0.89800000000000002</v>
      </c>
      <c r="H23" s="29" t="s">
        <v>56</v>
      </c>
    </row>
    <row r="24" spans="5:8" x14ac:dyDescent="0.3">
      <c r="E24" s="28">
        <v>1979</v>
      </c>
      <c r="F24" s="28" t="s">
        <v>54</v>
      </c>
      <c r="G24" s="29">
        <f t="shared" si="0"/>
        <v>0.89900000000000002</v>
      </c>
      <c r="H24" s="29" t="s">
        <v>56</v>
      </c>
    </row>
    <row r="25" spans="5:8" x14ac:dyDescent="0.3">
      <c r="E25" s="28">
        <v>1980</v>
      </c>
      <c r="F25" s="28" t="s">
        <v>54</v>
      </c>
      <c r="G25" s="28">
        <f>C6</f>
        <v>0.9</v>
      </c>
      <c r="H25" s="28" t="s">
        <v>55</v>
      </c>
    </row>
    <row r="26" spans="5:8" x14ac:dyDescent="0.3">
      <c r="E26" s="28">
        <v>1981</v>
      </c>
      <c r="F26" s="28" t="s">
        <v>54</v>
      </c>
      <c r="G26" s="29">
        <f t="shared" ref="G26:G34" si="1">G25+(($G$35-$G$25)/($E$35-$E$25))</f>
        <v>0.9002</v>
      </c>
      <c r="H26" s="29" t="s">
        <v>56</v>
      </c>
    </row>
    <row r="27" spans="5:8" x14ac:dyDescent="0.3">
      <c r="E27" s="28">
        <v>1982</v>
      </c>
      <c r="F27" s="28" t="s">
        <v>54</v>
      </c>
      <c r="G27" s="29">
        <f t="shared" si="1"/>
        <v>0.90039999999999998</v>
      </c>
      <c r="H27" s="29" t="s">
        <v>56</v>
      </c>
    </row>
    <row r="28" spans="5:8" x14ac:dyDescent="0.3">
      <c r="E28" s="28">
        <v>1983</v>
      </c>
      <c r="F28" s="28" t="s">
        <v>54</v>
      </c>
      <c r="G28" s="29">
        <f t="shared" si="1"/>
        <v>0.90059999999999996</v>
      </c>
      <c r="H28" s="29" t="s">
        <v>56</v>
      </c>
    </row>
    <row r="29" spans="5:8" x14ac:dyDescent="0.3">
      <c r="E29" s="28">
        <v>1984</v>
      </c>
      <c r="F29" s="28" t="s">
        <v>54</v>
      </c>
      <c r="G29" s="29">
        <f t="shared" si="1"/>
        <v>0.90079999999999993</v>
      </c>
      <c r="H29" s="29" t="s">
        <v>56</v>
      </c>
    </row>
    <row r="30" spans="5:8" x14ac:dyDescent="0.3">
      <c r="E30" s="28">
        <v>1985</v>
      </c>
      <c r="F30" s="28" t="s">
        <v>54</v>
      </c>
      <c r="G30" s="29">
        <f t="shared" si="1"/>
        <v>0.90099999999999991</v>
      </c>
      <c r="H30" s="29" t="s">
        <v>56</v>
      </c>
    </row>
    <row r="31" spans="5:8" x14ac:dyDescent="0.3">
      <c r="E31" s="28">
        <v>1986</v>
      </c>
      <c r="F31" s="28" t="s">
        <v>54</v>
      </c>
      <c r="G31" s="29">
        <f t="shared" si="1"/>
        <v>0.90119999999999989</v>
      </c>
      <c r="H31" s="29" t="s">
        <v>56</v>
      </c>
    </row>
    <row r="32" spans="5:8" x14ac:dyDescent="0.3">
      <c r="E32" s="28">
        <v>1987</v>
      </c>
      <c r="F32" s="28" t="s">
        <v>54</v>
      </c>
      <c r="G32" s="29">
        <f t="shared" si="1"/>
        <v>0.90139999999999987</v>
      </c>
      <c r="H32" s="29" t="s">
        <v>56</v>
      </c>
    </row>
    <row r="33" spans="5:8" x14ac:dyDescent="0.3">
      <c r="E33" s="28">
        <v>1988</v>
      </c>
      <c r="F33" s="28" t="s">
        <v>54</v>
      </c>
      <c r="G33" s="29">
        <f t="shared" si="1"/>
        <v>0.90159999999999985</v>
      </c>
      <c r="H33" s="29" t="s">
        <v>56</v>
      </c>
    </row>
    <row r="34" spans="5:8" x14ac:dyDescent="0.3">
      <c r="E34" s="28">
        <v>1989</v>
      </c>
      <c r="F34" s="28" t="s">
        <v>54</v>
      </c>
      <c r="G34" s="29">
        <f t="shared" si="1"/>
        <v>0.90179999999999982</v>
      </c>
      <c r="H34" s="29" t="s">
        <v>56</v>
      </c>
    </row>
    <row r="35" spans="5:8" x14ac:dyDescent="0.3">
      <c r="E35" s="28">
        <v>1990</v>
      </c>
      <c r="F35" s="28" t="s">
        <v>54</v>
      </c>
      <c r="G35" s="28">
        <f>C7</f>
        <v>0.90200000000000002</v>
      </c>
      <c r="H35" s="28" t="s">
        <v>55</v>
      </c>
    </row>
    <row r="36" spans="5:8" x14ac:dyDescent="0.3">
      <c r="E36" s="28">
        <v>1991</v>
      </c>
      <c r="F36" s="28" t="s">
        <v>54</v>
      </c>
      <c r="G36" s="29">
        <f t="shared" ref="G36:G44" si="2">G35+(($G$45-$G$35)/($E$45-$E$35))</f>
        <v>0.90570000000000006</v>
      </c>
      <c r="H36" s="29" t="s">
        <v>56</v>
      </c>
    </row>
    <row r="37" spans="5:8" x14ac:dyDescent="0.3">
      <c r="E37" s="28">
        <v>1992</v>
      </c>
      <c r="F37" s="28" t="s">
        <v>54</v>
      </c>
      <c r="G37" s="29">
        <f t="shared" si="2"/>
        <v>0.9094000000000001</v>
      </c>
      <c r="H37" s="29" t="s">
        <v>56</v>
      </c>
    </row>
    <row r="38" spans="5:8" x14ac:dyDescent="0.3">
      <c r="E38" s="28">
        <v>1993</v>
      </c>
      <c r="F38" s="28" t="s">
        <v>54</v>
      </c>
      <c r="G38" s="29">
        <f t="shared" si="2"/>
        <v>0.91310000000000013</v>
      </c>
      <c r="H38" s="29" t="s">
        <v>56</v>
      </c>
    </row>
    <row r="39" spans="5:8" x14ac:dyDescent="0.3">
      <c r="E39" s="28">
        <v>1994</v>
      </c>
      <c r="F39" s="28" t="s">
        <v>54</v>
      </c>
      <c r="G39" s="29">
        <f t="shared" si="2"/>
        <v>0.91680000000000017</v>
      </c>
      <c r="H39" s="29" t="s">
        <v>56</v>
      </c>
    </row>
    <row r="40" spans="5:8" x14ac:dyDescent="0.3">
      <c r="E40" s="28">
        <v>1995</v>
      </c>
      <c r="F40" s="28" t="s">
        <v>54</v>
      </c>
      <c r="G40" s="29">
        <f t="shared" si="2"/>
        <v>0.92050000000000021</v>
      </c>
      <c r="H40" s="29" t="s">
        <v>56</v>
      </c>
    </row>
    <row r="41" spans="5:8" x14ac:dyDescent="0.3">
      <c r="E41" s="28">
        <v>1996</v>
      </c>
      <c r="F41" s="28" t="s">
        <v>54</v>
      </c>
      <c r="G41" s="29">
        <f t="shared" si="2"/>
        <v>0.92420000000000024</v>
      </c>
      <c r="H41" s="29" t="s">
        <v>56</v>
      </c>
    </row>
    <row r="42" spans="5:8" x14ac:dyDescent="0.3">
      <c r="E42" s="28">
        <v>1997</v>
      </c>
      <c r="F42" s="28" t="s">
        <v>54</v>
      </c>
      <c r="G42" s="29">
        <f t="shared" si="2"/>
        <v>0.92790000000000028</v>
      </c>
      <c r="H42" s="29" t="s">
        <v>56</v>
      </c>
    </row>
    <row r="43" spans="5:8" x14ac:dyDescent="0.3">
      <c r="E43" s="28">
        <v>1998</v>
      </c>
      <c r="F43" s="28" t="s">
        <v>54</v>
      </c>
      <c r="G43" s="29">
        <f t="shared" si="2"/>
        <v>0.93160000000000032</v>
      </c>
      <c r="H43" s="29" t="s">
        <v>56</v>
      </c>
    </row>
    <row r="44" spans="5:8" x14ac:dyDescent="0.3">
      <c r="E44" s="28">
        <v>1999</v>
      </c>
      <c r="F44" s="28" t="s">
        <v>54</v>
      </c>
      <c r="G44" s="29">
        <f t="shared" si="2"/>
        <v>0.93530000000000035</v>
      </c>
      <c r="H44" s="29" t="s">
        <v>56</v>
      </c>
    </row>
    <row r="45" spans="5:8" x14ac:dyDescent="0.3">
      <c r="E45" s="28">
        <v>2000</v>
      </c>
      <c r="F45" s="28" t="s">
        <v>54</v>
      </c>
      <c r="G45" s="28">
        <f>C8</f>
        <v>0.93899999999999995</v>
      </c>
      <c r="H45" s="28" t="s">
        <v>55</v>
      </c>
    </row>
    <row r="46" spans="5:8" x14ac:dyDescent="0.3">
      <c r="E46" s="28">
        <v>2001</v>
      </c>
      <c r="F46" s="28" t="s">
        <v>54</v>
      </c>
      <c r="G46" s="29">
        <f t="shared" ref="G46:G54" si="3">G45+(($G$55-$G$45)/($E$55-$E$45))</f>
        <v>0.94019999999999992</v>
      </c>
      <c r="H46" s="29" t="s">
        <v>56</v>
      </c>
    </row>
    <row r="47" spans="5:8" x14ac:dyDescent="0.3">
      <c r="E47" s="28">
        <v>2002</v>
      </c>
      <c r="F47" s="28" t="s">
        <v>54</v>
      </c>
      <c r="G47" s="29">
        <f t="shared" si="3"/>
        <v>0.9413999999999999</v>
      </c>
      <c r="H47" s="29" t="s">
        <v>56</v>
      </c>
    </row>
    <row r="48" spans="5:8" x14ac:dyDescent="0.3">
      <c r="E48" s="28">
        <v>2003</v>
      </c>
      <c r="F48" s="28" t="s">
        <v>54</v>
      </c>
      <c r="G48" s="29">
        <f t="shared" si="3"/>
        <v>0.94259999999999988</v>
      </c>
      <c r="H48" s="29" t="s">
        <v>56</v>
      </c>
    </row>
    <row r="49" spans="5:8" x14ac:dyDescent="0.3">
      <c r="E49" s="28">
        <v>2004</v>
      </c>
      <c r="F49" s="28" t="s">
        <v>54</v>
      </c>
      <c r="G49" s="29">
        <f t="shared" si="3"/>
        <v>0.94379999999999986</v>
      </c>
      <c r="H49" s="29" t="s">
        <v>56</v>
      </c>
    </row>
    <row r="50" spans="5:8" x14ac:dyDescent="0.3">
      <c r="E50" s="28">
        <v>2005</v>
      </c>
      <c r="F50" s="28" t="s">
        <v>54</v>
      </c>
      <c r="G50" s="29">
        <f t="shared" si="3"/>
        <v>0.94499999999999984</v>
      </c>
      <c r="H50" s="29" t="s">
        <v>56</v>
      </c>
    </row>
    <row r="51" spans="5:8" x14ac:dyDescent="0.3">
      <c r="E51" s="28">
        <v>2006</v>
      </c>
      <c r="F51" s="28" t="s">
        <v>54</v>
      </c>
      <c r="G51" s="29">
        <f t="shared" si="3"/>
        <v>0.94619999999999982</v>
      </c>
      <c r="H51" s="29" t="s">
        <v>56</v>
      </c>
    </row>
    <row r="52" spans="5:8" x14ac:dyDescent="0.3">
      <c r="E52" s="28">
        <v>2007</v>
      </c>
      <c r="F52" s="28" t="s">
        <v>54</v>
      </c>
      <c r="G52" s="29">
        <f t="shared" si="3"/>
        <v>0.9473999999999998</v>
      </c>
      <c r="H52" s="29" t="s">
        <v>56</v>
      </c>
    </row>
    <row r="53" spans="5:8" x14ac:dyDescent="0.3">
      <c r="E53" s="28">
        <v>2008</v>
      </c>
      <c r="F53" s="28" t="s">
        <v>54</v>
      </c>
      <c r="G53" s="29">
        <f t="shared" si="3"/>
        <v>0.94859999999999978</v>
      </c>
      <c r="H53" s="29" t="s">
        <v>56</v>
      </c>
    </row>
    <row r="54" spans="5:8" x14ac:dyDescent="0.3">
      <c r="E54" s="28">
        <v>2009</v>
      </c>
      <c r="F54" s="28" t="s">
        <v>54</v>
      </c>
      <c r="G54" s="29">
        <f t="shared" si="3"/>
        <v>0.94979999999999976</v>
      </c>
      <c r="H54" s="29" t="s">
        <v>56</v>
      </c>
    </row>
    <row r="55" spans="5:8" x14ac:dyDescent="0.3">
      <c r="E55" s="28">
        <v>2010</v>
      </c>
      <c r="F55" s="28" t="s">
        <v>54</v>
      </c>
      <c r="G55" s="28">
        <f>C9</f>
        <v>0.95099999999999996</v>
      </c>
      <c r="H55" s="28" t="s">
        <v>55</v>
      </c>
    </row>
    <row r="56" spans="5:8" x14ac:dyDescent="0.3">
      <c r="E56" s="28">
        <v>2011</v>
      </c>
      <c r="F56" s="28" t="s">
        <v>54</v>
      </c>
      <c r="G56" s="30">
        <f>G55+(($G$58-$G$55)/($E$58-$E$55))</f>
        <v>0.95333333333333325</v>
      </c>
      <c r="H56" s="29" t="s">
        <v>56</v>
      </c>
    </row>
    <row r="57" spans="5:8" x14ac:dyDescent="0.3">
      <c r="E57" s="28">
        <v>2012</v>
      </c>
      <c r="F57" s="28" t="s">
        <v>54</v>
      </c>
      <c r="G57" s="30">
        <f>G56+(($G$58-$G$55)/($E$58-$E$55))</f>
        <v>0.95566666666666655</v>
      </c>
      <c r="H57" s="29" t="s">
        <v>56</v>
      </c>
    </row>
    <row r="58" spans="5:8" x14ac:dyDescent="0.3">
      <c r="E58" s="28">
        <v>2013</v>
      </c>
      <c r="F58" s="28" t="s">
        <v>54</v>
      </c>
      <c r="G58" s="28">
        <f>C10</f>
        <v>0.95799999999999996</v>
      </c>
      <c r="H58" s="28" t="s">
        <v>55</v>
      </c>
    </row>
    <row r="59" spans="5:8" x14ac:dyDescent="0.3">
      <c r="E59" s="28">
        <v>2014</v>
      </c>
      <c r="F59" s="28" t="s">
        <v>54</v>
      </c>
      <c r="G59" s="30">
        <f t="shared" ref="G59:G65" si="4">_xlfn.FORECAST.LINEAR(E59,G55:G58,E55:E58)</f>
        <v>0.96033333333333326</v>
      </c>
      <c r="H59" s="29" t="s">
        <v>57</v>
      </c>
    </row>
    <row r="60" spans="5:8" x14ac:dyDescent="0.3">
      <c r="E60" s="28">
        <v>2015</v>
      </c>
      <c r="F60" s="28" t="s">
        <v>54</v>
      </c>
      <c r="G60" s="30">
        <f t="shared" si="4"/>
        <v>0.96266666666666678</v>
      </c>
      <c r="H60" s="29" t="s">
        <v>57</v>
      </c>
    </row>
    <row r="61" spans="5:8" x14ac:dyDescent="0.3">
      <c r="E61" s="28">
        <v>2016</v>
      </c>
      <c r="F61" s="28" t="s">
        <v>54</v>
      </c>
      <c r="G61" s="30">
        <f t="shared" si="4"/>
        <v>0.96499999999999986</v>
      </c>
      <c r="H61" s="29" t="s">
        <v>57</v>
      </c>
    </row>
    <row r="62" spans="5:8" x14ac:dyDescent="0.3">
      <c r="E62" s="28">
        <v>2017</v>
      </c>
      <c r="F62" s="28" t="s">
        <v>54</v>
      </c>
      <c r="G62" s="30">
        <f t="shared" si="4"/>
        <v>0.96733333333333338</v>
      </c>
      <c r="H62" s="29" t="s">
        <v>57</v>
      </c>
    </row>
    <row r="63" spans="5:8" x14ac:dyDescent="0.3">
      <c r="E63" s="28">
        <v>2018</v>
      </c>
      <c r="F63" s="28" t="s">
        <v>54</v>
      </c>
      <c r="G63" s="30">
        <f t="shared" si="4"/>
        <v>0.9696666666666669</v>
      </c>
      <c r="H63" s="29" t="s">
        <v>57</v>
      </c>
    </row>
    <row r="64" spans="5:8" x14ac:dyDescent="0.3">
      <c r="E64" s="28">
        <v>2019</v>
      </c>
      <c r="F64" s="28" t="s">
        <v>54</v>
      </c>
      <c r="G64" s="30">
        <f t="shared" si="4"/>
        <v>0.97199999999999998</v>
      </c>
      <c r="H64" s="29" t="s">
        <v>57</v>
      </c>
    </row>
    <row r="65" spans="5:8" x14ac:dyDescent="0.3">
      <c r="E65" s="28">
        <v>2020</v>
      </c>
      <c r="F65" s="28" t="s">
        <v>54</v>
      </c>
      <c r="G65" s="30">
        <f t="shared" si="4"/>
        <v>0.9743333333333335</v>
      </c>
      <c r="H65" s="29" t="s">
        <v>57</v>
      </c>
    </row>
  </sheetData>
  <hyperlinks>
    <hyperlink ref="A2" r:id="rId1" xr:uid="{02A4D880-1FC5-4A0D-A3F6-6A09EB72186A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BE0E0-DD1F-4C9B-9BA0-314D1AA04F3C}">
  <sheetPr>
    <tabColor rgb="FF92D050"/>
  </sheetPr>
  <dimension ref="A1:C5"/>
  <sheetViews>
    <sheetView workbookViewId="0"/>
  </sheetViews>
  <sheetFormatPr defaultRowHeight="15.6" x14ac:dyDescent="0.3"/>
  <cols>
    <col min="2" max="2" width="19.59765625" bestFit="1" customWidth="1"/>
    <col min="3" max="3" width="11.09765625" bestFit="1" customWidth="1"/>
  </cols>
  <sheetData>
    <row r="1" spans="1:3" x14ac:dyDescent="0.3">
      <c r="A1" t="s">
        <v>40</v>
      </c>
    </row>
    <row r="2" spans="1:3" x14ac:dyDescent="0.3">
      <c r="A2" s="9" t="s">
        <v>39</v>
      </c>
    </row>
    <row r="4" spans="1:3" x14ac:dyDescent="0.3">
      <c r="A4" s="13" t="s">
        <v>43</v>
      </c>
      <c r="B4" s="13" t="s">
        <v>41</v>
      </c>
      <c r="C4" s="13" t="s">
        <v>44</v>
      </c>
    </row>
    <row r="5" spans="1:3" x14ac:dyDescent="0.3">
      <c r="A5" s="8">
        <v>2011</v>
      </c>
      <c r="B5" s="8" t="s">
        <v>42</v>
      </c>
      <c r="C5" s="8">
        <v>0.6</v>
      </c>
    </row>
  </sheetData>
  <hyperlinks>
    <hyperlink ref="A2" r:id="rId1" xr:uid="{D3300FAB-EFCC-445C-B4A4-6F69CBC7744A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"/>
  <sheetViews>
    <sheetView zoomScale="80" zoomScaleNormal="80" workbookViewId="0"/>
  </sheetViews>
  <sheetFormatPr defaultRowHeight="15.6" x14ac:dyDescent="0.3"/>
  <sheetData>
    <row r="1" spans="1:1" x14ac:dyDescent="0.3">
      <c r="A1" t="s">
        <v>34</v>
      </c>
    </row>
    <row r="2" spans="1:1" x14ac:dyDescent="0.3">
      <c r="A2" s="9" t="s">
        <v>33</v>
      </c>
    </row>
  </sheetData>
  <hyperlinks>
    <hyperlink ref="A2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6:AT81"/>
  <sheetViews>
    <sheetView topLeftCell="A20" zoomScale="60" zoomScaleNormal="60" workbookViewId="0">
      <selection activeCell="M48" sqref="M48"/>
    </sheetView>
  </sheetViews>
  <sheetFormatPr defaultColWidth="11" defaultRowHeight="15.6" x14ac:dyDescent="0.3"/>
  <sheetData>
    <row r="6" spans="3:46" s="1" customFormat="1" x14ac:dyDescent="0.3">
      <c r="D6" s="1">
        <v>1971</v>
      </c>
      <c r="E6" s="1">
        <v>1972</v>
      </c>
      <c r="F6" s="1">
        <v>1973</v>
      </c>
      <c r="G6" s="1">
        <v>1974</v>
      </c>
      <c r="H6" s="1">
        <v>1975</v>
      </c>
      <c r="I6" s="1">
        <v>1976</v>
      </c>
      <c r="J6" s="1">
        <v>1977</v>
      </c>
      <c r="K6" s="1">
        <v>1978</v>
      </c>
      <c r="L6" s="1">
        <v>1979</v>
      </c>
      <c r="M6" s="1">
        <v>1980</v>
      </c>
      <c r="N6" s="1">
        <v>1981</v>
      </c>
      <c r="O6" s="1">
        <v>1982</v>
      </c>
      <c r="P6" s="1">
        <v>1983</v>
      </c>
      <c r="Q6" s="1">
        <v>1984</v>
      </c>
      <c r="R6" s="1">
        <v>1985</v>
      </c>
      <c r="S6" s="1">
        <v>1986</v>
      </c>
      <c r="T6" s="1">
        <v>1987</v>
      </c>
      <c r="U6" s="1">
        <v>1988</v>
      </c>
      <c r="V6" s="1">
        <v>1989</v>
      </c>
      <c r="W6" s="1">
        <v>1990</v>
      </c>
      <c r="X6" s="1">
        <v>1991</v>
      </c>
      <c r="Y6" s="1">
        <v>1992</v>
      </c>
      <c r="Z6" s="1">
        <v>1993</v>
      </c>
      <c r="AA6" s="1">
        <v>1994</v>
      </c>
      <c r="AB6" s="1">
        <v>1995</v>
      </c>
      <c r="AC6" s="1">
        <v>1996</v>
      </c>
      <c r="AD6" s="1">
        <v>1997</v>
      </c>
      <c r="AE6" s="1">
        <v>1998</v>
      </c>
      <c r="AF6" s="1">
        <v>1999</v>
      </c>
      <c r="AG6" s="1">
        <v>2000</v>
      </c>
      <c r="AH6" s="1">
        <v>2001</v>
      </c>
      <c r="AI6" s="1">
        <v>2002</v>
      </c>
      <c r="AJ6" s="1">
        <v>2003</v>
      </c>
      <c r="AK6" s="1">
        <v>2004</v>
      </c>
      <c r="AL6" s="1">
        <v>2005</v>
      </c>
      <c r="AM6" s="1">
        <v>2006</v>
      </c>
      <c r="AN6" s="1">
        <v>2007</v>
      </c>
      <c r="AO6" s="1">
        <v>2008</v>
      </c>
      <c r="AP6" s="1">
        <v>2009</v>
      </c>
      <c r="AQ6" s="1">
        <v>2010</v>
      </c>
      <c r="AR6" s="1">
        <v>2011</v>
      </c>
      <c r="AS6" s="1">
        <v>2012</v>
      </c>
      <c r="AT6" s="1">
        <v>2013</v>
      </c>
    </row>
    <row r="7" spans="3:46" x14ac:dyDescent="0.3">
      <c r="C7" s="2" t="s">
        <v>0</v>
      </c>
      <c r="D7">
        <v>0.17</v>
      </c>
      <c r="E7">
        <v>0.17</v>
      </c>
      <c r="F7">
        <v>0.17</v>
      </c>
      <c r="G7">
        <v>0.17</v>
      </c>
      <c r="H7">
        <v>0.17</v>
      </c>
      <c r="I7">
        <v>0.17</v>
      </c>
      <c r="J7">
        <v>0.17</v>
      </c>
      <c r="K7">
        <v>0.17</v>
      </c>
      <c r="L7">
        <v>0.17</v>
      </c>
      <c r="M7">
        <v>0.17</v>
      </c>
      <c r="N7">
        <v>0.17</v>
      </c>
      <c r="O7">
        <v>0.17</v>
      </c>
      <c r="P7">
        <v>0.17</v>
      </c>
      <c r="Q7">
        <v>0.17</v>
      </c>
      <c r="R7">
        <v>0.17</v>
      </c>
      <c r="S7">
        <v>0.17</v>
      </c>
      <c r="T7">
        <v>0.17</v>
      </c>
      <c r="U7">
        <v>0.17</v>
      </c>
      <c r="V7">
        <v>0.17</v>
      </c>
      <c r="W7">
        <v>0.17</v>
      </c>
      <c r="X7">
        <v>0.17</v>
      </c>
      <c r="Y7">
        <v>0.17</v>
      </c>
      <c r="Z7">
        <v>0.17</v>
      </c>
      <c r="AA7">
        <v>0.17</v>
      </c>
      <c r="AB7">
        <v>0.17</v>
      </c>
      <c r="AC7">
        <v>0.17</v>
      </c>
      <c r="AD7">
        <v>0.17</v>
      </c>
      <c r="AE7">
        <v>0.17</v>
      </c>
      <c r="AF7">
        <v>0.17</v>
      </c>
      <c r="AG7">
        <v>0.17</v>
      </c>
      <c r="AH7">
        <v>0.17</v>
      </c>
      <c r="AI7">
        <v>0.17</v>
      </c>
      <c r="AJ7">
        <v>0.17</v>
      </c>
      <c r="AK7">
        <v>0.17</v>
      </c>
      <c r="AL7">
        <v>0.17</v>
      </c>
      <c r="AM7">
        <v>0.17</v>
      </c>
      <c r="AN7">
        <v>0.17</v>
      </c>
      <c r="AO7">
        <v>0.17</v>
      </c>
      <c r="AP7">
        <v>0.17</v>
      </c>
      <c r="AQ7">
        <v>0.17</v>
      </c>
      <c r="AR7">
        <v>0.17</v>
      </c>
      <c r="AS7">
        <v>0.17</v>
      </c>
      <c r="AT7">
        <v>0.17</v>
      </c>
    </row>
    <row r="8" spans="3:46" x14ac:dyDescent="0.3">
      <c r="C8" s="2"/>
    </row>
    <row r="9" spans="3:46" x14ac:dyDescent="0.3">
      <c r="C9" s="2" t="s">
        <v>1</v>
      </c>
      <c r="D9">
        <v>0.70333299999999999</v>
      </c>
      <c r="E9">
        <v>0.70666600000000002</v>
      </c>
      <c r="F9">
        <v>0.70999900000000005</v>
      </c>
      <c r="G9">
        <v>0.71333199999999997</v>
      </c>
      <c r="H9">
        <v>0.716665</v>
      </c>
      <c r="I9">
        <v>0.71999800000000003</v>
      </c>
      <c r="J9">
        <v>0.72333099999999995</v>
      </c>
      <c r="K9">
        <v>0.72666399999999998</v>
      </c>
      <c r="L9">
        <v>0.72999700000000001</v>
      </c>
      <c r="M9">
        <v>0.73333000000000004</v>
      </c>
      <c r="N9">
        <v>0.73666299999999996</v>
      </c>
      <c r="O9">
        <v>0.73999599999999999</v>
      </c>
      <c r="P9">
        <v>0.74332900000000002</v>
      </c>
      <c r="Q9">
        <v>0.74666200000000005</v>
      </c>
      <c r="R9">
        <v>0.74999499999999997</v>
      </c>
      <c r="S9">
        <v>0.753328</v>
      </c>
      <c r="T9">
        <v>0.75666100000000003</v>
      </c>
      <c r="U9">
        <v>0.75999400000000095</v>
      </c>
      <c r="V9">
        <v>0.76332700000000098</v>
      </c>
      <c r="W9">
        <v>0.76666000000000101</v>
      </c>
      <c r="X9">
        <v>0.76999300000000104</v>
      </c>
      <c r="Y9">
        <v>0.77332600000000096</v>
      </c>
      <c r="Z9">
        <v>0.77665900000000099</v>
      </c>
      <c r="AA9">
        <v>0.77999200000000102</v>
      </c>
      <c r="AB9">
        <v>0.78332500000000105</v>
      </c>
      <c r="AC9">
        <v>0.78665800000000097</v>
      </c>
      <c r="AD9">
        <v>0.789991000000001</v>
      </c>
      <c r="AE9">
        <v>0.79332400000000103</v>
      </c>
      <c r="AF9">
        <v>0.79665700000000095</v>
      </c>
      <c r="AG9">
        <v>0.79999000000000098</v>
      </c>
      <c r="AH9">
        <v>0.80332300000000101</v>
      </c>
      <c r="AI9">
        <v>0.80665600000000104</v>
      </c>
      <c r="AJ9">
        <v>0.80998900000000096</v>
      </c>
      <c r="AK9">
        <v>0.81332200000000099</v>
      </c>
      <c r="AL9">
        <v>0.81665500000000102</v>
      </c>
      <c r="AM9">
        <v>0.81998800000000105</v>
      </c>
      <c r="AN9">
        <v>0.82332100000000097</v>
      </c>
      <c r="AO9">
        <v>0.826654000000001</v>
      </c>
      <c r="AP9">
        <v>0.82998700000000103</v>
      </c>
      <c r="AQ9">
        <v>0.83332000000000095</v>
      </c>
      <c r="AR9">
        <v>0.83665300000000098</v>
      </c>
      <c r="AS9">
        <v>0.83998600000000101</v>
      </c>
      <c r="AT9">
        <v>0.84331900000000104</v>
      </c>
    </row>
    <row r="10" spans="3:46" x14ac:dyDescent="0.3">
      <c r="C10" s="2" t="s">
        <v>2</v>
      </c>
      <c r="D10">
        <f>D9-0.1</f>
        <v>0.60333300000000001</v>
      </c>
      <c r="E10">
        <f t="shared" ref="E10:AT10" si="0">E9-0.1</f>
        <v>0.60666600000000004</v>
      </c>
      <c r="F10">
        <f t="shared" si="0"/>
        <v>0.60999900000000007</v>
      </c>
      <c r="G10">
        <f t="shared" si="0"/>
        <v>0.61333199999999999</v>
      </c>
      <c r="H10">
        <f t="shared" si="0"/>
        <v>0.61666500000000002</v>
      </c>
      <c r="I10">
        <f t="shared" si="0"/>
        <v>0.61999800000000005</v>
      </c>
      <c r="J10">
        <f t="shared" si="0"/>
        <v>0.62333099999999997</v>
      </c>
      <c r="K10">
        <f t="shared" si="0"/>
        <v>0.626664</v>
      </c>
      <c r="L10">
        <f t="shared" si="0"/>
        <v>0.62999700000000003</v>
      </c>
      <c r="M10">
        <f t="shared" si="0"/>
        <v>0.63333000000000006</v>
      </c>
      <c r="N10">
        <f t="shared" si="0"/>
        <v>0.63666299999999998</v>
      </c>
      <c r="O10">
        <f t="shared" si="0"/>
        <v>0.63999600000000001</v>
      </c>
      <c r="P10">
        <f t="shared" si="0"/>
        <v>0.64332900000000004</v>
      </c>
      <c r="Q10">
        <f t="shared" si="0"/>
        <v>0.64666200000000007</v>
      </c>
      <c r="R10">
        <f t="shared" si="0"/>
        <v>0.64999499999999999</v>
      </c>
      <c r="S10">
        <f t="shared" si="0"/>
        <v>0.65332800000000002</v>
      </c>
      <c r="T10">
        <f t="shared" si="0"/>
        <v>0.65666100000000005</v>
      </c>
      <c r="U10">
        <f t="shared" si="0"/>
        <v>0.65999400000000097</v>
      </c>
      <c r="V10">
        <f t="shared" si="0"/>
        <v>0.663327000000001</v>
      </c>
      <c r="W10">
        <f t="shared" si="0"/>
        <v>0.66666000000000103</v>
      </c>
      <c r="X10">
        <f t="shared" si="0"/>
        <v>0.66999300000000106</v>
      </c>
      <c r="Y10">
        <f t="shared" si="0"/>
        <v>0.67332600000000098</v>
      </c>
      <c r="Z10">
        <f t="shared" si="0"/>
        <v>0.67665900000000101</v>
      </c>
      <c r="AA10">
        <f t="shared" si="0"/>
        <v>0.67999200000000104</v>
      </c>
      <c r="AB10">
        <f t="shared" si="0"/>
        <v>0.68332500000000107</v>
      </c>
      <c r="AC10">
        <f t="shared" si="0"/>
        <v>0.68665800000000099</v>
      </c>
      <c r="AD10">
        <f t="shared" si="0"/>
        <v>0.68999100000000102</v>
      </c>
      <c r="AE10">
        <f t="shared" si="0"/>
        <v>0.69332400000000105</v>
      </c>
      <c r="AF10">
        <f t="shared" si="0"/>
        <v>0.69665700000000097</v>
      </c>
      <c r="AG10">
        <f t="shared" si="0"/>
        <v>0.699990000000001</v>
      </c>
      <c r="AH10">
        <f t="shared" si="0"/>
        <v>0.70332300000000103</v>
      </c>
      <c r="AI10">
        <f t="shared" si="0"/>
        <v>0.70665600000000106</v>
      </c>
      <c r="AJ10">
        <f t="shared" si="0"/>
        <v>0.70998900000000098</v>
      </c>
      <c r="AK10">
        <f t="shared" si="0"/>
        <v>0.71332200000000101</v>
      </c>
      <c r="AL10">
        <f t="shared" si="0"/>
        <v>0.71665500000000104</v>
      </c>
      <c r="AM10">
        <f t="shared" si="0"/>
        <v>0.71998800000000107</v>
      </c>
      <c r="AN10">
        <f t="shared" si="0"/>
        <v>0.72332100000000099</v>
      </c>
      <c r="AO10">
        <f t="shared" si="0"/>
        <v>0.72665400000000102</v>
      </c>
      <c r="AP10">
        <f t="shared" si="0"/>
        <v>0.72998700000000105</v>
      </c>
      <c r="AQ10">
        <f t="shared" si="0"/>
        <v>0.73332000000000097</v>
      </c>
      <c r="AR10">
        <f t="shared" si="0"/>
        <v>0.736653000000001</v>
      </c>
      <c r="AS10">
        <f t="shared" si="0"/>
        <v>0.73998600000000103</v>
      </c>
      <c r="AT10">
        <f t="shared" si="0"/>
        <v>0.74331900000000106</v>
      </c>
    </row>
    <row r="12" spans="3:46" x14ac:dyDescent="0.3">
      <c r="C12" s="3" t="s">
        <v>3</v>
      </c>
      <c r="D12">
        <f>D10*D7</f>
        <v>0.10256661</v>
      </c>
      <c r="E12">
        <f t="shared" ref="E12:AT12" si="1">E10*E7</f>
        <v>0.10313322000000001</v>
      </c>
      <c r="F12">
        <f t="shared" si="1"/>
        <v>0.10369983000000002</v>
      </c>
      <c r="G12">
        <f t="shared" si="1"/>
        <v>0.10426644</v>
      </c>
      <c r="H12">
        <f t="shared" si="1"/>
        <v>0.10483305000000001</v>
      </c>
      <c r="I12">
        <f t="shared" si="1"/>
        <v>0.10539966000000002</v>
      </c>
      <c r="J12">
        <f t="shared" si="1"/>
        <v>0.10596627</v>
      </c>
      <c r="K12">
        <f t="shared" si="1"/>
        <v>0.10653288000000001</v>
      </c>
      <c r="L12">
        <f t="shared" si="1"/>
        <v>0.10709949000000002</v>
      </c>
      <c r="M12">
        <f t="shared" si="1"/>
        <v>0.10766610000000001</v>
      </c>
      <c r="N12">
        <f t="shared" si="1"/>
        <v>0.10823271000000001</v>
      </c>
      <c r="O12">
        <f t="shared" si="1"/>
        <v>0.10879932</v>
      </c>
      <c r="P12">
        <f t="shared" si="1"/>
        <v>0.10936593000000001</v>
      </c>
      <c r="Q12">
        <f t="shared" si="1"/>
        <v>0.10993254000000002</v>
      </c>
      <c r="R12">
        <f t="shared" si="1"/>
        <v>0.11049915</v>
      </c>
      <c r="S12">
        <f t="shared" si="1"/>
        <v>0.11106576000000001</v>
      </c>
      <c r="T12">
        <f t="shared" si="1"/>
        <v>0.11163237000000002</v>
      </c>
      <c r="U12">
        <f t="shared" si="1"/>
        <v>0.11219898000000017</v>
      </c>
      <c r="V12">
        <f t="shared" si="1"/>
        <v>0.11276559000000018</v>
      </c>
      <c r="W12">
        <f t="shared" si="1"/>
        <v>0.11333220000000019</v>
      </c>
      <c r="X12">
        <f t="shared" si="1"/>
        <v>0.11389881000000018</v>
      </c>
      <c r="Y12">
        <f t="shared" si="1"/>
        <v>0.11446542000000018</v>
      </c>
      <c r="Z12">
        <f t="shared" si="1"/>
        <v>0.11503203000000017</v>
      </c>
      <c r="AA12">
        <f t="shared" si="1"/>
        <v>0.11559864000000018</v>
      </c>
      <c r="AB12">
        <f t="shared" si="1"/>
        <v>0.11616525000000019</v>
      </c>
      <c r="AC12">
        <f t="shared" si="1"/>
        <v>0.11673186000000017</v>
      </c>
      <c r="AD12">
        <f t="shared" si="1"/>
        <v>0.11729847000000018</v>
      </c>
      <c r="AE12">
        <f t="shared" si="1"/>
        <v>0.11786508000000019</v>
      </c>
      <c r="AF12">
        <f t="shared" si="1"/>
        <v>0.11843169000000017</v>
      </c>
      <c r="AG12">
        <f t="shared" si="1"/>
        <v>0.11899830000000018</v>
      </c>
      <c r="AH12">
        <f t="shared" si="1"/>
        <v>0.11956491000000018</v>
      </c>
      <c r="AI12">
        <f t="shared" si="1"/>
        <v>0.12013152000000019</v>
      </c>
      <c r="AJ12">
        <f t="shared" si="1"/>
        <v>0.12069813000000018</v>
      </c>
      <c r="AK12">
        <f t="shared" si="1"/>
        <v>0.12126474000000018</v>
      </c>
      <c r="AL12">
        <f t="shared" si="1"/>
        <v>0.12183135000000019</v>
      </c>
      <c r="AM12">
        <f t="shared" si="1"/>
        <v>0.12239796000000019</v>
      </c>
      <c r="AN12">
        <f t="shared" si="1"/>
        <v>0.12296457000000018</v>
      </c>
      <c r="AO12">
        <f t="shared" si="1"/>
        <v>0.12353118000000018</v>
      </c>
      <c r="AP12">
        <f t="shared" si="1"/>
        <v>0.12409779000000019</v>
      </c>
      <c r="AQ12">
        <f t="shared" si="1"/>
        <v>0.12466440000000018</v>
      </c>
      <c r="AR12">
        <f t="shared" si="1"/>
        <v>0.12523101000000017</v>
      </c>
      <c r="AS12">
        <f t="shared" si="1"/>
        <v>0.12579762000000019</v>
      </c>
      <c r="AT12">
        <f t="shared" si="1"/>
        <v>0.12636423000000019</v>
      </c>
    </row>
    <row r="17" spans="1:13" x14ac:dyDescent="0.3">
      <c r="A17" t="s">
        <v>4</v>
      </c>
    </row>
    <row r="18" spans="1:13" x14ac:dyDescent="0.3">
      <c r="A18" t="s">
        <v>5</v>
      </c>
    </row>
    <row r="19" spans="1:13" x14ac:dyDescent="0.3">
      <c r="M19" t="s">
        <v>6</v>
      </c>
    </row>
    <row r="38" spans="17:17" x14ac:dyDescent="0.3">
      <c r="Q38" t="s">
        <v>7</v>
      </c>
    </row>
    <row r="39" spans="17:17" x14ac:dyDescent="0.3">
      <c r="Q39" t="s">
        <v>8</v>
      </c>
    </row>
    <row r="40" spans="17:17" x14ac:dyDescent="0.3">
      <c r="Q40" t="s">
        <v>9</v>
      </c>
    </row>
    <row r="41" spans="17:17" x14ac:dyDescent="0.3">
      <c r="Q41" t="s">
        <v>10</v>
      </c>
    </row>
    <row r="42" spans="17:17" x14ac:dyDescent="0.3">
      <c r="Q42" t="s">
        <v>11</v>
      </c>
    </row>
    <row r="43" spans="17:17" x14ac:dyDescent="0.3">
      <c r="Q43" t="s">
        <v>12</v>
      </c>
    </row>
    <row r="44" spans="17:17" x14ac:dyDescent="0.3">
      <c r="Q44" t="s">
        <v>13</v>
      </c>
    </row>
    <row r="45" spans="17:17" x14ac:dyDescent="0.3">
      <c r="Q45" t="s">
        <v>14</v>
      </c>
    </row>
    <row r="50" spans="2:19" x14ac:dyDescent="0.3">
      <c r="P50" s="10" t="s">
        <v>15</v>
      </c>
      <c r="Q50" s="10"/>
      <c r="R50" s="10"/>
      <c r="S50" s="10"/>
    </row>
    <row r="53" spans="2:19" x14ac:dyDescent="0.3">
      <c r="B53" t="s">
        <v>16</v>
      </c>
    </row>
    <row r="81" spans="2:2" x14ac:dyDescent="0.3">
      <c r="B81" t="s">
        <v>17</v>
      </c>
    </row>
  </sheetData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2"/>
  <sheetViews>
    <sheetView zoomScale="80" zoomScaleNormal="80" workbookViewId="0">
      <selection activeCell="Q35" sqref="Q35"/>
    </sheetView>
  </sheetViews>
  <sheetFormatPr defaultRowHeight="15.6" x14ac:dyDescent="0.3"/>
  <sheetData>
    <row r="1" spans="1:1" x14ac:dyDescent="0.3">
      <c r="A1" t="s">
        <v>31</v>
      </c>
    </row>
    <row r="2" spans="1:1" x14ac:dyDescent="0.3">
      <c r="A2" s="9" t="s">
        <v>30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D11" sqref="D11"/>
    </sheetView>
  </sheetViews>
  <sheetFormatPr defaultRowHeight="15.6" x14ac:dyDescent="0.3"/>
  <sheetData>
    <row r="1" spans="1:1" x14ac:dyDescent="0.3">
      <c r="A1" t="s">
        <v>35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14A1C-0E40-4C9F-9493-17992BA85388}">
  <dimension ref="A1:A2"/>
  <sheetViews>
    <sheetView workbookViewId="0">
      <selection activeCell="H14" sqref="H14"/>
    </sheetView>
  </sheetViews>
  <sheetFormatPr defaultColWidth="9" defaultRowHeight="14.4" x14ac:dyDescent="0.3"/>
  <cols>
    <col min="1" max="16384" width="9" style="11"/>
  </cols>
  <sheetData>
    <row r="1" spans="1:1" x14ac:dyDescent="0.3">
      <c r="A1" s="11" t="s">
        <v>37</v>
      </c>
    </row>
    <row r="2" spans="1:1" x14ac:dyDescent="0.3">
      <c r="A2" s="12" t="s">
        <v>38</v>
      </c>
    </row>
  </sheetData>
  <hyperlinks>
    <hyperlink ref="A2" r:id="rId1" xr:uid="{C0738E71-4715-43AC-95A0-D3BE63F58EF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REFS</vt:lpstr>
      <vt:lpstr>FIN_ETA</vt:lpstr>
      <vt:lpstr>Calcs</vt:lpstr>
      <vt:lpstr>UNEP_2017</vt:lpstr>
      <vt:lpstr>Shah_2014</vt:lpstr>
      <vt:lpstr>Schild_2009</vt:lpstr>
      <vt:lpstr>Heun_2019</vt:lpstr>
      <vt:lpstr>EngToolbox</vt:lpstr>
      <vt:lpstr>BEE_2015</vt:lpstr>
      <vt:lpstr>Desroches_2011</vt:lpstr>
    </vt:vector>
  </TitlesOfParts>
  <Company>University of Leeds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Zeke Marshall</dc:creator>
  <cp:lastModifiedBy>User</cp:lastModifiedBy>
  <dcterms:created xsi:type="dcterms:W3CDTF">2021-02-02T09:32:46Z</dcterms:created>
  <dcterms:modified xsi:type="dcterms:W3CDTF">2022-07-11T12:07:48Z</dcterms:modified>
</cp:coreProperties>
</file>