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0" documentId="13_ncr:1_{00095446-DC07-4B3A-B3C4-864A39C6A4C8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REFS" sheetId="6" r:id="rId1"/>
    <sheet name="FIN_ETA" sheetId="2" r:id="rId2"/>
    <sheet name="Calcs" sheetId="5" r:id="rId3"/>
    <sheet name="Riley_1987" sheetId="8" r:id="rId4"/>
    <sheet name="UNEP_2017" sheetId="9" r:id="rId5"/>
  </sheets>
  <externalReferences>
    <externalReference r:id="rId6"/>
    <externalReference r:id="rId7"/>
    <externalReference r:id="rId8"/>
    <externalReference r:id="rId9"/>
    <externalReference r:id="rId10"/>
  </externalReferences>
  <definedNames>
    <definedName name="COP_max">'[1]Domestic refrigeration'!$B$12</definedName>
    <definedName name="deltaE_food" localSheetId="2">#REF!</definedName>
    <definedName name="deltaE_food" localSheetId="4">#REF!</definedName>
    <definedName name="deltaE_food">#REF!</definedName>
    <definedName name="Ep_tot_cap_2000" localSheetId="2">#REF!</definedName>
    <definedName name="Ep_tot_cap_2000" localSheetId="4">#REF!</definedName>
    <definedName name="Ep_tot_cap_2000">#REF!</definedName>
    <definedName name="eta_charcoal">[2]Afrane_2012!$B$6</definedName>
    <definedName name="eta_chcl_stove">'[3]Residential--Stove Efficiency'!$F$91</definedName>
    <definedName name="eta_coke_ttl">'[3]Industry -- Coke furnace'!$L$4</definedName>
    <definedName name="eta_ker_light">'[3]Kerosene Use'!$O$30</definedName>
    <definedName name="eta_ker_stove">'[3]Kerosene Use'!$S$19</definedName>
    <definedName name="eta_kerosene">'[4]Stove efficiencies'!$B$7</definedName>
    <definedName name="eta_lpg_stove">'[3]Residential--Stove Efficiency'!$F$92</definedName>
    <definedName name="hp_to_kw">[5]Units!$B$2</definedName>
    <definedName name="N_ml" localSheetId="2">#REF!</definedName>
    <definedName name="N_ml" localSheetId="4">#REF!</definedName>
    <definedName name="N_ml">#REF!</definedName>
    <definedName name="phi_100">'[3]Phi Values'!$C$9</definedName>
    <definedName name="phi_1000">'[3]Phi Values'!$C$12</definedName>
    <definedName name="phi_200">'[3]Phi Values'!$C$10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ker_light">'[3]Kerosene Use'!$O$32</definedName>
    <definedName name="phi_LTH.neg20.C">[1]phi_heat!$C$6</definedName>
    <definedName name="phi_MTH.100.C" localSheetId="4">[4]phi_heat!$C$8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 localSheetId="4">#REF!</definedName>
    <definedName name="S_food">#REF!</definedName>
    <definedName name="S_food_2000" localSheetId="2">#REF!</definedName>
    <definedName name="S_food_2000" localSheetId="4">#REF!</definedName>
    <definedName name="S_food_2000">#REF!</definedName>
    <definedName name="S_food_S_food_2000" localSheetId="2">#REF!</definedName>
    <definedName name="S_food_S_food_2000" localSheetId="4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 localSheetId="4">#REF!</definedName>
    <definedName name="w">#REF!</definedName>
    <definedName name="Year_Food" localSheetId="2">#REF!</definedName>
    <definedName name="Year_Food" localSheetId="4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5" l="1"/>
  <c r="F3" i="5"/>
  <c r="C53" i="5"/>
  <c r="C54" i="5"/>
  <c r="G58" i="9"/>
  <c r="C56" i="5" s="1"/>
  <c r="G55" i="9"/>
  <c r="G56" i="9" s="1"/>
  <c r="G45" i="9"/>
  <c r="G46" i="9" s="1"/>
  <c r="G47" i="9" s="1"/>
  <c r="G48" i="9" s="1"/>
  <c r="G49" i="9" s="1"/>
  <c r="G50" i="9" s="1"/>
  <c r="G51" i="9" s="1"/>
  <c r="G52" i="9" s="1"/>
  <c r="G53" i="9" s="1"/>
  <c r="G54" i="9" s="1"/>
  <c r="C52" i="5" s="1"/>
  <c r="G35" i="9"/>
  <c r="C33" i="5" s="1"/>
  <c r="G25" i="9"/>
  <c r="G26" i="9" s="1"/>
  <c r="G27" i="9" s="1"/>
  <c r="G28" i="9" s="1"/>
  <c r="G29" i="9" s="1"/>
  <c r="G30" i="9" s="1"/>
  <c r="G31" i="9" s="1"/>
  <c r="G32" i="9" s="1"/>
  <c r="G33" i="9" s="1"/>
  <c r="G34" i="9" s="1"/>
  <c r="C32" i="5" s="1"/>
  <c r="G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C22" i="5" s="1"/>
  <c r="C30" i="5" l="1"/>
  <c r="C6" i="5"/>
  <c r="C10" i="5"/>
  <c r="C49" i="5"/>
  <c r="C9" i="5"/>
  <c r="C47" i="5"/>
  <c r="C31" i="5"/>
  <c r="C23" i="5"/>
  <c r="C15" i="5"/>
  <c r="C7" i="5"/>
  <c r="C45" i="5"/>
  <c r="C29" i="5"/>
  <c r="C21" i="5"/>
  <c r="C13" i="5"/>
  <c r="C5" i="5"/>
  <c r="G36" i="9"/>
  <c r="C44" i="5"/>
  <c r="C28" i="5"/>
  <c r="C20" i="5"/>
  <c r="C12" i="5"/>
  <c r="C4" i="5"/>
  <c r="C46" i="5"/>
  <c r="C14" i="5"/>
  <c r="C50" i="5"/>
  <c r="C26" i="5"/>
  <c r="C25" i="5"/>
  <c r="C51" i="5"/>
  <c r="C43" i="5"/>
  <c r="C27" i="5"/>
  <c r="C19" i="5"/>
  <c r="C11" i="5"/>
  <c r="C18" i="5"/>
  <c r="C17" i="5"/>
  <c r="C3" i="5"/>
  <c r="C48" i="5"/>
  <c r="C24" i="5"/>
  <c r="C16" i="5"/>
  <c r="C8" i="5"/>
  <c r="G57" i="9"/>
  <c r="C55" i="5" s="1"/>
  <c r="G59" i="9"/>
  <c r="G37" i="9" l="1"/>
  <c r="C34" i="5"/>
  <c r="G60" i="9"/>
  <c r="C58" i="5" s="1"/>
  <c r="C57" i="5"/>
  <c r="G38" i="9" l="1"/>
  <c r="C35" i="5"/>
  <c r="G61" i="9"/>
  <c r="C59" i="5" s="1"/>
  <c r="G62" i="9" l="1"/>
  <c r="G39" i="9"/>
  <c r="C36" i="5"/>
  <c r="G40" i="9" l="1"/>
  <c r="C37" i="5"/>
  <c r="G63" i="9"/>
  <c r="C60" i="5"/>
  <c r="F60" i="5" s="1"/>
  <c r="D5" i="8"/>
  <c r="F4" i="5" s="1"/>
  <c r="C61" i="5" l="1"/>
  <c r="F61" i="5" s="1"/>
  <c r="G64" i="9"/>
  <c r="F37" i="5"/>
  <c r="F33" i="5"/>
  <c r="F32" i="5"/>
  <c r="F52" i="5"/>
  <c r="F22" i="5"/>
  <c r="F56" i="5"/>
  <c r="F54" i="5"/>
  <c r="F53" i="5"/>
  <c r="F44" i="5"/>
  <c r="F31" i="5"/>
  <c r="F21" i="5"/>
  <c r="F29" i="5"/>
  <c r="F10" i="5"/>
  <c r="F6" i="5"/>
  <c r="F17" i="5"/>
  <c r="F9" i="5"/>
  <c r="F49" i="5"/>
  <c r="F15" i="5"/>
  <c r="F13" i="5"/>
  <c r="F18" i="5"/>
  <c r="F48" i="5"/>
  <c r="F8" i="5"/>
  <c r="F51" i="5"/>
  <c r="F14" i="5"/>
  <c r="F16" i="5"/>
  <c r="F20" i="5"/>
  <c r="F12" i="5"/>
  <c r="F45" i="5"/>
  <c r="F47" i="5"/>
  <c r="F30" i="5"/>
  <c r="F50" i="5"/>
  <c r="F23" i="5"/>
  <c r="F26" i="5"/>
  <c r="F19" i="5"/>
  <c r="F55" i="5"/>
  <c r="F46" i="5"/>
  <c r="F11" i="5"/>
  <c r="F24" i="5"/>
  <c r="F25" i="5"/>
  <c r="F43" i="5"/>
  <c r="F28" i="5"/>
  <c r="F27" i="5"/>
  <c r="F7" i="5"/>
  <c r="F57" i="5"/>
  <c r="F34" i="5"/>
  <c r="F58" i="5"/>
  <c r="F35" i="5"/>
  <c r="F59" i="5"/>
  <c r="F36" i="5"/>
  <c r="G41" i="9"/>
  <c r="C38" i="5"/>
  <c r="F38" i="5" s="1"/>
  <c r="G42" i="9" l="1"/>
  <c r="C39" i="5"/>
  <c r="F39" i="5" s="1"/>
  <c r="G65" i="9"/>
  <c r="C63" i="5" s="1"/>
  <c r="F63" i="5" s="1"/>
  <c r="C62" i="5"/>
  <c r="F62" i="5" s="1"/>
  <c r="G43" i="9" l="1"/>
  <c r="C40" i="5"/>
  <c r="F40" i="5" s="1"/>
  <c r="H2" i="2" l="1" a="1"/>
  <c r="G44" i="9"/>
  <c r="C42" i="5" s="1"/>
  <c r="F42" i="5" s="1"/>
  <c r="C41" i="5"/>
  <c r="F41" i="5" s="1"/>
  <c r="H2" i="2" l="1"/>
  <c r="H3" i="2" s="1"/>
  <c r="O2" i="2"/>
  <c r="O3" i="2" s="1"/>
  <c r="BH2" i="2"/>
  <c r="BH3" i="2" s="1"/>
  <c r="K2" i="2"/>
  <c r="K3" i="2" s="1"/>
  <c r="BG2" i="2"/>
  <c r="BG3" i="2" s="1"/>
  <c r="AO2" i="2"/>
  <c r="AO3" i="2" s="1"/>
  <c r="AS2" i="2"/>
  <c r="AS3" i="2" s="1"/>
  <c r="Z2" i="2"/>
  <c r="Z3" i="2" s="1"/>
  <c r="P2" i="2"/>
  <c r="P3" i="2" s="1"/>
  <c r="BD2" i="2"/>
  <c r="BD3" i="2" s="1"/>
  <c r="BJ2" i="2"/>
  <c r="BJ3" i="2" s="1"/>
  <c r="AQ2" i="2"/>
  <c r="AQ3" i="2" s="1"/>
  <c r="I2" i="2"/>
  <c r="I3" i="2" s="1"/>
  <c r="AV2" i="2"/>
  <c r="AV3" i="2" s="1"/>
  <c r="L2" i="2"/>
  <c r="L3" i="2" s="1"/>
  <c r="AC2" i="2"/>
  <c r="AC3" i="2" s="1"/>
  <c r="V2" i="2"/>
  <c r="V3" i="2" s="1"/>
  <c r="AK2" i="2"/>
  <c r="AK3" i="2" s="1"/>
  <c r="AB2" i="2"/>
  <c r="AB3" i="2" s="1"/>
  <c r="AM2" i="2"/>
  <c r="AM3" i="2" s="1"/>
  <c r="BN2" i="2"/>
  <c r="BN3" i="2" s="1"/>
  <c r="AG2" i="2"/>
  <c r="AG3" i="2" s="1"/>
  <c r="M2" i="2"/>
  <c r="M3" i="2" s="1"/>
  <c r="R2" i="2"/>
  <c r="R3" i="2" s="1"/>
  <c r="J2" i="2"/>
  <c r="J3" i="2" s="1"/>
  <c r="BM2" i="2"/>
  <c r="BM3" i="2" s="1"/>
  <c r="AD2" i="2"/>
  <c r="AD3" i="2" s="1"/>
  <c r="BE2" i="2"/>
  <c r="BE3" i="2" s="1"/>
  <c r="AF2" i="2"/>
  <c r="AF3" i="2" s="1"/>
  <c r="BC2" i="2"/>
  <c r="BC3" i="2" s="1"/>
  <c r="BO2" i="2"/>
  <c r="BO3" i="2" s="1"/>
  <c r="BB2" i="2"/>
  <c r="BB3" i="2" s="1"/>
  <c r="AX2" i="2"/>
  <c r="AX3" i="2" s="1"/>
  <c r="Y2" i="2"/>
  <c r="Y3" i="2" s="1"/>
  <c r="BP2" i="2"/>
  <c r="BP3" i="2" s="1"/>
  <c r="BL2" i="2"/>
  <c r="BL3" i="2" s="1"/>
  <c r="AY2" i="2"/>
  <c r="AY3" i="2" s="1"/>
  <c r="AH2" i="2"/>
  <c r="AH3" i="2" s="1"/>
  <c r="AZ2" i="2"/>
  <c r="AZ3" i="2" s="1"/>
  <c r="BA2" i="2"/>
  <c r="BA3" i="2" s="1"/>
  <c r="AE2" i="2"/>
  <c r="AE3" i="2" s="1"/>
  <c r="N2" i="2"/>
  <c r="N3" i="2" s="1"/>
  <c r="AR2" i="2"/>
  <c r="AR3" i="2" s="1"/>
  <c r="BF2" i="2"/>
  <c r="BF3" i="2" s="1"/>
  <c r="W2" i="2"/>
  <c r="W3" i="2" s="1"/>
  <c r="BI2" i="2"/>
  <c r="BI3" i="2" s="1"/>
  <c r="Q2" i="2"/>
  <c r="Q3" i="2" s="1"/>
  <c r="AJ2" i="2"/>
  <c r="AJ3" i="2" s="1"/>
  <c r="AN2" i="2"/>
  <c r="AN3" i="2" s="1"/>
  <c r="T2" i="2"/>
  <c r="T3" i="2" s="1"/>
  <c r="X2" i="2"/>
  <c r="X3" i="2" s="1"/>
  <c r="S2" i="2"/>
  <c r="S3" i="2" s="1"/>
  <c r="AU2" i="2"/>
  <c r="AU3" i="2" s="1"/>
  <c r="AT2" i="2"/>
  <c r="AT3" i="2" s="1"/>
  <c r="AI2" i="2"/>
  <c r="AI3" i="2" s="1"/>
  <c r="U2" i="2"/>
  <c r="U3" i="2" s="1"/>
  <c r="BK2" i="2"/>
  <c r="BK3" i="2" s="1"/>
  <c r="AP2" i="2"/>
  <c r="AP3" i="2" s="1"/>
  <c r="AA2" i="2"/>
  <c r="AA3" i="2" s="1"/>
  <c r="AL2" i="2"/>
  <c r="AL3" i="2" s="1"/>
  <c r="AW2" i="2"/>
  <c r="AW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Assuming dominant market share was for corded drills.</t>
        </r>
      </text>
    </comment>
  </commentList>
</comments>
</file>

<file path=xl/sharedStrings.xml><?xml version="1.0" encoding="utf-8"?>
<sst xmlns="http://schemas.openxmlformats.org/spreadsheetml/2006/main" count="324" uniqueCount="55">
  <si>
    <t>Country</t>
  </si>
  <si>
    <t>Machine</t>
  </si>
  <si>
    <t>Eu.product</t>
  </si>
  <si>
    <t>Quantity</t>
  </si>
  <si>
    <t>Energy.type</t>
  </si>
  <si>
    <t>Last.stage</t>
  </si>
  <si>
    <t>Method</t>
  </si>
  <si>
    <t>Year</t>
  </si>
  <si>
    <t>Efficiency [-]</t>
  </si>
  <si>
    <t>Source/Method</t>
  </si>
  <si>
    <t>Type of Efficiency Data</t>
  </si>
  <si>
    <t>E</t>
  </si>
  <si>
    <t>Final</t>
  </si>
  <si>
    <t>PCM</t>
  </si>
  <si>
    <t>Electric hand tools</t>
  </si>
  <si>
    <t>eta.fu</t>
  </si>
  <si>
    <t>https://doi.org/10.1109/MSPEC.1987.6447924</t>
  </si>
  <si>
    <t xml:space="preserve">  doi = {10.1109/mspec.1987.6447924},</t>
  </si>
  <si>
    <t xml:space="preserve">  url = {https://doi.org/10.1109/mspec.1987.6447924},</t>
  </si>
  <si>
    <t xml:space="preserve">  year = {1987},</t>
  </si>
  <si>
    <t xml:space="preserve">  publisher = {Institute of Electrical and Electronics Engineers ({IEEE})},</t>
  </si>
  <si>
    <t xml:space="preserve">  volume = {24},</t>
  </si>
  <si>
    <t xml:space="preserve">  number = {5},</t>
  </si>
  <si>
    <t xml:space="preserve">  pages = {32--32},</t>
  </si>
  <si>
    <t xml:space="preserve">  author = {Robert Riley},</t>
  </si>
  <si>
    <t xml:space="preserve">  title = {Case study: Cordless drill: Rejuvenating a product},</t>
  </si>
  <si>
    <t xml:space="preserve">  journal = {{IEEE} Spectrum}</t>
  </si>
  <si>
    <t>}</t>
  </si>
  <si>
    <t>Riley (1987) - Case study: Cordless drill: Rejuvenating a product</t>
  </si>
  <si>
    <t>USA</t>
  </si>
  <si>
    <t>Corded hand drill</t>
  </si>
  <si>
    <t>Efficiency</t>
  </si>
  <si>
    <t>Electric Motors</t>
  </si>
  <si>
    <t>UNEP (2017) - Accelerating the Adoption of Energy-Efficient Electric Motors and Motor Systems</t>
  </si>
  <si>
    <t>https://united4efficiency.org/wp-content/uploads/2017/09/U4E-MotorGuide-201709-Final.pd</t>
  </si>
  <si>
    <t>Raw Data</t>
  </si>
  <si>
    <t>Eta.fu</t>
  </si>
  <si>
    <t>Source</t>
  </si>
  <si>
    <t>Electric motor (45KW)</t>
  </si>
  <si>
    <t>UNEP (2017)</t>
  </si>
  <si>
    <t>Interpolated</t>
  </si>
  <si>
    <t>Extrapolated</t>
  </si>
  <si>
    <t>See "UNEP_2017" sheet</t>
  </si>
  <si>
    <t>USA - Electric hand tools</t>
  </si>
  <si>
    <t>Riley (1987), based on corded hand drill</t>
  </si>
  <si>
    <t>Indexed to "Electric motors" 1961</t>
  </si>
  <si>
    <t>WRLD</t>
  </si>
  <si>
    <t>MacW</t>
  </si>
  <si>
    <t>@misc{u4e2017,</t>
  </si>
  <si>
    <t xml:space="preserve">  title={Accelerating the Global Adoption of Energy-efficient Electric Motors and Motor Systems},</t>
  </si>
  <si>
    <t xml:space="preserve">  author={United for Efficiency (U4E)},</t>
  </si>
  <si>
    <t xml:space="preserve">  year={2017},</t>
  </si>
  <si>
    <t xml:space="preserve">  publisher={United Nations Environment Programme},</t>
  </si>
  <si>
    <t xml:space="preserve">  url={https://wedocs.unep.org/20.500.11822/21724}</t>
  </si>
  <si>
    <t>@article{riley1987,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</si>
</sst>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7" formatCode="0.000"/>
  </numFmts>
  <fonts count="15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sz val="10"/>
      <color theme="9"/>
      <name val="Arial"/>
      <family val="2"/>
    </font>
    <font>
      <sz val="11"/>
      <color theme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3" fillId="0" borderId="0"/>
    <xf numFmtId="0" fontId="6" fillId="0" borderId="0"/>
    <xf numFmtId="0" fontId="8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3" fillId="0" borderId="0" xfId="2" applyAlignment="1">
      <alignment horizontal="center"/>
    </xf>
    <xf numFmtId="0" fontId="4" fillId="2" borderId="0" xfId="2" applyFont="1" applyFill="1" applyAlignment="1">
      <alignment horizontal="left"/>
    </xf>
    <xf numFmtId="0" fontId="4" fillId="3" borderId="0" xfId="2" applyFont="1" applyFill="1" applyAlignment="1">
      <alignment horizontal="left"/>
    </xf>
    <xf numFmtId="0" fontId="3" fillId="3" borderId="0" xfId="2" applyFill="1" applyAlignment="1">
      <alignment horizontal="center"/>
    </xf>
    <xf numFmtId="0" fontId="4" fillId="4" borderId="0" xfId="2" applyFont="1" applyFill="1" applyAlignment="1">
      <alignment horizontal="left"/>
    </xf>
    <xf numFmtId="0" fontId="3" fillId="4" borderId="0" xfId="2" applyFill="1" applyAlignment="1">
      <alignment horizontal="center"/>
    </xf>
    <xf numFmtId="0" fontId="4" fillId="5" borderId="0" xfId="2" applyFont="1" applyFill="1" applyAlignment="1">
      <alignment horizontal="left"/>
    </xf>
    <xf numFmtId="0" fontId="3" fillId="5" borderId="0" xfId="2" applyFill="1" applyAlignment="1">
      <alignment horizontal="center"/>
    </xf>
    <xf numFmtId="0" fontId="4" fillId="6" borderId="0" xfId="2" applyFont="1" applyFill="1" applyAlignment="1">
      <alignment horizontal="left"/>
    </xf>
    <xf numFmtId="0" fontId="3" fillId="6" borderId="0" xfId="2" applyFill="1" applyAlignment="1">
      <alignment horizontal="center"/>
    </xf>
    <xf numFmtId="0" fontId="4" fillId="0" borderId="1" xfId="2" applyFont="1" applyBorder="1" applyAlignment="1">
      <alignment horizontal="center"/>
    </xf>
    <xf numFmtId="10" fontId="3" fillId="0" borderId="0" xfId="2" applyNumberFormat="1" applyAlignment="1">
      <alignment horizontal="center"/>
    </xf>
    <xf numFmtId="10" fontId="5" fillId="0" borderId="0" xfId="2" applyNumberFormat="1" applyFont="1" applyAlignment="1">
      <alignment horizontal="center"/>
    </xf>
    <xf numFmtId="0" fontId="5" fillId="0" borderId="0" xfId="2" applyFont="1" applyAlignment="1">
      <alignment horizontal="center"/>
    </xf>
    <xf numFmtId="0" fontId="0" fillId="7" borderId="0" xfId="0" applyFill="1"/>
    <xf numFmtId="0" fontId="8" fillId="0" borderId="0" xfId="4"/>
    <xf numFmtId="0" fontId="9" fillId="0" borderId="0" xfId="0" applyFont="1" applyAlignment="1">
      <alignment horizontal="center"/>
    </xf>
    <xf numFmtId="0" fontId="9" fillId="8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12" fillId="0" borderId="0" xfId="2" applyFont="1" applyAlignment="1">
      <alignment horizontal="center"/>
    </xf>
    <xf numFmtId="10" fontId="12" fillId="0" borderId="0" xfId="2" applyNumberFormat="1" applyFont="1" applyAlignment="1">
      <alignment horizontal="center"/>
    </xf>
    <xf numFmtId="0" fontId="13" fillId="7" borderId="0" xfId="0" applyFont="1" applyFill="1"/>
    <xf numFmtId="0" fontId="14" fillId="7" borderId="0" xfId="0" applyFont="1" applyFill="1"/>
    <xf numFmtId="0" fontId="14" fillId="7" borderId="0" xfId="0" quotePrefix="1" applyFont="1" applyFill="1"/>
    <xf numFmtId="167" fontId="3" fillId="0" borderId="0" xfId="2" applyNumberFormat="1" applyAlignment="1">
      <alignment horizontal="center"/>
    </xf>
  </cellXfs>
  <cellStyles count="5">
    <cellStyle name="Hyperlink" xfId="4" builtinId="8"/>
    <cellStyle name="Normal" xfId="0" builtinId="0"/>
    <cellStyle name="Normal 2" xfId="2" xr:uid="{00000000-0005-0000-0000-000002000000}"/>
    <cellStyle name="Normal 2 2 3" xfId="1" xr:uid="{00000000-0005-0000-0000-000003000000}"/>
    <cellStyle name="Normal 2 3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547688</xdr:colOff>
      <xdr:row>3</xdr:row>
      <xdr:rowOff>130969</xdr:rowOff>
    </xdr:from>
    <xdr:to>
      <xdr:col>20</xdr:col>
      <xdr:colOff>11139</xdr:colOff>
      <xdr:row>45</xdr:row>
      <xdr:rowOff>110921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657" y="702469"/>
          <a:ext cx="6142857" cy="7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533400</xdr:colOff>
      <xdr:row>0</xdr:row>
      <xdr:rowOff>0</xdr:rowOff>
    </xdr:from>
    <xdr:ext cx="6335712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8375" y="0"/>
          <a:ext cx="6335712" cy="3647619"/>
        </a:xfrm>
        <a:prstGeom prst="rect">
          <a:avLst/>
        </a:prstGeom>
      </xdr:spPr>
    </xdr:pic>
    <xdr:clientData/>
  </xdr:oneCellAnchor>
  <xdr:oneCellAnchor>
    <xdr:from>
      <xdr:col>12</xdr:col>
      <xdr:colOff>542925</xdr:colOff>
      <xdr:row>19</xdr:row>
      <xdr:rowOff>25833</xdr:rowOff>
    </xdr:from>
    <xdr:ext cx="6317456" cy="425033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7900" y="3645333"/>
          <a:ext cx="6317456" cy="425033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'18%20Summer\GHUsefulWorkEfficienciesMatrix_10-y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Diesel%20water%20pumps/Diesel%20water%20pum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Edwards_2004"/>
      <sheetName val="FAO_2017"/>
      <sheetName val="Boafo-Mensah_2013"/>
      <sheetName val="Hyman_1986"/>
      <sheetName val="Zhang_2013"/>
      <sheetName val="Adeyemi_2017"/>
      <sheetName val="CleanCookingCatalog_2021"/>
      <sheetName val="Coffey_2017"/>
      <sheetName val="Afrane_2012"/>
      <sheetName val="Barnes_1996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0.18</v>
          </cell>
        </row>
      </sheetData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  <row r="91">
          <cell r="F91">
            <v>0.18</v>
          </cell>
        </row>
        <row r="92">
          <cell r="F92">
            <v>0.45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_TFC_Efficiencies"/>
      <sheetName val="PB Efficiencies"/>
      <sheetName val="phi_heat"/>
      <sheetName val="Stove efficiencies"/>
      <sheetName val="Domestic electricity allocation"/>
      <sheetName val="Fan efficiencies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PSB"/>
      <sheetName val="FixedGHPSB"/>
      <sheetName val="Xf Eu Xu calcs"/>
      <sheetName val="GHPrimary"/>
      <sheetName val="TFCSummary"/>
      <sheetName val="GH_EIOU_Efficiencies"/>
    </sheetNames>
    <sheetDataSet>
      <sheetData sheetId="0" refreshError="1"/>
      <sheetData sheetId="1" refreshError="1"/>
      <sheetData sheetId="2" refreshError="1">
        <row r="8">
          <cell r="C8">
            <v>0.20099155835454907</v>
          </cell>
        </row>
      </sheetData>
      <sheetData sheetId="3" refreshError="1">
        <row r="7">
          <cell r="B7">
            <v>0.35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Lockeretz_1977"/>
      <sheetName val="Hyundai"/>
      <sheetName val="Units"/>
    </sheetNames>
    <sheetDataSet>
      <sheetData sheetId="0"/>
      <sheetData sheetId="1"/>
      <sheetData sheetId="2"/>
      <sheetData sheetId="3"/>
      <sheetData sheetId="4">
        <row r="2">
          <cell r="B2">
            <v>0.74569987000000004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doi.org/10.1109/MSPEC.1987.6447924" TargetMode="Externa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united4efficiency.org/wp-content/uploads/2017/09/U4E-MotorGuide-201709-Final.p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"/>
  <sheetViews>
    <sheetView workbookViewId="0">
      <selection activeCell="A2" sqref="A1:A12"/>
    </sheetView>
  </sheetViews>
  <sheetFormatPr defaultColWidth="9.109375" defaultRowHeight="14.4" x14ac:dyDescent="0.3"/>
  <cols>
    <col min="1" max="16384" width="9.109375" style="18"/>
  </cols>
  <sheetData>
    <row r="1" spans="1:1" x14ac:dyDescent="0.3">
      <c r="A1" s="28" t="s">
        <v>54</v>
      </c>
    </row>
    <row r="2" spans="1:1" x14ac:dyDescent="0.3">
      <c r="A2" s="27" t="s">
        <v>17</v>
      </c>
    </row>
    <row r="3" spans="1:1" x14ac:dyDescent="0.3">
      <c r="A3" s="27" t="s">
        <v>18</v>
      </c>
    </row>
    <row r="4" spans="1:1" x14ac:dyDescent="0.3">
      <c r="A4" s="27" t="s">
        <v>19</v>
      </c>
    </row>
    <row r="5" spans="1:1" x14ac:dyDescent="0.3">
      <c r="A5" s="27" t="s">
        <v>20</v>
      </c>
    </row>
    <row r="6" spans="1:1" x14ac:dyDescent="0.3">
      <c r="A6" s="27" t="s">
        <v>21</v>
      </c>
    </row>
    <row r="7" spans="1:1" x14ac:dyDescent="0.3">
      <c r="A7" s="27" t="s">
        <v>22</v>
      </c>
    </row>
    <row r="8" spans="1:1" x14ac:dyDescent="0.3">
      <c r="A8" s="27" t="s">
        <v>23</v>
      </c>
    </row>
    <row r="9" spans="1:1" x14ac:dyDescent="0.3">
      <c r="A9" s="27" t="s">
        <v>24</v>
      </c>
    </row>
    <row r="10" spans="1:1" x14ac:dyDescent="0.3">
      <c r="A10" s="27" t="s">
        <v>25</v>
      </c>
    </row>
    <row r="11" spans="1:1" x14ac:dyDescent="0.3">
      <c r="A11" s="27" t="s">
        <v>26</v>
      </c>
    </row>
    <row r="12" spans="1:1" x14ac:dyDescent="0.3">
      <c r="A12" s="27" t="s">
        <v>27</v>
      </c>
    </row>
    <row r="14" spans="1:1" x14ac:dyDescent="0.3">
      <c r="A14" s="26" t="s">
        <v>48</v>
      </c>
    </row>
    <row r="15" spans="1:1" x14ac:dyDescent="0.3">
      <c r="A15" s="26" t="s">
        <v>49</v>
      </c>
    </row>
    <row r="16" spans="1:1" x14ac:dyDescent="0.3">
      <c r="A16" s="26" t="s">
        <v>50</v>
      </c>
    </row>
    <row r="17" spans="1:1" x14ac:dyDescent="0.3">
      <c r="A17" s="26" t="s">
        <v>51</v>
      </c>
    </row>
    <row r="18" spans="1:1" x14ac:dyDescent="0.3">
      <c r="A18" s="26" t="s">
        <v>52</v>
      </c>
    </row>
    <row r="19" spans="1:1" x14ac:dyDescent="0.3">
      <c r="A19" s="26" t="s">
        <v>53</v>
      </c>
    </row>
    <row r="20" spans="1:1" x14ac:dyDescent="0.3">
      <c r="A20" s="26" t="s">
        <v>27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8"/>
  <sheetViews>
    <sheetView zoomScale="80" zoomScaleNormal="80" workbookViewId="0">
      <selection sqref="A1:XFD1"/>
    </sheetView>
  </sheetViews>
  <sheetFormatPr defaultRowHeight="14.4" x14ac:dyDescent="0.3"/>
  <cols>
    <col min="2" max="2" width="11.6640625" bestFit="1" customWidth="1"/>
    <col min="3" max="3" width="10.109375" bestFit="1" customWidth="1"/>
    <col min="4" max="4" width="8.109375" bestFit="1" customWidth="1"/>
    <col min="5" max="5" width="26.44140625" bestFit="1" customWidth="1"/>
    <col min="6" max="6" width="12.5546875" customWidth="1"/>
    <col min="7" max="7" width="11.44140625" customWidth="1"/>
  </cols>
  <sheetData>
    <row r="1" spans="1:68" s="1" customFormat="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1</v>
      </c>
      <c r="F1" s="1" t="s">
        <v>2</v>
      </c>
      <c r="G1" s="1" t="s">
        <v>3</v>
      </c>
      <c r="H1" s="1">
        <v>1960</v>
      </c>
      <c r="I1" s="1">
        <v>1961</v>
      </c>
      <c r="J1" s="1">
        <v>1962</v>
      </c>
      <c r="K1" s="1">
        <v>1963</v>
      </c>
      <c r="L1" s="1">
        <v>1964</v>
      </c>
      <c r="M1" s="1">
        <v>1965</v>
      </c>
      <c r="N1" s="1">
        <v>1966</v>
      </c>
      <c r="O1" s="1">
        <v>1967</v>
      </c>
      <c r="P1" s="1">
        <v>1968</v>
      </c>
      <c r="Q1" s="1">
        <v>1969</v>
      </c>
      <c r="R1" s="1">
        <v>1970</v>
      </c>
      <c r="S1" s="1">
        <v>1971</v>
      </c>
      <c r="T1" s="1">
        <v>1972</v>
      </c>
      <c r="U1" s="1">
        <v>1973</v>
      </c>
      <c r="V1" s="1">
        <v>1974</v>
      </c>
      <c r="W1" s="1">
        <v>1975</v>
      </c>
      <c r="X1" s="1">
        <v>1976</v>
      </c>
      <c r="Y1" s="1">
        <v>1977</v>
      </c>
      <c r="Z1" s="1">
        <v>1978</v>
      </c>
      <c r="AA1" s="1">
        <v>1979</v>
      </c>
      <c r="AB1" s="1">
        <v>1980</v>
      </c>
      <c r="AC1" s="1">
        <v>1981</v>
      </c>
      <c r="AD1" s="1">
        <v>1982</v>
      </c>
      <c r="AE1" s="1">
        <v>1983</v>
      </c>
      <c r="AF1" s="1">
        <v>1984</v>
      </c>
      <c r="AG1" s="1">
        <v>1985</v>
      </c>
      <c r="AH1" s="1">
        <v>1986</v>
      </c>
      <c r="AI1" s="1">
        <v>1987</v>
      </c>
      <c r="AJ1" s="1">
        <v>1988</v>
      </c>
      <c r="AK1" s="1">
        <v>1989</v>
      </c>
      <c r="AL1" s="1">
        <v>1990</v>
      </c>
      <c r="AM1" s="1">
        <v>1991</v>
      </c>
      <c r="AN1" s="1">
        <v>1992</v>
      </c>
      <c r="AO1" s="1">
        <v>1993</v>
      </c>
      <c r="AP1" s="1">
        <v>1994</v>
      </c>
      <c r="AQ1" s="1">
        <v>1995</v>
      </c>
      <c r="AR1" s="1">
        <v>1996</v>
      </c>
      <c r="AS1" s="1">
        <v>1997</v>
      </c>
      <c r="AT1" s="1">
        <v>1998</v>
      </c>
      <c r="AU1" s="1">
        <v>1999</v>
      </c>
      <c r="AV1" s="1">
        <v>2000</v>
      </c>
      <c r="AW1" s="1">
        <v>2001</v>
      </c>
      <c r="AX1" s="1">
        <v>2002</v>
      </c>
      <c r="AY1" s="1">
        <v>2003</v>
      </c>
      <c r="AZ1" s="1">
        <v>2004</v>
      </c>
      <c r="BA1" s="1">
        <v>2005</v>
      </c>
      <c r="BB1" s="1">
        <v>2006</v>
      </c>
      <c r="BC1" s="1">
        <v>2007</v>
      </c>
      <c r="BD1" s="1">
        <v>2008</v>
      </c>
      <c r="BE1" s="1">
        <v>2009</v>
      </c>
      <c r="BF1" s="1">
        <v>2010</v>
      </c>
      <c r="BG1" s="1">
        <v>2011</v>
      </c>
      <c r="BH1" s="1">
        <v>2012</v>
      </c>
      <c r="BI1" s="1">
        <v>2013</v>
      </c>
      <c r="BJ1" s="1">
        <v>2014</v>
      </c>
      <c r="BK1" s="1">
        <v>2015</v>
      </c>
      <c r="BL1" s="1">
        <v>2016</v>
      </c>
      <c r="BM1" s="1">
        <v>2017</v>
      </c>
      <c r="BN1" s="1">
        <v>2018</v>
      </c>
      <c r="BO1" s="1">
        <v>2019</v>
      </c>
      <c r="BP1" s="1">
        <v>2020</v>
      </c>
    </row>
    <row r="2" spans="1:68" s="2" customFormat="1" x14ac:dyDescent="0.3">
      <c r="A2" s="2" t="s">
        <v>29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47</v>
      </c>
      <c r="G2" s="2" t="s">
        <v>15</v>
      </c>
      <c r="H2" s="3">
        <f t="array" ref="H2:BP2">TRANSPOSE(Calcs!F3:F63)</f>
        <v>0.42451759364358682</v>
      </c>
      <c r="I2" s="3">
        <v>0.42499999999999999</v>
      </c>
      <c r="J2" s="3">
        <v>0.42548240635641316</v>
      </c>
      <c r="K2" s="3">
        <v>0.42596481271282632</v>
      </c>
      <c r="L2" s="3">
        <v>0.42644721906923949</v>
      </c>
      <c r="M2" s="3">
        <v>0.42692962542565266</v>
      </c>
      <c r="N2" s="3">
        <v>0.42741203178206583</v>
      </c>
      <c r="O2" s="3">
        <v>0.42789443813847899</v>
      </c>
      <c r="P2" s="3">
        <v>0.42837684449489216</v>
      </c>
      <c r="Q2" s="3">
        <v>0.42885925085130533</v>
      </c>
      <c r="R2" s="3">
        <v>0.4293416572077185</v>
      </c>
      <c r="S2" s="3">
        <v>0.42982406356413166</v>
      </c>
      <c r="T2" s="3">
        <v>0.43030646992054483</v>
      </c>
      <c r="U2" s="3">
        <v>0.430788876276958</v>
      </c>
      <c r="V2" s="3">
        <v>0.43127128263337117</v>
      </c>
      <c r="W2" s="3">
        <v>0.43175368898978433</v>
      </c>
      <c r="X2" s="3">
        <v>0.4322360953461975</v>
      </c>
      <c r="Y2" s="3">
        <v>0.43271850170261067</v>
      </c>
      <c r="Z2" s="3">
        <v>0.43320090805902384</v>
      </c>
      <c r="AA2" s="3">
        <v>0.43368331441543695</v>
      </c>
      <c r="AB2" s="3">
        <v>0.43416572077185012</v>
      </c>
      <c r="AC2" s="3">
        <v>0.43426220204313276</v>
      </c>
      <c r="AD2" s="3">
        <v>0.43435868331441541</v>
      </c>
      <c r="AE2" s="3">
        <v>0.43445516458569799</v>
      </c>
      <c r="AF2" s="3">
        <v>0.43455164585698064</v>
      </c>
      <c r="AG2" s="3">
        <v>0.43464812712826328</v>
      </c>
      <c r="AH2" s="3">
        <v>0.43474460839954587</v>
      </c>
      <c r="AI2" s="3">
        <v>0.43484108967082852</v>
      </c>
      <c r="AJ2" s="3">
        <v>0.43493757094211111</v>
      </c>
      <c r="AK2" s="3">
        <v>0.43503405221339375</v>
      </c>
      <c r="AL2" s="3">
        <v>0.43513053348467645</v>
      </c>
      <c r="AM2" s="3">
        <v>0.43691543700340524</v>
      </c>
      <c r="AN2" s="3">
        <v>0.43870034052213397</v>
      </c>
      <c r="AO2" s="3">
        <v>0.4404852440408627</v>
      </c>
      <c r="AP2" s="3">
        <v>0.44227014755959143</v>
      </c>
      <c r="AQ2" s="3">
        <v>0.44405505107832016</v>
      </c>
      <c r="AR2" s="3">
        <v>0.44583995459704889</v>
      </c>
      <c r="AS2" s="3">
        <v>0.44762485811577762</v>
      </c>
      <c r="AT2" s="3">
        <v>0.44940976163450636</v>
      </c>
      <c r="AU2" s="3">
        <v>0.45119466515323509</v>
      </c>
      <c r="AV2" s="3">
        <v>0.45297956867196359</v>
      </c>
      <c r="AW2" s="3">
        <v>0.45355845629965941</v>
      </c>
      <c r="AX2" s="3">
        <v>0.45413734392735522</v>
      </c>
      <c r="AY2" s="3">
        <v>0.45471623155505098</v>
      </c>
      <c r="AZ2" s="3">
        <v>0.45529511918274679</v>
      </c>
      <c r="BA2" s="3">
        <v>0.45587400681044254</v>
      </c>
      <c r="BB2" s="3">
        <v>0.45645289443813836</v>
      </c>
      <c r="BC2" s="3">
        <v>0.45703178206583417</v>
      </c>
      <c r="BD2" s="3">
        <v>0.45761066969352993</v>
      </c>
      <c r="BE2" s="3">
        <v>0.45818955732122574</v>
      </c>
      <c r="BF2" s="3">
        <v>0.45876844494892161</v>
      </c>
      <c r="BG2" s="3">
        <v>0.45989405978055231</v>
      </c>
      <c r="BH2" s="3">
        <v>0.46101967461218302</v>
      </c>
      <c r="BI2" s="3">
        <v>0.46214528944381378</v>
      </c>
      <c r="BJ2" s="3">
        <v>0.46327090427544448</v>
      </c>
      <c r="BK2" s="3">
        <v>0.4643965191070753</v>
      </c>
      <c r="BL2" s="3">
        <v>0.4655221339387059</v>
      </c>
      <c r="BM2" s="3">
        <v>0.46664774877033671</v>
      </c>
      <c r="BN2" s="3">
        <v>0.46777336360196753</v>
      </c>
      <c r="BO2" s="3">
        <v>0.46889897843359812</v>
      </c>
      <c r="BP2" s="3">
        <v>0.47002459326522894</v>
      </c>
    </row>
    <row r="3" spans="1:68" s="2" customFormat="1" x14ac:dyDescent="0.3">
      <c r="A3" s="2" t="s">
        <v>46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47</v>
      </c>
      <c r="G3" s="2" t="s">
        <v>15</v>
      </c>
      <c r="H3" s="3">
        <f>H2</f>
        <v>0.42451759364358682</v>
      </c>
      <c r="I3" s="3">
        <f t="shared" ref="I3:BP3" si="0">I2</f>
        <v>0.42499999999999999</v>
      </c>
      <c r="J3" s="3">
        <f t="shared" si="0"/>
        <v>0.42548240635641316</v>
      </c>
      <c r="K3" s="3">
        <f t="shared" si="0"/>
        <v>0.42596481271282632</v>
      </c>
      <c r="L3" s="3">
        <f t="shared" si="0"/>
        <v>0.42644721906923949</v>
      </c>
      <c r="M3" s="3">
        <f t="shared" si="0"/>
        <v>0.42692962542565266</v>
      </c>
      <c r="N3" s="3">
        <f t="shared" si="0"/>
        <v>0.42741203178206583</v>
      </c>
      <c r="O3" s="3">
        <f t="shared" si="0"/>
        <v>0.42789443813847899</v>
      </c>
      <c r="P3" s="3">
        <f t="shared" si="0"/>
        <v>0.42837684449489216</v>
      </c>
      <c r="Q3" s="3">
        <f t="shared" si="0"/>
        <v>0.42885925085130533</v>
      </c>
      <c r="R3" s="3">
        <f t="shared" si="0"/>
        <v>0.4293416572077185</v>
      </c>
      <c r="S3" s="3">
        <f t="shared" si="0"/>
        <v>0.42982406356413166</v>
      </c>
      <c r="T3" s="3">
        <f t="shared" si="0"/>
        <v>0.43030646992054483</v>
      </c>
      <c r="U3" s="3">
        <f t="shared" si="0"/>
        <v>0.430788876276958</v>
      </c>
      <c r="V3" s="3">
        <f t="shared" si="0"/>
        <v>0.43127128263337117</v>
      </c>
      <c r="W3" s="3">
        <f t="shared" si="0"/>
        <v>0.43175368898978433</v>
      </c>
      <c r="X3" s="3">
        <f t="shared" si="0"/>
        <v>0.4322360953461975</v>
      </c>
      <c r="Y3" s="3">
        <f t="shared" si="0"/>
        <v>0.43271850170261067</v>
      </c>
      <c r="Z3" s="3">
        <f t="shared" si="0"/>
        <v>0.43320090805902384</v>
      </c>
      <c r="AA3" s="3">
        <f t="shared" si="0"/>
        <v>0.43368331441543695</v>
      </c>
      <c r="AB3" s="3">
        <f t="shared" si="0"/>
        <v>0.43416572077185012</v>
      </c>
      <c r="AC3" s="3">
        <f t="shared" si="0"/>
        <v>0.43426220204313276</v>
      </c>
      <c r="AD3" s="3">
        <f t="shared" si="0"/>
        <v>0.43435868331441541</v>
      </c>
      <c r="AE3" s="3">
        <f t="shared" si="0"/>
        <v>0.43445516458569799</v>
      </c>
      <c r="AF3" s="3">
        <f t="shared" si="0"/>
        <v>0.43455164585698064</v>
      </c>
      <c r="AG3" s="3">
        <f t="shared" si="0"/>
        <v>0.43464812712826328</v>
      </c>
      <c r="AH3" s="3">
        <f t="shared" si="0"/>
        <v>0.43474460839954587</v>
      </c>
      <c r="AI3" s="3">
        <f t="shared" si="0"/>
        <v>0.43484108967082852</v>
      </c>
      <c r="AJ3" s="3">
        <f t="shared" si="0"/>
        <v>0.43493757094211111</v>
      </c>
      <c r="AK3" s="3">
        <f t="shared" si="0"/>
        <v>0.43503405221339375</v>
      </c>
      <c r="AL3" s="3">
        <f t="shared" si="0"/>
        <v>0.43513053348467645</v>
      </c>
      <c r="AM3" s="3">
        <f t="shared" si="0"/>
        <v>0.43691543700340524</v>
      </c>
      <c r="AN3" s="3">
        <f t="shared" si="0"/>
        <v>0.43870034052213397</v>
      </c>
      <c r="AO3" s="3">
        <f t="shared" si="0"/>
        <v>0.4404852440408627</v>
      </c>
      <c r="AP3" s="3">
        <f t="shared" si="0"/>
        <v>0.44227014755959143</v>
      </c>
      <c r="AQ3" s="3">
        <f t="shared" si="0"/>
        <v>0.44405505107832016</v>
      </c>
      <c r="AR3" s="3">
        <f t="shared" si="0"/>
        <v>0.44583995459704889</v>
      </c>
      <c r="AS3" s="3">
        <f t="shared" si="0"/>
        <v>0.44762485811577762</v>
      </c>
      <c r="AT3" s="3">
        <f t="shared" si="0"/>
        <v>0.44940976163450636</v>
      </c>
      <c r="AU3" s="3">
        <f t="shared" si="0"/>
        <v>0.45119466515323509</v>
      </c>
      <c r="AV3" s="3">
        <f t="shared" si="0"/>
        <v>0.45297956867196359</v>
      </c>
      <c r="AW3" s="3">
        <f t="shared" si="0"/>
        <v>0.45355845629965941</v>
      </c>
      <c r="AX3" s="3">
        <f t="shared" si="0"/>
        <v>0.45413734392735522</v>
      </c>
      <c r="AY3" s="3">
        <f t="shared" si="0"/>
        <v>0.45471623155505098</v>
      </c>
      <c r="AZ3" s="3">
        <f t="shared" si="0"/>
        <v>0.45529511918274679</v>
      </c>
      <c r="BA3" s="3">
        <f t="shared" si="0"/>
        <v>0.45587400681044254</v>
      </c>
      <c r="BB3" s="3">
        <f t="shared" si="0"/>
        <v>0.45645289443813836</v>
      </c>
      <c r="BC3" s="3">
        <f t="shared" si="0"/>
        <v>0.45703178206583417</v>
      </c>
      <c r="BD3" s="3">
        <f t="shared" si="0"/>
        <v>0.45761066969352993</v>
      </c>
      <c r="BE3" s="3">
        <f t="shared" si="0"/>
        <v>0.45818955732122574</v>
      </c>
      <c r="BF3" s="3">
        <f t="shared" si="0"/>
        <v>0.45876844494892161</v>
      </c>
      <c r="BG3" s="3">
        <f t="shared" si="0"/>
        <v>0.45989405978055231</v>
      </c>
      <c r="BH3" s="3">
        <f t="shared" si="0"/>
        <v>0.46101967461218302</v>
      </c>
      <c r="BI3" s="3">
        <f t="shared" si="0"/>
        <v>0.46214528944381378</v>
      </c>
      <c r="BJ3" s="3">
        <f t="shared" si="0"/>
        <v>0.46327090427544448</v>
      </c>
      <c r="BK3" s="3">
        <f t="shared" si="0"/>
        <v>0.4643965191070753</v>
      </c>
      <c r="BL3" s="3">
        <f t="shared" si="0"/>
        <v>0.4655221339387059</v>
      </c>
      <c r="BM3" s="3">
        <f t="shared" si="0"/>
        <v>0.46664774877033671</v>
      </c>
      <c r="BN3" s="3">
        <f t="shared" si="0"/>
        <v>0.46777336360196753</v>
      </c>
      <c r="BO3" s="3">
        <f t="shared" si="0"/>
        <v>0.46889897843359812</v>
      </c>
      <c r="BP3" s="3">
        <f t="shared" si="0"/>
        <v>0.47002459326522894</v>
      </c>
    </row>
    <row r="4" spans="1:68" s="2" customFormat="1" x14ac:dyDescent="0.3"/>
    <row r="5" spans="1:68" s="2" customFormat="1" x14ac:dyDescent="0.3"/>
    <row r="6" spans="1:68" s="2" customFormat="1" x14ac:dyDescent="0.3"/>
    <row r="7" spans="1:68" s="2" customFormat="1" x14ac:dyDescent="0.3"/>
    <row r="8" spans="1:68" s="2" customFormat="1" x14ac:dyDescent="0.3"/>
    <row r="9" spans="1:68" s="2" customFormat="1" x14ac:dyDescent="0.3"/>
    <row r="10" spans="1:68" s="2" customFormat="1" x14ac:dyDescent="0.3"/>
    <row r="11" spans="1:68" s="2" customFormat="1" x14ac:dyDescent="0.3"/>
    <row r="12" spans="1:68" s="2" customFormat="1" x14ac:dyDescent="0.3"/>
    <row r="13" spans="1:68" s="2" customFormat="1" x14ac:dyDescent="0.3"/>
    <row r="14" spans="1:68" s="2" customFormat="1" x14ac:dyDescent="0.3"/>
    <row r="15" spans="1:68" s="2" customFormat="1" x14ac:dyDescent="0.3"/>
    <row r="16" spans="1:68" s="2" customFormat="1" x14ac:dyDescent="0.3"/>
    <row r="17" s="2" customFormat="1" x14ac:dyDescent="0.3"/>
    <row r="18" s="2" customFormat="1" x14ac:dyDescent="0.3"/>
    <row r="19" s="2" customFormat="1" x14ac:dyDescent="0.3"/>
    <row r="20" s="2" customFormat="1" x14ac:dyDescent="0.3"/>
    <row r="21" s="2" customFormat="1" x14ac:dyDescent="0.3"/>
    <row r="22" s="2" customFormat="1" x14ac:dyDescent="0.3"/>
    <row r="23" s="2" customFormat="1" x14ac:dyDescent="0.3"/>
    <row r="24" s="2" customFormat="1" x14ac:dyDescent="0.3"/>
    <row r="25" s="2" customFormat="1" x14ac:dyDescent="0.3"/>
    <row r="26" s="2" customFormat="1" x14ac:dyDescent="0.3"/>
    <row r="27" s="2" customFormat="1" x14ac:dyDescent="0.3"/>
    <row r="28" s="2" customFormat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63"/>
  <sheetViews>
    <sheetView tabSelected="1" zoomScale="70" zoomScaleNormal="70" workbookViewId="0">
      <selection activeCell="I3" sqref="I3:J14"/>
    </sheetView>
  </sheetViews>
  <sheetFormatPr defaultColWidth="9.109375" defaultRowHeight="15.6" x14ac:dyDescent="0.3"/>
  <cols>
    <col min="1" max="2" width="9.109375" style="4"/>
    <col min="3" max="3" width="13" style="4" bestFit="1" customWidth="1"/>
    <col min="4" max="4" width="25.33203125" style="4" customWidth="1"/>
    <col min="5" max="5" width="9.109375" style="4"/>
    <col min="6" max="6" width="13" style="4" bestFit="1" customWidth="1"/>
    <col min="7" max="7" width="40.109375" style="4" bestFit="1" customWidth="1"/>
    <col min="8" max="8" width="9.109375" style="4"/>
    <col min="9" max="9" width="13" style="4" bestFit="1" customWidth="1"/>
    <col min="10" max="10" width="23.6640625" style="4" bestFit="1" customWidth="1"/>
    <col min="11" max="11" width="19.109375" style="4" bestFit="1" customWidth="1"/>
    <col min="12" max="12" width="9.109375" style="4"/>
    <col min="13" max="13" width="13" style="4" bestFit="1" customWidth="1"/>
    <col min="14" max="14" width="23.6640625" style="4" bestFit="1" customWidth="1"/>
    <col min="15" max="15" width="19.109375" style="4" bestFit="1" customWidth="1"/>
    <col min="16" max="16" width="9.109375" style="4"/>
    <col min="17" max="17" width="13" style="4" bestFit="1" customWidth="1"/>
    <col min="18" max="18" width="23.6640625" style="4" bestFit="1" customWidth="1"/>
    <col min="19" max="19" width="19.109375" style="4" bestFit="1" customWidth="1"/>
    <col min="20" max="16384" width="9.109375" style="4"/>
  </cols>
  <sheetData>
    <row r="1" spans="1:19" x14ac:dyDescent="0.3">
      <c r="C1" s="5" t="s">
        <v>32</v>
      </c>
      <c r="D1" s="5"/>
      <c r="F1" s="6" t="s">
        <v>43</v>
      </c>
      <c r="G1" s="7"/>
      <c r="I1" s="8"/>
      <c r="J1" s="8"/>
      <c r="K1" s="9"/>
      <c r="M1" s="10"/>
      <c r="N1" s="10"/>
      <c r="O1" s="11"/>
      <c r="Q1" s="12"/>
      <c r="R1" s="12"/>
      <c r="S1" s="13"/>
    </row>
    <row r="2" spans="1:19" s="14" customFormat="1" x14ac:dyDescent="0.3">
      <c r="A2" s="14" t="s">
        <v>7</v>
      </c>
      <c r="C2" s="14" t="s">
        <v>8</v>
      </c>
      <c r="D2" s="14" t="s">
        <v>9</v>
      </c>
      <c r="F2" s="14" t="s">
        <v>8</v>
      </c>
      <c r="G2" s="14" t="s">
        <v>9</v>
      </c>
      <c r="I2" s="14" t="s">
        <v>8</v>
      </c>
      <c r="J2" s="14" t="s">
        <v>10</v>
      </c>
      <c r="K2" s="14" t="s">
        <v>9</v>
      </c>
      <c r="M2" s="14" t="s">
        <v>8</v>
      </c>
      <c r="N2" s="14" t="s">
        <v>10</v>
      </c>
      <c r="O2" s="14" t="s">
        <v>9</v>
      </c>
      <c r="Q2" s="14" t="s">
        <v>8</v>
      </c>
      <c r="R2" s="14" t="s">
        <v>10</v>
      </c>
      <c r="S2" s="14" t="s">
        <v>9</v>
      </c>
    </row>
    <row r="3" spans="1:19" x14ac:dyDescent="0.3">
      <c r="A3" s="4">
        <v>1960</v>
      </c>
      <c r="C3" s="15">
        <f>UNEP_2017!G5</f>
        <v>0.88</v>
      </c>
      <c r="D3" s="4" t="s">
        <v>42</v>
      </c>
      <c r="F3" s="16">
        <f>C3*(F$4/C$4)</f>
        <v>0.42451759364358682</v>
      </c>
      <c r="G3" s="17" t="s">
        <v>45</v>
      </c>
      <c r="I3" s="29"/>
    </row>
    <row r="4" spans="1:19" x14ac:dyDescent="0.3">
      <c r="A4" s="4">
        <v>1961</v>
      </c>
      <c r="C4" s="15">
        <f>UNEP_2017!G6</f>
        <v>0.88100000000000001</v>
      </c>
      <c r="D4" s="4" t="s">
        <v>42</v>
      </c>
      <c r="F4" s="25">
        <f>Riley_1987!D5</f>
        <v>0.42499999999999999</v>
      </c>
      <c r="G4" s="24" t="s">
        <v>44</v>
      </c>
      <c r="I4" s="29"/>
      <c r="J4" s="15"/>
    </row>
    <row r="5" spans="1:19" x14ac:dyDescent="0.3">
      <c r="A5" s="4">
        <v>1962</v>
      </c>
      <c r="C5" s="15">
        <f>UNEP_2017!G7</f>
        <v>0.88200000000000001</v>
      </c>
      <c r="D5" s="4" t="s">
        <v>42</v>
      </c>
      <c r="F5" s="16">
        <f>C5*(F$4/C$4)</f>
        <v>0.42548240635641316</v>
      </c>
      <c r="G5" s="17" t="s">
        <v>45</v>
      </c>
      <c r="I5" s="29"/>
      <c r="J5" s="15"/>
    </row>
    <row r="6" spans="1:19" x14ac:dyDescent="0.3">
      <c r="A6" s="4">
        <v>1963</v>
      </c>
      <c r="C6" s="15">
        <f>UNEP_2017!G8</f>
        <v>0.88300000000000001</v>
      </c>
      <c r="D6" s="4" t="s">
        <v>42</v>
      </c>
      <c r="F6" s="16">
        <f t="shared" ref="F6:F62" si="0">C6*(F$4/C$4)</f>
        <v>0.42596481271282632</v>
      </c>
      <c r="G6" s="17" t="s">
        <v>45</v>
      </c>
      <c r="I6" s="29"/>
      <c r="J6" s="15"/>
    </row>
    <row r="7" spans="1:19" x14ac:dyDescent="0.3">
      <c r="A7" s="4">
        <v>1964</v>
      </c>
      <c r="C7" s="15">
        <f>UNEP_2017!G9</f>
        <v>0.88400000000000001</v>
      </c>
      <c r="D7" s="4" t="s">
        <v>42</v>
      </c>
      <c r="F7" s="16">
        <f t="shared" si="0"/>
        <v>0.42644721906923949</v>
      </c>
      <c r="G7" s="17" t="s">
        <v>45</v>
      </c>
      <c r="I7" s="29"/>
      <c r="J7" s="15"/>
    </row>
    <row r="8" spans="1:19" x14ac:dyDescent="0.3">
      <c r="A8" s="4">
        <v>1965</v>
      </c>
      <c r="C8" s="15">
        <f>UNEP_2017!G10</f>
        <v>0.88500000000000001</v>
      </c>
      <c r="D8" s="4" t="s">
        <v>42</v>
      </c>
      <c r="F8" s="16">
        <f t="shared" si="0"/>
        <v>0.42692962542565266</v>
      </c>
      <c r="G8" s="17" t="s">
        <v>45</v>
      </c>
      <c r="I8" s="29"/>
      <c r="J8" s="15"/>
    </row>
    <row r="9" spans="1:19" x14ac:dyDescent="0.3">
      <c r="A9" s="4">
        <v>1966</v>
      </c>
      <c r="C9" s="15">
        <f>UNEP_2017!G11</f>
        <v>0.88600000000000001</v>
      </c>
      <c r="D9" s="4" t="s">
        <v>42</v>
      </c>
      <c r="F9" s="16">
        <f t="shared" si="0"/>
        <v>0.42741203178206583</v>
      </c>
      <c r="G9" s="17" t="s">
        <v>45</v>
      </c>
      <c r="I9" s="29"/>
      <c r="J9" s="15"/>
    </row>
    <row r="10" spans="1:19" x14ac:dyDescent="0.3">
      <c r="A10" s="4">
        <v>1967</v>
      </c>
      <c r="C10" s="15">
        <f>UNEP_2017!G12</f>
        <v>0.88700000000000001</v>
      </c>
      <c r="D10" s="4" t="s">
        <v>42</v>
      </c>
      <c r="F10" s="16">
        <f t="shared" si="0"/>
        <v>0.42789443813847899</v>
      </c>
      <c r="G10" s="17" t="s">
        <v>45</v>
      </c>
      <c r="I10" s="29"/>
      <c r="J10" s="15"/>
    </row>
    <row r="11" spans="1:19" x14ac:dyDescent="0.3">
      <c r="A11" s="4">
        <v>1968</v>
      </c>
      <c r="C11" s="15">
        <f>UNEP_2017!G13</f>
        <v>0.88800000000000001</v>
      </c>
      <c r="D11" s="4" t="s">
        <v>42</v>
      </c>
      <c r="F11" s="16">
        <f t="shared" si="0"/>
        <v>0.42837684449489216</v>
      </c>
      <c r="G11" s="17" t="s">
        <v>45</v>
      </c>
      <c r="I11" s="29"/>
      <c r="J11" s="15"/>
    </row>
    <row r="12" spans="1:19" x14ac:dyDescent="0.3">
      <c r="A12" s="4">
        <v>1969</v>
      </c>
      <c r="C12" s="15">
        <f>UNEP_2017!G14</f>
        <v>0.88900000000000001</v>
      </c>
      <c r="D12" s="4" t="s">
        <v>42</v>
      </c>
      <c r="F12" s="16">
        <f t="shared" si="0"/>
        <v>0.42885925085130533</v>
      </c>
      <c r="G12" s="17" t="s">
        <v>45</v>
      </c>
      <c r="I12" s="29"/>
      <c r="J12" s="15"/>
    </row>
    <row r="13" spans="1:19" x14ac:dyDescent="0.3">
      <c r="A13" s="4">
        <v>1970</v>
      </c>
      <c r="C13" s="15">
        <f>UNEP_2017!G15</f>
        <v>0.89</v>
      </c>
      <c r="D13" s="4" t="s">
        <v>42</v>
      </c>
      <c r="F13" s="16">
        <f t="shared" si="0"/>
        <v>0.4293416572077185</v>
      </c>
      <c r="G13" s="17" t="s">
        <v>45</v>
      </c>
    </row>
    <row r="14" spans="1:19" x14ac:dyDescent="0.3">
      <c r="A14" s="4">
        <v>1971</v>
      </c>
      <c r="C14" s="15">
        <f>UNEP_2017!G16</f>
        <v>0.89100000000000001</v>
      </c>
      <c r="D14" s="4" t="s">
        <v>42</v>
      </c>
      <c r="F14" s="16">
        <f t="shared" si="0"/>
        <v>0.42982406356413166</v>
      </c>
      <c r="G14" s="17" t="s">
        <v>45</v>
      </c>
    </row>
    <row r="15" spans="1:19" x14ac:dyDescent="0.3">
      <c r="A15" s="4">
        <v>1972</v>
      </c>
      <c r="C15" s="15">
        <f>UNEP_2017!G17</f>
        <v>0.89200000000000002</v>
      </c>
      <c r="D15" s="4" t="s">
        <v>42</v>
      </c>
      <c r="F15" s="16">
        <f t="shared" si="0"/>
        <v>0.43030646992054483</v>
      </c>
      <c r="G15" s="17" t="s">
        <v>45</v>
      </c>
    </row>
    <row r="16" spans="1:19" x14ac:dyDescent="0.3">
      <c r="A16" s="4">
        <v>1973</v>
      </c>
      <c r="C16" s="15">
        <f>UNEP_2017!G18</f>
        <v>0.89300000000000002</v>
      </c>
      <c r="D16" s="4" t="s">
        <v>42</v>
      </c>
      <c r="F16" s="16">
        <f t="shared" si="0"/>
        <v>0.430788876276958</v>
      </c>
      <c r="G16" s="17" t="s">
        <v>45</v>
      </c>
    </row>
    <row r="17" spans="1:10" x14ac:dyDescent="0.3">
      <c r="A17" s="4">
        <v>1974</v>
      </c>
      <c r="C17" s="15">
        <f>UNEP_2017!G19</f>
        <v>0.89400000000000002</v>
      </c>
      <c r="D17" s="4" t="s">
        <v>42</v>
      </c>
      <c r="F17" s="16">
        <f t="shared" si="0"/>
        <v>0.43127128263337117</v>
      </c>
      <c r="G17" s="17" t="s">
        <v>45</v>
      </c>
    </row>
    <row r="18" spans="1:10" x14ac:dyDescent="0.3">
      <c r="A18" s="4">
        <v>1975</v>
      </c>
      <c r="C18" s="15">
        <f>UNEP_2017!G20</f>
        <v>0.89500000000000002</v>
      </c>
      <c r="D18" s="4" t="s">
        <v>42</v>
      </c>
      <c r="F18" s="16">
        <f t="shared" si="0"/>
        <v>0.43175368898978433</v>
      </c>
      <c r="G18" s="17" t="s">
        <v>45</v>
      </c>
    </row>
    <row r="19" spans="1:10" x14ac:dyDescent="0.3">
      <c r="A19" s="4">
        <v>1976</v>
      </c>
      <c r="C19" s="15">
        <f>UNEP_2017!G21</f>
        <v>0.89600000000000002</v>
      </c>
      <c r="D19" s="4" t="s">
        <v>42</v>
      </c>
      <c r="F19" s="16">
        <f t="shared" si="0"/>
        <v>0.4322360953461975</v>
      </c>
      <c r="G19" s="17" t="s">
        <v>45</v>
      </c>
    </row>
    <row r="20" spans="1:10" x14ac:dyDescent="0.3">
      <c r="A20" s="4">
        <v>1977</v>
      </c>
      <c r="C20" s="15">
        <f>UNEP_2017!G22</f>
        <v>0.89700000000000002</v>
      </c>
      <c r="D20" s="4" t="s">
        <v>42</v>
      </c>
      <c r="F20" s="16">
        <f t="shared" si="0"/>
        <v>0.43271850170261067</v>
      </c>
      <c r="G20" s="17" t="s">
        <v>45</v>
      </c>
    </row>
    <row r="21" spans="1:10" x14ac:dyDescent="0.3">
      <c r="A21" s="4">
        <v>1978</v>
      </c>
      <c r="C21" s="15">
        <f>UNEP_2017!G23</f>
        <v>0.89800000000000002</v>
      </c>
      <c r="D21" s="4" t="s">
        <v>42</v>
      </c>
      <c r="F21" s="16">
        <f t="shared" si="0"/>
        <v>0.43320090805902384</v>
      </c>
      <c r="G21" s="17" t="s">
        <v>45</v>
      </c>
    </row>
    <row r="22" spans="1:10" x14ac:dyDescent="0.3">
      <c r="A22" s="4">
        <v>1979</v>
      </c>
      <c r="C22" s="15">
        <f>UNEP_2017!G24</f>
        <v>0.89900000000000002</v>
      </c>
      <c r="D22" s="4" t="s">
        <v>42</v>
      </c>
      <c r="F22" s="16">
        <f t="shared" si="0"/>
        <v>0.43368331441543695</v>
      </c>
      <c r="G22" s="17" t="s">
        <v>45</v>
      </c>
    </row>
    <row r="23" spans="1:10" x14ac:dyDescent="0.3">
      <c r="A23" s="4">
        <v>1980</v>
      </c>
      <c r="C23" s="15">
        <f>UNEP_2017!G25</f>
        <v>0.9</v>
      </c>
      <c r="D23" s="4" t="s">
        <v>42</v>
      </c>
      <c r="F23" s="16">
        <f t="shared" si="0"/>
        <v>0.43416572077185012</v>
      </c>
      <c r="G23" s="17" t="s">
        <v>45</v>
      </c>
    </row>
    <row r="24" spans="1:10" x14ac:dyDescent="0.3">
      <c r="A24" s="4">
        <v>1981</v>
      </c>
      <c r="C24" s="15">
        <f>UNEP_2017!G26</f>
        <v>0.9002</v>
      </c>
      <c r="D24" s="4" t="s">
        <v>42</v>
      </c>
      <c r="F24" s="16">
        <f t="shared" si="0"/>
        <v>0.43426220204313276</v>
      </c>
      <c r="G24" s="17" t="s">
        <v>45</v>
      </c>
    </row>
    <row r="25" spans="1:10" x14ac:dyDescent="0.3">
      <c r="A25" s="4">
        <v>1982</v>
      </c>
      <c r="C25" s="15">
        <f>UNEP_2017!G27</f>
        <v>0.90039999999999998</v>
      </c>
      <c r="D25" s="4" t="s">
        <v>42</v>
      </c>
      <c r="F25" s="16">
        <f t="shared" si="0"/>
        <v>0.43435868331441541</v>
      </c>
      <c r="G25" s="17" t="s">
        <v>45</v>
      </c>
    </row>
    <row r="26" spans="1:10" x14ac:dyDescent="0.3">
      <c r="A26" s="4">
        <v>1983</v>
      </c>
      <c r="C26" s="15">
        <f>UNEP_2017!G28</f>
        <v>0.90059999999999996</v>
      </c>
      <c r="D26" s="4" t="s">
        <v>42</v>
      </c>
      <c r="F26" s="16">
        <f t="shared" si="0"/>
        <v>0.43445516458569799</v>
      </c>
      <c r="G26" s="17" t="s">
        <v>45</v>
      </c>
    </row>
    <row r="27" spans="1:10" x14ac:dyDescent="0.3">
      <c r="A27" s="4">
        <v>1984</v>
      </c>
      <c r="C27" s="15">
        <f>UNEP_2017!G29</f>
        <v>0.90079999999999993</v>
      </c>
      <c r="D27" s="4" t="s">
        <v>42</v>
      </c>
      <c r="F27" s="16">
        <f t="shared" si="0"/>
        <v>0.43455164585698064</v>
      </c>
      <c r="G27" s="17" t="s">
        <v>45</v>
      </c>
    </row>
    <row r="28" spans="1:10" x14ac:dyDescent="0.3">
      <c r="A28" s="4">
        <v>1985</v>
      </c>
      <c r="C28" s="15">
        <f>UNEP_2017!G30</f>
        <v>0.90099999999999991</v>
      </c>
      <c r="D28" s="4" t="s">
        <v>42</v>
      </c>
      <c r="F28" s="16">
        <f t="shared" si="0"/>
        <v>0.43464812712826328</v>
      </c>
      <c r="G28" s="17" t="s">
        <v>45</v>
      </c>
      <c r="I28" s="15"/>
      <c r="J28" s="15"/>
    </row>
    <row r="29" spans="1:10" x14ac:dyDescent="0.3">
      <c r="A29" s="4">
        <v>1986</v>
      </c>
      <c r="C29" s="15">
        <f>UNEP_2017!G31</f>
        <v>0.90119999999999989</v>
      </c>
      <c r="D29" s="4" t="s">
        <v>42</v>
      </c>
      <c r="F29" s="16">
        <f t="shared" si="0"/>
        <v>0.43474460839954587</v>
      </c>
      <c r="G29" s="17" t="s">
        <v>45</v>
      </c>
    </row>
    <row r="30" spans="1:10" x14ac:dyDescent="0.3">
      <c r="A30" s="4">
        <v>1987</v>
      </c>
      <c r="C30" s="15">
        <f>UNEP_2017!G32</f>
        <v>0.90139999999999987</v>
      </c>
      <c r="D30" s="4" t="s">
        <v>42</v>
      </c>
      <c r="F30" s="16">
        <f t="shared" si="0"/>
        <v>0.43484108967082852</v>
      </c>
      <c r="G30" s="17" t="s">
        <v>45</v>
      </c>
    </row>
    <row r="31" spans="1:10" x14ac:dyDescent="0.3">
      <c r="A31" s="4">
        <v>1988</v>
      </c>
      <c r="C31" s="15">
        <f>UNEP_2017!G33</f>
        <v>0.90159999999999985</v>
      </c>
      <c r="D31" s="4" t="s">
        <v>42</v>
      </c>
      <c r="F31" s="16">
        <f t="shared" si="0"/>
        <v>0.43493757094211111</v>
      </c>
      <c r="G31" s="17" t="s">
        <v>45</v>
      </c>
    </row>
    <row r="32" spans="1:10" x14ac:dyDescent="0.3">
      <c r="A32" s="4">
        <v>1989</v>
      </c>
      <c r="C32" s="15">
        <f>UNEP_2017!G34</f>
        <v>0.90179999999999982</v>
      </c>
      <c r="D32" s="4" t="s">
        <v>42</v>
      </c>
      <c r="F32" s="16">
        <f t="shared" si="0"/>
        <v>0.43503405221339375</v>
      </c>
      <c r="G32" s="17" t="s">
        <v>45</v>
      </c>
    </row>
    <row r="33" spans="1:7" x14ac:dyDescent="0.3">
      <c r="A33" s="4">
        <v>1990</v>
      </c>
      <c r="C33" s="15">
        <f>UNEP_2017!G35</f>
        <v>0.90200000000000002</v>
      </c>
      <c r="D33" s="4" t="s">
        <v>42</v>
      </c>
      <c r="F33" s="16">
        <f t="shared" si="0"/>
        <v>0.43513053348467645</v>
      </c>
      <c r="G33" s="17" t="s">
        <v>45</v>
      </c>
    </row>
    <row r="34" spans="1:7" x14ac:dyDescent="0.3">
      <c r="A34" s="4">
        <v>1991</v>
      </c>
      <c r="C34" s="15">
        <f>UNEP_2017!G36</f>
        <v>0.90570000000000006</v>
      </c>
      <c r="D34" s="4" t="s">
        <v>42</v>
      </c>
      <c r="F34" s="16">
        <f t="shared" si="0"/>
        <v>0.43691543700340524</v>
      </c>
      <c r="G34" s="17" t="s">
        <v>45</v>
      </c>
    </row>
    <row r="35" spans="1:7" x14ac:dyDescent="0.3">
      <c r="A35" s="4">
        <v>1992</v>
      </c>
      <c r="C35" s="15">
        <f>UNEP_2017!G37</f>
        <v>0.9094000000000001</v>
      </c>
      <c r="D35" s="4" t="s">
        <v>42</v>
      </c>
      <c r="F35" s="16">
        <f t="shared" si="0"/>
        <v>0.43870034052213397</v>
      </c>
      <c r="G35" s="17" t="s">
        <v>45</v>
      </c>
    </row>
    <row r="36" spans="1:7" x14ac:dyDescent="0.3">
      <c r="A36" s="4">
        <v>1993</v>
      </c>
      <c r="C36" s="15">
        <f>UNEP_2017!G38</f>
        <v>0.91310000000000013</v>
      </c>
      <c r="D36" s="4" t="s">
        <v>42</v>
      </c>
      <c r="F36" s="16">
        <f t="shared" si="0"/>
        <v>0.4404852440408627</v>
      </c>
      <c r="G36" s="17" t="s">
        <v>45</v>
      </c>
    </row>
    <row r="37" spans="1:7" x14ac:dyDescent="0.3">
      <c r="A37" s="4">
        <v>1994</v>
      </c>
      <c r="C37" s="15">
        <f>UNEP_2017!G39</f>
        <v>0.91680000000000017</v>
      </c>
      <c r="D37" s="4" t="s">
        <v>42</v>
      </c>
      <c r="F37" s="16">
        <f t="shared" si="0"/>
        <v>0.44227014755959143</v>
      </c>
      <c r="G37" s="17" t="s">
        <v>45</v>
      </c>
    </row>
    <row r="38" spans="1:7" x14ac:dyDescent="0.3">
      <c r="A38" s="4">
        <v>1995</v>
      </c>
      <c r="C38" s="15">
        <f>UNEP_2017!G40</f>
        <v>0.92050000000000021</v>
      </c>
      <c r="D38" s="4" t="s">
        <v>42</v>
      </c>
      <c r="F38" s="16">
        <f t="shared" si="0"/>
        <v>0.44405505107832016</v>
      </c>
      <c r="G38" s="17" t="s">
        <v>45</v>
      </c>
    </row>
    <row r="39" spans="1:7" x14ac:dyDescent="0.3">
      <c r="A39" s="4">
        <v>1996</v>
      </c>
      <c r="C39" s="15">
        <f>UNEP_2017!G41</f>
        <v>0.92420000000000024</v>
      </c>
      <c r="D39" s="4" t="s">
        <v>42</v>
      </c>
      <c r="F39" s="16">
        <f t="shared" si="0"/>
        <v>0.44583995459704889</v>
      </c>
      <c r="G39" s="17" t="s">
        <v>45</v>
      </c>
    </row>
    <row r="40" spans="1:7" x14ac:dyDescent="0.3">
      <c r="A40" s="4">
        <v>1997</v>
      </c>
      <c r="C40" s="15">
        <f>UNEP_2017!G42</f>
        <v>0.92790000000000028</v>
      </c>
      <c r="D40" s="4" t="s">
        <v>42</v>
      </c>
      <c r="F40" s="16">
        <f t="shared" si="0"/>
        <v>0.44762485811577762</v>
      </c>
      <c r="G40" s="17" t="s">
        <v>45</v>
      </c>
    </row>
    <row r="41" spans="1:7" x14ac:dyDescent="0.3">
      <c r="A41" s="4">
        <v>1998</v>
      </c>
      <c r="C41" s="15">
        <f>UNEP_2017!G43</f>
        <v>0.93160000000000032</v>
      </c>
      <c r="D41" s="4" t="s">
        <v>42</v>
      </c>
      <c r="F41" s="16">
        <f t="shared" si="0"/>
        <v>0.44940976163450636</v>
      </c>
      <c r="G41" s="17" t="s">
        <v>45</v>
      </c>
    </row>
    <row r="42" spans="1:7" x14ac:dyDescent="0.3">
      <c r="A42" s="4">
        <v>1999</v>
      </c>
      <c r="C42" s="15">
        <f>UNEP_2017!G44</f>
        <v>0.93530000000000035</v>
      </c>
      <c r="D42" s="4" t="s">
        <v>42</v>
      </c>
      <c r="F42" s="16">
        <f t="shared" si="0"/>
        <v>0.45119466515323509</v>
      </c>
      <c r="G42" s="17" t="s">
        <v>45</v>
      </c>
    </row>
    <row r="43" spans="1:7" x14ac:dyDescent="0.3">
      <c r="A43" s="4">
        <v>2000</v>
      </c>
      <c r="C43" s="15">
        <f>UNEP_2017!G45</f>
        <v>0.93899999999999995</v>
      </c>
      <c r="D43" s="4" t="s">
        <v>42</v>
      </c>
      <c r="F43" s="16">
        <f t="shared" si="0"/>
        <v>0.45297956867196359</v>
      </c>
      <c r="G43" s="17" t="s">
        <v>45</v>
      </c>
    </row>
    <row r="44" spans="1:7" x14ac:dyDescent="0.3">
      <c r="A44" s="4">
        <v>2001</v>
      </c>
      <c r="C44" s="15">
        <f>UNEP_2017!G46</f>
        <v>0.94019999999999992</v>
      </c>
      <c r="D44" s="4" t="s">
        <v>42</v>
      </c>
      <c r="F44" s="16">
        <f t="shared" si="0"/>
        <v>0.45355845629965941</v>
      </c>
      <c r="G44" s="17" t="s">
        <v>45</v>
      </c>
    </row>
    <row r="45" spans="1:7" x14ac:dyDescent="0.3">
      <c r="A45" s="4">
        <v>2002</v>
      </c>
      <c r="C45" s="15">
        <f>UNEP_2017!G47</f>
        <v>0.9413999999999999</v>
      </c>
      <c r="D45" s="4" t="s">
        <v>42</v>
      </c>
      <c r="F45" s="16">
        <f t="shared" si="0"/>
        <v>0.45413734392735522</v>
      </c>
      <c r="G45" s="17" t="s">
        <v>45</v>
      </c>
    </row>
    <row r="46" spans="1:7" x14ac:dyDescent="0.3">
      <c r="A46" s="4">
        <v>2003</v>
      </c>
      <c r="C46" s="15">
        <f>UNEP_2017!G48</f>
        <v>0.94259999999999988</v>
      </c>
      <c r="D46" s="4" t="s">
        <v>42</v>
      </c>
      <c r="F46" s="16">
        <f t="shared" si="0"/>
        <v>0.45471623155505098</v>
      </c>
      <c r="G46" s="17" t="s">
        <v>45</v>
      </c>
    </row>
    <row r="47" spans="1:7" x14ac:dyDescent="0.3">
      <c r="A47" s="4">
        <v>2004</v>
      </c>
      <c r="C47" s="15">
        <f>UNEP_2017!G49</f>
        <v>0.94379999999999986</v>
      </c>
      <c r="D47" s="4" t="s">
        <v>42</v>
      </c>
      <c r="F47" s="16">
        <f t="shared" si="0"/>
        <v>0.45529511918274679</v>
      </c>
      <c r="G47" s="17" t="s">
        <v>45</v>
      </c>
    </row>
    <row r="48" spans="1:7" x14ac:dyDescent="0.3">
      <c r="A48" s="4">
        <v>2005</v>
      </c>
      <c r="C48" s="15">
        <f>UNEP_2017!G50</f>
        <v>0.94499999999999984</v>
      </c>
      <c r="D48" s="4" t="s">
        <v>42</v>
      </c>
      <c r="F48" s="16">
        <f t="shared" si="0"/>
        <v>0.45587400681044254</v>
      </c>
      <c r="G48" s="17" t="s">
        <v>45</v>
      </c>
    </row>
    <row r="49" spans="1:18" x14ac:dyDescent="0.3">
      <c r="A49" s="4">
        <v>2006</v>
      </c>
      <c r="C49" s="15">
        <f>UNEP_2017!G51</f>
        <v>0.94619999999999982</v>
      </c>
      <c r="D49" s="4" t="s">
        <v>42</v>
      </c>
      <c r="F49" s="16">
        <f t="shared" si="0"/>
        <v>0.45645289443813836</v>
      </c>
      <c r="G49" s="17" t="s">
        <v>45</v>
      </c>
    </row>
    <row r="50" spans="1:18" x14ac:dyDescent="0.3">
      <c r="A50" s="4">
        <v>2007</v>
      </c>
      <c r="C50" s="15">
        <f>UNEP_2017!G52</f>
        <v>0.9473999999999998</v>
      </c>
      <c r="D50" s="4" t="s">
        <v>42</v>
      </c>
      <c r="F50" s="16">
        <f t="shared" si="0"/>
        <v>0.45703178206583417</v>
      </c>
      <c r="G50" s="17" t="s">
        <v>45</v>
      </c>
    </row>
    <row r="51" spans="1:18" x14ac:dyDescent="0.3">
      <c r="A51" s="4">
        <v>2008</v>
      </c>
      <c r="C51" s="15">
        <f>UNEP_2017!G53</f>
        <v>0.94859999999999978</v>
      </c>
      <c r="D51" s="4" t="s">
        <v>42</v>
      </c>
      <c r="F51" s="16">
        <f t="shared" si="0"/>
        <v>0.45761066969352993</v>
      </c>
      <c r="G51" s="17" t="s">
        <v>45</v>
      </c>
    </row>
    <row r="52" spans="1:18" x14ac:dyDescent="0.3">
      <c r="A52" s="4">
        <v>2009</v>
      </c>
      <c r="C52" s="15">
        <f>UNEP_2017!G54</f>
        <v>0.94979999999999976</v>
      </c>
      <c r="D52" s="4" t="s">
        <v>42</v>
      </c>
      <c r="F52" s="16">
        <f t="shared" si="0"/>
        <v>0.45818955732122574</v>
      </c>
      <c r="G52" s="17" t="s">
        <v>45</v>
      </c>
    </row>
    <row r="53" spans="1:18" x14ac:dyDescent="0.3">
      <c r="A53" s="4">
        <v>2010</v>
      </c>
      <c r="C53" s="15">
        <f>UNEP_2017!G55</f>
        <v>0.95099999999999996</v>
      </c>
      <c r="D53" s="4" t="s">
        <v>42</v>
      </c>
      <c r="F53" s="16">
        <f t="shared" si="0"/>
        <v>0.45876844494892161</v>
      </c>
      <c r="G53" s="17" t="s">
        <v>45</v>
      </c>
    </row>
    <row r="54" spans="1:18" x14ac:dyDescent="0.3">
      <c r="A54" s="4">
        <v>2011</v>
      </c>
      <c r="C54" s="15">
        <f>UNEP_2017!G56</f>
        <v>0.95333333333333325</v>
      </c>
      <c r="D54" s="4" t="s">
        <v>42</v>
      </c>
      <c r="F54" s="16">
        <f t="shared" si="0"/>
        <v>0.45989405978055231</v>
      </c>
      <c r="G54" s="17" t="s">
        <v>45</v>
      </c>
    </row>
    <row r="55" spans="1:18" x14ac:dyDescent="0.3">
      <c r="A55" s="4">
        <v>2012</v>
      </c>
      <c r="C55" s="15">
        <f>UNEP_2017!G57</f>
        <v>0.95566666666666655</v>
      </c>
      <c r="D55" s="4" t="s">
        <v>42</v>
      </c>
      <c r="F55" s="16">
        <f t="shared" si="0"/>
        <v>0.46101967461218302</v>
      </c>
      <c r="G55" s="17" t="s">
        <v>45</v>
      </c>
    </row>
    <row r="56" spans="1:18" x14ac:dyDescent="0.3">
      <c r="A56" s="4">
        <v>2013</v>
      </c>
      <c r="C56" s="15">
        <f>UNEP_2017!G58</f>
        <v>0.95799999999999996</v>
      </c>
      <c r="D56" s="4" t="s">
        <v>42</v>
      </c>
      <c r="F56" s="16">
        <f t="shared" si="0"/>
        <v>0.46214528944381378</v>
      </c>
      <c r="G56" s="17" t="s">
        <v>45</v>
      </c>
    </row>
    <row r="57" spans="1:18" x14ac:dyDescent="0.3">
      <c r="A57" s="4">
        <v>2014</v>
      </c>
      <c r="C57" s="15">
        <f>UNEP_2017!G59</f>
        <v>0.96033333333333326</v>
      </c>
      <c r="D57" s="4" t="s">
        <v>42</v>
      </c>
      <c r="F57" s="16">
        <f t="shared" si="0"/>
        <v>0.46327090427544448</v>
      </c>
      <c r="G57" s="17" t="s">
        <v>45</v>
      </c>
    </row>
    <row r="58" spans="1:18" x14ac:dyDescent="0.3">
      <c r="A58" s="4">
        <v>2015</v>
      </c>
      <c r="C58" s="15">
        <f>UNEP_2017!G60</f>
        <v>0.96266666666666678</v>
      </c>
      <c r="D58" s="4" t="s">
        <v>42</v>
      </c>
      <c r="F58" s="16">
        <f t="shared" si="0"/>
        <v>0.4643965191070753</v>
      </c>
      <c r="G58" s="17" t="s">
        <v>45</v>
      </c>
    </row>
    <row r="59" spans="1:18" x14ac:dyDescent="0.3">
      <c r="A59" s="4">
        <v>2016</v>
      </c>
      <c r="C59" s="15">
        <f>UNEP_2017!G61</f>
        <v>0.96499999999999986</v>
      </c>
      <c r="D59" s="4" t="s">
        <v>42</v>
      </c>
      <c r="F59" s="16">
        <f t="shared" si="0"/>
        <v>0.4655221339387059</v>
      </c>
      <c r="G59" s="17" t="s">
        <v>45</v>
      </c>
    </row>
    <row r="60" spans="1:18" x14ac:dyDescent="0.3">
      <c r="A60" s="4">
        <v>2017</v>
      </c>
      <c r="C60" s="15">
        <f>UNEP_2017!G62</f>
        <v>0.96733333333333338</v>
      </c>
      <c r="D60" s="4" t="s">
        <v>42</v>
      </c>
      <c r="F60" s="16">
        <f t="shared" si="0"/>
        <v>0.46664774877033671</v>
      </c>
      <c r="G60" s="17" t="s">
        <v>45</v>
      </c>
    </row>
    <row r="61" spans="1:18" x14ac:dyDescent="0.3">
      <c r="A61" s="4">
        <v>2018</v>
      </c>
      <c r="C61" s="15">
        <f>UNEP_2017!G63</f>
        <v>0.9696666666666669</v>
      </c>
      <c r="D61" s="4" t="s">
        <v>42</v>
      </c>
      <c r="F61" s="16">
        <f t="shared" si="0"/>
        <v>0.46777336360196753</v>
      </c>
      <c r="G61" s="17" t="s">
        <v>45</v>
      </c>
      <c r="I61" s="15"/>
      <c r="J61" s="15"/>
      <c r="M61" s="15"/>
      <c r="N61" s="15"/>
      <c r="Q61" s="15"/>
      <c r="R61" s="15"/>
    </row>
    <row r="62" spans="1:18" x14ac:dyDescent="0.3">
      <c r="A62" s="4">
        <v>2019</v>
      </c>
      <c r="C62" s="15">
        <f>UNEP_2017!G64</f>
        <v>0.97199999999999998</v>
      </c>
      <c r="D62" s="4" t="s">
        <v>42</v>
      </c>
      <c r="F62" s="16">
        <f t="shared" si="0"/>
        <v>0.46889897843359812</v>
      </c>
      <c r="G62" s="17" t="s">
        <v>45</v>
      </c>
    </row>
    <row r="63" spans="1:18" x14ac:dyDescent="0.3">
      <c r="A63" s="4">
        <v>2020</v>
      </c>
      <c r="C63" s="15">
        <f>UNEP_2017!G65</f>
        <v>0.9743333333333335</v>
      </c>
      <c r="D63" s="4" t="s">
        <v>42</v>
      </c>
      <c r="F63" s="16">
        <f>C63*(F$4/C$4)</f>
        <v>0.47002459326522894</v>
      </c>
      <c r="G63" s="17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D5"/>
  <sheetViews>
    <sheetView zoomScale="80" zoomScaleNormal="80" workbookViewId="0">
      <selection activeCell="A6" sqref="A6"/>
    </sheetView>
  </sheetViews>
  <sheetFormatPr defaultRowHeight="14.4" x14ac:dyDescent="0.3"/>
  <cols>
    <col min="3" max="3" width="18.44140625" bestFit="1" customWidth="1"/>
    <col min="4" max="4" width="12.109375" customWidth="1"/>
  </cols>
  <sheetData>
    <row r="1" spans="1:4" x14ac:dyDescent="0.3">
      <c r="A1" t="s">
        <v>28</v>
      </c>
    </row>
    <row r="2" spans="1:4" x14ac:dyDescent="0.3">
      <c r="A2" s="19" t="s">
        <v>16</v>
      </c>
    </row>
    <row r="4" spans="1:4" x14ac:dyDescent="0.3">
      <c r="A4" s="20" t="s">
        <v>7</v>
      </c>
      <c r="B4" s="20" t="s">
        <v>0</v>
      </c>
      <c r="C4" s="20" t="s">
        <v>1</v>
      </c>
      <c r="D4" s="20" t="s">
        <v>31</v>
      </c>
    </row>
    <row r="5" spans="1:4" x14ac:dyDescent="0.3">
      <c r="A5" s="2">
        <v>1961</v>
      </c>
      <c r="B5" s="2" t="s">
        <v>29</v>
      </c>
      <c r="C5" s="2" t="s">
        <v>30</v>
      </c>
      <c r="D5" s="3">
        <f>0.425</f>
        <v>0.42499999999999999</v>
      </c>
    </row>
  </sheetData>
  <hyperlinks>
    <hyperlink ref="A2" r:id="rId1" xr:uid="{00000000-0004-0000-0400-000000000000}"/>
  </hyperlinks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65"/>
  <sheetViews>
    <sheetView zoomScale="80" zoomScaleNormal="80" workbookViewId="0">
      <selection activeCell="B21" sqref="B21"/>
    </sheetView>
  </sheetViews>
  <sheetFormatPr defaultRowHeight="14.4" x14ac:dyDescent="0.3"/>
  <cols>
    <col min="2" max="2" width="22" bestFit="1" customWidth="1"/>
    <col min="6" max="6" width="22" bestFit="1" customWidth="1"/>
    <col min="8" max="8" width="13.5546875" bestFit="1" customWidth="1"/>
  </cols>
  <sheetData>
    <row r="1" spans="1:8" x14ac:dyDescent="0.3">
      <c r="A1" t="s">
        <v>33</v>
      </c>
    </row>
    <row r="2" spans="1:8" x14ac:dyDescent="0.3">
      <c r="A2" s="19" t="s">
        <v>34</v>
      </c>
    </row>
    <row r="3" spans="1:8" x14ac:dyDescent="0.3">
      <c r="A3" s="21" t="s">
        <v>35</v>
      </c>
    </row>
    <row r="4" spans="1:8" x14ac:dyDescent="0.3">
      <c r="A4" s="20" t="s">
        <v>7</v>
      </c>
      <c r="B4" s="20" t="s">
        <v>1</v>
      </c>
      <c r="C4" s="20" t="s">
        <v>36</v>
      </c>
      <c r="E4" s="20" t="s">
        <v>7</v>
      </c>
      <c r="F4" s="20" t="s">
        <v>1</v>
      </c>
      <c r="G4" s="20" t="s">
        <v>36</v>
      </c>
      <c r="H4" s="20" t="s">
        <v>37</v>
      </c>
    </row>
    <row r="5" spans="1:8" x14ac:dyDescent="0.3">
      <c r="A5" s="2">
        <v>1960</v>
      </c>
      <c r="B5" s="2" t="s">
        <v>38</v>
      </c>
      <c r="C5" s="2">
        <v>0.88</v>
      </c>
      <c r="E5" s="2">
        <v>1960</v>
      </c>
      <c r="F5" s="2" t="s">
        <v>38</v>
      </c>
      <c r="G5" s="2">
        <f>C5</f>
        <v>0.88</v>
      </c>
      <c r="H5" s="2" t="s">
        <v>39</v>
      </c>
    </row>
    <row r="6" spans="1:8" x14ac:dyDescent="0.3">
      <c r="A6" s="2">
        <v>1980</v>
      </c>
      <c r="B6" s="2" t="s">
        <v>38</v>
      </c>
      <c r="C6" s="2">
        <v>0.9</v>
      </c>
      <c r="E6" s="2">
        <v>1961</v>
      </c>
      <c r="F6" s="2" t="s">
        <v>38</v>
      </c>
      <c r="G6" s="22">
        <f t="shared" ref="G6:G24" si="0">G5+(($G$25-$G$5)/($E$25-$E$5))</f>
        <v>0.88100000000000001</v>
      </c>
      <c r="H6" s="22" t="s">
        <v>40</v>
      </c>
    </row>
    <row r="7" spans="1:8" x14ac:dyDescent="0.3">
      <c r="A7" s="2">
        <v>1990</v>
      </c>
      <c r="B7" s="2" t="s">
        <v>38</v>
      </c>
      <c r="C7" s="2">
        <v>0.90200000000000002</v>
      </c>
      <c r="E7" s="2">
        <v>1962</v>
      </c>
      <c r="F7" s="2" t="s">
        <v>38</v>
      </c>
      <c r="G7" s="22">
        <f t="shared" si="0"/>
        <v>0.88200000000000001</v>
      </c>
      <c r="H7" s="22" t="s">
        <v>40</v>
      </c>
    </row>
    <row r="8" spans="1:8" x14ac:dyDescent="0.3">
      <c r="A8" s="2">
        <v>2000</v>
      </c>
      <c r="B8" s="2" t="s">
        <v>38</v>
      </c>
      <c r="C8" s="2">
        <v>0.93899999999999995</v>
      </c>
      <c r="E8" s="2">
        <v>1963</v>
      </c>
      <c r="F8" s="2" t="s">
        <v>38</v>
      </c>
      <c r="G8" s="22">
        <f t="shared" si="0"/>
        <v>0.88300000000000001</v>
      </c>
      <c r="H8" s="22" t="s">
        <v>40</v>
      </c>
    </row>
    <row r="9" spans="1:8" x14ac:dyDescent="0.3">
      <c r="A9" s="2">
        <v>2010</v>
      </c>
      <c r="B9" s="2" t="s">
        <v>38</v>
      </c>
      <c r="C9" s="2">
        <v>0.95099999999999996</v>
      </c>
      <c r="E9" s="2">
        <v>1964</v>
      </c>
      <c r="F9" s="2" t="s">
        <v>38</v>
      </c>
      <c r="G9" s="22">
        <f t="shared" si="0"/>
        <v>0.88400000000000001</v>
      </c>
      <c r="H9" s="22" t="s">
        <v>40</v>
      </c>
    </row>
    <row r="10" spans="1:8" x14ac:dyDescent="0.3">
      <c r="A10" s="2">
        <v>2013</v>
      </c>
      <c r="B10" s="2" t="s">
        <v>38</v>
      </c>
      <c r="C10" s="2">
        <v>0.95799999999999996</v>
      </c>
      <c r="E10" s="2">
        <v>1965</v>
      </c>
      <c r="F10" s="2" t="s">
        <v>38</v>
      </c>
      <c r="G10" s="22">
        <f t="shared" si="0"/>
        <v>0.88500000000000001</v>
      </c>
      <c r="H10" s="22" t="s">
        <v>40</v>
      </c>
    </row>
    <row r="11" spans="1:8" x14ac:dyDescent="0.3">
      <c r="E11" s="2">
        <v>1966</v>
      </c>
      <c r="F11" s="2" t="s">
        <v>38</v>
      </c>
      <c r="G11" s="22">
        <f t="shared" si="0"/>
        <v>0.88600000000000001</v>
      </c>
      <c r="H11" s="22" t="s">
        <v>40</v>
      </c>
    </row>
    <row r="12" spans="1:8" x14ac:dyDescent="0.3">
      <c r="E12" s="2">
        <v>1967</v>
      </c>
      <c r="F12" s="2" t="s">
        <v>38</v>
      </c>
      <c r="G12" s="22">
        <f t="shared" si="0"/>
        <v>0.88700000000000001</v>
      </c>
      <c r="H12" s="22" t="s">
        <v>40</v>
      </c>
    </row>
    <row r="13" spans="1:8" x14ac:dyDescent="0.3">
      <c r="E13" s="2">
        <v>1968</v>
      </c>
      <c r="F13" s="2" t="s">
        <v>38</v>
      </c>
      <c r="G13" s="22">
        <f t="shared" si="0"/>
        <v>0.88800000000000001</v>
      </c>
      <c r="H13" s="22" t="s">
        <v>40</v>
      </c>
    </row>
    <row r="14" spans="1:8" x14ac:dyDescent="0.3">
      <c r="E14" s="2">
        <v>1969</v>
      </c>
      <c r="F14" s="2" t="s">
        <v>38</v>
      </c>
      <c r="G14" s="22">
        <f t="shared" si="0"/>
        <v>0.88900000000000001</v>
      </c>
      <c r="H14" s="22" t="s">
        <v>40</v>
      </c>
    </row>
    <row r="15" spans="1:8" x14ac:dyDescent="0.3">
      <c r="E15" s="2">
        <v>1970</v>
      </c>
      <c r="F15" s="2" t="s">
        <v>38</v>
      </c>
      <c r="G15" s="22">
        <f t="shared" si="0"/>
        <v>0.89</v>
      </c>
      <c r="H15" s="22" t="s">
        <v>40</v>
      </c>
    </row>
    <row r="16" spans="1:8" x14ac:dyDescent="0.3">
      <c r="E16" s="2">
        <v>1971</v>
      </c>
      <c r="F16" s="2" t="s">
        <v>38</v>
      </c>
      <c r="G16" s="22">
        <f t="shared" si="0"/>
        <v>0.89100000000000001</v>
      </c>
      <c r="H16" s="22" t="s">
        <v>40</v>
      </c>
    </row>
    <row r="17" spans="5:8" x14ac:dyDescent="0.3">
      <c r="E17" s="2">
        <v>1972</v>
      </c>
      <c r="F17" s="2" t="s">
        <v>38</v>
      </c>
      <c r="G17" s="22">
        <f t="shared" si="0"/>
        <v>0.89200000000000002</v>
      </c>
      <c r="H17" s="22" t="s">
        <v>40</v>
      </c>
    </row>
    <row r="18" spans="5:8" x14ac:dyDescent="0.3">
      <c r="E18" s="2">
        <v>1973</v>
      </c>
      <c r="F18" s="2" t="s">
        <v>38</v>
      </c>
      <c r="G18" s="22">
        <f t="shared" si="0"/>
        <v>0.89300000000000002</v>
      </c>
      <c r="H18" s="22" t="s">
        <v>40</v>
      </c>
    </row>
    <row r="19" spans="5:8" x14ac:dyDescent="0.3">
      <c r="E19" s="2">
        <v>1974</v>
      </c>
      <c r="F19" s="2" t="s">
        <v>38</v>
      </c>
      <c r="G19" s="22">
        <f t="shared" si="0"/>
        <v>0.89400000000000002</v>
      </c>
      <c r="H19" s="22" t="s">
        <v>40</v>
      </c>
    </row>
    <row r="20" spans="5:8" x14ac:dyDescent="0.3">
      <c r="E20" s="2">
        <v>1975</v>
      </c>
      <c r="F20" s="2" t="s">
        <v>38</v>
      </c>
      <c r="G20" s="22">
        <f t="shared" si="0"/>
        <v>0.89500000000000002</v>
      </c>
      <c r="H20" s="22" t="s">
        <v>40</v>
      </c>
    </row>
    <row r="21" spans="5:8" x14ac:dyDescent="0.3">
      <c r="E21" s="2">
        <v>1976</v>
      </c>
      <c r="F21" s="2" t="s">
        <v>38</v>
      </c>
      <c r="G21" s="22">
        <f t="shared" si="0"/>
        <v>0.89600000000000002</v>
      </c>
      <c r="H21" s="22" t="s">
        <v>40</v>
      </c>
    </row>
    <row r="22" spans="5:8" x14ac:dyDescent="0.3">
      <c r="E22" s="2">
        <v>1977</v>
      </c>
      <c r="F22" s="2" t="s">
        <v>38</v>
      </c>
      <c r="G22" s="22">
        <f t="shared" si="0"/>
        <v>0.89700000000000002</v>
      </c>
      <c r="H22" s="22" t="s">
        <v>40</v>
      </c>
    </row>
    <row r="23" spans="5:8" x14ac:dyDescent="0.3">
      <c r="E23" s="2">
        <v>1978</v>
      </c>
      <c r="F23" s="2" t="s">
        <v>38</v>
      </c>
      <c r="G23" s="22">
        <f t="shared" si="0"/>
        <v>0.89800000000000002</v>
      </c>
      <c r="H23" s="22" t="s">
        <v>40</v>
      </c>
    </row>
    <row r="24" spans="5:8" x14ac:dyDescent="0.3">
      <c r="E24" s="2">
        <v>1979</v>
      </c>
      <c r="F24" s="2" t="s">
        <v>38</v>
      </c>
      <c r="G24" s="22">
        <f t="shared" si="0"/>
        <v>0.89900000000000002</v>
      </c>
      <c r="H24" s="22" t="s">
        <v>40</v>
      </c>
    </row>
    <row r="25" spans="5:8" x14ac:dyDescent="0.3">
      <c r="E25" s="2">
        <v>1980</v>
      </c>
      <c r="F25" s="2" t="s">
        <v>38</v>
      </c>
      <c r="G25" s="2">
        <f>C6</f>
        <v>0.9</v>
      </c>
      <c r="H25" s="2" t="s">
        <v>39</v>
      </c>
    </row>
    <row r="26" spans="5:8" x14ac:dyDescent="0.3">
      <c r="E26" s="2">
        <v>1981</v>
      </c>
      <c r="F26" s="2" t="s">
        <v>38</v>
      </c>
      <c r="G26" s="22">
        <f t="shared" ref="G26:G34" si="1">G25+(($G$35-$G$25)/($E$35-$E$25))</f>
        <v>0.9002</v>
      </c>
      <c r="H26" s="22" t="s">
        <v>40</v>
      </c>
    </row>
    <row r="27" spans="5:8" x14ac:dyDescent="0.3">
      <c r="E27" s="2">
        <v>1982</v>
      </c>
      <c r="F27" s="2" t="s">
        <v>38</v>
      </c>
      <c r="G27" s="22">
        <f t="shared" si="1"/>
        <v>0.90039999999999998</v>
      </c>
      <c r="H27" s="22" t="s">
        <v>40</v>
      </c>
    </row>
    <row r="28" spans="5:8" x14ac:dyDescent="0.3">
      <c r="E28" s="2">
        <v>1983</v>
      </c>
      <c r="F28" s="2" t="s">
        <v>38</v>
      </c>
      <c r="G28" s="22">
        <f t="shared" si="1"/>
        <v>0.90059999999999996</v>
      </c>
      <c r="H28" s="22" t="s">
        <v>40</v>
      </c>
    </row>
    <row r="29" spans="5:8" x14ac:dyDescent="0.3">
      <c r="E29" s="2">
        <v>1984</v>
      </c>
      <c r="F29" s="2" t="s">
        <v>38</v>
      </c>
      <c r="G29" s="22">
        <f t="shared" si="1"/>
        <v>0.90079999999999993</v>
      </c>
      <c r="H29" s="22" t="s">
        <v>40</v>
      </c>
    </row>
    <row r="30" spans="5:8" x14ac:dyDescent="0.3">
      <c r="E30" s="2">
        <v>1985</v>
      </c>
      <c r="F30" s="2" t="s">
        <v>38</v>
      </c>
      <c r="G30" s="22">
        <f t="shared" si="1"/>
        <v>0.90099999999999991</v>
      </c>
      <c r="H30" s="22" t="s">
        <v>40</v>
      </c>
    </row>
    <row r="31" spans="5:8" x14ac:dyDescent="0.3">
      <c r="E31" s="2">
        <v>1986</v>
      </c>
      <c r="F31" s="2" t="s">
        <v>38</v>
      </c>
      <c r="G31" s="22">
        <f t="shared" si="1"/>
        <v>0.90119999999999989</v>
      </c>
      <c r="H31" s="22" t="s">
        <v>40</v>
      </c>
    </row>
    <row r="32" spans="5:8" x14ac:dyDescent="0.3">
      <c r="E32" s="2">
        <v>1987</v>
      </c>
      <c r="F32" s="2" t="s">
        <v>38</v>
      </c>
      <c r="G32" s="22">
        <f t="shared" si="1"/>
        <v>0.90139999999999987</v>
      </c>
      <c r="H32" s="22" t="s">
        <v>40</v>
      </c>
    </row>
    <row r="33" spans="5:8" x14ac:dyDescent="0.3">
      <c r="E33" s="2">
        <v>1988</v>
      </c>
      <c r="F33" s="2" t="s">
        <v>38</v>
      </c>
      <c r="G33" s="22">
        <f t="shared" si="1"/>
        <v>0.90159999999999985</v>
      </c>
      <c r="H33" s="22" t="s">
        <v>40</v>
      </c>
    </row>
    <row r="34" spans="5:8" x14ac:dyDescent="0.3">
      <c r="E34" s="2">
        <v>1989</v>
      </c>
      <c r="F34" s="2" t="s">
        <v>38</v>
      </c>
      <c r="G34" s="22">
        <f t="shared" si="1"/>
        <v>0.90179999999999982</v>
      </c>
      <c r="H34" s="22" t="s">
        <v>40</v>
      </c>
    </row>
    <row r="35" spans="5:8" x14ac:dyDescent="0.3">
      <c r="E35" s="2">
        <v>1990</v>
      </c>
      <c r="F35" s="2" t="s">
        <v>38</v>
      </c>
      <c r="G35" s="2">
        <f>C7</f>
        <v>0.90200000000000002</v>
      </c>
      <c r="H35" s="2" t="s">
        <v>39</v>
      </c>
    </row>
    <row r="36" spans="5:8" x14ac:dyDescent="0.3">
      <c r="E36" s="2">
        <v>1991</v>
      </c>
      <c r="F36" s="2" t="s">
        <v>38</v>
      </c>
      <c r="G36" s="22">
        <f t="shared" ref="G36:G44" si="2">G35+(($G$45-$G$35)/($E$45-$E$35))</f>
        <v>0.90570000000000006</v>
      </c>
      <c r="H36" s="22" t="s">
        <v>40</v>
      </c>
    </row>
    <row r="37" spans="5:8" x14ac:dyDescent="0.3">
      <c r="E37" s="2">
        <v>1992</v>
      </c>
      <c r="F37" s="2" t="s">
        <v>38</v>
      </c>
      <c r="G37" s="22">
        <f t="shared" si="2"/>
        <v>0.9094000000000001</v>
      </c>
      <c r="H37" s="22" t="s">
        <v>40</v>
      </c>
    </row>
    <row r="38" spans="5:8" x14ac:dyDescent="0.3">
      <c r="E38" s="2">
        <v>1993</v>
      </c>
      <c r="F38" s="2" t="s">
        <v>38</v>
      </c>
      <c r="G38" s="22">
        <f t="shared" si="2"/>
        <v>0.91310000000000013</v>
      </c>
      <c r="H38" s="22" t="s">
        <v>40</v>
      </c>
    </row>
    <row r="39" spans="5:8" x14ac:dyDescent="0.3">
      <c r="E39" s="2">
        <v>1994</v>
      </c>
      <c r="F39" s="2" t="s">
        <v>38</v>
      </c>
      <c r="G39" s="22">
        <f t="shared" si="2"/>
        <v>0.91680000000000017</v>
      </c>
      <c r="H39" s="22" t="s">
        <v>40</v>
      </c>
    </row>
    <row r="40" spans="5:8" x14ac:dyDescent="0.3">
      <c r="E40" s="2">
        <v>1995</v>
      </c>
      <c r="F40" s="2" t="s">
        <v>38</v>
      </c>
      <c r="G40" s="22">
        <f t="shared" si="2"/>
        <v>0.92050000000000021</v>
      </c>
      <c r="H40" s="22" t="s">
        <v>40</v>
      </c>
    </row>
    <row r="41" spans="5:8" x14ac:dyDescent="0.3">
      <c r="E41" s="2">
        <v>1996</v>
      </c>
      <c r="F41" s="2" t="s">
        <v>38</v>
      </c>
      <c r="G41" s="22">
        <f t="shared" si="2"/>
        <v>0.92420000000000024</v>
      </c>
      <c r="H41" s="22" t="s">
        <v>40</v>
      </c>
    </row>
    <row r="42" spans="5:8" x14ac:dyDescent="0.3">
      <c r="E42" s="2">
        <v>1997</v>
      </c>
      <c r="F42" s="2" t="s">
        <v>38</v>
      </c>
      <c r="G42" s="22">
        <f t="shared" si="2"/>
        <v>0.92790000000000028</v>
      </c>
      <c r="H42" s="22" t="s">
        <v>40</v>
      </c>
    </row>
    <row r="43" spans="5:8" x14ac:dyDescent="0.3">
      <c r="E43" s="2">
        <v>1998</v>
      </c>
      <c r="F43" s="2" t="s">
        <v>38</v>
      </c>
      <c r="G43" s="22">
        <f t="shared" si="2"/>
        <v>0.93160000000000032</v>
      </c>
      <c r="H43" s="22" t="s">
        <v>40</v>
      </c>
    </row>
    <row r="44" spans="5:8" x14ac:dyDescent="0.3">
      <c r="E44" s="2">
        <v>1999</v>
      </c>
      <c r="F44" s="2" t="s">
        <v>38</v>
      </c>
      <c r="G44" s="22">
        <f t="shared" si="2"/>
        <v>0.93530000000000035</v>
      </c>
      <c r="H44" s="22" t="s">
        <v>40</v>
      </c>
    </row>
    <row r="45" spans="5:8" x14ac:dyDescent="0.3">
      <c r="E45" s="2">
        <v>2000</v>
      </c>
      <c r="F45" s="2" t="s">
        <v>38</v>
      </c>
      <c r="G45" s="2">
        <f>C8</f>
        <v>0.93899999999999995</v>
      </c>
      <c r="H45" s="2" t="s">
        <v>39</v>
      </c>
    </row>
    <row r="46" spans="5:8" x14ac:dyDescent="0.3">
      <c r="E46" s="2">
        <v>2001</v>
      </c>
      <c r="F46" s="2" t="s">
        <v>38</v>
      </c>
      <c r="G46" s="22">
        <f t="shared" ref="G46:G54" si="3">G45+(($G$55-$G$45)/($E$55-$E$45))</f>
        <v>0.94019999999999992</v>
      </c>
      <c r="H46" s="22" t="s">
        <v>40</v>
      </c>
    </row>
    <row r="47" spans="5:8" x14ac:dyDescent="0.3">
      <c r="E47" s="2">
        <v>2002</v>
      </c>
      <c r="F47" s="2" t="s">
        <v>38</v>
      </c>
      <c r="G47" s="22">
        <f t="shared" si="3"/>
        <v>0.9413999999999999</v>
      </c>
      <c r="H47" s="22" t="s">
        <v>40</v>
      </c>
    </row>
    <row r="48" spans="5:8" x14ac:dyDescent="0.3">
      <c r="E48" s="2">
        <v>2003</v>
      </c>
      <c r="F48" s="2" t="s">
        <v>38</v>
      </c>
      <c r="G48" s="22">
        <f t="shared" si="3"/>
        <v>0.94259999999999988</v>
      </c>
      <c r="H48" s="22" t="s">
        <v>40</v>
      </c>
    </row>
    <row r="49" spans="5:8" x14ac:dyDescent="0.3">
      <c r="E49" s="2">
        <v>2004</v>
      </c>
      <c r="F49" s="2" t="s">
        <v>38</v>
      </c>
      <c r="G49" s="22">
        <f t="shared" si="3"/>
        <v>0.94379999999999986</v>
      </c>
      <c r="H49" s="22" t="s">
        <v>40</v>
      </c>
    </row>
    <row r="50" spans="5:8" x14ac:dyDescent="0.3">
      <c r="E50" s="2">
        <v>2005</v>
      </c>
      <c r="F50" s="2" t="s">
        <v>38</v>
      </c>
      <c r="G50" s="22">
        <f t="shared" si="3"/>
        <v>0.94499999999999984</v>
      </c>
      <c r="H50" s="22" t="s">
        <v>40</v>
      </c>
    </row>
    <row r="51" spans="5:8" x14ac:dyDescent="0.3">
      <c r="E51" s="2">
        <v>2006</v>
      </c>
      <c r="F51" s="2" t="s">
        <v>38</v>
      </c>
      <c r="G51" s="22">
        <f t="shared" si="3"/>
        <v>0.94619999999999982</v>
      </c>
      <c r="H51" s="22" t="s">
        <v>40</v>
      </c>
    </row>
    <row r="52" spans="5:8" x14ac:dyDescent="0.3">
      <c r="E52" s="2">
        <v>2007</v>
      </c>
      <c r="F52" s="2" t="s">
        <v>38</v>
      </c>
      <c r="G52" s="22">
        <f t="shared" si="3"/>
        <v>0.9473999999999998</v>
      </c>
      <c r="H52" s="22" t="s">
        <v>40</v>
      </c>
    </row>
    <row r="53" spans="5:8" x14ac:dyDescent="0.3">
      <c r="E53" s="2">
        <v>2008</v>
      </c>
      <c r="F53" s="2" t="s">
        <v>38</v>
      </c>
      <c r="G53" s="22">
        <f t="shared" si="3"/>
        <v>0.94859999999999978</v>
      </c>
      <c r="H53" s="22" t="s">
        <v>40</v>
      </c>
    </row>
    <row r="54" spans="5:8" x14ac:dyDescent="0.3">
      <c r="E54" s="2">
        <v>2009</v>
      </c>
      <c r="F54" s="2" t="s">
        <v>38</v>
      </c>
      <c r="G54" s="22">
        <f t="shared" si="3"/>
        <v>0.94979999999999976</v>
      </c>
      <c r="H54" s="22" t="s">
        <v>40</v>
      </c>
    </row>
    <row r="55" spans="5:8" x14ac:dyDescent="0.3">
      <c r="E55" s="2">
        <v>2010</v>
      </c>
      <c r="F55" s="2" t="s">
        <v>38</v>
      </c>
      <c r="G55" s="2">
        <f>C9</f>
        <v>0.95099999999999996</v>
      </c>
      <c r="H55" s="2" t="s">
        <v>39</v>
      </c>
    </row>
    <row r="56" spans="5:8" x14ac:dyDescent="0.3">
      <c r="E56" s="2">
        <v>2011</v>
      </c>
      <c r="F56" s="2" t="s">
        <v>38</v>
      </c>
      <c r="G56" s="23">
        <f>G55+(($G$58-$G$55)/($E$58-$E$55))</f>
        <v>0.95333333333333325</v>
      </c>
      <c r="H56" s="22" t="s">
        <v>40</v>
      </c>
    </row>
    <row r="57" spans="5:8" x14ac:dyDescent="0.3">
      <c r="E57" s="2">
        <v>2012</v>
      </c>
      <c r="F57" s="2" t="s">
        <v>38</v>
      </c>
      <c r="G57" s="23">
        <f>G56+(($G$58-$G$55)/($E$58-$E$55))</f>
        <v>0.95566666666666655</v>
      </c>
      <c r="H57" s="22" t="s">
        <v>40</v>
      </c>
    </row>
    <row r="58" spans="5:8" x14ac:dyDescent="0.3">
      <c r="E58" s="2">
        <v>2013</v>
      </c>
      <c r="F58" s="2" t="s">
        <v>38</v>
      </c>
      <c r="G58" s="2">
        <f>C10</f>
        <v>0.95799999999999996</v>
      </c>
      <c r="H58" s="2" t="s">
        <v>39</v>
      </c>
    </row>
    <row r="59" spans="5:8" x14ac:dyDescent="0.3">
      <c r="E59" s="2">
        <v>2014</v>
      </c>
      <c r="F59" s="2" t="s">
        <v>38</v>
      </c>
      <c r="G59" s="23">
        <f t="shared" ref="G59:G65" si="4">_xlfn.FORECAST.LINEAR(E59,G55:G58,E55:E58)</f>
        <v>0.96033333333333326</v>
      </c>
      <c r="H59" s="22" t="s">
        <v>41</v>
      </c>
    </row>
    <row r="60" spans="5:8" x14ac:dyDescent="0.3">
      <c r="E60" s="2">
        <v>2015</v>
      </c>
      <c r="F60" s="2" t="s">
        <v>38</v>
      </c>
      <c r="G60" s="23">
        <f t="shared" si="4"/>
        <v>0.96266666666666678</v>
      </c>
      <c r="H60" s="22" t="s">
        <v>41</v>
      </c>
    </row>
    <row r="61" spans="5:8" x14ac:dyDescent="0.3">
      <c r="E61" s="2">
        <v>2016</v>
      </c>
      <c r="F61" s="2" t="s">
        <v>38</v>
      </c>
      <c r="G61" s="23">
        <f t="shared" si="4"/>
        <v>0.96499999999999986</v>
      </c>
      <c r="H61" s="22" t="s">
        <v>41</v>
      </c>
    </row>
    <row r="62" spans="5:8" x14ac:dyDescent="0.3">
      <c r="E62" s="2">
        <v>2017</v>
      </c>
      <c r="F62" s="2" t="s">
        <v>38</v>
      </c>
      <c r="G62" s="23">
        <f t="shared" si="4"/>
        <v>0.96733333333333338</v>
      </c>
      <c r="H62" s="22" t="s">
        <v>41</v>
      </c>
    </row>
    <row r="63" spans="5:8" x14ac:dyDescent="0.3">
      <c r="E63" s="2">
        <v>2018</v>
      </c>
      <c r="F63" s="2" t="s">
        <v>38</v>
      </c>
      <c r="G63" s="23">
        <f t="shared" si="4"/>
        <v>0.9696666666666669</v>
      </c>
      <c r="H63" s="22" t="s">
        <v>41</v>
      </c>
    </row>
    <row r="64" spans="5:8" x14ac:dyDescent="0.3">
      <c r="E64" s="2">
        <v>2019</v>
      </c>
      <c r="F64" s="2" t="s">
        <v>38</v>
      </c>
      <c r="G64" s="23">
        <f t="shared" si="4"/>
        <v>0.97199999999999998</v>
      </c>
      <c r="H64" s="22" t="s">
        <v>41</v>
      </c>
    </row>
    <row r="65" spans="5:8" x14ac:dyDescent="0.3">
      <c r="E65" s="2">
        <v>2020</v>
      </c>
      <c r="F65" s="2" t="s">
        <v>38</v>
      </c>
      <c r="G65" s="23">
        <f t="shared" si="4"/>
        <v>0.9743333333333335</v>
      </c>
      <c r="H65" s="22" t="s">
        <v>41</v>
      </c>
    </row>
  </sheetData>
  <hyperlinks>
    <hyperlink ref="A2" r:id="rId1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REFS</vt:lpstr>
      <vt:lpstr>FIN_ETA</vt:lpstr>
      <vt:lpstr>Calcs</vt:lpstr>
      <vt:lpstr>Riley_1987</vt:lpstr>
      <vt:lpstr>UNEP_2017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2022-07-11T14:52:42Z</dcterms:modified>
</cp:coreProperties>
</file>