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3C01AA9B-ABB4-434D-8AF1-CD8E46794C3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FS" sheetId="10" r:id="rId1"/>
    <sheet name="FIN_ETA" sheetId="12" r:id="rId2"/>
    <sheet name="Calcs" sheetId="7" r:id="rId3"/>
    <sheet name="Schipper_1991" sheetId="4" r:id="rId4"/>
    <sheet name="CMHC_2008" sheetId="8" r:id="rId5"/>
    <sheet name="Aguilar_2005" sheetId="5" r:id="rId6"/>
    <sheet name="Kondo_2009" sheetId="9" r:id="rId7"/>
  </sheets>
  <externalReferences>
    <externalReference r:id="rId8"/>
    <externalReference r:id="rId9"/>
    <externalReference r:id="rId10"/>
  </externalReferences>
  <definedNames>
    <definedName name="COP_max">'[1]Domestic refrigeration'!$B$12</definedName>
    <definedName name="deltaE_food" localSheetId="1">#REF!</definedName>
    <definedName name="deltaE_food">#REF!</definedName>
    <definedName name="EER_to_COP">[2]Units!$B$2</definedName>
    <definedName name="Ep_tot_cap_2000" localSheetId="1">#REF!</definedName>
    <definedName name="Ep_tot_cap_2000">#REF!</definedName>
    <definedName name="eta_charcoal">[3]Afrane_2012!$B$6</definedName>
    <definedName name="N_ml" localSheetId="1">#REF!</definedName>
    <definedName name="N_ml">#REF!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 localSheetId="1">#REF!</definedName>
    <definedName name="S_food">#REF!</definedName>
    <definedName name="S_food_2000" localSheetId="1">#REF!</definedName>
    <definedName name="S_food_2000">#REF!</definedName>
    <definedName name="S_food_S_food_2000" localSheetId="1">#REF!</definedName>
    <definedName name="S_food_S_food_2000">#REF!</definedName>
    <definedName name="T_0_ref">'[1]Domestic refrigeration'!$B$10</definedName>
    <definedName name="T_ref">'[1]Domestic refrigeration'!$B$11</definedName>
    <definedName name="w" localSheetId="1">#REF!</definedName>
    <definedName name="w">#REF!</definedName>
    <definedName name="Year_Food" localSheetId="1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8" i="7" l="1"/>
  <c r="H78" i="4" l="1"/>
  <c r="H77" i="4"/>
  <c r="H76" i="4"/>
  <c r="L75" i="4"/>
  <c r="C27" i="7" s="1"/>
  <c r="H75" i="4"/>
  <c r="L74" i="4"/>
  <c r="C26" i="7" s="1"/>
  <c r="H74" i="4"/>
  <c r="L73" i="4"/>
  <c r="C25" i="7" s="1"/>
  <c r="H73" i="4"/>
  <c r="L72" i="4"/>
  <c r="C24" i="7" s="1"/>
  <c r="H72" i="4"/>
  <c r="L71" i="4"/>
  <c r="C23" i="7" s="1"/>
  <c r="H71" i="4"/>
  <c r="L70" i="4"/>
  <c r="C22" i="7" s="1"/>
  <c r="H70" i="4"/>
  <c r="L69" i="4"/>
  <c r="C21" i="7" s="1"/>
  <c r="H69" i="4"/>
  <c r="L68" i="4"/>
  <c r="C20" i="7" s="1"/>
  <c r="H68" i="4"/>
  <c r="L67" i="4"/>
  <c r="C19" i="7" s="1"/>
  <c r="H67" i="4"/>
  <c r="L66" i="4"/>
  <c r="C18" i="7" s="1"/>
  <c r="H66" i="4"/>
  <c r="L65" i="4"/>
  <c r="C17" i="7" s="1"/>
  <c r="H65" i="4"/>
  <c r="L64" i="4"/>
  <c r="C16" i="7" s="1"/>
  <c r="H64" i="4"/>
  <c r="L63" i="4"/>
  <c r="C15" i="7" s="1"/>
  <c r="H63" i="4"/>
  <c r="J61" i="4"/>
  <c r="F61" i="4"/>
  <c r="L59" i="4"/>
  <c r="L58" i="4"/>
  <c r="L57" i="4"/>
  <c r="L56" i="4"/>
  <c r="H56" i="4"/>
  <c r="L55" i="4"/>
  <c r="H55" i="4"/>
  <c r="L54" i="4"/>
  <c r="H54" i="4"/>
  <c r="L53" i="4"/>
  <c r="H53" i="4"/>
  <c r="L52" i="4"/>
  <c r="H52" i="4"/>
  <c r="L51" i="4"/>
  <c r="H51" i="4"/>
  <c r="L50" i="4"/>
  <c r="H50" i="4"/>
  <c r="L49" i="4"/>
  <c r="H49" i="4"/>
  <c r="L48" i="4"/>
  <c r="H48" i="4"/>
  <c r="L47" i="4"/>
  <c r="H47" i="4"/>
  <c r="L46" i="4"/>
  <c r="H46" i="4"/>
  <c r="L45" i="4"/>
  <c r="H45" i="4"/>
  <c r="L44" i="4"/>
  <c r="H44" i="4"/>
  <c r="J42" i="4"/>
  <c r="F42" i="4"/>
  <c r="L40" i="4"/>
  <c r="H40" i="4"/>
  <c r="L39" i="4"/>
  <c r="H39" i="4"/>
  <c r="L38" i="4"/>
  <c r="H38" i="4"/>
  <c r="L37" i="4"/>
  <c r="H37" i="4"/>
  <c r="L36" i="4"/>
  <c r="H36" i="4"/>
  <c r="L35" i="4"/>
  <c r="H35" i="4"/>
  <c r="L34" i="4"/>
  <c r="H34" i="4"/>
  <c r="L33" i="4"/>
  <c r="H33" i="4"/>
  <c r="L32" i="4"/>
  <c r="H32" i="4"/>
  <c r="L31" i="4"/>
  <c r="H31" i="4"/>
  <c r="L30" i="4"/>
  <c r="H30" i="4"/>
  <c r="L29" i="4"/>
  <c r="H29" i="4"/>
  <c r="L28" i="4"/>
  <c r="H28" i="4"/>
  <c r="L27" i="4"/>
  <c r="H27" i="4"/>
  <c r="L26" i="4"/>
  <c r="H26" i="4"/>
  <c r="L25" i="4"/>
  <c r="H25" i="4"/>
  <c r="J23" i="4"/>
  <c r="F23" i="4"/>
  <c r="L21" i="4"/>
  <c r="H21" i="4"/>
  <c r="L20" i="4"/>
  <c r="H20" i="4"/>
  <c r="L19" i="4"/>
  <c r="H19" i="4"/>
  <c r="L18" i="4"/>
  <c r="H18" i="4"/>
  <c r="L17" i="4"/>
  <c r="H17" i="4"/>
  <c r="L16" i="4"/>
  <c r="H16" i="4"/>
  <c r="L15" i="4"/>
  <c r="H15" i="4"/>
  <c r="L14" i="4"/>
  <c r="H14" i="4"/>
  <c r="L13" i="4"/>
  <c r="H13" i="4"/>
  <c r="L12" i="4"/>
  <c r="H12" i="4"/>
  <c r="L11" i="4"/>
  <c r="H11" i="4"/>
  <c r="L10" i="4"/>
  <c r="H10" i="4"/>
  <c r="L9" i="4"/>
  <c r="H9" i="4"/>
  <c r="L8" i="4"/>
  <c r="H8" i="4"/>
  <c r="L7" i="4"/>
  <c r="H7" i="4"/>
  <c r="L6" i="4"/>
  <c r="H6" i="4"/>
  <c r="J4" i="4"/>
  <c r="F4" i="4"/>
  <c r="C30" i="7" l="1"/>
  <c r="C38" i="7"/>
  <c r="C46" i="7"/>
  <c r="C54" i="7"/>
  <c r="C62" i="7"/>
  <c r="C7" i="7"/>
  <c r="C31" i="7"/>
  <c r="C39" i="7"/>
  <c r="C47" i="7"/>
  <c r="C55" i="7"/>
  <c r="C63" i="7"/>
  <c r="C8" i="7"/>
  <c r="C32" i="7"/>
  <c r="C40" i="7"/>
  <c r="C48" i="7"/>
  <c r="C56" i="7"/>
  <c r="C28" i="7"/>
  <c r="C9" i="7"/>
  <c r="C33" i="7"/>
  <c r="C41" i="7"/>
  <c r="C49" i="7"/>
  <c r="C57" i="7"/>
  <c r="C14" i="7"/>
  <c r="C10" i="7"/>
  <c r="C34" i="7"/>
  <c r="C42" i="7"/>
  <c r="C50" i="7"/>
  <c r="C58" i="7"/>
  <c r="C3" i="7"/>
  <c r="C35" i="7"/>
  <c r="C51" i="7"/>
  <c r="C4" i="7"/>
  <c r="C11" i="7"/>
  <c r="C43" i="7"/>
  <c r="C59" i="7"/>
  <c r="C12" i="7"/>
  <c r="C36" i="7"/>
  <c r="C44" i="7"/>
  <c r="C52" i="7"/>
  <c r="C60" i="7"/>
  <c r="C5" i="7"/>
  <c r="C61" i="7"/>
  <c r="C6" i="7"/>
  <c r="C13" i="7"/>
  <c r="C29" i="7"/>
  <c r="C37" i="7"/>
  <c r="C45" i="7"/>
  <c r="C53" i="7"/>
  <c r="H2" i="12" l="1" a="1"/>
  <c r="BM2" i="12" l="1"/>
  <c r="BM3" i="12" s="1"/>
  <c r="J2" i="12"/>
  <c r="J3" i="12" s="1"/>
  <c r="AI2" i="12"/>
  <c r="AI3" i="12" s="1"/>
  <c r="AC2" i="12"/>
  <c r="AC3" i="12" s="1"/>
  <c r="BH2" i="12"/>
  <c r="BH3" i="12" s="1"/>
  <c r="BB2" i="12"/>
  <c r="BB3" i="12" s="1"/>
  <c r="X2" i="12"/>
  <c r="X3" i="12" s="1"/>
  <c r="AB2" i="12"/>
  <c r="AB3" i="12" s="1"/>
  <c r="AG2" i="12"/>
  <c r="AG3" i="12" s="1"/>
  <c r="BI2" i="12"/>
  <c r="BI3" i="12" s="1"/>
  <c r="AX2" i="12"/>
  <c r="AX3" i="12" s="1"/>
  <c r="AR2" i="12"/>
  <c r="AR3" i="12" s="1"/>
  <c r="I2" i="12"/>
  <c r="I3" i="12" s="1"/>
  <c r="Z2" i="12"/>
  <c r="Z3" i="12" s="1"/>
  <c r="AH2" i="12"/>
  <c r="AH3" i="12" s="1"/>
  <c r="BF2" i="12"/>
  <c r="BF3" i="12" s="1"/>
  <c r="M2" i="12"/>
  <c r="M3" i="12" s="1"/>
  <c r="BG2" i="12"/>
  <c r="BG3" i="12" s="1"/>
  <c r="N2" i="12"/>
  <c r="N3" i="12" s="1"/>
  <c r="H2" i="12"/>
  <c r="H3" i="12" s="1"/>
  <c r="K2" i="12"/>
  <c r="K3" i="12" s="1"/>
  <c r="Q2" i="12"/>
  <c r="Q3" i="12" s="1"/>
  <c r="R2" i="12"/>
  <c r="R3" i="12" s="1"/>
  <c r="AK2" i="12"/>
  <c r="AK3" i="12" s="1"/>
  <c r="O2" i="12"/>
  <c r="O3" i="12" s="1"/>
  <c r="V2" i="12"/>
  <c r="V3" i="12" s="1"/>
  <c r="AS2" i="12"/>
  <c r="AS3" i="12" s="1"/>
  <c r="AU2" i="12"/>
  <c r="AU3" i="12" s="1"/>
  <c r="AT2" i="12"/>
  <c r="AT3" i="12" s="1"/>
  <c r="AJ2" i="12"/>
  <c r="AJ3" i="12" s="1"/>
  <c r="AA2" i="12"/>
  <c r="AA3" i="12" s="1"/>
  <c r="W2" i="12"/>
  <c r="W3" i="12" s="1"/>
  <c r="AE2" i="12"/>
  <c r="AE3" i="12" s="1"/>
  <c r="AZ2" i="12"/>
  <c r="AZ3" i="12" s="1"/>
  <c r="AM2" i="12"/>
  <c r="AM3" i="12" s="1"/>
  <c r="BP2" i="12"/>
  <c r="BP3" i="12" s="1"/>
  <c r="BL2" i="12"/>
  <c r="BL3" i="12" s="1"/>
  <c r="BN2" i="12"/>
  <c r="BN3" i="12" s="1"/>
  <c r="U2" i="12"/>
  <c r="U3" i="12" s="1"/>
  <c r="L2" i="12"/>
  <c r="L3" i="12" s="1"/>
  <c r="AL2" i="12"/>
  <c r="AL3" i="12" s="1"/>
  <c r="P2" i="12"/>
  <c r="P3" i="12" s="1"/>
  <c r="AY2" i="12"/>
  <c r="AY3" i="12" s="1"/>
  <c r="Y2" i="12"/>
  <c r="Y3" i="12" s="1"/>
  <c r="AQ2" i="12"/>
  <c r="AQ3" i="12" s="1"/>
  <c r="AD2" i="12"/>
  <c r="AD3" i="12" s="1"/>
  <c r="AF2" i="12"/>
  <c r="AF3" i="12" s="1"/>
  <c r="AO2" i="12"/>
  <c r="AO3" i="12" s="1"/>
  <c r="T2" i="12"/>
  <c r="T3" i="12" s="1"/>
  <c r="BJ2" i="12"/>
  <c r="BJ3" i="12" s="1"/>
  <c r="AN2" i="12"/>
  <c r="AN3" i="12" s="1"/>
  <c r="AW2" i="12"/>
  <c r="AW3" i="12" s="1"/>
  <c r="BA2" i="12"/>
  <c r="BA3" i="12" s="1"/>
  <c r="AV2" i="12"/>
  <c r="AV3" i="12" s="1"/>
  <c r="BE2" i="12"/>
  <c r="BE3" i="12" s="1"/>
  <c r="AP2" i="12"/>
  <c r="AP3" i="12" s="1"/>
  <c r="BO2" i="12"/>
  <c r="BO3" i="12" s="1"/>
  <c r="BD2" i="12"/>
  <c r="BD3" i="12" s="1"/>
  <c r="BK2" i="12"/>
  <c r="BK3" i="12" s="1"/>
  <c r="S2" i="12"/>
  <c r="S3" i="12" s="1"/>
  <c r="BC2" i="12"/>
  <c r="BC3" i="12" s="1"/>
</calcChain>
</file>

<file path=xl/sharedStrings.xml><?xml version="1.0" encoding="utf-8"?>
<sst xmlns="http://schemas.openxmlformats.org/spreadsheetml/2006/main" count="225" uniqueCount="94">
  <si>
    <t>Country</t>
  </si>
  <si>
    <t>Machine</t>
  </si>
  <si>
    <t>Eu.product</t>
  </si>
  <si>
    <t>Metric</t>
  </si>
  <si>
    <t>Schipper &amp; Hawk (1991) - More efficient household electricity an international perspective</t>
  </si>
  <si>
    <t>https://www.sciencedirect.com/science/article/pii/030142159190150M</t>
  </si>
  <si>
    <t>Base Values</t>
  </si>
  <si>
    <t>Year</t>
  </si>
  <si>
    <t>Value</t>
  </si>
  <si>
    <t>% Improvement</t>
  </si>
  <si>
    <t>Efficiency [day ft3/kWh]</t>
  </si>
  <si>
    <t>Refrigerator</t>
  </si>
  <si>
    <t>day ft3/kWh</t>
  </si>
  <si>
    <t>Freezer</t>
  </si>
  <si>
    <t>Central A/C</t>
  </si>
  <si>
    <t>SEER</t>
  </si>
  <si>
    <t>Room A/C</t>
  </si>
  <si>
    <t>EER</t>
  </si>
  <si>
    <t>Gas water heater</t>
  </si>
  <si>
    <t>%</t>
  </si>
  <si>
    <t>Gas space heater</t>
  </si>
  <si>
    <t>Oil space heater</t>
  </si>
  <si>
    <t>Electric water heater</t>
  </si>
  <si>
    <t>Efficiency [SEER]</t>
  </si>
  <si>
    <t>Efficiency [EER]</t>
  </si>
  <si>
    <t>Efficiency [%]</t>
  </si>
  <si>
    <t>USA</t>
  </si>
  <si>
    <t>Electric water heaters</t>
  </si>
  <si>
    <t>Quantity</t>
  </si>
  <si>
    <t>Energy.type</t>
  </si>
  <si>
    <t>Last.stage</t>
  </si>
  <si>
    <t>Method</t>
  </si>
  <si>
    <t>E</t>
  </si>
  <si>
    <t>Final</t>
  </si>
  <si>
    <t>PCM</t>
  </si>
  <si>
    <t>eta.fu</t>
  </si>
  <si>
    <t>Aguilar et al (2005) - Domestic Water Heating and Water Heater Energy Consumption in Canada</t>
  </si>
  <si>
    <t>http://citeseerx.ist.psu.edu/viewdoc/download?doi=10.1.1.477.1453&amp;rep=rep1&amp;type=pdf</t>
  </si>
  <si>
    <t>Efficiency [-]</t>
  </si>
  <si>
    <t>Source/Method</t>
  </si>
  <si>
    <t>CAN</t>
  </si>
  <si>
    <t>Type of Efficiency Data</t>
  </si>
  <si>
    <t>Schipper &amp; Hawk (1991)</t>
  </si>
  <si>
    <t>Energy Factor</t>
  </si>
  <si>
    <t>Data Type</t>
  </si>
  <si>
    <t>Conventional electric water heater</t>
  </si>
  <si>
    <t>Instantaneous electric water heater</t>
  </si>
  <si>
    <t>MEPS</t>
  </si>
  <si>
    <t>Aguilar et al (2005)</t>
  </si>
  <si>
    <r>
      <t>Canada Mortgage and Housing Corporation, ed. (2008) [1993], </t>
    </r>
    <r>
      <rPr>
        <i/>
        <sz val="10"/>
        <color rgb="FF3366BB"/>
        <rFont val="Arial"/>
        <family val="2"/>
      </rPr>
      <t>A Guide to Residential Home Heating</t>
    </r>
    <r>
      <rPr>
        <sz val="10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(PDF)</t>
    </r>
    <r>
      <rPr>
        <sz val="10"/>
        <color rgb="FF202122"/>
        <rFont val="Arial"/>
        <family val="2"/>
      </rPr>
      <t> (2008 ed.), </t>
    </r>
    <r>
      <rPr>
        <sz val="10"/>
        <color rgb="FF0645AD"/>
        <rFont val="Arial"/>
        <family val="2"/>
      </rPr>
      <t>ISBN</t>
    </r>
    <r>
      <rPr>
        <sz val="10"/>
        <color rgb="FF202122"/>
        <rFont val="Arial"/>
        <family val="2"/>
      </rPr>
      <t> </t>
    </r>
    <r>
      <rPr>
        <sz val="10"/>
        <color rgb="FF0645AD"/>
        <rFont val="Arial"/>
        <family val="2"/>
      </rPr>
      <t>978-0-660-19848-4</t>
    </r>
    <r>
      <rPr>
        <sz val="10"/>
        <color rgb="FF202122"/>
        <rFont val="Arial"/>
        <family val="2"/>
      </rPr>
      <t>, archived from </t>
    </r>
    <r>
      <rPr>
        <sz val="10"/>
        <color rgb="FF3366BB"/>
        <rFont val="Arial"/>
        <family val="2"/>
      </rPr>
      <t>the original</t>
    </r>
    <r>
      <rPr>
        <sz val="10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(PDF)</t>
    </r>
    <r>
      <rPr>
        <sz val="10"/>
        <color rgb="FF202122"/>
        <rFont val="Arial"/>
        <family val="2"/>
      </rPr>
      <t> on 2019-08-16, retrieved 2009-03-23</t>
    </r>
  </si>
  <si>
    <t>Fuel</t>
  </si>
  <si>
    <t>Furnace/boiler</t>
  </si>
  <si>
    <t>AFUE</t>
  </si>
  <si>
    <t>Heating oil</t>
  </si>
  <si>
    <t>Cast iron (pre-1970)</t>
  </si>
  <si>
    <t>Retention head burner</t>
  </si>
  <si>
    <t>70–78%</t>
  </si>
  <si>
    <t>Mid efficiency</t>
  </si>
  <si>
    <t>83–89%</t>
  </si>
  <si>
    <t>Electric heating</t>
  </si>
  <si>
    <t>Central or baseboard</t>
  </si>
  <si>
    <t>Natural gas</t>
  </si>
  <si>
    <t>Standard efficiency</t>
  </si>
  <si>
    <t>78–84%</t>
  </si>
  <si>
    <t>Condensing</t>
  </si>
  <si>
    <t>90–97%</t>
  </si>
  <si>
    <t>Propane</t>
  </si>
  <si>
    <t>79–85%</t>
  </si>
  <si>
    <t>88–95%</t>
  </si>
  <si>
    <t>Firewood</t>
  </si>
  <si>
    <t>Conventional</t>
  </si>
  <si>
    <t>45–55%</t>
  </si>
  <si>
    <t>Advanced</t>
  </si>
  <si>
    <t>55–65%</t>
  </si>
  <si>
    <t>State-of-the-Art</t>
  </si>
  <si>
    <t>75–90%</t>
  </si>
  <si>
    <t>&lt;1970</t>
  </si>
  <si>
    <t>AFUE Mid-Range [-]</t>
  </si>
  <si>
    <t>Kondo (2009) - Energy and exergy utilization efficiencies in the Japanese residential commercial sectors</t>
  </si>
  <si>
    <t>https://doi.org/10.1016/j.enpol.2009.05.060</t>
  </si>
  <si>
    <t>@article{schipper1991more,</t>
  </si>
  <si>
    <t xml:space="preserve">  title={More efficient household electricity-use: An international perspective},</t>
  </si>
  <si>
    <t xml:space="preserve">  author={Schipper, Lee and Hawk, Dianne V},</t>
  </si>
  <si>
    <t xml:space="preserve">  journal={Energy Policy},</t>
  </si>
  <si>
    <t xml:space="preserve">  volume={19},</t>
  </si>
  <si>
    <t xml:space="preserve">  number={3},</t>
  </si>
  <si>
    <t xml:space="preserve">  pages={244--265},</t>
  </si>
  <si>
    <t xml:space="preserve">  year={1991},</t>
  </si>
  <si>
    <t xml:space="preserve">  publisher={Elsevier},</t>
  </si>
  <si>
    <t xml:space="preserve">  DOI={https://doi.org/10.1016/0301-4215(91)90150-M}</t>
  </si>
  <si>
    <t>}</t>
  </si>
  <si>
    <t>MTH.100.C</t>
  </si>
  <si>
    <t>Linear extrapolation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</si>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</sst>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0"/>
      <color rgb="FF202122"/>
      <name val="Arial"/>
      <family val="2"/>
    </font>
    <font>
      <sz val="10"/>
      <color rgb="FF3366BB"/>
      <name val="Arial"/>
      <family val="2"/>
    </font>
    <font>
      <i/>
      <sz val="10"/>
      <color rgb="FF3366BB"/>
      <name val="Arial"/>
      <family val="2"/>
    </font>
    <font>
      <sz val="9"/>
      <color rgb="FF202122"/>
      <name val="Arial"/>
      <family val="2"/>
    </font>
    <font>
      <sz val="10"/>
      <color rgb="FF0645AD"/>
      <name val="Arial"/>
      <family val="2"/>
    </font>
    <font>
      <sz val="10"/>
      <name val="Arial"/>
      <family val="2"/>
    </font>
    <font>
      <sz val="11"/>
      <color theme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5" fillId="0" borderId="0"/>
  </cellStyleXfs>
  <cellXfs count="37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3" fillId="0" borderId="0" xfId="2"/>
    <xf numFmtId="0" fontId="4" fillId="2" borderId="0" xfId="0" applyFont="1" applyFill="1"/>
    <xf numFmtId="0" fontId="0" fillId="2" borderId="0" xfId="0" applyFill="1"/>
    <xf numFmtId="0" fontId="4" fillId="2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5" fillId="0" borderId="0" xfId="3" applyAlignment="1">
      <alignment horizontal="center"/>
    </xf>
    <xf numFmtId="0" fontId="6" fillId="3" borderId="0" xfId="3" applyFont="1" applyFill="1" applyAlignment="1">
      <alignment horizontal="left"/>
    </xf>
    <xf numFmtId="0" fontId="5" fillId="3" borderId="0" xfId="3" applyFill="1" applyAlignment="1">
      <alignment horizontal="center"/>
    </xf>
    <xf numFmtId="0" fontId="6" fillId="4" borderId="0" xfId="3" applyFont="1" applyFill="1" applyAlignment="1">
      <alignment horizontal="left"/>
    </xf>
    <xf numFmtId="0" fontId="5" fillId="4" borderId="0" xfId="3" applyFill="1" applyAlignment="1">
      <alignment horizontal="center"/>
    </xf>
    <xf numFmtId="0" fontId="6" fillId="5" borderId="0" xfId="3" applyFont="1" applyFill="1" applyAlignment="1">
      <alignment horizontal="left"/>
    </xf>
    <xf numFmtId="0" fontId="5" fillId="5" borderId="0" xfId="3" applyFill="1" applyAlignment="1">
      <alignment horizontal="center"/>
    </xf>
    <xf numFmtId="0" fontId="6" fillId="6" borderId="0" xfId="3" applyFont="1" applyFill="1" applyAlignment="1">
      <alignment horizontal="left"/>
    </xf>
    <xf numFmtId="0" fontId="5" fillId="6" borderId="0" xfId="3" applyFill="1" applyAlignment="1">
      <alignment horizontal="center"/>
    </xf>
    <xf numFmtId="0" fontId="6" fillId="7" borderId="0" xfId="3" applyFont="1" applyFill="1" applyAlignment="1">
      <alignment horizontal="left"/>
    </xf>
    <xf numFmtId="0" fontId="5" fillId="7" borderId="0" xfId="3" applyFill="1" applyAlignment="1">
      <alignment horizontal="center"/>
    </xf>
    <xf numFmtId="0" fontId="6" fillId="0" borderId="1" xfId="3" applyFont="1" applyBorder="1" applyAlignment="1">
      <alignment horizontal="center"/>
    </xf>
    <xf numFmtId="10" fontId="5" fillId="0" borderId="0" xfId="3" applyNumberFormat="1" applyAlignment="1">
      <alignment horizontal="center"/>
    </xf>
    <xf numFmtId="10" fontId="7" fillId="0" borderId="0" xfId="3" applyNumberFormat="1" applyFont="1" applyAlignment="1">
      <alignment horizontal="center"/>
    </xf>
    <xf numFmtId="0" fontId="7" fillId="0" borderId="0" xfId="3" applyFont="1" applyAlignment="1">
      <alignment horizontal="center"/>
    </xf>
    <xf numFmtId="0" fontId="8" fillId="0" borderId="0" xfId="3" applyFont="1" applyAlignment="1">
      <alignment horizontal="center"/>
    </xf>
    <xf numFmtId="10" fontId="8" fillId="0" borderId="0" xfId="3" applyNumberFormat="1" applyFont="1" applyAlignment="1">
      <alignment horizontal="center"/>
    </xf>
    <xf numFmtId="0" fontId="9" fillId="0" borderId="0" xfId="0" applyFont="1"/>
    <xf numFmtId="9" fontId="0" fillId="0" borderId="0" xfId="0" applyNumberFormat="1" applyAlignment="1">
      <alignment horizontal="center"/>
    </xf>
    <xf numFmtId="0" fontId="0" fillId="8" borderId="0" xfId="0" applyFill="1"/>
    <xf numFmtId="0" fontId="14" fillId="0" borderId="0" xfId="0" applyFont="1" applyAlignment="1">
      <alignment horizontal="center"/>
    </xf>
    <xf numFmtId="0" fontId="5" fillId="0" borderId="0" xfId="3"/>
    <xf numFmtId="0" fontId="15" fillId="8" borderId="0" xfId="0" applyFont="1" applyFill="1"/>
  </cellXfs>
  <cellStyles count="4">
    <cellStyle name="Hyperlink" xfId="2" builtinId="8"/>
    <cellStyle name="Normal" xfId="0" builtinId="0"/>
    <cellStyle name="Normal 2" xfId="3" xr:uid="{00000000-0005-0000-0000-000002000000}"/>
    <cellStyle name="Normal 2 2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533400</xdr:colOff>
      <xdr:row>0</xdr:row>
      <xdr:rowOff>0</xdr:rowOff>
    </xdr:from>
    <xdr:to>
      <xdr:col>27</xdr:col>
      <xdr:colOff>313209</xdr:colOff>
      <xdr:row>43</xdr:row>
      <xdr:rowOff>179928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9525" y="0"/>
          <a:ext cx="8923809" cy="8371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342900</xdr:colOff>
      <xdr:row>1</xdr:row>
      <xdr:rowOff>114300</xdr:rowOff>
    </xdr:from>
    <xdr:to>
      <xdr:col>22</xdr:col>
      <xdr:colOff>275014</xdr:colOff>
      <xdr:row>21</xdr:row>
      <xdr:rowOff>170967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0" y="304800"/>
          <a:ext cx="9685714" cy="386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3</xdr:row>
      <xdr:rowOff>0</xdr:rowOff>
    </xdr:from>
    <xdr:to>
      <xdr:col>26</xdr:col>
      <xdr:colOff>386957</xdr:colOff>
      <xdr:row>28</xdr:row>
      <xdr:rowOff>47024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72188" y="571500"/>
          <a:ext cx="9495238" cy="48095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72537</xdr:rowOff>
    </xdr:from>
    <xdr:to>
      <xdr:col>12</xdr:col>
      <xdr:colOff>579328</xdr:colOff>
      <xdr:row>26</xdr:row>
      <xdr:rowOff>189533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44037"/>
          <a:ext cx="7894528" cy="4498496"/>
        </a:xfrm>
        <a:prstGeom prst="rect">
          <a:avLst/>
        </a:prstGeom>
      </xdr:spPr>
    </xdr:pic>
    <xdr:clientData/>
  </xdr:twoCellAnchor>
  <xdr:twoCellAnchor editAs="oneCell">
    <xdr:from>
      <xdr:col>12</xdr:col>
      <xdr:colOff>561976</xdr:colOff>
      <xdr:row>3</xdr:row>
      <xdr:rowOff>95249</xdr:rowOff>
    </xdr:from>
    <xdr:to>
      <xdr:col>25</xdr:col>
      <xdr:colOff>462880</xdr:colOff>
      <xdr:row>26</xdr:row>
      <xdr:rowOff>180018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666749"/>
          <a:ext cx="7825704" cy="446626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Air_conditioners/Air_conditione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N_ETA"/>
      <sheetName val="Bib_Refs"/>
      <sheetName val="Units"/>
      <sheetName val="Calcs_USA"/>
      <sheetName val="Calcs_ALL"/>
      <sheetName val="Murakami_2009"/>
      <sheetName val="Kondo_2009"/>
      <sheetName val="Zhou_2007"/>
      <sheetName val="Leff_1977"/>
      <sheetName val="McNeil_2008"/>
      <sheetName val="Abhyankar et al (2017)"/>
      <sheetName val="IEA_2020"/>
      <sheetName val="RMI_2018"/>
      <sheetName val="Shah_2013"/>
      <sheetName val="Schipper_1991"/>
      <sheetName val="Penrod_1947"/>
      <sheetName val="Little_1961"/>
      <sheetName val="Moyers_1973"/>
      <sheetName val="AHAM_1999"/>
      <sheetName val="AHAM_2014"/>
      <sheetName val="AHAM_2017"/>
      <sheetName val="EnergyStar_2021"/>
      <sheetName val="Fridley_2001"/>
      <sheetName val="deAlmeida_2006"/>
      <sheetName val="Santamouris_2016"/>
      <sheetName val="Phadke_2014"/>
      <sheetName val="Saul_1950"/>
    </sheetNames>
    <sheetDataSet>
      <sheetData sheetId="0"/>
      <sheetData sheetId="1"/>
      <sheetData sheetId="2"/>
      <sheetData sheetId="3">
        <row r="2">
          <cell r="B2">
            <v>0.29307121044271339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N_ETA"/>
      <sheetName val="Calcs"/>
      <sheetName val="Edwards_2004"/>
      <sheetName val="FAO_2017"/>
      <sheetName val="Boafo-Mensah_2013"/>
      <sheetName val="Hyman_1986"/>
      <sheetName val="Zhang_2013"/>
      <sheetName val="Adeyemi_2017"/>
      <sheetName val="CleanCookingCatalog_2021"/>
      <sheetName val="Coffey_2017"/>
      <sheetName val="Afrane_2012"/>
      <sheetName val="Barnes_1996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B6">
            <v>0.18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sciencedirect.com/science/article/pii/030142159190150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citeseerx.ist.psu.edu/viewdoc/download?doi=10.1.1.477.1453&amp;rep=rep1&amp;type=pdf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doi.org/10.1016/j.enpol.2009.05.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sqref="A1:A11"/>
    </sheetView>
  </sheetViews>
  <sheetFormatPr defaultColWidth="9.109375" defaultRowHeight="14.4" x14ac:dyDescent="0.3"/>
  <cols>
    <col min="1" max="16384" width="9.109375" style="33"/>
  </cols>
  <sheetData>
    <row r="1" spans="1:1" x14ac:dyDescent="0.3">
      <c r="A1" s="36" t="s">
        <v>80</v>
      </c>
    </row>
    <row r="2" spans="1:1" x14ac:dyDescent="0.3">
      <c r="A2" s="36" t="s">
        <v>81</v>
      </c>
    </row>
    <row r="3" spans="1:1" x14ac:dyDescent="0.3">
      <c r="A3" s="36" t="s">
        <v>82</v>
      </c>
    </row>
    <row r="4" spans="1:1" x14ac:dyDescent="0.3">
      <c r="A4" s="36" t="s">
        <v>83</v>
      </c>
    </row>
    <row r="5" spans="1:1" x14ac:dyDescent="0.3">
      <c r="A5" s="36" t="s">
        <v>84</v>
      </c>
    </row>
    <row r="6" spans="1:1" x14ac:dyDescent="0.3">
      <c r="A6" s="36" t="s">
        <v>85</v>
      </c>
    </row>
    <row r="7" spans="1:1" x14ac:dyDescent="0.3">
      <c r="A7" s="36" t="s">
        <v>86</v>
      </c>
    </row>
    <row r="8" spans="1:1" x14ac:dyDescent="0.3">
      <c r="A8" s="36" t="s">
        <v>87</v>
      </c>
    </row>
    <row r="9" spans="1:1" x14ac:dyDescent="0.3">
      <c r="A9" s="36" t="s">
        <v>88</v>
      </c>
    </row>
    <row r="10" spans="1:1" x14ac:dyDescent="0.3">
      <c r="A10" s="36" t="s">
        <v>89</v>
      </c>
    </row>
    <row r="11" spans="1:1" x14ac:dyDescent="0.3">
      <c r="A11" s="36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33"/>
  <sheetViews>
    <sheetView zoomScale="80" zoomScaleNormal="80" workbookViewId="0">
      <selection activeCell="E7" sqref="E7"/>
    </sheetView>
  </sheetViews>
  <sheetFormatPr defaultColWidth="9.109375" defaultRowHeight="15.6" x14ac:dyDescent="0.3"/>
  <cols>
    <col min="1" max="1" width="9.109375" style="35"/>
    <col min="2" max="2" width="11.6640625" style="35" bestFit="1" customWidth="1"/>
    <col min="3" max="3" width="10.109375" style="35" bestFit="1" customWidth="1"/>
    <col min="4" max="4" width="8.109375" style="35" bestFit="1" customWidth="1"/>
    <col min="5" max="5" width="26.44140625" style="35" bestFit="1" customWidth="1"/>
    <col min="6" max="6" width="12.44140625" style="35" customWidth="1"/>
    <col min="7" max="7" width="11.44140625" style="35" customWidth="1"/>
    <col min="8" max="16384" width="9.109375" style="35"/>
  </cols>
  <sheetData>
    <row r="1" spans="1:68" s="1" customFormat="1" ht="14.4" x14ac:dyDescent="0.3">
      <c r="A1" s="1" t="s">
        <v>0</v>
      </c>
      <c r="B1" s="1" t="s">
        <v>29</v>
      </c>
      <c r="C1" s="1" t="s">
        <v>30</v>
      </c>
      <c r="D1" s="1" t="s">
        <v>31</v>
      </c>
      <c r="E1" s="1" t="s">
        <v>1</v>
      </c>
      <c r="F1" s="1" t="s">
        <v>2</v>
      </c>
      <c r="G1" s="1" t="s">
        <v>28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ht="14.4" x14ac:dyDescent="0.3">
      <c r="A2" s="2" t="s">
        <v>26</v>
      </c>
      <c r="B2" s="34" t="s">
        <v>32</v>
      </c>
      <c r="C2" s="34" t="s">
        <v>33</v>
      </c>
      <c r="D2" s="34" t="s">
        <v>34</v>
      </c>
      <c r="E2" s="2" t="s">
        <v>27</v>
      </c>
      <c r="F2" s="2" t="s">
        <v>91</v>
      </c>
      <c r="G2" s="2" t="s">
        <v>35</v>
      </c>
      <c r="H2" s="3">
        <f t="array" ref="H2:BP2">TRANSPOSE(Calcs!C3:C63)</f>
        <v>0.77941422923076953</v>
      </c>
      <c r="I2" s="3">
        <v>0.7811272546153849</v>
      </c>
      <c r="J2" s="3">
        <v>0.78284028000000028</v>
      </c>
      <c r="K2" s="3">
        <v>0.78455330538461565</v>
      </c>
      <c r="L2" s="3">
        <v>0.78626633076923103</v>
      </c>
      <c r="M2" s="3">
        <v>0.7879793561538464</v>
      </c>
      <c r="N2" s="3">
        <v>0.78969238153846177</v>
      </c>
      <c r="O2" s="3">
        <v>0.79140540692307715</v>
      </c>
      <c r="P2" s="3">
        <v>0.79311843230769252</v>
      </c>
      <c r="Q2" s="3">
        <v>0.7948314576923079</v>
      </c>
      <c r="R2" s="3">
        <v>0.79654448307692327</v>
      </c>
      <c r="S2" s="3">
        <v>0.79825750846153865</v>
      </c>
      <c r="T2" s="3">
        <v>0.79800000000000004</v>
      </c>
      <c r="U2" s="3">
        <v>0.80133564000000013</v>
      </c>
      <c r="V2" s="3">
        <v>0.80467127999999999</v>
      </c>
      <c r="W2" s="3">
        <v>0.80578050000000001</v>
      </c>
      <c r="X2" s="3">
        <v>0.80688972000000003</v>
      </c>
      <c r="Y2" s="3">
        <v>0.80688972000000003</v>
      </c>
      <c r="Z2" s="3">
        <v>0.81245178000000007</v>
      </c>
      <c r="AA2" s="3">
        <v>0.81245178000000007</v>
      </c>
      <c r="AB2" s="3">
        <v>0.81356100000000009</v>
      </c>
      <c r="AC2" s="3">
        <v>0.81689663999999995</v>
      </c>
      <c r="AD2" s="3">
        <v>0.81747120000000006</v>
      </c>
      <c r="AE2" s="3">
        <v>0.81800585999999997</v>
      </c>
      <c r="AF2" s="3">
        <v>0.81882780000000011</v>
      </c>
      <c r="AG2" s="3">
        <v>0.82223986384615433</v>
      </c>
      <c r="AH2" s="3">
        <v>0.8239528892307697</v>
      </c>
      <c r="AI2" s="3">
        <v>0.82566591461538508</v>
      </c>
      <c r="AJ2" s="3">
        <v>0.82737894000000045</v>
      </c>
      <c r="AK2" s="3">
        <v>0.82909196538461583</v>
      </c>
      <c r="AL2" s="3">
        <v>0.8308049907692312</v>
      </c>
      <c r="AM2" s="3">
        <v>0.83251801615384657</v>
      </c>
      <c r="AN2" s="3">
        <v>0.83423104153846195</v>
      </c>
      <c r="AO2" s="3">
        <v>0.83594406692307732</v>
      </c>
      <c r="AP2" s="3">
        <v>0.8376570923076927</v>
      </c>
      <c r="AQ2" s="3">
        <v>0.83937011769230807</v>
      </c>
      <c r="AR2" s="3">
        <v>0.84108314307692345</v>
      </c>
      <c r="AS2" s="3">
        <v>0.84279616846153882</v>
      </c>
      <c r="AT2" s="3">
        <v>0.84450919384615419</v>
      </c>
      <c r="AU2" s="3">
        <v>0.84622221923076957</v>
      </c>
      <c r="AV2" s="3">
        <v>0.84793524461538494</v>
      </c>
      <c r="AW2" s="3">
        <v>0.84964827000000032</v>
      </c>
      <c r="AX2" s="3">
        <v>0.85136129538461569</v>
      </c>
      <c r="AY2" s="3">
        <v>0.85307432076923106</v>
      </c>
      <c r="AZ2" s="3">
        <v>0.85478734615384644</v>
      </c>
      <c r="BA2" s="3">
        <v>0.85650037153846181</v>
      </c>
      <c r="BB2" s="3">
        <v>0.85821339692307719</v>
      </c>
      <c r="BC2" s="3">
        <v>0.85992642230769256</v>
      </c>
      <c r="BD2" s="3">
        <v>0.86163944769230794</v>
      </c>
      <c r="BE2" s="3">
        <v>0.86335247307692331</v>
      </c>
      <c r="BF2" s="3">
        <v>0.86506549846153868</v>
      </c>
      <c r="BG2" s="3">
        <v>0.86677852384615406</v>
      </c>
      <c r="BH2" s="3">
        <v>0.86849154923076943</v>
      </c>
      <c r="BI2" s="3">
        <v>0.87020457461538481</v>
      </c>
      <c r="BJ2" s="3">
        <v>0.87191760000000018</v>
      </c>
      <c r="BK2" s="3">
        <v>0.87363062538461556</v>
      </c>
      <c r="BL2" s="3">
        <v>0.87534365076923093</v>
      </c>
      <c r="BM2" s="3">
        <v>0.8770566761538463</v>
      </c>
      <c r="BN2" s="3">
        <v>0.87876970153846168</v>
      </c>
      <c r="BO2" s="3">
        <v>0.88048272692307705</v>
      </c>
      <c r="BP2" s="3">
        <v>0.88219575230769243</v>
      </c>
    </row>
    <row r="3" spans="1:68" s="2" customFormat="1" ht="14.4" x14ac:dyDescent="0.3">
      <c r="A3" s="2" t="s">
        <v>93</v>
      </c>
      <c r="B3" s="34" t="s">
        <v>32</v>
      </c>
      <c r="C3" s="34" t="s">
        <v>33</v>
      </c>
      <c r="D3" s="34" t="s">
        <v>34</v>
      </c>
      <c r="E3" s="2" t="s">
        <v>27</v>
      </c>
      <c r="F3" s="2" t="s">
        <v>91</v>
      </c>
      <c r="G3" s="2" t="s">
        <v>35</v>
      </c>
      <c r="H3" s="3">
        <f>H2</f>
        <v>0.77941422923076953</v>
      </c>
      <c r="I3" s="3">
        <f t="shared" ref="I3:BP3" si="0">I2</f>
        <v>0.7811272546153849</v>
      </c>
      <c r="J3" s="3">
        <f t="shared" si="0"/>
        <v>0.78284028000000028</v>
      </c>
      <c r="K3" s="3">
        <f t="shared" si="0"/>
        <v>0.78455330538461565</v>
      </c>
      <c r="L3" s="3">
        <f t="shared" si="0"/>
        <v>0.78626633076923103</v>
      </c>
      <c r="M3" s="3">
        <f t="shared" si="0"/>
        <v>0.7879793561538464</v>
      </c>
      <c r="N3" s="3">
        <f t="shared" si="0"/>
        <v>0.78969238153846177</v>
      </c>
      <c r="O3" s="3">
        <f t="shared" si="0"/>
        <v>0.79140540692307715</v>
      </c>
      <c r="P3" s="3">
        <f t="shared" si="0"/>
        <v>0.79311843230769252</v>
      </c>
      <c r="Q3" s="3">
        <f t="shared" si="0"/>
        <v>0.7948314576923079</v>
      </c>
      <c r="R3" s="3">
        <f t="shared" si="0"/>
        <v>0.79654448307692327</v>
      </c>
      <c r="S3" s="3">
        <f t="shared" si="0"/>
        <v>0.79825750846153865</v>
      </c>
      <c r="T3" s="3">
        <f t="shared" si="0"/>
        <v>0.79800000000000004</v>
      </c>
      <c r="U3" s="3">
        <f t="shared" si="0"/>
        <v>0.80133564000000013</v>
      </c>
      <c r="V3" s="3">
        <f t="shared" si="0"/>
        <v>0.80467127999999999</v>
      </c>
      <c r="W3" s="3">
        <f t="shared" si="0"/>
        <v>0.80578050000000001</v>
      </c>
      <c r="X3" s="3">
        <f t="shared" si="0"/>
        <v>0.80688972000000003</v>
      </c>
      <c r="Y3" s="3">
        <f t="shared" si="0"/>
        <v>0.80688972000000003</v>
      </c>
      <c r="Z3" s="3">
        <f t="shared" si="0"/>
        <v>0.81245178000000007</v>
      </c>
      <c r="AA3" s="3">
        <f t="shared" si="0"/>
        <v>0.81245178000000007</v>
      </c>
      <c r="AB3" s="3">
        <f t="shared" si="0"/>
        <v>0.81356100000000009</v>
      </c>
      <c r="AC3" s="3">
        <f t="shared" si="0"/>
        <v>0.81689663999999995</v>
      </c>
      <c r="AD3" s="3">
        <f t="shared" si="0"/>
        <v>0.81747120000000006</v>
      </c>
      <c r="AE3" s="3">
        <f t="shared" si="0"/>
        <v>0.81800585999999997</v>
      </c>
      <c r="AF3" s="3">
        <f t="shared" si="0"/>
        <v>0.81882780000000011</v>
      </c>
      <c r="AG3" s="3">
        <f t="shared" si="0"/>
        <v>0.82223986384615433</v>
      </c>
      <c r="AH3" s="3">
        <f t="shared" si="0"/>
        <v>0.8239528892307697</v>
      </c>
      <c r="AI3" s="3">
        <f t="shared" si="0"/>
        <v>0.82566591461538508</v>
      </c>
      <c r="AJ3" s="3">
        <f t="shared" si="0"/>
        <v>0.82737894000000045</v>
      </c>
      <c r="AK3" s="3">
        <f t="shared" si="0"/>
        <v>0.82909196538461583</v>
      </c>
      <c r="AL3" s="3">
        <f t="shared" si="0"/>
        <v>0.8308049907692312</v>
      </c>
      <c r="AM3" s="3">
        <f t="shared" si="0"/>
        <v>0.83251801615384657</v>
      </c>
      <c r="AN3" s="3">
        <f t="shared" si="0"/>
        <v>0.83423104153846195</v>
      </c>
      <c r="AO3" s="3">
        <f t="shared" si="0"/>
        <v>0.83594406692307732</v>
      </c>
      <c r="AP3" s="3">
        <f t="shared" si="0"/>
        <v>0.8376570923076927</v>
      </c>
      <c r="AQ3" s="3">
        <f t="shared" si="0"/>
        <v>0.83937011769230807</v>
      </c>
      <c r="AR3" s="3">
        <f t="shared" si="0"/>
        <v>0.84108314307692345</v>
      </c>
      <c r="AS3" s="3">
        <f t="shared" si="0"/>
        <v>0.84279616846153882</v>
      </c>
      <c r="AT3" s="3">
        <f t="shared" si="0"/>
        <v>0.84450919384615419</v>
      </c>
      <c r="AU3" s="3">
        <f t="shared" si="0"/>
        <v>0.84622221923076957</v>
      </c>
      <c r="AV3" s="3">
        <f t="shared" si="0"/>
        <v>0.84793524461538494</v>
      </c>
      <c r="AW3" s="3">
        <f t="shared" si="0"/>
        <v>0.84964827000000032</v>
      </c>
      <c r="AX3" s="3">
        <f t="shared" si="0"/>
        <v>0.85136129538461569</v>
      </c>
      <c r="AY3" s="3">
        <f t="shared" si="0"/>
        <v>0.85307432076923106</v>
      </c>
      <c r="AZ3" s="3">
        <f t="shared" si="0"/>
        <v>0.85478734615384644</v>
      </c>
      <c r="BA3" s="3">
        <f t="shared" si="0"/>
        <v>0.85650037153846181</v>
      </c>
      <c r="BB3" s="3">
        <f t="shared" si="0"/>
        <v>0.85821339692307719</v>
      </c>
      <c r="BC3" s="3">
        <f t="shared" si="0"/>
        <v>0.85992642230769256</v>
      </c>
      <c r="BD3" s="3">
        <f t="shared" si="0"/>
        <v>0.86163944769230794</v>
      </c>
      <c r="BE3" s="3">
        <f t="shared" si="0"/>
        <v>0.86335247307692331</v>
      </c>
      <c r="BF3" s="3">
        <f t="shared" si="0"/>
        <v>0.86506549846153868</v>
      </c>
      <c r="BG3" s="3">
        <f t="shared" si="0"/>
        <v>0.86677852384615406</v>
      </c>
      <c r="BH3" s="3">
        <f t="shared" si="0"/>
        <v>0.86849154923076943</v>
      </c>
      <c r="BI3" s="3">
        <f t="shared" si="0"/>
        <v>0.87020457461538481</v>
      </c>
      <c r="BJ3" s="3">
        <f t="shared" si="0"/>
        <v>0.87191760000000018</v>
      </c>
      <c r="BK3" s="3">
        <f t="shared" si="0"/>
        <v>0.87363062538461556</v>
      </c>
      <c r="BL3" s="3">
        <f t="shared" si="0"/>
        <v>0.87534365076923093</v>
      </c>
      <c r="BM3" s="3">
        <f t="shared" si="0"/>
        <v>0.8770566761538463</v>
      </c>
      <c r="BN3" s="3">
        <f t="shared" si="0"/>
        <v>0.87876970153846168</v>
      </c>
      <c r="BO3" s="3">
        <f t="shared" si="0"/>
        <v>0.88048272692307705</v>
      </c>
      <c r="BP3" s="3">
        <f t="shared" si="0"/>
        <v>0.88219575230769243</v>
      </c>
    </row>
    <row r="4" spans="1:68" s="14" customFormat="1" x14ac:dyDescent="0.3"/>
    <row r="5" spans="1:68" s="14" customFormat="1" x14ac:dyDescent="0.3"/>
    <row r="6" spans="1:68" s="14" customFormat="1" x14ac:dyDescent="0.3"/>
    <row r="7" spans="1:68" s="14" customFormat="1" x14ac:dyDescent="0.3"/>
    <row r="8" spans="1:68" s="14" customFormat="1" x14ac:dyDescent="0.3"/>
    <row r="9" spans="1:68" s="14" customFormat="1" x14ac:dyDescent="0.3"/>
    <row r="10" spans="1:68" s="14" customFormat="1" x14ac:dyDescent="0.3"/>
    <row r="11" spans="1:68" s="14" customFormat="1" x14ac:dyDescent="0.3"/>
    <row r="12" spans="1:68" s="14" customFormat="1" x14ac:dyDescent="0.3"/>
    <row r="13" spans="1:68" s="14" customFormat="1" x14ac:dyDescent="0.3"/>
    <row r="14" spans="1:68" s="14" customFormat="1" x14ac:dyDescent="0.3"/>
    <row r="15" spans="1:68" s="14" customFormat="1" x14ac:dyDescent="0.3"/>
    <row r="16" spans="1:68" s="14" customFormat="1" x14ac:dyDescent="0.3"/>
    <row r="17" s="14" customFormat="1" x14ac:dyDescent="0.3"/>
    <row r="18" s="14" customFormat="1" x14ac:dyDescent="0.3"/>
    <row r="19" s="14" customFormat="1" x14ac:dyDescent="0.3"/>
    <row r="20" s="14" customFormat="1" x14ac:dyDescent="0.3"/>
    <row r="21" s="14" customFormat="1" x14ac:dyDescent="0.3"/>
    <row r="22" s="14" customFormat="1" x14ac:dyDescent="0.3"/>
    <row r="23" s="14" customFormat="1" x14ac:dyDescent="0.3"/>
    <row r="24" s="14" customFormat="1" x14ac:dyDescent="0.3"/>
    <row r="25" s="14" customFormat="1" x14ac:dyDescent="0.3"/>
    <row r="26" s="14" customFormat="1" x14ac:dyDescent="0.3"/>
    <row r="27" s="14" customFormat="1" x14ac:dyDescent="0.3"/>
    <row r="28" s="14" customFormat="1" x14ac:dyDescent="0.3"/>
    <row r="29" s="14" customFormat="1" x14ac:dyDescent="0.3"/>
    <row r="30" s="14" customFormat="1" x14ac:dyDescent="0.3"/>
    <row r="31" s="14" customFormat="1" x14ac:dyDescent="0.3"/>
    <row r="32" s="14" customFormat="1" x14ac:dyDescent="0.3"/>
    <row r="33" s="14" customFormat="1" x14ac:dyDescent="0.3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63"/>
  <sheetViews>
    <sheetView zoomScale="70" zoomScaleNormal="70" workbookViewId="0">
      <selection activeCell="G9" sqref="G9"/>
    </sheetView>
  </sheetViews>
  <sheetFormatPr defaultColWidth="9.109375" defaultRowHeight="15.6" x14ac:dyDescent="0.3"/>
  <cols>
    <col min="1" max="2" width="9.109375" style="14"/>
    <col min="3" max="3" width="13" style="14" bestFit="1" customWidth="1"/>
    <col min="4" max="4" width="23.88671875" style="14" customWidth="1"/>
    <col min="5" max="5" width="24.44140625" style="14" bestFit="1" customWidth="1"/>
    <col min="6" max="6" width="9.109375" style="14"/>
    <col min="7" max="7" width="13" style="14" bestFit="1" customWidth="1"/>
    <col min="8" max="8" width="23.5546875" style="14" bestFit="1" customWidth="1"/>
    <col min="9" max="9" width="22.109375" style="14" bestFit="1" customWidth="1"/>
    <col min="10" max="10" width="9.109375" style="14"/>
    <col min="11" max="11" width="13" style="14" bestFit="1" customWidth="1"/>
    <col min="12" max="12" width="23.5546875" style="14" bestFit="1" customWidth="1"/>
    <col min="13" max="13" width="19.109375" style="14" bestFit="1" customWidth="1"/>
    <col min="14" max="14" width="9.109375" style="14"/>
    <col min="15" max="15" width="13" style="14" bestFit="1" customWidth="1"/>
    <col min="16" max="16" width="23.5546875" style="14" bestFit="1" customWidth="1"/>
    <col min="17" max="17" width="19.109375" style="14" bestFit="1" customWidth="1"/>
    <col min="18" max="18" width="9.109375" style="14"/>
    <col min="19" max="19" width="13" style="14" bestFit="1" customWidth="1"/>
    <col min="20" max="20" width="23.5546875" style="14" bestFit="1" customWidth="1"/>
    <col min="21" max="21" width="19.109375" style="14" bestFit="1" customWidth="1"/>
    <col min="22" max="16384" width="9.109375" style="14"/>
  </cols>
  <sheetData>
    <row r="1" spans="1:21" x14ac:dyDescent="0.3">
      <c r="C1" s="15" t="s">
        <v>26</v>
      </c>
      <c r="D1" s="15"/>
      <c r="E1" s="16"/>
      <c r="G1" s="17" t="s">
        <v>40</v>
      </c>
      <c r="H1" s="17"/>
      <c r="I1" s="18"/>
      <c r="K1" s="19"/>
      <c r="L1" s="19"/>
      <c r="M1" s="20"/>
      <c r="O1" s="21"/>
      <c r="P1" s="21"/>
      <c r="Q1" s="22"/>
      <c r="S1" s="23"/>
      <c r="T1" s="23"/>
      <c r="U1" s="24"/>
    </row>
    <row r="2" spans="1:21" s="25" customFormat="1" x14ac:dyDescent="0.3">
      <c r="A2" s="25" t="s">
        <v>7</v>
      </c>
      <c r="C2" s="25" t="s">
        <v>38</v>
      </c>
      <c r="D2" s="25" t="s">
        <v>41</v>
      </c>
      <c r="E2" s="25" t="s">
        <v>39</v>
      </c>
      <c r="G2" s="25" t="s">
        <v>38</v>
      </c>
      <c r="H2" s="25" t="s">
        <v>41</v>
      </c>
      <c r="I2" s="25" t="s">
        <v>39</v>
      </c>
      <c r="K2" s="25" t="s">
        <v>38</v>
      </c>
      <c r="L2" s="25" t="s">
        <v>41</v>
      </c>
      <c r="M2" s="25" t="s">
        <v>39</v>
      </c>
      <c r="O2" s="25" t="s">
        <v>38</v>
      </c>
      <c r="P2" s="25" t="s">
        <v>41</v>
      </c>
      <c r="Q2" s="25" t="s">
        <v>39</v>
      </c>
      <c r="S2" s="25" t="s">
        <v>38</v>
      </c>
      <c r="T2" s="25" t="s">
        <v>41</v>
      </c>
      <c r="U2" s="25" t="s">
        <v>39</v>
      </c>
    </row>
    <row r="3" spans="1:21" x14ac:dyDescent="0.3">
      <c r="A3" s="14">
        <v>1960</v>
      </c>
      <c r="C3" s="27">
        <f t="shared" ref="C3:C13" si="0">_xlfn.FORECAST.LINEAR(A3,C$15:C$27,A$15:A$27)</f>
        <v>0.77941422923076953</v>
      </c>
      <c r="E3" s="28" t="s">
        <v>92</v>
      </c>
      <c r="G3" s="26"/>
      <c r="H3" s="26"/>
    </row>
    <row r="4" spans="1:21" x14ac:dyDescent="0.3">
      <c r="A4" s="14">
        <v>1961</v>
      </c>
      <c r="C4" s="27">
        <f t="shared" si="0"/>
        <v>0.7811272546153849</v>
      </c>
      <c r="E4" s="28" t="s">
        <v>92</v>
      </c>
      <c r="G4" s="27"/>
      <c r="H4" s="27"/>
      <c r="I4" s="28"/>
    </row>
    <row r="5" spans="1:21" x14ac:dyDescent="0.3">
      <c r="A5" s="14">
        <v>1962</v>
      </c>
      <c r="C5" s="27">
        <f t="shared" si="0"/>
        <v>0.78284028000000028</v>
      </c>
      <c r="E5" s="28" t="s">
        <v>92</v>
      </c>
      <c r="G5" s="27"/>
      <c r="H5" s="27"/>
      <c r="I5" s="28"/>
    </row>
    <row r="6" spans="1:21" x14ac:dyDescent="0.3">
      <c r="A6" s="14">
        <v>1963</v>
      </c>
      <c r="C6" s="27">
        <f t="shared" si="0"/>
        <v>0.78455330538461565</v>
      </c>
      <c r="E6" s="28" t="s">
        <v>92</v>
      </c>
      <c r="G6" s="27"/>
      <c r="H6" s="27"/>
      <c r="I6" s="28"/>
    </row>
    <row r="7" spans="1:21" x14ac:dyDescent="0.3">
      <c r="A7" s="14">
        <v>1964</v>
      </c>
      <c r="C7" s="27">
        <f t="shared" si="0"/>
        <v>0.78626633076923103</v>
      </c>
      <c r="E7" s="28" t="s">
        <v>92</v>
      </c>
      <c r="G7" s="27"/>
      <c r="H7" s="27"/>
      <c r="I7" s="28"/>
    </row>
    <row r="8" spans="1:21" x14ac:dyDescent="0.3">
      <c r="A8" s="14">
        <v>1965</v>
      </c>
      <c r="C8" s="27">
        <f t="shared" si="0"/>
        <v>0.7879793561538464</v>
      </c>
      <c r="E8" s="28" t="s">
        <v>92</v>
      </c>
      <c r="G8" s="27"/>
      <c r="H8" s="27"/>
      <c r="I8" s="28"/>
    </row>
    <row r="9" spans="1:21" x14ac:dyDescent="0.3">
      <c r="A9" s="14">
        <v>1966</v>
      </c>
      <c r="C9" s="27">
        <f t="shared" si="0"/>
        <v>0.78969238153846177</v>
      </c>
      <c r="E9" s="28" t="s">
        <v>92</v>
      </c>
      <c r="G9" s="27"/>
      <c r="H9" s="27"/>
      <c r="I9" s="28"/>
    </row>
    <row r="10" spans="1:21" x14ac:dyDescent="0.3">
      <c r="A10" s="14">
        <v>1967</v>
      </c>
      <c r="C10" s="27">
        <f t="shared" si="0"/>
        <v>0.79140540692307715</v>
      </c>
      <c r="E10" s="28" t="s">
        <v>92</v>
      </c>
      <c r="G10" s="27"/>
      <c r="H10" s="27"/>
      <c r="I10" s="28"/>
    </row>
    <row r="11" spans="1:21" x14ac:dyDescent="0.3">
      <c r="A11" s="14">
        <v>1968</v>
      </c>
      <c r="C11" s="27">
        <f t="shared" si="0"/>
        <v>0.79311843230769252</v>
      </c>
      <c r="E11" s="28" t="s">
        <v>92</v>
      </c>
      <c r="G11" s="27"/>
      <c r="H11" s="27"/>
      <c r="I11" s="28"/>
    </row>
    <row r="12" spans="1:21" x14ac:dyDescent="0.3">
      <c r="A12" s="14">
        <v>1969</v>
      </c>
      <c r="C12" s="27">
        <f t="shared" si="0"/>
        <v>0.7948314576923079</v>
      </c>
      <c r="E12" s="28" t="s">
        <v>92</v>
      </c>
      <c r="G12" s="27"/>
      <c r="H12" s="27"/>
      <c r="I12" s="28"/>
    </row>
    <row r="13" spans="1:21" x14ac:dyDescent="0.3">
      <c r="A13" s="14">
        <v>1970</v>
      </c>
      <c r="C13" s="27">
        <f t="shared" si="0"/>
        <v>0.79654448307692327</v>
      </c>
      <c r="E13" s="28" t="s">
        <v>92</v>
      </c>
      <c r="G13" s="27"/>
      <c r="H13" s="27"/>
      <c r="I13" s="28"/>
    </row>
    <row r="14" spans="1:21" x14ac:dyDescent="0.3">
      <c r="A14" s="14">
        <v>1971</v>
      </c>
      <c r="C14" s="27">
        <f>_xlfn.FORECAST.LINEAR(A14,C$15:C$27,A$15:A$27)</f>
        <v>0.79825750846153865</v>
      </c>
      <c r="E14" s="28" t="s">
        <v>92</v>
      </c>
      <c r="G14" s="27"/>
      <c r="H14" s="27"/>
      <c r="I14" s="28"/>
    </row>
    <row r="15" spans="1:21" x14ac:dyDescent="0.3">
      <c r="A15" s="14">
        <v>1972</v>
      </c>
      <c r="C15" s="26">
        <f>Schipper_1991!L63</f>
        <v>0.79800000000000004</v>
      </c>
      <c r="E15" s="14" t="s">
        <v>42</v>
      </c>
      <c r="G15" s="27"/>
      <c r="H15" s="27"/>
      <c r="I15" s="28"/>
    </row>
    <row r="16" spans="1:21" x14ac:dyDescent="0.3">
      <c r="A16" s="14">
        <v>1973</v>
      </c>
      <c r="C16" s="26">
        <f>Schipper_1991!L64</f>
        <v>0.80133564000000013</v>
      </c>
      <c r="E16" s="14" t="s">
        <v>42</v>
      </c>
      <c r="G16" s="27"/>
      <c r="H16" s="27"/>
      <c r="I16" s="28"/>
    </row>
    <row r="17" spans="1:12" x14ac:dyDescent="0.3">
      <c r="A17" s="14">
        <v>1974</v>
      </c>
      <c r="C17" s="26">
        <f>Schipper_1991!L65</f>
        <v>0.80467127999999999</v>
      </c>
      <c r="E17" s="14" t="s">
        <v>42</v>
      </c>
      <c r="G17" s="27"/>
      <c r="H17" s="27"/>
      <c r="I17" s="28"/>
    </row>
    <row r="18" spans="1:12" x14ac:dyDescent="0.3">
      <c r="A18" s="14">
        <v>1975</v>
      </c>
      <c r="C18" s="26">
        <f>Schipper_1991!L66</f>
        <v>0.80578050000000001</v>
      </c>
      <c r="E18" s="14" t="s">
        <v>42</v>
      </c>
      <c r="G18" s="27"/>
      <c r="H18" s="27"/>
      <c r="I18" s="28"/>
    </row>
    <row r="19" spans="1:12" x14ac:dyDescent="0.3">
      <c r="A19" s="14">
        <v>1976</v>
      </c>
      <c r="C19" s="26">
        <f>Schipper_1991!L67</f>
        <v>0.80688972000000003</v>
      </c>
      <c r="E19" s="14" t="s">
        <v>42</v>
      </c>
      <c r="G19" s="27"/>
      <c r="H19" s="27"/>
      <c r="I19" s="28"/>
    </row>
    <row r="20" spans="1:12" x14ac:dyDescent="0.3">
      <c r="A20" s="14">
        <v>1977</v>
      </c>
      <c r="C20" s="26">
        <f>Schipper_1991!L68</f>
        <v>0.80688972000000003</v>
      </c>
      <c r="E20" s="14" t="s">
        <v>42</v>
      </c>
      <c r="G20" s="27"/>
      <c r="H20" s="27"/>
      <c r="I20" s="28"/>
    </row>
    <row r="21" spans="1:12" x14ac:dyDescent="0.3">
      <c r="A21" s="14">
        <v>1978</v>
      </c>
      <c r="C21" s="26">
        <f>Schipper_1991!L69</f>
        <v>0.81245178000000007</v>
      </c>
      <c r="E21" s="14" t="s">
        <v>42</v>
      </c>
      <c r="G21" s="27"/>
      <c r="H21" s="27"/>
      <c r="I21" s="28"/>
    </row>
    <row r="22" spans="1:12" x14ac:dyDescent="0.3">
      <c r="A22" s="14">
        <v>1979</v>
      </c>
      <c r="C22" s="26">
        <f>Schipper_1991!L70</f>
        <v>0.81245178000000007</v>
      </c>
      <c r="E22" s="14" t="s">
        <v>42</v>
      </c>
      <c r="G22" s="27"/>
      <c r="H22" s="27"/>
      <c r="I22" s="28"/>
    </row>
    <row r="23" spans="1:12" x14ac:dyDescent="0.3">
      <c r="A23" s="14">
        <v>1980</v>
      </c>
      <c r="C23" s="26">
        <f>Schipper_1991!L71</f>
        <v>0.81356100000000009</v>
      </c>
      <c r="E23" s="14" t="s">
        <v>42</v>
      </c>
      <c r="G23" s="27"/>
      <c r="H23" s="27"/>
      <c r="I23" s="28"/>
    </row>
    <row r="24" spans="1:12" x14ac:dyDescent="0.3">
      <c r="A24" s="14">
        <v>1981</v>
      </c>
      <c r="C24" s="26">
        <f>Schipper_1991!L72</f>
        <v>0.81689663999999995</v>
      </c>
      <c r="E24" s="14" t="s">
        <v>42</v>
      </c>
      <c r="G24" s="27"/>
      <c r="H24" s="27"/>
      <c r="I24" s="28"/>
    </row>
    <row r="25" spans="1:12" x14ac:dyDescent="0.3">
      <c r="A25" s="14">
        <v>1982</v>
      </c>
      <c r="C25" s="26">
        <f>Schipper_1991!L73</f>
        <v>0.81747120000000006</v>
      </c>
      <c r="E25" s="14" t="s">
        <v>42</v>
      </c>
      <c r="G25" s="27"/>
      <c r="H25" s="27"/>
      <c r="I25" s="28"/>
    </row>
    <row r="26" spans="1:12" x14ac:dyDescent="0.3">
      <c r="A26" s="14">
        <v>1983</v>
      </c>
      <c r="C26" s="26">
        <f>Schipper_1991!L74</f>
        <v>0.81800585999999997</v>
      </c>
      <c r="E26" s="14" t="s">
        <v>42</v>
      </c>
      <c r="G26" s="27"/>
      <c r="H26" s="27"/>
      <c r="I26" s="28"/>
    </row>
    <row r="27" spans="1:12" x14ac:dyDescent="0.3">
      <c r="A27" s="14">
        <v>1984</v>
      </c>
      <c r="C27" s="26">
        <f>Schipper_1991!L75</f>
        <v>0.81882780000000011</v>
      </c>
      <c r="E27" s="14" t="s">
        <v>42</v>
      </c>
      <c r="G27" s="27"/>
      <c r="H27" s="27"/>
      <c r="I27" s="28"/>
    </row>
    <row r="28" spans="1:12" x14ac:dyDescent="0.3">
      <c r="A28" s="14">
        <v>1985</v>
      </c>
      <c r="C28" s="27">
        <f>_xlfn.FORECAST.LINEAR(A28,C$15:C$27,A$15:A$27)</f>
        <v>0.82223986384615433</v>
      </c>
      <c r="E28" s="28" t="s">
        <v>92</v>
      </c>
      <c r="G28" s="27"/>
      <c r="H28" s="27"/>
      <c r="I28" s="28"/>
      <c r="K28" s="26"/>
      <c r="L28" s="26"/>
    </row>
    <row r="29" spans="1:12" x14ac:dyDescent="0.3">
      <c r="A29" s="14">
        <v>1986</v>
      </c>
      <c r="C29" s="27">
        <f t="shared" ref="C29:C63" si="1">_xlfn.FORECAST.LINEAR(A29,C$15:C$27,A$15:A$27)</f>
        <v>0.8239528892307697</v>
      </c>
      <c r="E29" s="28" t="s">
        <v>92</v>
      </c>
      <c r="G29" s="27"/>
      <c r="H29" s="27"/>
      <c r="I29" s="28"/>
    </row>
    <row r="30" spans="1:12" x14ac:dyDescent="0.3">
      <c r="A30" s="14">
        <v>1987</v>
      </c>
      <c r="C30" s="27">
        <f t="shared" si="1"/>
        <v>0.82566591461538508</v>
      </c>
      <c r="E30" s="28" t="s">
        <v>92</v>
      </c>
      <c r="G30" s="27"/>
      <c r="H30" s="27"/>
      <c r="I30" s="28"/>
    </row>
    <row r="31" spans="1:12" x14ac:dyDescent="0.3">
      <c r="A31" s="14">
        <v>1988</v>
      </c>
      <c r="C31" s="27">
        <f t="shared" si="1"/>
        <v>0.82737894000000045</v>
      </c>
      <c r="E31" s="28" t="s">
        <v>92</v>
      </c>
      <c r="G31" s="27"/>
      <c r="H31" s="27"/>
      <c r="I31" s="28"/>
    </row>
    <row r="32" spans="1:12" x14ac:dyDescent="0.3">
      <c r="A32" s="14">
        <v>1989</v>
      </c>
      <c r="C32" s="27">
        <f t="shared" si="1"/>
        <v>0.82909196538461583</v>
      </c>
      <c r="E32" s="28" t="s">
        <v>92</v>
      </c>
      <c r="G32" s="27"/>
      <c r="H32" s="27"/>
      <c r="I32" s="28"/>
    </row>
    <row r="33" spans="1:11" x14ac:dyDescent="0.3">
      <c r="A33" s="14">
        <v>1990</v>
      </c>
      <c r="C33" s="27">
        <f t="shared" si="1"/>
        <v>0.8308049907692312</v>
      </c>
      <c r="E33" s="28" t="s">
        <v>92</v>
      </c>
      <c r="G33" s="27"/>
      <c r="H33" s="27"/>
      <c r="I33" s="28"/>
      <c r="K33" s="26"/>
    </row>
    <row r="34" spans="1:11" x14ac:dyDescent="0.3">
      <c r="A34" s="14">
        <v>1991</v>
      </c>
      <c r="C34" s="27">
        <f t="shared" si="1"/>
        <v>0.83251801615384657</v>
      </c>
      <c r="E34" s="28" t="s">
        <v>92</v>
      </c>
      <c r="G34" s="27"/>
      <c r="H34" s="27"/>
      <c r="I34" s="28"/>
    </row>
    <row r="35" spans="1:11" x14ac:dyDescent="0.3">
      <c r="A35" s="14">
        <v>1992</v>
      </c>
      <c r="C35" s="27">
        <f t="shared" si="1"/>
        <v>0.83423104153846195</v>
      </c>
      <c r="E35" s="28" t="s">
        <v>92</v>
      </c>
      <c r="G35" s="27"/>
      <c r="H35" s="27"/>
      <c r="I35" s="28"/>
    </row>
    <row r="36" spans="1:11" x14ac:dyDescent="0.3">
      <c r="A36" s="14">
        <v>1993</v>
      </c>
      <c r="C36" s="27">
        <f t="shared" si="1"/>
        <v>0.83594406692307732</v>
      </c>
      <c r="E36" s="28" t="s">
        <v>92</v>
      </c>
      <c r="G36" s="27"/>
      <c r="H36" s="27"/>
      <c r="I36" s="28"/>
    </row>
    <row r="37" spans="1:11" x14ac:dyDescent="0.3">
      <c r="A37" s="14">
        <v>1994</v>
      </c>
      <c r="C37" s="27">
        <f t="shared" si="1"/>
        <v>0.8376570923076927</v>
      </c>
      <c r="E37" s="28" t="s">
        <v>92</v>
      </c>
      <c r="G37" s="27"/>
      <c r="H37" s="27"/>
      <c r="I37" s="28"/>
    </row>
    <row r="38" spans="1:11" x14ac:dyDescent="0.3">
      <c r="A38" s="14">
        <v>1995</v>
      </c>
      <c r="C38" s="27">
        <f t="shared" si="1"/>
        <v>0.83937011769230807</v>
      </c>
      <c r="E38" s="28" t="s">
        <v>92</v>
      </c>
      <c r="G38" s="27"/>
      <c r="H38" s="27"/>
      <c r="I38" s="28"/>
      <c r="K38" s="26"/>
    </row>
    <row r="39" spans="1:11" x14ac:dyDescent="0.3">
      <c r="A39" s="14">
        <v>1996</v>
      </c>
      <c r="C39" s="27">
        <f t="shared" si="1"/>
        <v>0.84108314307692345</v>
      </c>
      <c r="E39" s="28" t="s">
        <v>92</v>
      </c>
      <c r="G39" s="27"/>
      <c r="H39" s="27"/>
      <c r="I39" s="28"/>
    </row>
    <row r="40" spans="1:11" x14ac:dyDescent="0.3">
      <c r="A40" s="14">
        <v>1997</v>
      </c>
      <c r="C40" s="27">
        <f t="shared" si="1"/>
        <v>0.84279616846153882</v>
      </c>
      <c r="E40" s="28" t="s">
        <v>92</v>
      </c>
      <c r="G40" s="27"/>
      <c r="H40" s="27"/>
      <c r="I40" s="28"/>
    </row>
    <row r="41" spans="1:11" x14ac:dyDescent="0.3">
      <c r="A41" s="14">
        <v>1998</v>
      </c>
      <c r="C41" s="27">
        <f t="shared" si="1"/>
        <v>0.84450919384615419</v>
      </c>
      <c r="E41" s="28" t="s">
        <v>92</v>
      </c>
      <c r="G41" s="27"/>
      <c r="H41" s="27"/>
      <c r="I41" s="28"/>
    </row>
    <row r="42" spans="1:11" x14ac:dyDescent="0.3">
      <c r="A42" s="14">
        <v>1999</v>
      </c>
      <c r="C42" s="27">
        <f t="shared" si="1"/>
        <v>0.84622221923076957</v>
      </c>
      <c r="E42" s="28" t="s">
        <v>92</v>
      </c>
      <c r="G42" s="27"/>
      <c r="H42" s="27"/>
      <c r="I42" s="28"/>
    </row>
    <row r="43" spans="1:11" x14ac:dyDescent="0.3">
      <c r="A43" s="14">
        <v>2000</v>
      </c>
      <c r="C43" s="27">
        <f t="shared" si="1"/>
        <v>0.84793524461538494</v>
      </c>
      <c r="E43" s="28" t="s">
        <v>92</v>
      </c>
      <c r="G43" s="27"/>
      <c r="H43" s="27"/>
      <c r="I43" s="28"/>
    </row>
    <row r="44" spans="1:11" x14ac:dyDescent="0.3">
      <c r="A44" s="14">
        <v>2001</v>
      </c>
      <c r="C44" s="27">
        <f t="shared" si="1"/>
        <v>0.84964827000000032</v>
      </c>
      <c r="E44" s="28" t="s">
        <v>92</v>
      </c>
      <c r="G44" s="27"/>
      <c r="H44" s="27"/>
      <c r="I44" s="28"/>
    </row>
    <row r="45" spans="1:11" x14ac:dyDescent="0.3">
      <c r="A45" s="14">
        <v>2002</v>
      </c>
      <c r="C45" s="27">
        <f t="shared" si="1"/>
        <v>0.85136129538461569</v>
      </c>
      <c r="E45" s="28" t="s">
        <v>92</v>
      </c>
      <c r="G45" s="27"/>
      <c r="H45" s="27"/>
      <c r="I45" s="28"/>
    </row>
    <row r="46" spans="1:11" x14ac:dyDescent="0.3">
      <c r="A46" s="14">
        <v>2003</v>
      </c>
      <c r="C46" s="27">
        <f t="shared" si="1"/>
        <v>0.85307432076923106</v>
      </c>
      <c r="E46" s="28" t="s">
        <v>92</v>
      </c>
      <c r="G46" s="27"/>
      <c r="H46" s="27"/>
      <c r="I46" s="28"/>
    </row>
    <row r="47" spans="1:11" x14ac:dyDescent="0.3">
      <c r="A47" s="14">
        <v>2004</v>
      </c>
      <c r="C47" s="27">
        <f t="shared" si="1"/>
        <v>0.85478734615384644</v>
      </c>
      <c r="E47" s="28" t="s">
        <v>92</v>
      </c>
      <c r="G47" s="27"/>
      <c r="H47" s="27"/>
      <c r="I47" s="28"/>
    </row>
    <row r="48" spans="1:11" x14ac:dyDescent="0.3">
      <c r="A48" s="14">
        <v>2005</v>
      </c>
      <c r="C48" s="27">
        <f t="shared" si="1"/>
        <v>0.85650037153846181</v>
      </c>
      <c r="E48" s="28" t="s">
        <v>92</v>
      </c>
      <c r="G48" s="30">
        <f>Aguilar_2005!E5</f>
        <v>0.97</v>
      </c>
      <c r="H48" s="2" t="s">
        <v>47</v>
      </c>
      <c r="I48" s="29" t="s">
        <v>48</v>
      </c>
    </row>
    <row r="49" spans="1:20" x14ac:dyDescent="0.3">
      <c r="A49" s="14">
        <v>2006</v>
      </c>
      <c r="C49" s="27">
        <f t="shared" si="1"/>
        <v>0.85821339692307719</v>
      </c>
      <c r="E49" s="28" t="s">
        <v>92</v>
      </c>
      <c r="G49" s="27"/>
      <c r="H49" s="27"/>
      <c r="I49" s="28"/>
    </row>
    <row r="50" spans="1:20" x14ac:dyDescent="0.3">
      <c r="A50" s="14">
        <v>2007</v>
      </c>
      <c r="C50" s="27">
        <f t="shared" si="1"/>
        <v>0.85992642230769256</v>
      </c>
      <c r="E50" s="28" t="s">
        <v>92</v>
      </c>
      <c r="G50" s="26"/>
      <c r="H50" s="26"/>
    </row>
    <row r="51" spans="1:20" x14ac:dyDescent="0.3">
      <c r="A51" s="14">
        <v>2008</v>
      </c>
      <c r="C51" s="27">
        <f t="shared" si="1"/>
        <v>0.86163944769230794</v>
      </c>
      <c r="E51" s="28" t="s">
        <v>92</v>
      </c>
      <c r="G51" s="27"/>
      <c r="H51" s="27"/>
      <c r="I51" s="28"/>
    </row>
    <row r="52" spans="1:20" x14ac:dyDescent="0.3">
      <c r="A52" s="14">
        <v>2009</v>
      </c>
      <c r="C52" s="27">
        <f t="shared" si="1"/>
        <v>0.86335247307692331</v>
      </c>
      <c r="E52" s="28" t="s">
        <v>92</v>
      </c>
      <c r="G52" s="27"/>
      <c r="H52" s="27"/>
      <c r="I52" s="28"/>
    </row>
    <row r="53" spans="1:20" x14ac:dyDescent="0.3">
      <c r="A53" s="14">
        <v>2010</v>
      </c>
      <c r="C53" s="27">
        <f t="shared" si="1"/>
        <v>0.86506549846153868</v>
      </c>
      <c r="E53" s="28" t="s">
        <v>92</v>
      </c>
      <c r="G53" s="27"/>
      <c r="H53" s="27"/>
      <c r="I53" s="28"/>
    </row>
    <row r="54" spans="1:20" x14ac:dyDescent="0.3">
      <c r="A54" s="14">
        <v>2011</v>
      </c>
      <c r="C54" s="27">
        <f t="shared" si="1"/>
        <v>0.86677852384615406</v>
      </c>
      <c r="E54" s="28" t="s">
        <v>92</v>
      </c>
      <c r="G54" s="27"/>
      <c r="H54" s="27"/>
      <c r="I54" s="28"/>
    </row>
    <row r="55" spans="1:20" x14ac:dyDescent="0.3">
      <c r="A55" s="14">
        <v>2012</v>
      </c>
      <c r="C55" s="27">
        <f t="shared" si="1"/>
        <v>0.86849154923076943</v>
      </c>
      <c r="E55" s="28" t="s">
        <v>92</v>
      </c>
      <c r="G55" s="27"/>
      <c r="H55" s="27"/>
      <c r="I55" s="28"/>
    </row>
    <row r="56" spans="1:20" x14ac:dyDescent="0.3">
      <c r="A56" s="14">
        <v>2013</v>
      </c>
      <c r="C56" s="27">
        <f t="shared" si="1"/>
        <v>0.87020457461538481</v>
      </c>
      <c r="E56" s="28" t="s">
        <v>92</v>
      </c>
      <c r="G56" s="27"/>
      <c r="H56" s="27"/>
      <c r="I56" s="28"/>
    </row>
    <row r="57" spans="1:20" x14ac:dyDescent="0.3">
      <c r="A57" s="14">
        <v>2014</v>
      </c>
      <c r="C57" s="27">
        <f t="shared" si="1"/>
        <v>0.87191760000000018</v>
      </c>
      <c r="E57" s="28" t="s">
        <v>92</v>
      </c>
      <c r="G57" s="27"/>
      <c r="H57" s="27"/>
      <c r="I57" s="28"/>
    </row>
    <row r="58" spans="1:20" x14ac:dyDescent="0.3">
      <c r="A58" s="14">
        <v>2015</v>
      </c>
      <c r="C58" s="27">
        <f t="shared" si="1"/>
        <v>0.87363062538461556</v>
      </c>
      <c r="E58" s="28" t="s">
        <v>92</v>
      </c>
      <c r="G58" s="27"/>
      <c r="H58" s="27"/>
      <c r="I58" s="28"/>
    </row>
    <row r="59" spans="1:20" x14ac:dyDescent="0.3">
      <c r="A59" s="14">
        <v>2016</v>
      </c>
      <c r="C59" s="27">
        <f t="shared" si="1"/>
        <v>0.87534365076923093</v>
      </c>
      <c r="E59" s="28" t="s">
        <v>92</v>
      </c>
      <c r="G59" s="27"/>
      <c r="H59" s="27"/>
      <c r="I59" s="28"/>
    </row>
    <row r="60" spans="1:20" x14ac:dyDescent="0.3">
      <c r="A60" s="14">
        <v>2017</v>
      </c>
      <c r="C60" s="27">
        <f t="shared" si="1"/>
        <v>0.8770566761538463</v>
      </c>
      <c r="E60" s="28" t="s">
        <v>92</v>
      </c>
      <c r="G60" s="27"/>
      <c r="H60" s="27"/>
      <c r="I60" s="28"/>
    </row>
    <row r="61" spans="1:20" x14ac:dyDescent="0.3">
      <c r="A61" s="14">
        <v>2018</v>
      </c>
      <c r="C61" s="27">
        <f t="shared" si="1"/>
        <v>0.87876970153846168</v>
      </c>
      <c r="E61" s="28" t="s">
        <v>92</v>
      </c>
      <c r="G61" s="27"/>
      <c r="H61" s="27"/>
      <c r="I61" s="28"/>
      <c r="K61" s="26"/>
      <c r="L61" s="26"/>
      <c r="O61" s="26"/>
      <c r="P61" s="26"/>
      <c r="S61" s="26"/>
      <c r="T61" s="26"/>
    </row>
    <row r="62" spans="1:20" x14ac:dyDescent="0.3">
      <c r="A62" s="14">
        <v>2019</v>
      </c>
      <c r="C62" s="27">
        <f t="shared" si="1"/>
        <v>0.88048272692307705</v>
      </c>
      <c r="E62" s="28" t="s">
        <v>92</v>
      </c>
      <c r="G62" s="27"/>
      <c r="H62" s="27"/>
      <c r="I62" s="28"/>
    </row>
    <row r="63" spans="1:20" x14ac:dyDescent="0.3">
      <c r="A63" s="14">
        <v>2020</v>
      </c>
      <c r="C63" s="27">
        <f t="shared" si="1"/>
        <v>0.88219575230769243</v>
      </c>
      <c r="E63" s="28" t="s">
        <v>92</v>
      </c>
      <c r="G63" s="27"/>
      <c r="H63" s="27"/>
      <c r="I63" s="2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L78"/>
  <sheetViews>
    <sheetView topLeftCell="A31" zoomScale="80" zoomScaleNormal="80" workbookViewId="0">
      <selection activeCell="D13" sqref="D13"/>
    </sheetView>
  </sheetViews>
  <sheetFormatPr defaultRowHeight="14.4" x14ac:dyDescent="0.3"/>
  <cols>
    <col min="2" max="2" width="19.5546875" bestFit="1" customWidth="1"/>
    <col min="3" max="3" width="12.88671875" bestFit="1" customWidth="1"/>
    <col min="6" max="6" width="9.109375" style="2"/>
    <col min="7" max="7" width="15.44140625" style="2" bestFit="1" customWidth="1"/>
    <col min="8" max="8" width="22.88671875" style="2" bestFit="1" customWidth="1"/>
    <col min="9" max="10" width="9.109375" style="2"/>
    <col min="11" max="11" width="15.44140625" style="2" bestFit="1" customWidth="1"/>
    <col min="12" max="12" width="22.88671875" style="2" bestFit="1" customWidth="1"/>
  </cols>
  <sheetData>
    <row r="1" spans="1:12" x14ac:dyDescent="0.3">
      <c r="A1" t="s">
        <v>4</v>
      </c>
    </row>
    <row r="2" spans="1:12" x14ac:dyDescent="0.3">
      <c r="A2" s="4" t="s">
        <v>5</v>
      </c>
    </row>
    <row r="4" spans="1:12" x14ac:dyDescent="0.3">
      <c r="A4" s="5" t="s">
        <v>6</v>
      </c>
      <c r="B4" s="6"/>
      <c r="F4" s="7" t="str">
        <f>B6</f>
        <v>Refrigerator</v>
      </c>
      <c r="G4" s="7"/>
      <c r="H4" s="8"/>
      <c r="I4" s="9"/>
      <c r="J4" s="7" t="str">
        <f>B7</f>
        <v>Freezer</v>
      </c>
      <c r="K4" s="10"/>
      <c r="L4" s="11"/>
    </row>
    <row r="5" spans="1:12" x14ac:dyDescent="0.3">
      <c r="A5" s="12" t="s">
        <v>7</v>
      </c>
      <c r="B5" s="12" t="s">
        <v>1</v>
      </c>
      <c r="C5" s="12" t="s">
        <v>3</v>
      </c>
      <c r="D5" s="12" t="s">
        <v>8</v>
      </c>
      <c r="F5" s="12" t="s">
        <v>7</v>
      </c>
      <c r="G5" s="12" t="s">
        <v>9</v>
      </c>
      <c r="H5" s="12" t="s">
        <v>10</v>
      </c>
      <c r="J5" s="12" t="s">
        <v>7</v>
      </c>
      <c r="K5" s="12" t="s">
        <v>9</v>
      </c>
      <c r="L5" s="12" t="s">
        <v>10</v>
      </c>
    </row>
    <row r="6" spans="1:12" x14ac:dyDescent="0.3">
      <c r="A6" s="2">
        <v>1972</v>
      </c>
      <c r="B6" s="2" t="s">
        <v>11</v>
      </c>
      <c r="C6" s="2" t="s">
        <v>12</v>
      </c>
      <c r="D6" s="2">
        <v>3.84</v>
      </c>
      <c r="F6" s="2">
        <v>1972</v>
      </c>
      <c r="G6" s="13">
        <v>0</v>
      </c>
      <c r="H6" s="13">
        <f>$D$6*(1+(G6/100))</f>
        <v>3.84</v>
      </c>
      <c r="J6" s="2">
        <v>1972</v>
      </c>
      <c r="K6" s="13">
        <v>0</v>
      </c>
      <c r="L6" s="13">
        <f>$D$7*(1+(K6/100))</f>
        <v>7.29</v>
      </c>
    </row>
    <row r="7" spans="1:12" x14ac:dyDescent="0.3">
      <c r="A7" s="2">
        <v>1972</v>
      </c>
      <c r="B7" s="2" t="s">
        <v>13</v>
      </c>
      <c r="C7" s="2" t="s">
        <v>12</v>
      </c>
      <c r="D7" s="2">
        <v>7.29</v>
      </c>
      <c r="F7" s="2">
        <v>1973</v>
      </c>
      <c r="G7" s="13">
        <v>5.5709999999999997</v>
      </c>
      <c r="H7" s="13">
        <f t="shared" ref="H7:H21" si="0">$D$6*(1+(G7/100))</f>
        <v>4.0539263999999999</v>
      </c>
      <c r="J7" s="2">
        <v>1973</v>
      </c>
      <c r="K7" s="13">
        <v>6.6849999999999996</v>
      </c>
      <c r="L7" s="13">
        <f t="shared" ref="L7:L21" si="1">$D$7*(1+(K7/100))</f>
        <v>7.7773365000000005</v>
      </c>
    </row>
    <row r="8" spans="1:12" x14ac:dyDescent="0.3">
      <c r="A8" s="2">
        <v>1972</v>
      </c>
      <c r="B8" s="2" t="s">
        <v>14</v>
      </c>
      <c r="C8" s="2" t="s">
        <v>15</v>
      </c>
      <c r="D8" s="2">
        <v>6.66</v>
      </c>
      <c r="F8" s="2">
        <v>1974</v>
      </c>
      <c r="G8" s="13">
        <v>10.028</v>
      </c>
      <c r="H8" s="13">
        <f t="shared" si="0"/>
        <v>4.2250751999999991</v>
      </c>
      <c r="J8" s="2">
        <v>1974</v>
      </c>
      <c r="K8" s="13">
        <v>12.923</v>
      </c>
      <c r="L8" s="13">
        <f t="shared" si="1"/>
        <v>8.2320867</v>
      </c>
    </row>
    <row r="9" spans="1:12" x14ac:dyDescent="0.3">
      <c r="A9" s="2">
        <v>1972</v>
      </c>
      <c r="B9" s="2" t="s">
        <v>16</v>
      </c>
      <c r="C9" s="2" t="s">
        <v>17</v>
      </c>
      <c r="D9" s="2">
        <v>5.98</v>
      </c>
      <c r="F9" s="2">
        <v>1975</v>
      </c>
      <c r="G9" s="13">
        <v>14.903</v>
      </c>
      <c r="H9" s="13">
        <f t="shared" si="0"/>
        <v>4.4122751999999998</v>
      </c>
      <c r="J9" s="2">
        <v>1975</v>
      </c>
      <c r="K9" s="13">
        <v>17.966999999999999</v>
      </c>
      <c r="L9" s="13">
        <f t="shared" si="1"/>
        <v>8.5997942999999992</v>
      </c>
    </row>
    <row r="10" spans="1:12" x14ac:dyDescent="0.3">
      <c r="A10" s="2">
        <v>1972</v>
      </c>
      <c r="B10" s="2" t="s">
        <v>18</v>
      </c>
      <c r="C10" s="2" t="s">
        <v>19</v>
      </c>
      <c r="D10" s="3">
        <v>0.47399999999999998</v>
      </c>
      <c r="F10" s="2">
        <v>1976</v>
      </c>
      <c r="G10" s="13">
        <v>19.359000000000002</v>
      </c>
      <c r="H10" s="13">
        <f t="shared" si="0"/>
        <v>4.5833855999999997</v>
      </c>
      <c r="J10" s="2">
        <v>1976</v>
      </c>
      <c r="K10" s="13">
        <v>24.373000000000001</v>
      </c>
      <c r="L10" s="13">
        <f t="shared" si="1"/>
        <v>9.0667916999999996</v>
      </c>
    </row>
    <row r="11" spans="1:12" x14ac:dyDescent="0.3">
      <c r="A11" s="2">
        <v>1972</v>
      </c>
      <c r="B11" s="2" t="s">
        <v>20</v>
      </c>
      <c r="C11" s="2" t="s">
        <v>19</v>
      </c>
      <c r="D11" s="3">
        <v>0.627</v>
      </c>
      <c r="F11" s="2">
        <v>1977</v>
      </c>
      <c r="G11" s="13">
        <v>24.094999999999999</v>
      </c>
      <c r="H11" s="13">
        <f t="shared" si="0"/>
        <v>4.7652479999999997</v>
      </c>
      <c r="J11" s="2">
        <v>1977</v>
      </c>
      <c r="K11" s="13">
        <v>30.084</v>
      </c>
      <c r="L11" s="13">
        <f t="shared" si="1"/>
        <v>9.4831236000000008</v>
      </c>
    </row>
    <row r="12" spans="1:12" x14ac:dyDescent="0.3">
      <c r="A12" s="2">
        <v>1972</v>
      </c>
      <c r="B12" s="2" t="s">
        <v>21</v>
      </c>
      <c r="C12" s="2" t="s">
        <v>19</v>
      </c>
      <c r="D12" s="3">
        <v>0.73599999999999999</v>
      </c>
      <c r="F12" s="2">
        <v>1978</v>
      </c>
      <c r="G12" s="13">
        <v>29.943999999999999</v>
      </c>
      <c r="H12" s="13">
        <f t="shared" si="0"/>
        <v>4.9898495999999994</v>
      </c>
      <c r="J12" s="2">
        <v>1978</v>
      </c>
      <c r="K12" s="13">
        <v>35.933</v>
      </c>
      <c r="L12" s="13">
        <f t="shared" si="1"/>
        <v>9.9095157</v>
      </c>
    </row>
    <row r="13" spans="1:12" x14ac:dyDescent="0.3">
      <c r="A13" s="2">
        <v>1972</v>
      </c>
      <c r="B13" s="2" t="s">
        <v>22</v>
      </c>
      <c r="C13" s="2" t="s">
        <v>19</v>
      </c>
      <c r="D13" s="3">
        <v>0.79800000000000004</v>
      </c>
      <c r="F13" s="2">
        <v>1979</v>
      </c>
      <c r="G13" s="13">
        <v>36.212000000000003</v>
      </c>
      <c r="H13" s="13">
        <f t="shared" si="0"/>
        <v>5.2305408</v>
      </c>
      <c r="J13" s="2">
        <v>1979</v>
      </c>
      <c r="K13" s="13">
        <v>41.921999999999997</v>
      </c>
      <c r="L13" s="13">
        <f t="shared" si="1"/>
        <v>10.346113799999999</v>
      </c>
    </row>
    <row r="14" spans="1:12" x14ac:dyDescent="0.3">
      <c r="A14" s="2"/>
      <c r="B14" s="2"/>
      <c r="C14" s="2"/>
      <c r="D14" s="2"/>
      <c r="F14" s="2">
        <v>1980</v>
      </c>
      <c r="G14" s="13">
        <v>46.378999999999998</v>
      </c>
      <c r="H14" s="13">
        <f t="shared" si="0"/>
        <v>5.6209535999999991</v>
      </c>
      <c r="J14" s="2">
        <v>1980</v>
      </c>
      <c r="K14" s="13">
        <v>48.886000000000003</v>
      </c>
      <c r="L14" s="13">
        <f t="shared" si="1"/>
        <v>10.8537894</v>
      </c>
    </row>
    <row r="15" spans="1:12" x14ac:dyDescent="0.3">
      <c r="D15" s="2"/>
      <c r="F15" s="2">
        <v>1981</v>
      </c>
      <c r="G15" s="13">
        <v>59.052999999999997</v>
      </c>
      <c r="H15" s="13">
        <f t="shared" si="0"/>
        <v>6.1076351999999998</v>
      </c>
      <c r="J15" s="2">
        <v>1981</v>
      </c>
      <c r="K15" s="13">
        <v>52.786000000000001</v>
      </c>
      <c r="L15" s="13">
        <f t="shared" si="1"/>
        <v>11.1380994</v>
      </c>
    </row>
    <row r="16" spans="1:12" x14ac:dyDescent="0.3">
      <c r="D16" s="2"/>
      <c r="F16" s="2">
        <v>1982</v>
      </c>
      <c r="G16" s="13">
        <v>59.470999999999997</v>
      </c>
      <c r="H16" s="13">
        <f t="shared" si="0"/>
        <v>6.1236864000000004</v>
      </c>
      <c r="J16" s="2">
        <v>1982</v>
      </c>
      <c r="K16" s="13">
        <v>54.875</v>
      </c>
      <c r="L16" s="13">
        <f t="shared" si="1"/>
        <v>11.290387500000001</v>
      </c>
    </row>
    <row r="17" spans="4:12" x14ac:dyDescent="0.3">
      <c r="D17" s="2"/>
      <c r="F17" s="2">
        <v>1983</v>
      </c>
      <c r="G17" s="13">
        <v>65.319999999999993</v>
      </c>
      <c r="H17" s="13">
        <f t="shared" si="0"/>
        <v>6.3482880000000002</v>
      </c>
      <c r="J17" s="2">
        <v>1983</v>
      </c>
      <c r="K17" s="13">
        <v>55.71</v>
      </c>
      <c r="L17" s="13">
        <f t="shared" si="1"/>
        <v>11.351259000000001</v>
      </c>
    </row>
    <row r="18" spans="4:12" x14ac:dyDescent="0.3">
      <c r="D18" s="2"/>
      <c r="F18" s="2">
        <v>1984</v>
      </c>
      <c r="G18" s="13">
        <v>70.194999999999993</v>
      </c>
      <c r="H18" s="13">
        <f t="shared" si="0"/>
        <v>6.535488</v>
      </c>
      <c r="J18" s="2">
        <v>1984</v>
      </c>
      <c r="K18" s="13">
        <v>59.331000000000003</v>
      </c>
      <c r="L18" s="13">
        <f t="shared" si="1"/>
        <v>11.615229899999999</v>
      </c>
    </row>
    <row r="19" spans="4:12" x14ac:dyDescent="0.3">
      <c r="D19" s="2"/>
      <c r="F19" s="2">
        <v>1985</v>
      </c>
      <c r="G19" s="13">
        <v>74.652000000000001</v>
      </c>
      <c r="H19" s="13">
        <f t="shared" si="0"/>
        <v>6.7066367999999992</v>
      </c>
      <c r="J19" s="2">
        <v>1985</v>
      </c>
      <c r="K19" s="13">
        <v>57.798999999999999</v>
      </c>
      <c r="L19" s="13">
        <f t="shared" si="1"/>
        <v>11.5035471</v>
      </c>
    </row>
    <row r="20" spans="4:12" x14ac:dyDescent="0.3">
      <c r="F20" s="2">
        <v>1986</v>
      </c>
      <c r="G20" s="13">
        <v>77.855000000000004</v>
      </c>
      <c r="H20" s="13">
        <f t="shared" si="0"/>
        <v>6.8296320000000001</v>
      </c>
      <c r="J20" s="2">
        <v>1986</v>
      </c>
      <c r="K20" s="13">
        <v>65.459999999999994</v>
      </c>
      <c r="L20" s="13">
        <f t="shared" si="1"/>
        <v>12.062033999999999</v>
      </c>
    </row>
    <row r="21" spans="4:12" x14ac:dyDescent="0.3">
      <c r="F21" s="2">
        <v>1987</v>
      </c>
      <c r="G21" s="13">
        <v>93.733000000000004</v>
      </c>
      <c r="H21" s="13">
        <f t="shared" si="0"/>
        <v>7.4393471999999994</v>
      </c>
      <c r="J21" s="2">
        <v>1987</v>
      </c>
      <c r="K21" s="13">
        <v>76.602000000000004</v>
      </c>
      <c r="L21" s="13">
        <f t="shared" si="1"/>
        <v>12.874285800000001</v>
      </c>
    </row>
    <row r="23" spans="4:12" x14ac:dyDescent="0.3">
      <c r="F23" s="7" t="str">
        <f>B8</f>
        <v>Central A/C</v>
      </c>
      <c r="G23" s="10"/>
      <c r="H23" s="11"/>
      <c r="J23" s="10" t="str">
        <f>B9</f>
        <v>Room A/C</v>
      </c>
      <c r="K23" s="10"/>
      <c r="L23" s="11"/>
    </row>
    <row r="24" spans="4:12" x14ac:dyDescent="0.3">
      <c r="F24" s="12" t="s">
        <v>7</v>
      </c>
      <c r="G24" s="12" t="s">
        <v>9</v>
      </c>
      <c r="H24" s="12" t="s">
        <v>23</v>
      </c>
      <c r="J24" s="12" t="s">
        <v>7</v>
      </c>
      <c r="K24" s="12" t="s">
        <v>9</v>
      </c>
      <c r="L24" s="12" t="s">
        <v>24</v>
      </c>
    </row>
    <row r="25" spans="4:12" x14ac:dyDescent="0.3">
      <c r="F25" s="2">
        <v>1972</v>
      </c>
      <c r="G25" s="13">
        <v>0</v>
      </c>
      <c r="H25" s="13">
        <f>$D$8*(1+(G25/100))</f>
        <v>6.66</v>
      </c>
      <c r="J25" s="2">
        <v>1972</v>
      </c>
      <c r="K25" s="13">
        <v>0</v>
      </c>
      <c r="L25" s="13">
        <f>$D$9*(1+(K25/100))</f>
        <v>5.98</v>
      </c>
    </row>
    <row r="26" spans="4:12" x14ac:dyDescent="0.3">
      <c r="F26" s="2">
        <v>1973</v>
      </c>
      <c r="G26" s="13">
        <v>2.2280000000000002</v>
      </c>
      <c r="H26" s="13">
        <f t="shared" ref="H26:H40" si="2">$D$8*(1+(G26/100))</f>
        <v>6.8083848000000007</v>
      </c>
      <c r="J26" s="2">
        <v>1973</v>
      </c>
      <c r="K26" s="13">
        <v>2.786</v>
      </c>
      <c r="L26" s="13">
        <f t="shared" ref="L26:L40" si="3">$D$9*(1+(K26/100))</f>
        <v>6.1466028000000001</v>
      </c>
    </row>
    <row r="27" spans="4:12" x14ac:dyDescent="0.3">
      <c r="F27" s="2">
        <v>1974</v>
      </c>
      <c r="G27" s="13">
        <v>3.621</v>
      </c>
      <c r="H27" s="13">
        <f t="shared" si="2"/>
        <v>6.9011586000000005</v>
      </c>
      <c r="J27" s="2">
        <v>1974</v>
      </c>
      <c r="K27" s="13">
        <v>4.7350000000000003</v>
      </c>
      <c r="L27" s="13">
        <f t="shared" si="3"/>
        <v>6.2631530000000009</v>
      </c>
    </row>
    <row r="28" spans="4:12" x14ac:dyDescent="0.3">
      <c r="F28" s="2">
        <v>1975</v>
      </c>
      <c r="G28" s="13">
        <v>5.71</v>
      </c>
      <c r="H28" s="13">
        <f t="shared" si="2"/>
        <v>7.040286</v>
      </c>
      <c r="J28" s="2">
        <v>1975</v>
      </c>
      <c r="K28" s="13">
        <v>6.6849999999999996</v>
      </c>
      <c r="L28" s="13">
        <f t="shared" si="3"/>
        <v>6.3797630000000005</v>
      </c>
    </row>
    <row r="29" spans="4:12" x14ac:dyDescent="0.3">
      <c r="F29" s="2">
        <v>1976</v>
      </c>
      <c r="G29" s="13">
        <v>7.66</v>
      </c>
      <c r="H29" s="13">
        <f t="shared" si="2"/>
        <v>7.1701560000000004</v>
      </c>
      <c r="J29" s="2">
        <v>1976</v>
      </c>
      <c r="K29" s="13">
        <v>8.6349999999999998</v>
      </c>
      <c r="L29" s="13">
        <f t="shared" si="3"/>
        <v>6.4963730000000002</v>
      </c>
    </row>
    <row r="30" spans="4:12" x14ac:dyDescent="0.3">
      <c r="F30" s="2">
        <v>1977</v>
      </c>
      <c r="G30" s="13">
        <v>9.1920000000000002</v>
      </c>
      <c r="H30" s="13">
        <f t="shared" si="2"/>
        <v>7.2721872000000003</v>
      </c>
      <c r="J30" s="2">
        <v>1977</v>
      </c>
      <c r="K30" s="13">
        <v>10.864000000000001</v>
      </c>
      <c r="L30" s="13">
        <f t="shared" si="3"/>
        <v>6.629667200000001</v>
      </c>
    </row>
    <row r="31" spans="4:12" x14ac:dyDescent="0.3">
      <c r="F31" s="2">
        <v>1978</v>
      </c>
      <c r="G31" s="13">
        <v>11.003</v>
      </c>
      <c r="H31" s="13">
        <f t="shared" si="2"/>
        <v>7.3927998000000006</v>
      </c>
      <c r="J31" s="2">
        <v>1978</v>
      </c>
      <c r="K31" s="13">
        <v>13.092000000000001</v>
      </c>
      <c r="L31" s="13">
        <f t="shared" si="3"/>
        <v>6.7629016000000002</v>
      </c>
    </row>
    <row r="32" spans="4:12" x14ac:dyDescent="0.3">
      <c r="F32" s="2">
        <v>1979</v>
      </c>
      <c r="G32" s="13">
        <v>12.673999999999999</v>
      </c>
      <c r="H32" s="13">
        <f t="shared" si="2"/>
        <v>7.5040884000000005</v>
      </c>
      <c r="J32" s="2">
        <v>1979</v>
      </c>
      <c r="K32" s="13">
        <v>15.042</v>
      </c>
      <c r="L32" s="13">
        <f t="shared" si="3"/>
        <v>6.8795116000000007</v>
      </c>
    </row>
    <row r="33" spans="6:12" x14ac:dyDescent="0.3">
      <c r="F33" s="2">
        <v>1980</v>
      </c>
      <c r="G33" s="13">
        <v>14.067</v>
      </c>
      <c r="H33" s="13">
        <f t="shared" si="2"/>
        <v>7.5968622000000003</v>
      </c>
      <c r="J33" s="2">
        <v>1980</v>
      </c>
      <c r="K33" s="13">
        <v>17.966999999999999</v>
      </c>
      <c r="L33" s="13">
        <f t="shared" si="3"/>
        <v>7.0544266000000002</v>
      </c>
    </row>
    <row r="34" spans="6:12" x14ac:dyDescent="0.3">
      <c r="F34" s="2">
        <v>1981</v>
      </c>
      <c r="G34" s="13">
        <v>17.27</v>
      </c>
      <c r="H34" s="13">
        <f t="shared" si="2"/>
        <v>7.8101820000000011</v>
      </c>
      <c r="J34" s="2">
        <v>1981</v>
      </c>
      <c r="K34" s="13">
        <v>18.663</v>
      </c>
      <c r="L34" s="13">
        <f t="shared" si="3"/>
        <v>7.0960474000000007</v>
      </c>
    </row>
    <row r="35" spans="6:12" x14ac:dyDescent="0.3">
      <c r="F35" s="2">
        <v>1982</v>
      </c>
      <c r="G35" s="13">
        <v>25.626999999999999</v>
      </c>
      <c r="H35" s="13">
        <f t="shared" si="2"/>
        <v>8.3667581999999996</v>
      </c>
      <c r="J35" s="2">
        <v>1982</v>
      </c>
      <c r="K35" s="13">
        <v>20.334</v>
      </c>
      <c r="L35" s="13">
        <f t="shared" si="3"/>
        <v>7.195973200000001</v>
      </c>
    </row>
    <row r="36" spans="6:12" x14ac:dyDescent="0.3">
      <c r="F36" s="2">
        <v>1983</v>
      </c>
      <c r="G36" s="13">
        <v>27.158999999999999</v>
      </c>
      <c r="H36" s="13">
        <f t="shared" si="2"/>
        <v>8.4687894000000004</v>
      </c>
      <c r="J36" s="2">
        <v>1983</v>
      </c>
      <c r="K36" s="13">
        <v>22.841000000000001</v>
      </c>
      <c r="L36" s="13">
        <f t="shared" si="3"/>
        <v>7.3458918000000004</v>
      </c>
    </row>
    <row r="37" spans="6:12" x14ac:dyDescent="0.3">
      <c r="F37" s="2">
        <v>1984</v>
      </c>
      <c r="G37" s="13">
        <v>30.640999999999998</v>
      </c>
      <c r="H37" s="13">
        <f t="shared" si="2"/>
        <v>8.7006906000000015</v>
      </c>
      <c r="J37" s="2">
        <v>1984</v>
      </c>
      <c r="K37" s="13">
        <v>25.765999999999998</v>
      </c>
      <c r="L37" s="13">
        <f t="shared" si="3"/>
        <v>7.5208068000000008</v>
      </c>
    </row>
    <row r="38" spans="6:12" x14ac:dyDescent="0.3">
      <c r="F38" s="2">
        <v>1985</v>
      </c>
      <c r="G38" s="13">
        <v>32.869</v>
      </c>
      <c r="H38" s="13">
        <f t="shared" si="2"/>
        <v>8.8490754000000003</v>
      </c>
      <c r="J38" s="2">
        <v>1985</v>
      </c>
      <c r="K38" s="13">
        <v>29.248000000000001</v>
      </c>
      <c r="L38" s="13">
        <f t="shared" si="3"/>
        <v>7.729030400000001</v>
      </c>
    </row>
    <row r="39" spans="6:12" x14ac:dyDescent="0.3">
      <c r="F39" s="2">
        <v>1986</v>
      </c>
      <c r="G39" s="13">
        <v>33.704999999999998</v>
      </c>
      <c r="H39" s="13">
        <f t="shared" si="2"/>
        <v>8.9047530000000013</v>
      </c>
      <c r="J39" s="2">
        <v>1986</v>
      </c>
      <c r="K39" s="13">
        <v>30.919</v>
      </c>
      <c r="L39" s="13">
        <f t="shared" si="3"/>
        <v>7.8289562000000013</v>
      </c>
    </row>
    <row r="40" spans="6:12" x14ac:dyDescent="0.3">
      <c r="F40" s="2">
        <v>1987</v>
      </c>
      <c r="G40" s="13">
        <v>35.375999999999998</v>
      </c>
      <c r="H40" s="13">
        <f t="shared" si="2"/>
        <v>9.0160415999999994</v>
      </c>
      <c r="J40" s="2">
        <v>1987</v>
      </c>
      <c r="K40" s="13">
        <v>35.375999999999998</v>
      </c>
      <c r="L40" s="13">
        <f t="shared" si="3"/>
        <v>8.0954847999999995</v>
      </c>
    </row>
    <row r="42" spans="6:12" x14ac:dyDescent="0.3">
      <c r="F42" s="7" t="str">
        <f>B10</f>
        <v>Gas water heater</v>
      </c>
      <c r="G42" s="10"/>
      <c r="H42" s="11"/>
      <c r="J42" s="7" t="str">
        <f>B11</f>
        <v>Gas space heater</v>
      </c>
      <c r="K42" s="10"/>
      <c r="L42" s="11"/>
    </row>
    <row r="43" spans="6:12" x14ac:dyDescent="0.3">
      <c r="F43" s="12" t="s">
        <v>7</v>
      </c>
      <c r="G43" s="12" t="s">
        <v>9</v>
      </c>
      <c r="H43" s="12" t="s">
        <v>25</v>
      </c>
      <c r="J43" s="12" t="s">
        <v>7</v>
      </c>
      <c r="K43" s="12" t="s">
        <v>9</v>
      </c>
      <c r="L43" s="12" t="s">
        <v>25</v>
      </c>
    </row>
    <row r="44" spans="6:12" x14ac:dyDescent="0.3">
      <c r="F44" s="2">
        <v>1972</v>
      </c>
      <c r="G44" s="13">
        <v>0</v>
      </c>
      <c r="H44" s="3">
        <f>$D$10*(1+(G44/100))</f>
        <v>0.47399999999999998</v>
      </c>
      <c r="J44" s="2">
        <v>1972</v>
      </c>
      <c r="K44" s="13">
        <v>0</v>
      </c>
      <c r="L44" s="3">
        <f>$D$11*(1+(K44/100))</f>
        <v>0.627</v>
      </c>
    </row>
    <row r="45" spans="6:12" x14ac:dyDescent="0.3">
      <c r="F45" s="2">
        <v>1973</v>
      </c>
      <c r="G45" s="13">
        <v>0.55700000000000005</v>
      </c>
      <c r="H45" s="3">
        <f t="shared" ref="H45:H56" si="4">$D$10*(1+(G45/100))</f>
        <v>0.47664018000000002</v>
      </c>
      <c r="J45" s="2">
        <v>1973</v>
      </c>
      <c r="K45" s="13">
        <v>0.69599999999999995</v>
      </c>
      <c r="L45" s="3">
        <f t="shared" ref="L45:L59" si="5">$D$11*(1+(K45/100))</f>
        <v>0.63136392000000008</v>
      </c>
    </row>
    <row r="46" spans="6:12" x14ac:dyDescent="0.3">
      <c r="F46" s="2">
        <v>1974</v>
      </c>
      <c r="G46" s="13">
        <v>0.97499999999999998</v>
      </c>
      <c r="H46" s="3">
        <f t="shared" si="4"/>
        <v>0.47862149999999992</v>
      </c>
      <c r="J46" s="2">
        <v>1974</v>
      </c>
      <c r="K46" s="13">
        <v>0.83599999999999997</v>
      </c>
      <c r="L46" s="3">
        <f t="shared" si="5"/>
        <v>0.63224172000000001</v>
      </c>
    </row>
    <row r="47" spans="6:12" x14ac:dyDescent="0.3">
      <c r="F47" s="2">
        <v>1975</v>
      </c>
      <c r="G47" s="13">
        <v>1.671</v>
      </c>
      <c r="H47" s="3">
        <f t="shared" si="4"/>
        <v>0.48192053999999995</v>
      </c>
      <c r="J47" s="2">
        <v>1975</v>
      </c>
      <c r="K47" s="13">
        <v>1.393</v>
      </c>
      <c r="L47" s="3">
        <f t="shared" si="5"/>
        <v>0.63573411000000002</v>
      </c>
    </row>
    <row r="48" spans="6:12" x14ac:dyDescent="0.3">
      <c r="F48" s="2">
        <v>1976</v>
      </c>
      <c r="G48" s="13">
        <v>1.8109999999999999</v>
      </c>
      <c r="H48" s="3">
        <f t="shared" si="4"/>
        <v>0.48258413999999999</v>
      </c>
      <c r="J48" s="2">
        <v>1976</v>
      </c>
      <c r="K48" s="13">
        <v>1.671</v>
      </c>
      <c r="L48" s="3">
        <f t="shared" si="5"/>
        <v>0.63747717000000004</v>
      </c>
    </row>
    <row r="49" spans="6:12" x14ac:dyDescent="0.3">
      <c r="F49" s="2">
        <v>1977</v>
      </c>
      <c r="G49" s="13">
        <v>1.9</v>
      </c>
      <c r="H49" s="3">
        <f t="shared" si="4"/>
        <v>0.48300599999999994</v>
      </c>
      <c r="J49" s="2">
        <v>1977</v>
      </c>
      <c r="K49" s="13">
        <v>2.2280000000000002</v>
      </c>
      <c r="L49" s="3">
        <f t="shared" si="5"/>
        <v>0.64096956000000005</v>
      </c>
    </row>
    <row r="50" spans="6:12" x14ac:dyDescent="0.3">
      <c r="F50" s="2">
        <v>1978</v>
      </c>
      <c r="G50" s="13">
        <v>2.5070000000000001</v>
      </c>
      <c r="H50" s="3">
        <f t="shared" si="4"/>
        <v>0.48588317999999991</v>
      </c>
      <c r="J50" s="2">
        <v>1978</v>
      </c>
      <c r="K50" s="13">
        <v>2.6459999999999999</v>
      </c>
      <c r="L50" s="3">
        <f t="shared" si="5"/>
        <v>0.64359042</v>
      </c>
    </row>
    <row r="51" spans="6:12" x14ac:dyDescent="0.3">
      <c r="F51" s="2">
        <v>1979</v>
      </c>
      <c r="G51" s="13">
        <v>5.4320000000000004</v>
      </c>
      <c r="H51" s="3">
        <f t="shared" si="4"/>
        <v>0.49974767999999992</v>
      </c>
      <c r="J51" s="2">
        <v>1979</v>
      </c>
      <c r="K51" s="13">
        <v>3.621</v>
      </c>
      <c r="L51" s="3">
        <f t="shared" si="5"/>
        <v>0.64970367000000007</v>
      </c>
    </row>
    <row r="52" spans="6:12" x14ac:dyDescent="0.3">
      <c r="F52" s="2">
        <v>1980</v>
      </c>
      <c r="G52" s="13">
        <v>8.4960000000000004</v>
      </c>
      <c r="H52" s="3">
        <f t="shared" si="4"/>
        <v>0.5142710399999999</v>
      </c>
      <c r="J52" s="2">
        <v>1980</v>
      </c>
      <c r="K52" s="13">
        <v>5.2919999999999998</v>
      </c>
      <c r="L52" s="3">
        <f t="shared" si="5"/>
        <v>0.6601808400000001</v>
      </c>
    </row>
    <row r="53" spans="6:12" x14ac:dyDescent="0.3">
      <c r="F53" s="2">
        <v>1981</v>
      </c>
      <c r="G53" s="13">
        <v>10.864000000000001</v>
      </c>
      <c r="H53" s="3">
        <f t="shared" si="4"/>
        <v>0.52549535999999997</v>
      </c>
      <c r="J53" s="2">
        <v>1981</v>
      </c>
      <c r="K53" s="13">
        <v>7.1029999999999998</v>
      </c>
      <c r="L53" s="3">
        <f t="shared" si="5"/>
        <v>0.67153580999999996</v>
      </c>
    </row>
    <row r="54" spans="6:12" x14ac:dyDescent="0.3">
      <c r="F54" s="2">
        <v>1982</v>
      </c>
      <c r="G54" s="13">
        <v>13.37</v>
      </c>
      <c r="H54" s="3">
        <f t="shared" si="4"/>
        <v>0.5373737999999999</v>
      </c>
      <c r="J54" s="2">
        <v>1982</v>
      </c>
      <c r="K54" s="13">
        <v>9.0530000000000008</v>
      </c>
      <c r="L54" s="3">
        <f t="shared" si="5"/>
        <v>0.68376230999999998</v>
      </c>
    </row>
    <row r="55" spans="6:12" x14ac:dyDescent="0.3">
      <c r="F55" s="2">
        <v>1983</v>
      </c>
      <c r="G55" s="13">
        <v>15.877000000000001</v>
      </c>
      <c r="H55" s="3">
        <f t="shared" si="4"/>
        <v>0.54925698000000001</v>
      </c>
      <c r="J55" s="2">
        <v>1983</v>
      </c>
      <c r="K55" s="13">
        <v>11.699</v>
      </c>
      <c r="L55" s="3">
        <f t="shared" si="5"/>
        <v>0.70035272999999998</v>
      </c>
    </row>
    <row r="56" spans="6:12" x14ac:dyDescent="0.3">
      <c r="F56" s="2">
        <v>1984</v>
      </c>
      <c r="G56" s="13">
        <v>18.942</v>
      </c>
      <c r="H56" s="3">
        <f t="shared" si="4"/>
        <v>0.56378507999999994</v>
      </c>
      <c r="J56" s="2">
        <v>1984</v>
      </c>
      <c r="K56" s="13">
        <v>17.408999999999999</v>
      </c>
      <c r="L56" s="3">
        <f t="shared" si="5"/>
        <v>0.73615443000000003</v>
      </c>
    </row>
    <row r="57" spans="6:12" x14ac:dyDescent="0.3">
      <c r="F57" s="2">
        <v>1985</v>
      </c>
      <c r="J57" s="2">
        <v>1985</v>
      </c>
      <c r="K57" s="13">
        <v>18.384</v>
      </c>
      <c r="L57" s="3">
        <f t="shared" si="5"/>
        <v>0.74226767999999999</v>
      </c>
    </row>
    <row r="58" spans="6:12" x14ac:dyDescent="0.3">
      <c r="F58" s="2">
        <v>1986</v>
      </c>
      <c r="J58" s="2">
        <v>1986</v>
      </c>
      <c r="K58" s="13">
        <v>19.22</v>
      </c>
      <c r="L58" s="3">
        <f t="shared" si="5"/>
        <v>0.74750939999999999</v>
      </c>
    </row>
    <row r="59" spans="6:12" x14ac:dyDescent="0.3">
      <c r="F59" s="2">
        <v>1987</v>
      </c>
      <c r="J59" s="2">
        <v>1987</v>
      </c>
      <c r="K59" s="13">
        <v>20.334</v>
      </c>
      <c r="L59" s="3">
        <f t="shared" si="5"/>
        <v>0.75449418000000001</v>
      </c>
    </row>
    <row r="61" spans="6:12" x14ac:dyDescent="0.3">
      <c r="F61" s="7" t="str">
        <f>B12</f>
        <v>Oil space heater</v>
      </c>
      <c r="G61" s="10"/>
      <c r="H61" s="11"/>
      <c r="J61" s="7" t="str">
        <f>B13</f>
        <v>Electric water heater</v>
      </c>
      <c r="K61" s="10"/>
      <c r="L61" s="11"/>
    </row>
    <row r="62" spans="6:12" x14ac:dyDescent="0.3">
      <c r="F62" s="12" t="s">
        <v>7</v>
      </c>
      <c r="G62" s="12" t="s">
        <v>9</v>
      </c>
      <c r="H62" s="12" t="s">
        <v>25</v>
      </c>
      <c r="J62" s="12" t="s">
        <v>7</v>
      </c>
      <c r="K62" s="12" t="s">
        <v>9</v>
      </c>
      <c r="L62" s="12" t="s">
        <v>25</v>
      </c>
    </row>
    <row r="63" spans="6:12" x14ac:dyDescent="0.3">
      <c r="F63" s="2">
        <v>1972</v>
      </c>
      <c r="G63" s="13">
        <v>0</v>
      </c>
      <c r="H63" s="3">
        <f>$D$12*(1+(G63/100))</f>
        <v>0.73599999999999999</v>
      </c>
      <c r="J63" s="2">
        <v>1972</v>
      </c>
      <c r="K63" s="13">
        <v>0</v>
      </c>
      <c r="L63" s="3">
        <f>$D$13*(1+(K63/100))</f>
        <v>0.79800000000000004</v>
      </c>
    </row>
    <row r="64" spans="6:12" x14ac:dyDescent="0.3">
      <c r="F64" s="2">
        <v>1973</v>
      </c>
      <c r="G64" s="13">
        <v>0.83599999999999997</v>
      </c>
      <c r="H64" s="3">
        <f t="shared" ref="H64:H78" si="6">$D$12*(1+(G64/100))</f>
        <v>0.74215295999999997</v>
      </c>
      <c r="J64" s="2">
        <v>1973</v>
      </c>
      <c r="K64" s="13">
        <v>0.41799999999999998</v>
      </c>
      <c r="L64" s="3">
        <f t="shared" ref="L64:L75" si="7">$D$13*(1+(K64/100))</f>
        <v>0.80133564000000013</v>
      </c>
    </row>
    <row r="65" spans="6:12" x14ac:dyDescent="0.3">
      <c r="F65" s="2">
        <v>1974</v>
      </c>
      <c r="G65" s="13">
        <v>1.1140000000000001</v>
      </c>
      <c r="H65" s="3">
        <f t="shared" si="6"/>
        <v>0.74419903999999992</v>
      </c>
      <c r="J65" s="2">
        <v>1974</v>
      </c>
      <c r="K65" s="13">
        <v>0.83599999999999997</v>
      </c>
      <c r="L65" s="3">
        <f t="shared" si="7"/>
        <v>0.80467127999999999</v>
      </c>
    </row>
    <row r="66" spans="6:12" x14ac:dyDescent="0.3">
      <c r="F66" s="2">
        <v>1975</v>
      </c>
      <c r="G66" s="13">
        <v>1.532</v>
      </c>
      <c r="H66" s="3">
        <f t="shared" si="6"/>
        <v>0.74727551999999997</v>
      </c>
      <c r="J66" s="2">
        <v>1975</v>
      </c>
      <c r="K66" s="13">
        <v>0.97499999999999998</v>
      </c>
      <c r="L66" s="3">
        <f t="shared" si="7"/>
        <v>0.80578050000000001</v>
      </c>
    </row>
    <row r="67" spans="6:12" x14ac:dyDescent="0.3">
      <c r="F67" s="2">
        <v>1976</v>
      </c>
      <c r="G67" s="13">
        <v>1.8109999999999999</v>
      </c>
      <c r="H67" s="3">
        <f t="shared" si="6"/>
        <v>0.74932896000000004</v>
      </c>
      <c r="J67" s="2">
        <v>1976</v>
      </c>
      <c r="K67" s="13">
        <v>1.1140000000000001</v>
      </c>
      <c r="L67" s="3">
        <f t="shared" si="7"/>
        <v>0.80688972000000003</v>
      </c>
    </row>
    <row r="68" spans="6:12" x14ac:dyDescent="0.3">
      <c r="F68" s="2">
        <v>1977</v>
      </c>
      <c r="G68" s="13">
        <v>1.95</v>
      </c>
      <c r="H68" s="3">
        <f t="shared" si="6"/>
        <v>0.75035200000000002</v>
      </c>
      <c r="J68" s="2">
        <v>1977</v>
      </c>
      <c r="K68" s="13">
        <v>1.1140000000000001</v>
      </c>
      <c r="L68" s="3">
        <f t="shared" si="7"/>
        <v>0.80688972000000003</v>
      </c>
    </row>
    <row r="69" spans="6:12" x14ac:dyDescent="0.3">
      <c r="F69" s="2">
        <v>1978</v>
      </c>
      <c r="G69" s="13">
        <v>2.6459999999999999</v>
      </c>
      <c r="H69" s="3">
        <f t="shared" si="6"/>
        <v>0.75547455999999991</v>
      </c>
      <c r="J69" s="2">
        <v>1978</v>
      </c>
      <c r="K69" s="13">
        <v>1.8109999999999999</v>
      </c>
      <c r="L69" s="3">
        <f t="shared" si="7"/>
        <v>0.81245178000000007</v>
      </c>
    </row>
    <row r="70" spans="6:12" x14ac:dyDescent="0.3">
      <c r="F70" s="2">
        <v>1979</v>
      </c>
      <c r="G70" s="13">
        <v>2.9249999999999998</v>
      </c>
      <c r="H70" s="3">
        <f t="shared" si="6"/>
        <v>0.75752799999999998</v>
      </c>
      <c r="J70" s="2">
        <v>1979</v>
      </c>
      <c r="K70" s="13">
        <v>1.8109999999999999</v>
      </c>
      <c r="L70" s="3">
        <f t="shared" si="7"/>
        <v>0.81245178000000007</v>
      </c>
    </row>
    <row r="71" spans="6:12" x14ac:dyDescent="0.3">
      <c r="F71" s="2">
        <v>1980</v>
      </c>
      <c r="G71" s="13">
        <v>3.76</v>
      </c>
      <c r="H71" s="3">
        <f t="shared" si="6"/>
        <v>0.76367360000000006</v>
      </c>
      <c r="J71" s="2">
        <v>1980</v>
      </c>
      <c r="K71" s="13">
        <v>1.95</v>
      </c>
      <c r="L71" s="3">
        <f t="shared" si="7"/>
        <v>0.81356100000000009</v>
      </c>
    </row>
    <row r="72" spans="6:12" x14ac:dyDescent="0.3">
      <c r="F72" s="2">
        <v>1981</v>
      </c>
      <c r="G72" s="13">
        <v>4.4569999999999999</v>
      </c>
      <c r="H72" s="3">
        <f t="shared" si="6"/>
        <v>0.76880351999999996</v>
      </c>
      <c r="J72" s="2">
        <v>1981</v>
      </c>
      <c r="K72" s="13">
        <v>2.3679999999999999</v>
      </c>
      <c r="L72" s="3">
        <f t="shared" si="7"/>
        <v>0.81689663999999995</v>
      </c>
    </row>
    <row r="73" spans="6:12" x14ac:dyDescent="0.3">
      <c r="F73" s="2">
        <v>1982</v>
      </c>
      <c r="G73" s="13">
        <v>5.85</v>
      </c>
      <c r="H73" s="3">
        <f t="shared" si="6"/>
        <v>0.77905599999999997</v>
      </c>
      <c r="J73" s="2">
        <v>1982</v>
      </c>
      <c r="K73" s="13">
        <v>2.44</v>
      </c>
      <c r="L73" s="3">
        <f t="shared" si="7"/>
        <v>0.81747120000000006</v>
      </c>
    </row>
    <row r="74" spans="6:12" x14ac:dyDescent="0.3">
      <c r="F74" s="2">
        <v>1983</v>
      </c>
      <c r="G74" s="13">
        <v>6.8250000000000002</v>
      </c>
      <c r="H74" s="3">
        <f t="shared" si="6"/>
        <v>0.78623199999999993</v>
      </c>
      <c r="J74" s="2">
        <v>1983</v>
      </c>
      <c r="K74" s="13">
        <v>2.5070000000000001</v>
      </c>
      <c r="L74" s="3">
        <f t="shared" si="7"/>
        <v>0.81800585999999997</v>
      </c>
    </row>
    <row r="75" spans="6:12" x14ac:dyDescent="0.3">
      <c r="F75" s="2">
        <v>1984</v>
      </c>
      <c r="G75" s="13">
        <v>7.242</v>
      </c>
      <c r="H75" s="3">
        <f t="shared" si="6"/>
        <v>0.78930111999999997</v>
      </c>
      <c r="J75" s="2">
        <v>1984</v>
      </c>
      <c r="K75" s="13">
        <v>2.61</v>
      </c>
      <c r="L75" s="3">
        <f t="shared" si="7"/>
        <v>0.81882780000000011</v>
      </c>
    </row>
    <row r="76" spans="6:12" x14ac:dyDescent="0.3">
      <c r="F76" s="2">
        <v>1985</v>
      </c>
      <c r="G76" s="13">
        <v>7.5209999999999999</v>
      </c>
      <c r="H76" s="3">
        <f t="shared" si="6"/>
        <v>0.79135456000000004</v>
      </c>
      <c r="J76" s="2">
        <v>1985</v>
      </c>
    </row>
    <row r="77" spans="6:12" x14ac:dyDescent="0.3">
      <c r="F77" s="2">
        <v>1986</v>
      </c>
      <c r="G77" s="13">
        <v>8.3569999999999993</v>
      </c>
      <c r="H77" s="3">
        <f t="shared" si="6"/>
        <v>0.79750751999999991</v>
      </c>
      <c r="J77" s="2">
        <v>1986</v>
      </c>
    </row>
    <row r="78" spans="6:12" x14ac:dyDescent="0.3">
      <c r="F78" s="2">
        <v>1987</v>
      </c>
      <c r="G78" s="13">
        <v>8.4960000000000004</v>
      </c>
      <c r="H78" s="3">
        <f t="shared" si="6"/>
        <v>0.79853055999999989</v>
      </c>
      <c r="J78" s="2">
        <v>1987</v>
      </c>
    </row>
  </sheetData>
  <hyperlinks>
    <hyperlink ref="A2" r:id="rId1" xr:uid="{00000000-0004-0000-0400-000000000000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6"/>
  <sheetViews>
    <sheetView workbookViewId="0">
      <selection activeCell="D34" sqref="D34"/>
    </sheetView>
  </sheetViews>
  <sheetFormatPr defaultRowHeight="14.4" x14ac:dyDescent="0.3"/>
  <cols>
    <col min="1" max="1" width="12.88671875" customWidth="1"/>
    <col min="2" max="2" width="14.109375" customWidth="1"/>
    <col min="3" max="3" width="18.44140625" customWidth="1"/>
    <col min="4" max="4" width="25.88671875" customWidth="1"/>
    <col min="6" max="6" width="18.5546875" bestFit="1" customWidth="1"/>
  </cols>
  <sheetData>
    <row r="1" spans="1:6" x14ac:dyDescent="0.3">
      <c r="A1" s="31" t="s">
        <v>49</v>
      </c>
    </row>
    <row r="3" spans="1:6" x14ac:dyDescent="0.3">
      <c r="A3" s="12" t="s">
        <v>0</v>
      </c>
      <c r="B3" s="12" t="s">
        <v>7</v>
      </c>
      <c r="C3" s="12" t="s">
        <v>50</v>
      </c>
      <c r="D3" s="12" t="s">
        <v>51</v>
      </c>
      <c r="E3" s="12" t="s">
        <v>52</v>
      </c>
      <c r="F3" s="12" t="s">
        <v>77</v>
      </c>
    </row>
    <row r="4" spans="1:6" x14ac:dyDescent="0.3">
      <c r="A4" s="2" t="s">
        <v>40</v>
      </c>
      <c r="B4" s="2" t="s">
        <v>76</v>
      </c>
      <c r="C4" s="2" t="s">
        <v>53</v>
      </c>
      <c r="D4" s="2" t="s">
        <v>54</v>
      </c>
      <c r="E4" s="32">
        <v>0.6</v>
      </c>
      <c r="F4" s="2">
        <v>0.6</v>
      </c>
    </row>
    <row r="5" spans="1:6" x14ac:dyDescent="0.3">
      <c r="A5" s="2" t="s">
        <v>40</v>
      </c>
      <c r="B5" s="2">
        <v>2008</v>
      </c>
      <c r="C5" s="2" t="s">
        <v>53</v>
      </c>
      <c r="D5" s="2" t="s">
        <v>55</v>
      </c>
      <c r="E5" s="2" t="s">
        <v>56</v>
      </c>
      <c r="F5" s="2">
        <v>0.74</v>
      </c>
    </row>
    <row r="6" spans="1:6" x14ac:dyDescent="0.3">
      <c r="A6" s="2" t="s">
        <v>40</v>
      </c>
      <c r="B6" s="2">
        <v>2008</v>
      </c>
      <c r="C6" s="2" t="s">
        <v>53</v>
      </c>
      <c r="D6" s="2" t="s">
        <v>57</v>
      </c>
      <c r="E6" s="2" t="s">
        <v>58</v>
      </c>
      <c r="F6" s="2">
        <v>0.86</v>
      </c>
    </row>
    <row r="7" spans="1:6" x14ac:dyDescent="0.3">
      <c r="A7" s="2" t="s">
        <v>40</v>
      </c>
      <c r="B7" s="2">
        <v>2008</v>
      </c>
      <c r="C7" s="2" t="s">
        <v>59</v>
      </c>
      <c r="D7" s="2" t="s">
        <v>60</v>
      </c>
      <c r="E7" s="32">
        <v>1</v>
      </c>
      <c r="F7" s="2">
        <v>1</v>
      </c>
    </row>
    <row r="8" spans="1:6" x14ac:dyDescent="0.3">
      <c r="A8" s="2" t="s">
        <v>40</v>
      </c>
      <c r="B8" s="2">
        <v>2008</v>
      </c>
      <c r="C8" s="2" t="s">
        <v>61</v>
      </c>
      <c r="D8" s="2" t="s">
        <v>62</v>
      </c>
      <c r="E8" s="2" t="s">
        <v>63</v>
      </c>
      <c r="F8" s="2"/>
    </row>
    <row r="9" spans="1:6" x14ac:dyDescent="0.3">
      <c r="A9" s="2" t="s">
        <v>40</v>
      </c>
      <c r="B9" s="2">
        <v>2008</v>
      </c>
      <c r="C9" s="2" t="s">
        <v>61</v>
      </c>
      <c r="D9" s="2" t="s">
        <v>64</v>
      </c>
      <c r="E9" s="2" t="s">
        <v>65</v>
      </c>
      <c r="F9" s="2"/>
    </row>
    <row r="10" spans="1:6" x14ac:dyDescent="0.3">
      <c r="A10" s="2" t="s">
        <v>40</v>
      </c>
      <c r="B10" s="2">
        <v>2008</v>
      </c>
      <c r="C10" s="2" t="s">
        <v>66</v>
      </c>
      <c r="D10" s="2" t="s">
        <v>62</v>
      </c>
      <c r="E10" s="2" t="s">
        <v>67</v>
      </c>
      <c r="F10" s="2"/>
    </row>
    <row r="11" spans="1:6" x14ac:dyDescent="0.3">
      <c r="A11" s="2" t="s">
        <v>40</v>
      </c>
      <c r="B11" s="2">
        <v>2008</v>
      </c>
      <c r="C11" s="2" t="s">
        <v>66</v>
      </c>
      <c r="D11" s="2" t="s">
        <v>64</v>
      </c>
      <c r="E11" s="2" t="s">
        <v>68</v>
      </c>
      <c r="F11" s="2"/>
    </row>
    <row r="12" spans="1:6" x14ac:dyDescent="0.3">
      <c r="A12" s="2" t="s">
        <v>40</v>
      </c>
      <c r="B12" s="2">
        <v>2008</v>
      </c>
      <c r="C12" s="2" t="s">
        <v>69</v>
      </c>
      <c r="D12" s="2" t="s">
        <v>70</v>
      </c>
      <c r="E12" s="2" t="s">
        <v>71</v>
      </c>
      <c r="F12" s="2"/>
    </row>
    <row r="13" spans="1:6" x14ac:dyDescent="0.3">
      <c r="A13" s="2" t="s">
        <v>40</v>
      </c>
      <c r="B13" s="2">
        <v>2008</v>
      </c>
      <c r="C13" s="2" t="s">
        <v>69</v>
      </c>
      <c r="D13" s="2" t="s">
        <v>72</v>
      </c>
      <c r="E13" s="2" t="s">
        <v>73</v>
      </c>
      <c r="F13" s="2"/>
    </row>
    <row r="14" spans="1:6" x14ac:dyDescent="0.3">
      <c r="A14" s="2" t="s">
        <v>40</v>
      </c>
      <c r="B14" s="2">
        <v>2008</v>
      </c>
      <c r="C14" s="2" t="s">
        <v>69</v>
      </c>
      <c r="D14" s="2" t="s">
        <v>74</v>
      </c>
      <c r="E14" s="2" t="s">
        <v>75</v>
      </c>
      <c r="F14" s="2"/>
    </row>
    <row r="15" spans="1:6" x14ac:dyDescent="0.3">
      <c r="A15" s="2"/>
      <c r="B15" s="2"/>
      <c r="C15" s="2"/>
      <c r="D15" s="2"/>
      <c r="E15" s="2"/>
    </row>
    <row r="16" spans="1:6" x14ac:dyDescent="0.3">
      <c r="A16" s="2"/>
      <c r="B16" s="2"/>
      <c r="C16" s="2"/>
      <c r="D16" s="2"/>
      <c r="E16" s="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3"/>
  <sheetViews>
    <sheetView zoomScale="80" zoomScaleNormal="80" workbookViewId="0">
      <selection activeCell="A2" sqref="A2"/>
    </sheetView>
  </sheetViews>
  <sheetFormatPr defaultRowHeight="14.4" x14ac:dyDescent="0.3"/>
  <cols>
    <col min="2" max="2" width="11.44140625" customWidth="1"/>
    <col min="3" max="3" width="36.44140625" customWidth="1"/>
    <col min="4" max="4" width="21.109375" customWidth="1"/>
    <col min="5" max="5" width="16" customWidth="1"/>
  </cols>
  <sheetData>
    <row r="1" spans="1:5" x14ac:dyDescent="0.3">
      <c r="A1" t="s">
        <v>36</v>
      </c>
    </row>
    <row r="2" spans="1:5" x14ac:dyDescent="0.3">
      <c r="A2" s="4" t="s">
        <v>37</v>
      </c>
    </row>
    <row r="4" spans="1:5" x14ac:dyDescent="0.3">
      <c r="A4" s="12" t="s">
        <v>0</v>
      </c>
      <c r="B4" s="12" t="s">
        <v>7</v>
      </c>
      <c r="C4" s="12" t="s">
        <v>1</v>
      </c>
      <c r="D4" s="12" t="s">
        <v>44</v>
      </c>
      <c r="E4" s="12" t="s">
        <v>43</v>
      </c>
    </row>
    <row r="5" spans="1:5" x14ac:dyDescent="0.3">
      <c r="A5" s="2" t="s">
        <v>40</v>
      </c>
      <c r="B5" s="2">
        <v>2005</v>
      </c>
      <c r="C5" s="2" t="s">
        <v>45</v>
      </c>
      <c r="D5" s="2" t="s">
        <v>47</v>
      </c>
      <c r="E5" s="3">
        <v>0.97</v>
      </c>
    </row>
    <row r="6" spans="1:5" x14ac:dyDescent="0.3">
      <c r="A6" s="2" t="s">
        <v>40</v>
      </c>
      <c r="B6" s="2">
        <v>2005</v>
      </c>
      <c r="C6" s="2" t="s">
        <v>46</v>
      </c>
      <c r="D6" s="2" t="s">
        <v>47</v>
      </c>
      <c r="E6" s="3">
        <v>0.93</v>
      </c>
    </row>
    <row r="7" spans="1:5" x14ac:dyDescent="0.3">
      <c r="A7" s="2"/>
      <c r="B7" s="2"/>
      <c r="C7" s="2"/>
      <c r="D7" s="2"/>
      <c r="E7" s="3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</sheetData>
  <hyperlinks>
    <hyperlink ref="A2" r:id="rId1" xr:uid="{00000000-0004-0000-0600-000000000000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>
      <selection activeCell="M31" sqref="M31"/>
    </sheetView>
  </sheetViews>
  <sheetFormatPr defaultRowHeight="14.4" x14ac:dyDescent="0.3"/>
  <sheetData>
    <row r="1" spans="1:1" x14ac:dyDescent="0.3">
      <c r="A1" t="s">
        <v>78</v>
      </c>
    </row>
    <row r="2" spans="1:1" x14ac:dyDescent="0.3">
      <c r="A2" s="4" t="s">
        <v>79</v>
      </c>
    </row>
  </sheetData>
  <hyperlinks>
    <hyperlink ref="A2" r:id="rId1" xr:uid="{00000000-0004-0000-07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REFS</vt:lpstr>
      <vt:lpstr>FIN_ETA</vt:lpstr>
      <vt:lpstr>Calcs</vt:lpstr>
      <vt:lpstr>Schipper_1991</vt:lpstr>
      <vt:lpstr>CMHC_2008</vt:lpstr>
      <vt:lpstr>Aguilar_2005</vt:lpstr>
      <vt:lpstr>Kondo_2009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2022-07-06T16:08:06Z</dcterms:modified>
</cp:coreProperties>
</file>