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filterPrivacy="1"/>
  <xr:revisionPtr revIDLastSave="0" documentId="13_ncr:1_{0FDBB3C7-14D5-423C-A169-9B556FB3B88B}" xr6:coauthVersionLast="47" xr6:coauthVersionMax="47" xr10:uidLastSave="{00000000-0000-0000-0000-000000000000}"/>
  <bookViews>
    <workbookView xWindow="-120" yWindow="-120" windowWidth="29040" windowHeight="16440" tabRatio="731" xr2:uid="{00000000-000D-0000-FFFF-FFFF00000000}"/>
  </bookViews>
  <sheets>
    <sheet name="REFS" sheetId="6" r:id="rId1"/>
    <sheet name="FIN_ETA" sheetId="2" r:id="rId2"/>
    <sheet name="Calcs" sheetId="5" r:id="rId3"/>
    <sheet name="Wärtsilä_2016.." sheetId="12" r:id="rId4"/>
    <sheet name="Szczepanek_2015" sheetId="7" r:id="rId5"/>
    <sheet name="Wilson_1999" sheetId="10" r:id="rId6"/>
    <sheet name="Maru_1998" sheetId="14" r:id="rId7"/>
    <sheet name="Thomas_2009" sheetId="8" r:id="rId8"/>
    <sheet name="Muir_2015" sheetId="9" r:id="rId9"/>
    <sheet name="MAN_2009" sheetId="11" r:id="rId10"/>
    <sheet name="Wärtsilä_2021.." sheetId="13" r:id="rId11"/>
  </sheets>
  <externalReferences>
    <externalReference r:id="rId12"/>
    <externalReference r:id="rId13"/>
  </externalReferences>
  <definedNames>
    <definedName name="COP_max">'[1]Domestic refrigeration'!$B$12</definedName>
    <definedName name="deltaE_food" localSheetId="2">#REF!</definedName>
    <definedName name="deltaE_food">#REF!</definedName>
    <definedName name="Ep_tot_cap_2000" localSheetId="2">#REF!</definedName>
    <definedName name="Ep_tot_cap_2000">#REF!</definedName>
    <definedName name="eta_charcoal">[2]Afrane_2012!$B$6</definedName>
    <definedName name="N_ml" localSheetId="2">#REF!</definedName>
    <definedName name="N_ml">#REF!</definedName>
    <definedName name="phi_Combustible_renewables">[1]phi_heat!$C$17</definedName>
    <definedName name="phi_Electricity">[1]phi_heat!$C$28</definedName>
    <definedName name="phi_Feed">[1]phi_heat!$C$27</definedName>
    <definedName name="phi_Food">[1]phi_heat!$C$26</definedName>
    <definedName name="phi_HTH.600.C">[1]phi_heat!$C$10</definedName>
    <definedName name="phi_Hydro">[1]phi_heat!$C$19</definedName>
    <definedName name="phi_LTH.neg20.C">[1]phi_heat!$C$6</definedName>
    <definedName name="phi_MTH.100.C">[1]phi_heat!$C$8</definedName>
    <definedName name="phi_MTH.200.C">[1]phi_heat!$C$9</definedName>
    <definedName name="phi_Natural_gas">[1]phi_heat!$C$15</definedName>
    <definedName name="phi_Oil_and_oil_products">[1]phi_heat!$C$16</definedName>
    <definedName name="phi_Phytomass">[1]phi_heat!$C$29</definedName>
    <definedName name="S_food" localSheetId="2">#REF!</definedName>
    <definedName name="S_food">#REF!</definedName>
    <definedName name="S_food_2000" localSheetId="2">#REF!</definedName>
    <definedName name="S_food_2000">#REF!</definedName>
    <definedName name="S_food_S_food_2000" localSheetId="2">#REF!</definedName>
    <definedName name="S_food_S_food_2000">#REF!</definedName>
    <definedName name="T_0_ref">'[1]Domestic refrigeration'!$B$10</definedName>
    <definedName name="T_ref">'[1]Domestic refrigeration'!$B$11</definedName>
    <definedName name="w" localSheetId="2">#REF!</definedName>
    <definedName name="w">#REF!</definedName>
    <definedName name="Year_Food" localSheetId="2">#REF!</definedName>
    <definedName name="Year_Food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5" l="1"/>
  <c r="E4" i="5" s="1"/>
  <c r="G9" i="5" s="1"/>
  <c r="C5" i="5"/>
  <c r="E5" i="5" s="1"/>
  <c r="G10" i="5" s="1"/>
  <c r="C6" i="5"/>
  <c r="C7" i="5"/>
  <c r="C8" i="5"/>
  <c r="C9" i="5"/>
  <c r="C10" i="5"/>
  <c r="C11" i="5"/>
  <c r="C12" i="5"/>
  <c r="C13" i="5"/>
  <c r="E13" i="5" s="1"/>
  <c r="G18" i="5" s="1"/>
  <c r="C14" i="5"/>
  <c r="C15" i="5"/>
  <c r="C16" i="5"/>
  <c r="C17" i="5"/>
  <c r="C18" i="5"/>
  <c r="C19" i="5"/>
  <c r="C20" i="5"/>
  <c r="C21" i="5"/>
  <c r="E21" i="5" s="1"/>
  <c r="G26" i="5" s="1"/>
  <c r="C22" i="5"/>
  <c r="C23" i="5"/>
  <c r="C24" i="5"/>
  <c r="C25" i="5"/>
  <c r="C26" i="5"/>
  <c r="C27" i="5"/>
  <c r="C28" i="5"/>
  <c r="C29" i="5"/>
  <c r="E29" i="5" s="1"/>
  <c r="G34" i="5" s="1"/>
  <c r="C30" i="5"/>
  <c r="C31" i="5"/>
  <c r="C32" i="5"/>
  <c r="C33" i="5"/>
  <c r="C34" i="5"/>
  <c r="C35" i="5"/>
  <c r="C36" i="5"/>
  <c r="C37" i="5"/>
  <c r="E37" i="5" s="1"/>
  <c r="G42" i="5" s="1"/>
  <c r="C38" i="5"/>
  <c r="C39" i="5"/>
  <c r="C40" i="5"/>
  <c r="C41" i="5"/>
  <c r="C42" i="5"/>
  <c r="C43" i="5"/>
  <c r="C44" i="5"/>
  <c r="E44" i="5" s="1"/>
  <c r="G49" i="5" s="1"/>
  <c r="C45" i="5"/>
  <c r="E45" i="5" s="1"/>
  <c r="G50" i="5" s="1"/>
  <c r="J50" i="5" s="1"/>
  <c r="C46" i="5"/>
  <c r="C47" i="5"/>
  <c r="C48" i="5"/>
  <c r="C49" i="5"/>
  <c r="C50" i="5"/>
  <c r="C51" i="5"/>
  <c r="C52" i="5"/>
  <c r="E52" i="5" s="1"/>
  <c r="G57" i="5" s="1"/>
  <c r="C53" i="5"/>
  <c r="E53" i="5" s="1"/>
  <c r="G58" i="5" s="1"/>
  <c r="J58" i="5" s="1"/>
  <c r="C54" i="5"/>
  <c r="C55" i="5"/>
  <c r="C56" i="5"/>
  <c r="C57" i="5"/>
  <c r="C62" i="5" s="1"/>
  <c r="C3" i="5"/>
  <c r="H5" i="7"/>
  <c r="J57" i="5" l="1"/>
  <c r="E43" i="5"/>
  <c r="G48" i="5" s="1"/>
  <c r="J48" i="5" s="1"/>
  <c r="E19" i="5"/>
  <c r="G24" i="5" s="1"/>
  <c r="E3" i="5"/>
  <c r="G8" i="5" s="1"/>
  <c r="E42" i="5"/>
  <c r="G47" i="5" s="1"/>
  <c r="J47" i="5" s="1"/>
  <c r="E26" i="5"/>
  <c r="G31" i="5" s="1"/>
  <c r="J31" i="5" s="1"/>
  <c r="E18" i="5"/>
  <c r="G23" i="5" s="1"/>
  <c r="J23" i="5" s="1"/>
  <c r="E10" i="5"/>
  <c r="G15" i="5" s="1"/>
  <c r="J15" i="5" s="1"/>
  <c r="E41" i="5"/>
  <c r="G46" i="5" s="1"/>
  <c r="J46" i="5" s="1"/>
  <c r="E25" i="5"/>
  <c r="G30" i="5" s="1"/>
  <c r="J30" i="5" s="1"/>
  <c r="E9" i="5"/>
  <c r="G14" i="5" s="1"/>
  <c r="J14" i="5" s="1"/>
  <c r="E48" i="5"/>
  <c r="G53" i="5" s="1"/>
  <c r="J53" i="5" s="1"/>
  <c r="E24" i="5"/>
  <c r="G29" i="5" s="1"/>
  <c r="J29" i="5" s="1"/>
  <c r="E8" i="5"/>
  <c r="G13" i="5" s="1"/>
  <c r="J13" i="5" s="1"/>
  <c r="E55" i="5"/>
  <c r="G60" i="5" s="1"/>
  <c r="J60" i="5" s="1"/>
  <c r="E47" i="5"/>
  <c r="G52" i="5" s="1"/>
  <c r="J52" i="5" s="1"/>
  <c r="E39" i="5"/>
  <c r="G44" i="5" s="1"/>
  <c r="J44" i="5" s="1"/>
  <c r="E31" i="5"/>
  <c r="G36" i="5" s="1"/>
  <c r="E23" i="5"/>
  <c r="G28" i="5" s="1"/>
  <c r="E15" i="5"/>
  <c r="G20" i="5" s="1"/>
  <c r="E7" i="5"/>
  <c r="G12" i="5" s="1"/>
  <c r="J49" i="5"/>
  <c r="E36" i="5"/>
  <c r="G41" i="5" s="1"/>
  <c r="J41" i="5" s="1"/>
  <c r="E28" i="5"/>
  <c r="G33" i="5" s="1"/>
  <c r="J33" i="5" s="1"/>
  <c r="E20" i="5"/>
  <c r="G25" i="5" s="1"/>
  <c r="E12" i="5"/>
  <c r="G17" i="5" s="1"/>
  <c r="J17" i="5" s="1"/>
  <c r="E51" i="5"/>
  <c r="G56" i="5" s="1"/>
  <c r="J56" i="5" s="1"/>
  <c r="E35" i="5"/>
  <c r="G40" i="5" s="1"/>
  <c r="J40" i="5" s="1"/>
  <c r="E27" i="5"/>
  <c r="G32" i="5" s="1"/>
  <c r="J32" i="5" s="1"/>
  <c r="E11" i="5"/>
  <c r="G16" i="5" s="1"/>
  <c r="E50" i="5"/>
  <c r="G55" i="5" s="1"/>
  <c r="J55" i="5" s="1"/>
  <c r="E34" i="5"/>
  <c r="G39" i="5" s="1"/>
  <c r="J39" i="5" s="1"/>
  <c r="E62" i="5"/>
  <c r="E49" i="5"/>
  <c r="G54" i="5" s="1"/>
  <c r="J54" i="5" s="1"/>
  <c r="E33" i="5"/>
  <c r="G38" i="5" s="1"/>
  <c r="J38" i="5" s="1"/>
  <c r="E17" i="5"/>
  <c r="G22" i="5" s="1"/>
  <c r="J22" i="5" s="1"/>
  <c r="E56" i="5"/>
  <c r="G61" i="5" s="1"/>
  <c r="J61" i="5" s="1"/>
  <c r="E40" i="5"/>
  <c r="G45" i="5" s="1"/>
  <c r="J45" i="5" s="1"/>
  <c r="E32" i="5"/>
  <c r="G37" i="5" s="1"/>
  <c r="E16" i="5"/>
  <c r="G21" i="5" s="1"/>
  <c r="J21" i="5" s="1"/>
  <c r="E54" i="5"/>
  <c r="G59" i="5" s="1"/>
  <c r="J59" i="5" s="1"/>
  <c r="E46" i="5"/>
  <c r="G51" i="5" s="1"/>
  <c r="J51" i="5" s="1"/>
  <c r="E38" i="5"/>
  <c r="G43" i="5" s="1"/>
  <c r="J43" i="5" s="1"/>
  <c r="E30" i="5"/>
  <c r="G35" i="5" s="1"/>
  <c r="E22" i="5"/>
  <c r="G27" i="5" s="1"/>
  <c r="J27" i="5" s="1"/>
  <c r="E14" i="5"/>
  <c r="G19" i="5" s="1"/>
  <c r="J19" i="5" s="1"/>
  <c r="E6" i="5"/>
  <c r="G11" i="5" s="1"/>
  <c r="G7" i="5" s="1"/>
  <c r="J7" i="5" s="1"/>
  <c r="J37" i="5"/>
  <c r="J36" i="5"/>
  <c r="J28" i="5"/>
  <c r="J20" i="5"/>
  <c r="J12" i="5"/>
  <c r="J35" i="5"/>
  <c r="J34" i="5"/>
  <c r="J26" i="5"/>
  <c r="J18" i="5"/>
  <c r="J10" i="5"/>
  <c r="J25" i="5"/>
  <c r="J9" i="5"/>
  <c r="J24" i="5"/>
  <c r="J16" i="5"/>
  <c r="G4" i="5"/>
  <c r="J4" i="5" s="1"/>
  <c r="G3" i="5"/>
  <c r="J8" i="5"/>
  <c r="C60" i="5"/>
  <c r="E60" i="5" s="1"/>
  <c r="C59" i="5"/>
  <c r="E59" i="5" s="1"/>
  <c r="E57" i="5"/>
  <c r="G62" i="5" s="1"/>
  <c r="J62" i="5" s="1"/>
  <c r="C61" i="5"/>
  <c r="E61" i="5" s="1"/>
  <c r="C58" i="5"/>
  <c r="E58" i="5" s="1"/>
  <c r="G63" i="5" s="1"/>
  <c r="J63" i="5" s="1"/>
  <c r="C63" i="5"/>
  <c r="E63" i="5" s="1"/>
  <c r="G5" i="5" l="1"/>
  <c r="J5" i="5" s="1"/>
  <c r="G6" i="5"/>
  <c r="J6" i="5" s="1"/>
  <c r="J11" i="5"/>
  <c r="H2" i="2" a="1"/>
  <c r="J3" i="5"/>
  <c r="H3" i="2" s="1" a="1"/>
  <c r="H3" i="2" l="1"/>
  <c r="AD3" i="2"/>
  <c r="AB3" i="2"/>
  <c r="L3" i="2"/>
  <c r="AW3" i="2"/>
  <c r="BB3" i="2"/>
  <c r="BO3" i="2"/>
  <c r="Z3" i="2"/>
  <c r="P3" i="2"/>
  <c r="BP3" i="2"/>
  <c r="AR3" i="2"/>
  <c r="X3" i="2"/>
  <c r="V3" i="2"/>
  <c r="AA3" i="2"/>
  <c r="AQ3" i="2"/>
  <c r="AO3" i="2"/>
  <c r="BI3" i="2"/>
  <c r="BG3" i="2"/>
  <c r="J3" i="2"/>
  <c r="AT3" i="2"/>
  <c r="AJ3" i="2"/>
  <c r="U3" i="2"/>
  <c r="T3" i="2"/>
  <c r="N3" i="2"/>
  <c r="W3" i="2"/>
  <c r="K3" i="2"/>
  <c r="AG3" i="2"/>
  <c r="AK3" i="2"/>
  <c r="AY3" i="2"/>
  <c r="BL3" i="2"/>
  <c r="AC3" i="2"/>
  <c r="BM3" i="2"/>
  <c r="AX3" i="2"/>
  <c r="AE3" i="2"/>
  <c r="BC3" i="2"/>
  <c r="AM3" i="2"/>
  <c r="BN3" i="2"/>
  <c r="Y3" i="2"/>
  <c r="M3" i="2"/>
  <c r="AI3" i="2"/>
  <c r="BD3" i="2"/>
  <c r="BJ3" i="2"/>
  <c r="R3" i="2"/>
  <c r="AZ3" i="2"/>
  <c r="AN3" i="2"/>
  <c r="AL3" i="2"/>
  <c r="O3" i="2"/>
  <c r="BA3" i="2"/>
  <c r="AP3" i="2"/>
  <c r="Q3" i="2"/>
  <c r="BH3" i="2"/>
  <c r="S3" i="2"/>
  <c r="AV3" i="2"/>
  <c r="AU3" i="2"/>
  <c r="I3" i="2"/>
  <c r="BF3" i="2"/>
  <c r="AS3" i="2"/>
  <c r="BK3" i="2"/>
  <c r="AF3" i="2"/>
  <c r="BE3" i="2"/>
  <c r="AH3" i="2"/>
  <c r="I2" i="2"/>
  <c r="AD2" i="2"/>
  <c r="AR2" i="2"/>
  <c r="W2" i="2"/>
  <c r="AA2" i="2"/>
  <c r="M2" i="2"/>
  <c r="J2" i="2"/>
  <c r="AW2" i="2"/>
  <c r="BH2" i="2"/>
  <c r="BM2" i="2"/>
  <c r="AI2" i="2"/>
  <c r="BD2" i="2"/>
  <c r="V2" i="2"/>
  <c r="AJ2" i="2"/>
  <c r="BA2" i="2"/>
  <c r="S2" i="2"/>
  <c r="BN2" i="2"/>
  <c r="AN2" i="2"/>
  <c r="AO2" i="2"/>
  <c r="AT2" i="2"/>
  <c r="AE2" i="2"/>
  <c r="AZ2" i="2"/>
  <c r="AS2" i="2"/>
  <c r="P2" i="2"/>
  <c r="N2" i="2"/>
  <c r="AB2" i="2"/>
  <c r="U2" i="2"/>
  <c r="K2" i="2"/>
  <c r="BF2" i="2"/>
  <c r="H2" i="2"/>
  <c r="AG2" i="2"/>
  <c r="BB2" i="2"/>
  <c r="AK2" i="2"/>
  <c r="AQ2" i="2"/>
  <c r="R2" i="2"/>
  <c r="AM2" i="2"/>
  <c r="BI2" i="2"/>
  <c r="T2" i="2"/>
  <c r="BO2" i="2"/>
  <c r="AV2" i="2"/>
  <c r="AX2" i="2"/>
  <c r="BC2" i="2"/>
  <c r="Y2" i="2"/>
  <c r="BL2" i="2"/>
  <c r="AU2" i="2"/>
  <c r="AL2" i="2"/>
  <c r="BJ2" i="2"/>
  <c r="AC2" i="2"/>
  <c r="L2" i="2"/>
  <c r="BG2" i="2"/>
  <c r="AF2" i="2"/>
  <c r="AP2" i="2"/>
  <c r="O2" i="2"/>
  <c r="Q2" i="2"/>
  <c r="BP2" i="2"/>
  <c r="AY2" i="2"/>
  <c r="AH2" i="2"/>
  <c r="X2" i="2"/>
  <c r="Z2" i="2"/>
  <c r="BK2" i="2"/>
  <c r="B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6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Wärtsilä manufactures engines for global distribution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</t>
        </r>
      </text>
    </comment>
  </commentList>
</comments>
</file>

<file path=xl/sharedStrings.xml><?xml version="1.0" encoding="utf-8"?>
<sst xmlns="http://schemas.openxmlformats.org/spreadsheetml/2006/main" count="581" uniqueCount="86">
  <si>
    <t>Country</t>
  </si>
  <si>
    <t>Machine</t>
  </si>
  <si>
    <t>Eu.product</t>
  </si>
  <si>
    <t>Quantity</t>
  </si>
  <si>
    <t>Energy.type</t>
  </si>
  <si>
    <t>Last.stage</t>
  </si>
  <si>
    <t>Method</t>
  </si>
  <si>
    <t>Year</t>
  </si>
  <si>
    <t>Efficiency [-]</t>
  </si>
  <si>
    <t>Source/Method</t>
  </si>
  <si>
    <t>Type of Efficiency Data</t>
  </si>
  <si>
    <t>@article{szczepanek2015factors,</t>
  </si>
  <si>
    <t xml:space="preserve">  title={Factors affecting the energy efficiency of fishing vessels},</t>
  </si>
  <si>
    <t xml:space="preserve">  author={Szczepanek, Marcin},</t>
  </si>
  <si>
    <t xml:space="preserve">  journal={Zeszyty Naukowe Akademii Morskiej w Szczecinie},</t>
  </si>
  <si>
    <t xml:space="preserve">  year={2015},</t>
  </si>
  <si>
    <t xml:space="preserve">  URL={https://repository.am.szczecin.pl/handle/123456789/762}</t>
  </si>
  <si>
    <t>}</t>
  </si>
  <si>
    <t>Szczepanek (2015) - Factors affecting the energy efficiency of fishing vessels</t>
  </si>
  <si>
    <t>https://repository.am.szczecin.pl/handle/123456789/762</t>
  </si>
  <si>
    <t>@article{thomas2010energy,</t>
  </si>
  <si>
    <t xml:space="preserve">  title={Energy audit of fishing vessels},</t>
  </si>
  <si>
    <t xml:space="preserve">  author={Thomas, G and O'doherty, D and Sterling, D and Chin, C},</t>
  </si>
  <si>
    <t xml:space="preserve">  journal={Proceedings of the Institution of Mechanical Engineers, Part M: Journal of Engineering for the Maritime Environment},</t>
  </si>
  <si>
    <t xml:space="preserve">  volume={224},</t>
  </si>
  <si>
    <t xml:space="preserve">  number={2},</t>
  </si>
  <si>
    <t xml:space="preserve">  pages={87--101},</t>
  </si>
  <si>
    <t xml:space="preserve">  year={2010},</t>
  </si>
  <si>
    <t xml:space="preserve">  publisher={SAGE Publications Sage UK: London, England},</t>
  </si>
  <si>
    <t xml:space="preserve">  DOI={https://doi.org/10.1243%2F14750902JEME186}</t>
  </si>
  <si>
    <t>Thomas et al (2009) - Energy audit of fishing vessels</t>
  </si>
  <si>
    <t>https://doi.org/10.1243%2F14750902JEME186</t>
  </si>
  <si>
    <t>http://www.fao.org/3/i5092e/i5092e.pdf</t>
  </si>
  <si>
    <t>Muir (2015) - FAO Fuel and Energy Use in the Fisheries Sector Approaches, inventories and strategic implications</t>
  </si>
  <si>
    <t>MOZ</t>
  </si>
  <si>
    <t>http://www.fao.org/3/x0487e/x0487e00.htm</t>
  </si>
  <si>
    <t>Wilson (1999) - Fuel and financial savings for operators of small fishing vessels</t>
  </si>
  <si>
    <t>@book{wilson1999fuel,</t>
  </si>
  <si>
    <t xml:space="preserve">  title={Fuel and Financial Savings for Operators of Small Fishing Vessels},</t>
  </si>
  <si>
    <t xml:space="preserve">  author={Wilson, J.D.K. and Food and Agriculture Organization of the United Nations},</t>
  </si>
  <si>
    <t xml:space="preserve">  isbn={9789251042236},</t>
  </si>
  <si>
    <t xml:space="preserve">  series={FAO fisheries technical paper},</t>
  </si>
  <si>
    <t xml:space="preserve">  year={1999},</t>
  </si>
  <si>
    <t xml:space="preserve">  publisher={Food and Agriculture Organization of the United Nations}</t>
  </si>
  <si>
    <t>https://www.sankey-diagrams.com/tag/ship/</t>
  </si>
  <si>
    <t>POL</t>
  </si>
  <si>
    <t>https://cdn.wartsila.com/images/default-source/Sustainability/engine-fuel-efficiency-development.png?sfvrsn=2</t>
  </si>
  <si>
    <t>https://www.wartsila.com/sustainability/innovating-for-sustainability/improving-efficiency</t>
  </si>
  <si>
    <t>http://www.eng.maritime.kobe-u.ac.jp/~diesel/abstract/turbine/1998-2/</t>
  </si>
  <si>
    <t>Gas turbine engine</t>
  </si>
  <si>
    <t>Diesel engine</t>
  </si>
  <si>
    <t>Fukae Maru (1998) - Main engine replacement plan for gas turbine</t>
  </si>
  <si>
    <t>JPN</t>
  </si>
  <si>
    <t>Diesel boat engine</t>
  </si>
  <si>
    <t>Gas turbine boat engine</t>
  </si>
  <si>
    <t>Small-bore diesel boat engine</t>
  </si>
  <si>
    <t>Large-bore diesel boat engine</t>
  </si>
  <si>
    <t>Fishing boat</t>
  </si>
  <si>
    <t>Fishing boat engine</t>
  </si>
  <si>
    <t>l</t>
  </si>
  <si>
    <t>Metric</t>
  </si>
  <si>
    <t>Engine to propellor loss</t>
  </si>
  <si>
    <t>Value [-]</t>
  </si>
  <si>
    <t>World</t>
  </si>
  <si>
    <t>Engine Efficiency [-]</t>
  </si>
  <si>
    <t>Propulsive Efficiency [-]</t>
  </si>
  <si>
    <t>Wärtsilä (2016)</t>
  </si>
  <si>
    <t>Value held constant</t>
  </si>
  <si>
    <t>Propulsive Efficiency (lagged 5yr) [-]</t>
  </si>
  <si>
    <t>Wilson (1999)</t>
  </si>
  <si>
    <t>Calculated</t>
  </si>
  <si>
    <t>Linear extrapolation</t>
  </si>
  <si>
    <t>Indexed to world</t>
  </si>
  <si>
    <t>E</t>
  </si>
  <si>
    <t>Final</t>
  </si>
  <si>
    <t>PCM</t>
  </si>
  <si>
    <t>Fishing vessels</t>
  </si>
  <si>
    <t>eta.fu</t>
  </si>
  <si>
    <t>Engine efficiency minus fixed engine to propeller loss</t>
  </si>
  <si>
    <t>WRLD</t>
  </si>
  <si>
    <t>MaP</t>
  </si>
  <si>
    <t xml:space="preserve">  title={Wärtsilä engine fuel efficiency development},</t>
  </si>
  <si>
    <t xml:space="preserve">  author={Wartsila},</t>
  </si>
  <si>
    <t>@misc{wartsila2016,</t>
  </si>
  <si>
    <t xml:space="preserve">  url={https://cdn.wartsila.com/images/default-source/Sustainability/engine-fuel-efficiency-development.png?sfvrsn=2},</t>
  </si>
  <si>
    <t xml:space="preserve">  year={2016}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</si>
</sst>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family val="2"/>
      <scheme val="minor"/>
    </font>
    <font>
      <sz val="12"/>
      <name val="Arial"/>
      <family val="2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Calibri"/>
      <family val="2"/>
      <scheme val="minor"/>
    </font>
    <font>
      <sz val="11"/>
      <color theme="9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1" fillId="0" borderId="0"/>
    <xf numFmtId="0" fontId="3" fillId="0" borderId="0"/>
    <xf numFmtId="0" fontId="6" fillId="0" borderId="0" applyNumberFormat="0" applyFill="0" applyBorder="0" applyAlignment="0" applyProtection="0"/>
  </cellStyleXfs>
  <cellXfs count="27">
    <xf numFmtId="0" fontId="0" fillId="0" borderId="0" xfId="0"/>
    <xf numFmtId="0" fontId="2" fillId="0" borderId="1" xfId="1" applyFont="1" applyBorder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3" fillId="0" borderId="0" xfId="2" applyAlignment="1">
      <alignment horizontal="center"/>
    </xf>
    <xf numFmtId="0" fontId="4" fillId="2" borderId="0" xfId="2" applyFont="1" applyFill="1" applyAlignment="1">
      <alignment horizontal="left"/>
    </xf>
    <xf numFmtId="0" fontId="3" fillId="2" borderId="0" xfId="2" applyFill="1" applyAlignment="1">
      <alignment horizontal="center"/>
    </xf>
    <xf numFmtId="0" fontId="4" fillId="3" borderId="0" xfId="2" applyFont="1" applyFill="1" applyAlignment="1">
      <alignment horizontal="left"/>
    </xf>
    <xf numFmtId="0" fontId="3" fillId="3" borderId="0" xfId="2" applyFill="1" applyAlignment="1">
      <alignment horizontal="center"/>
    </xf>
    <xf numFmtId="0" fontId="4" fillId="4" borderId="0" xfId="2" applyFont="1" applyFill="1" applyAlignment="1">
      <alignment horizontal="left"/>
    </xf>
    <xf numFmtId="0" fontId="3" fillId="4" borderId="0" xfId="2" applyFill="1" applyAlignment="1">
      <alignment horizontal="center"/>
    </xf>
    <xf numFmtId="0" fontId="4" fillId="5" borderId="0" xfId="2" applyFont="1" applyFill="1" applyAlignment="1">
      <alignment horizontal="left"/>
    </xf>
    <xf numFmtId="0" fontId="3" fillId="5" borderId="0" xfId="2" applyFill="1" applyAlignment="1">
      <alignment horizontal="center"/>
    </xf>
    <xf numFmtId="0" fontId="4" fillId="0" borderId="1" xfId="2" applyFont="1" applyBorder="1" applyAlignment="1">
      <alignment horizontal="center"/>
    </xf>
    <xf numFmtId="10" fontId="3" fillId="0" borderId="0" xfId="2" applyNumberFormat="1" applyAlignment="1">
      <alignment horizontal="center"/>
    </xf>
    <xf numFmtId="10" fontId="5" fillId="0" borderId="0" xfId="2" applyNumberFormat="1" applyFont="1" applyAlignment="1">
      <alignment horizontal="center"/>
    </xf>
    <xf numFmtId="0" fontId="5" fillId="0" borderId="0" xfId="2" applyFont="1" applyAlignment="1">
      <alignment horizontal="center"/>
    </xf>
    <xf numFmtId="0" fontId="0" fillId="6" borderId="0" xfId="0" applyFill="1"/>
    <xf numFmtId="0" fontId="6" fillId="0" borderId="0" xfId="3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8" fillId="0" borderId="0" xfId="0" applyFont="1" applyAlignment="1">
      <alignment vertical="center"/>
    </xf>
    <xf numFmtId="10" fontId="11" fillId="0" borderId="0" xfId="2" applyNumberFormat="1" applyFont="1" applyAlignment="1">
      <alignment horizontal="center"/>
    </xf>
    <xf numFmtId="0" fontId="11" fillId="0" borderId="0" xfId="2" applyFont="1" applyAlignment="1">
      <alignment horizontal="center"/>
    </xf>
    <xf numFmtId="10" fontId="3" fillId="0" borderId="0" xfId="2" applyNumberFormat="1" applyAlignment="1">
      <alignment horizontal="left"/>
    </xf>
    <xf numFmtId="0" fontId="12" fillId="6" borderId="0" xfId="0" quotePrefix="1" applyFont="1" applyFill="1"/>
    <xf numFmtId="0" fontId="12" fillId="6" borderId="0" xfId="0" applyFont="1" applyFill="1"/>
  </cellXfs>
  <cellStyles count="4">
    <cellStyle name="Hyperlink" xfId="3" builtinId="8"/>
    <cellStyle name="Normal" xfId="0" builtinId="0"/>
    <cellStyle name="Normal 2" xfId="2" xr:uid="{00000000-0005-0000-0000-000002000000}"/>
    <cellStyle name="Normal 2 2 3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gif"/><Relationship Id="rId1" Type="http://schemas.openxmlformats.org/officeDocument/2006/relationships/image" Target="../media/image5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183357</xdr:colOff>
      <xdr:row>2</xdr:row>
      <xdr:rowOff>171451</xdr:rowOff>
    </xdr:from>
    <xdr:to>
      <xdr:col>22</xdr:col>
      <xdr:colOff>459582</xdr:colOff>
      <xdr:row>25</xdr:row>
      <xdr:rowOff>28576</xdr:rowOff>
    </xdr:to>
    <xdr:pic>
      <xdr:nvPicPr>
        <xdr:cNvPr id="2" name="Picture 1" descr="https://cdn.wartsila.com/images/default-source/Sustainability/engine-fuel-efficiency-development.png?sfvrsn=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7545" y="552451"/>
          <a:ext cx="6955631" cy="423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182619</xdr:colOff>
      <xdr:row>25</xdr:row>
      <xdr:rowOff>154781</xdr:rowOff>
    </xdr:from>
    <xdr:to>
      <xdr:col>19</xdr:col>
      <xdr:colOff>603729</xdr:colOff>
      <xdr:row>44</xdr:row>
      <xdr:rowOff>56411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26807" y="4917281"/>
          <a:ext cx="5278860" cy="35211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35719</xdr:colOff>
      <xdr:row>3</xdr:row>
      <xdr:rowOff>11906</xdr:rowOff>
    </xdr:from>
    <xdr:to>
      <xdr:col>15</xdr:col>
      <xdr:colOff>209149</xdr:colOff>
      <xdr:row>16</xdr:row>
      <xdr:rowOff>144930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7125" y="583406"/>
          <a:ext cx="3209524" cy="26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200025</xdr:colOff>
      <xdr:row>7</xdr:row>
      <xdr:rowOff>50006</xdr:rowOff>
    </xdr:from>
    <xdr:to>
      <xdr:col>13</xdr:col>
      <xdr:colOff>85725</xdr:colOff>
      <xdr:row>24</xdr:row>
      <xdr:rowOff>2381</xdr:rowOff>
    </xdr:to>
    <xdr:pic>
      <xdr:nvPicPr>
        <xdr:cNvPr id="2" name="Picture 1" descr="https://www.sankey-diagrams.com/wp-content/gallery/o_sankey_208/cache/trawler_sankey.png-nggid03296-ngg0dyn-500x0x100-00f0w010c010r110f110r010t010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2338" y="1383506"/>
          <a:ext cx="4743450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9525</xdr:colOff>
      <xdr:row>26</xdr:row>
      <xdr:rowOff>0</xdr:rowOff>
    </xdr:from>
    <xdr:to>
      <xdr:col>19</xdr:col>
      <xdr:colOff>352425</xdr:colOff>
      <xdr:row>46</xdr:row>
      <xdr:rowOff>0</xdr:rowOff>
    </xdr:to>
    <xdr:pic>
      <xdr:nvPicPr>
        <xdr:cNvPr id="3" name="Picture 2" descr="Fig. 1 Sankey diagram when using a diesel engin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925" y="4953000"/>
          <a:ext cx="33909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19</xdr:col>
      <xdr:colOff>342900</xdr:colOff>
      <xdr:row>25</xdr:row>
      <xdr:rowOff>0</xdr:rowOff>
    </xdr:to>
    <xdr:pic>
      <xdr:nvPicPr>
        <xdr:cNvPr id="4" name="Picture 3" descr="Fig. 2 Sankey diagram when using the gas turbine main engin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952500"/>
          <a:ext cx="33909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71437</xdr:colOff>
      <xdr:row>3</xdr:row>
      <xdr:rowOff>0</xdr:rowOff>
    </xdr:from>
    <xdr:to>
      <xdr:col>16</xdr:col>
      <xdr:colOff>175437</xdr:colOff>
      <xdr:row>24</xdr:row>
      <xdr:rowOff>75690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0" y="571500"/>
          <a:ext cx="6176187" cy="4076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5</xdr:row>
      <xdr:rowOff>95250</xdr:rowOff>
    </xdr:from>
    <xdr:to>
      <xdr:col>15</xdr:col>
      <xdr:colOff>75436</xdr:colOff>
      <xdr:row>20</xdr:row>
      <xdr:rowOff>104417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1047750"/>
          <a:ext cx="6114286" cy="28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564355</xdr:colOff>
      <xdr:row>3</xdr:row>
      <xdr:rowOff>23813</xdr:rowOff>
    </xdr:from>
    <xdr:to>
      <xdr:col>16</xdr:col>
      <xdr:colOff>449308</xdr:colOff>
      <xdr:row>47</xdr:row>
      <xdr:rowOff>32289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07668" y="595313"/>
          <a:ext cx="5957140" cy="839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309562</xdr:colOff>
      <xdr:row>3</xdr:row>
      <xdr:rowOff>166688</xdr:rowOff>
    </xdr:from>
    <xdr:to>
      <xdr:col>18</xdr:col>
      <xdr:colOff>441981</xdr:colOff>
      <xdr:row>33</xdr:row>
      <xdr:rowOff>146926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52875" y="738188"/>
          <a:ext cx="7419044" cy="56952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GHA/GHA%20FU%20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Charcoal%20stoves/Charcoal%20stov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 Allocations"/>
      <sheetName val="FU etas"/>
      <sheetName val="FU Allocations (2017)"/>
      <sheetName val="Allocations+"/>
      <sheetName val="etas+"/>
      <sheetName val="EL - Light"/>
      <sheetName val="ISDE - MD"/>
      <sheetName val="ESP - 2.a-LTH-MTH1"/>
      <sheetName val="ESP - 2.b-MTH2-HTH"/>
      <sheetName val="ESP - 3. Mecanical drive"/>
      <sheetName val="GHUsefulWorkEfficienciesMatrix"/>
      <sheetName val="PB Efficiencies"/>
      <sheetName val="phi_heat"/>
      <sheetName val="Stove efficiencies"/>
      <sheetName val="Fan efficiencies"/>
      <sheetName val="Electric lighting efficiencies"/>
      <sheetName val="TV lighting efficiencies"/>
      <sheetName val="Domestic refrigeration"/>
      <sheetName val="Domestic electricity allocation"/>
      <sheetName val="Non-spec. ind. elec. alloc."/>
      <sheetName val="FixedGHIndustryElectricity"/>
      <sheetName val="GHPrimary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6">
          <cell r="C6">
            <v>0.13300399011970354</v>
          </cell>
        </row>
        <row r="8">
          <cell r="C8">
            <v>0.20099155835454907</v>
          </cell>
        </row>
        <row r="9">
          <cell r="C9">
            <v>0.36986156609954557</v>
          </cell>
        </row>
        <row r="10">
          <cell r="C10">
            <v>0.65853518868464755</v>
          </cell>
        </row>
        <row r="15">
          <cell r="C15">
            <v>1.04</v>
          </cell>
        </row>
        <row r="16">
          <cell r="C16">
            <v>1.07</v>
          </cell>
        </row>
        <row r="17">
          <cell r="C17">
            <v>1.1499999999999999</v>
          </cell>
        </row>
        <row r="19">
          <cell r="C19">
            <v>1</v>
          </cell>
        </row>
        <row r="26">
          <cell r="C26">
            <v>1</v>
          </cell>
        </row>
        <row r="27">
          <cell r="C27">
            <v>1</v>
          </cell>
        </row>
        <row r="28">
          <cell r="C28">
            <v>1</v>
          </cell>
        </row>
        <row r="29">
          <cell r="C29">
            <v>1</v>
          </cell>
        </row>
      </sheetData>
      <sheetData sheetId="13"/>
      <sheetData sheetId="14"/>
      <sheetData sheetId="15"/>
      <sheetData sheetId="16"/>
      <sheetData sheetId="17">
        <row r="10">
          <cell r="B10">
            <v>25</v>
          </cell>
        </row>
        <row r="11">
          <cell r="B11">
            <v>-10</v>
          </cell>
        </row>
        <row r="12">
          <cell r="B12">
            <v>7.5185714285714278</v>
          </cell>
        </row>
      </sheetData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Calcs"/>
      <sheetName val="Boafo-Mensah_2013"/>
      <sheetName val="Hyman_1986"/>
      <sheetName val="Zhang_2013"/>
      <sheetName val="Coffey_2017"/>
      <sheetName val="Adeyemi_2017"/>
      <sheetName val="Afrane_2012"/>
      <sheetName val="CleanCookingCatalog_2021"/>
      <sheetName val="Edwards_2004"/>
      <sheetName val="FAO_2017"/>
      <sheetName val="Barnes_199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B6">
            <v>0.18</v>
          </cell>
        </row>
      </sheetData>
      <sheetData sheetId="9"/>
      <sheetData sheetId="10" refreshError="1"/>
      <sheetData sheetId="1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s://cdn.wartsila.com/images/default-source/Sustainability/engine-fuel-efficiency-development.png?sfvrsn=2" TargetMode="Externa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repository.am.szczecin.pl/handle/123456789/762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fao.org/3/x0487e/x0487e00.htm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eng.maritime.kobe-u.ac.jp/~diesel/abstract/turbine/1998-2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doi.org/10.1243%2F14750902JEME186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www.fao.org/3/i5092e/i5092e.pdf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sankey-diagrams.com/tag/ship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5"/>
  <sheetViews>
    <sheetView tabSelected="1" workbookViewId="0">
      <selection activeCell="B29" sqref="B29"/>
    </sheetView>
  </sheetViews>
  <sheetFormatPr defaultColWidth="9.140625" defaultRowHeight="15"/>
  <cols>
    <col min="1" max="16384" width="9.140625" style="17"/>
  </cols>
  <sheetData>
    <row r="1" spans="1:1">
      <c r="A1" s="25" t="s">
        <v>11</v>
      </c>
    </row>
    <row r="2" spans="1:1">
      <c r="A2" s="26" t="s">
        <v>12</v>
      </c>
    </row>
    <row r="3" spans="1:1">
      <c r="A3" s="26" t="s">
        <v>13</v>
      </c>
    </row>
    <row r="4" spans="1:1">
      <c r="A4" s="26" t="s">
        <v>14</v>
      </c>
    </row>
    <row r="5" spans="1:1">
      <c r="A5" s="26" t="s">
        <v>15</v>
      </c>
    </row>
    <row r="6" spans="1:1">
      <c r="A6" s="26" t="s">
        <v>16</v>
      </c>
    </row>
    <row r="7" spans="1:1">
      <c r="A7" s="26" t="s">
        <v>17</v>
      </c>
    </row>
    <row r="9" spans="1:1">
      <c r="A9" s="17" t="s">
        <v>20</v>
      </c>
    </row>
    <row r="10" spans="1:1">
      <c r="A10" s="17" t="s">
        <v>21</v>
      </c>
    </row>
    <row r="11" spans="1:1">
      <c r="A11" s="17" t="s">
        <v>22</v>
      </c>
    </row>
    <row r="12" spans="1:1">
      <c r="A12" s="17" t="s">
        <v>23</v>
      </c>
    </row>
    <row r="13" spans="1:1">
      <c r="A13" s="17" t="s">
        <v>24</v>
      </c>
    </row>
    <row r="14" spans="1:1">
      <c r="A14" s="17" t="s">
        <v>25</v>
      </c>
    </row>
    <row r="15" spans="1:1">
      <c r="A15" s="17" t="s">
        <v>26</v>
      </c>
    </row>
    <row r="16" spans="1:1">
      <c r="A16" s="17" t="s">
        <v>27</v>
      </c>
    </row>
    <row r="17" spans="1:1">
      <c r="A17" s="17" t="s">
        <v>28</v>
      </c>
    </row>
    <row r="18" spans="1:1">
      <c r="A18" s="17" t="s">
        <v>29</v>
      </c>
    </row>
    <row r="19" spans="1:1">
      <c r="A19" s="17" t="s">
        <v>17</v>
      </c>
    </row>
    <row r="21" spans="1:1">
      <c r="A21" s="26" t="s">
        <v>37</v>
      </c>
    </row>
    <row r="22" spans="1:1">
      <c r="A22" s="26" t="s">
        <v>38</v>
      </c>
    </row>
    <row r="23" spans="1:1">
      <c r="A23" s="26" t="s">
        <v>39</v>
      </c>
    </row>
    <row r="24" spans="1:1">
      <c r="A24" s="26" t="s">
        <v>40</v>
      </c>
    </row>
    <row r="25" spans="1:1">
      <c r="A25" s="26" t="s">
        <v>41</v>
      </c>
    </row>
    <row r="26" spans="1:1">
      <c r="A26" s="26" t="s">
        <v>42</v>
      </c>
    </row>
    <row r="27" spans="1:1">
      <c r="A27" s="26" t="s">
        <v>43</v>
      </c>
    </row>
    <row r="28" spans="1:1">
      <c r="A28" s="26" t="s">
        <v>17</v>
      </c>
    </row>
    <row r="29" spans="1:1">
      <c r="A29" s="26"/>
    </row>
    <row r="30" spans="1:1">
      <c r="A30" s="26" t="s">
        <v>83</v>
      </c>
    </row>
    <row r="31" spans="1:1">
      <c r="A31" s="26" t="s">
        <v>81</v>
      </c>
    </row>
    <row r="32" spans="1:1">
      <c r="A32" s="26" t="s">
        <v>82</v>
      </c>
    </row>
    <row r="33" spans="1:1">
      <c r="A33" s="26" t="s">
        <v>84</v>
      </c>
    </row>
    <row r="34" spans="1:1">
      <c r="A34" s="26" t="s">
        <v>85</v>
      </c>
    </row>
    <row r="35" spans="1:1">
      <c r="A35" s="26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29"/>
  <sheetViews>
    <sheetView zoomScale="80" zoomScaleNormal="80" workbookViewId="0">
      <selection activeCell="E12" sqref="E12"/>
    </sheetView>
  </sheetViews>
  <sheetFormatPr defaultRowHeight="15"/>
  <cols>
    <col min="2" max="2" width="11.7109375" bestFit="1" customWidth="1"/>
    <col min="3" max="3" width="10.140625" bestFit="1" customWidth="1"/>
    <col min="4" max="4" width="8.140625" bestFit="1" customWidth="1"/>
    <col min="5" max="5" width="26.42578125" bestFit="1" customWidth="1"/>
    <col min="6" max="6" width="12.5703125" customWidth="1"/>
    <col min="7" max="7" width="11.42578125" customWidth="1"/>
  </cols>
  <sheetData>
    <row r="1" spans="1:68" s="1" customFormat="1">
      <c r="A1" s="1" t="s">
        <v>0</v>
      </c>
      <c r="B1" s="1" t="s">
        <v>4</v>
      </c>
      <c r="C1" s="1" t="s">
        <v>5</v>
      </c>
      <c r="D1" s="1" t="s">
        <v>6</v>
      </c>
      <c r="E1" s="1" t="s">
        <v>1</v>
      </c>
      <c r="F1" s="1" t="s">
        <v>2</v>
      </c>
      <c r="G1" s="1" t="s">
        <v>3</v>
      </c>
      <c r="H1" s="1">
        <v>1960</v>
      </c>
      <c r="I1" s="1">
        <v>1961</v>
      </c>
      <c r="J1" s="1">
        <v>1962</v>
      </c>
      <c r="K1" s="1">
        <v>1963</v>
      </c>
      <c r="L1" s="1">
        <v>1964</v>
      </c>
      <c r="M1" s="1">
        <v>1965</v>
      </c>
      <c r="N1" s="1">
        <v>1966</v>
      </c>
      <c r="O1" s="1">
        <v>1967</v>
      </c>
      <c r="P1" s="1">
        <v>1968</v>
      </c>
      <c r="Q1" s="1">
        <v>1969</v>
      </c>
      <c r="R1" s="1">
        <v>1970</v>
      </c>
      <c r="S1" s="1">
        <v>1971</v>
      </c>
      <c r="T1" s="1">
        <v>1972</v>
      </c>
      <c r="U1" s="1">
        <v>1973</v>
      </c>
      <c r="V1" s="1">
        <v>1974</v>
      </c>
      <c r="W1" s="1">
        <v>1975</v>
      </c>
      <c r="X1" s="1">
        <v>1976</v>
      </c>
      <c r="Y1" s="1">
        <v>1977</v>
      </c>
      <c r="Z1" s="1">
        <v>1978</v>
      </c>
      <c r="AA1" s="1">
        <v>1979</v>
      </c>
      <c r="AB1" s="1">
        <v>1980</v>
      </c>
      <c r="AC1" s="1">
        <v>1981</v>
      </c>
      <c r="AD1" s="1">
        <v>1982</v>
      </c>
      <c r="AE1" s="1">
        <v>1983</v>
      </c>
      <c r="AF1" s="1">
        <v>1984</v>
      </c>
      <c r="AG1" s="1">
        <v>1985</v>
      </c>
      <c r="AH1" s="1">
        <v>1986</v>
      </c>
      <c r="AI1" s="1">
        <v>1987</v>
      </c>
      <c r="AJ1" s="1">
        <v>1988</v>
      </c>
      <c r="AK1" s="1">
        <v>1989</v>
      </c>
      <c r="AL1" s="1">
        <v>1990</v>
      </c>
      <c r="AM1" s="1">
        <v>1991</v>
      </c>
      <c r="AN1" s="1">
        <v>1992</v>
      </c>
      <c r="AO1" s="1">
        <v>1993</v>
      </c>
      <c r="AP1" s="1">
        <v>1994</v>
      </c>
      <c r="AQ1" s="1">
        <v>1995</v>
      </c>
      <c r="AR1" s="1">
        <v>1996</v>
      </c>
      <c r="AS1" s="1">
        <v>1997</v>
      </c>
      <c r="AT1" s="1">
        <v>1998</v>
      </c>
      <c r="AU1" s="1">
        <v>1999</v>
      </c>
      <c r="AV1" s="1">
        <v>2000</v>
      </c>
      <c r="AW1" s="1">
        <v>2001</v>
      </c>
      <c r="AX1" s="1">
        <v>2002</v>
      </c>
      <c r="AY1" s="1">
        <v>2003</v>
      </c>
      <c r="AZ1" s="1">
        <v>2004</v>
      </c>
      <c r="BA1" s="1">
        <v>2005</v>
      </c>
      <c r="BB1" s="1">
        <v>2006</v>
      </c>
      <c r="BC1" s="1">
        <v>2007</v>
      </c>
      <c r="BD1" s="1">
        <v>2008</v>
      </c>
      <c r="BE1" s="1">
        <v>2009</v>
      </c>
      <c r="BF1" s="1">
        <v>2010</v>
      </c>
      <c r="BG1" s="1">
        <v>2011</v>
      </c>
      <c r="BH1" s="1">
        <v>2012</v>
      </c>
      <c r="BI1" s="1">
        <v>2013</v>
      </c>
      <c r="BJ1" s="1">
        <v>2014</v>
      </c>
      <c r="BK1" s="1">
        <v>2015</v>
      </c>
      <c r="BL1" s="1">
        <v>2016</v>
      </c>
      <c r="BM1" s="1">
        <v>2017</v>
      </c>
      <c r="BN1" s="1">
        <v>2018</v>
      </c>
      <c r="BO1" s="1">
        <v>2019</v>
      </c>
      <c r="BP1" s="1">
        <v>2020</v>
      </c>
    </row>
    <row r="2" spans="1:68" s="2" customFormat="1">
      <c r="A2" s="2" t="s">
        <v>79</v>
      </c>
      <c r="B2" s="2" t="s">
        <v>73</v>
      </c>
      <c r="C2" s="2" t="s">
        <v>74</v>
      </c>
      <c r="D2" s="2" t="s">
        <v>75</v>
      </c>
      <c r="E2" s="2" t="s">
        <v>76</v>
      </c>
      <c r="F2" s="2" t="s">
        <v>80</v>
      </c>
      <c r="G2" s="2" t="s">
        <v>77</v>
      </c>
      <c r="H2" s="3">
        <f t="array" ref="H2:BP2">TRANSPOSE(Calcs!G3:G63)</f>
        <v>4.8952380952380636E-2</v>
      </c>
      <c r="I2" s="3">
        <v>5.2180952380951773E-2</v>
      </c>
      <c r="J2" s="3">
        <v>5.5409523809522909E-2</v>
      </c>
      <c r="K2" s="3">
        <v>5.8638095238094934E-2</v>
      </c>
      <c r="L2" s="3">
        <v>6.186666666666607E-2</v>
      </c>
      <c r="M2" s="3">
        <v>6.5000000000000002E-2</v>
      </c>
      <c r="N2" s="3">
        <v>6.8000000000000005E-2</v>
      </c>
      <c r="O2" s="3">
        <v>7.2000000000000008E-2</v>
      </c>
      <c r="P2" s="3">
        <v>7.5000000000000011E-2</v>
      </c>
      <c r="Q2" s="3">
        <v>7.8000000000000014E-2</v>
      </c>
      <c r="R2" s="3">
        <v>8.1000000000000016E-2</v>
      </c>
      <c r="S2" s="3">
        <v>8.2999999999999963E-2</v>
      </c>
      <c r="T2" s="3">
        <v>8.3999999999999964E-2</v>
      </c>
      <c r="U2" s="3">
        <v>8.5999999999999965E-2</v>
      </c>
      <c r="V2" s="3">
        <v>8.6999999999999966E-2</v>
      </c>
      <c r="W2" s="3">
        <v>8.8999999999999968E-2</v>
      </c>
      <c r="X2" s="3">
        <v>9.099999999999997E-2</v>
      </c>
      <c r="Y2" s="3">
        <v>9.2999999999999972E-2</v>
      </c>
      <c r="Z2" s="3">
        <v>9.5999999999999974E-2</v>
      </c>
      <c r="AA2" s="3">
        <v>9.7999999999999976E-2</v>
      </c>
      <c r="AB2" s="3">
        <v>9.9999999999999978E-2</v>
      </c>
      <c r="AC2" s="3">
        <v>0.10099999999999998</v>
      </c>
      <c r="AD2" s="3">
        <v>0.10199999999999998</v>
      </c>
      <c r="AE2" s="3">
        <v>0.10299999999999998</v>
      </c>
      <c r="AF2" s="3">
        <v>0.10499999999999998</v>
      </c>
      <c r="AG2" s="3">
        <v>0.10599999999999998</v>
      </c>
      <c r="AH2" s="3">
        <v>0.10799999999999998</v>
      </c>
      <c r="AI2" s="3">
        <v>0.10999999999999999</v>
      </c>
      <c r="AJ2" s="3">
        <v>0.11099999999999999</v>
      </c>
      <c r="AK2" s="3">
        <v>0.11299999999999999</v>
      </c>
      <c r="AL2" s="3">
        <v>0.11499999999999999</v>
      </c>
      <c r="AM2" s="3">
        <v>0.11699999999999999</v>
      </c>
      <c r="AN2" s="3">
        <v>0.11899999999999999</v>
      </c>
      <c r="AO2" s="3">
        <v>0.122</v>
      </c>
      <c r="AP2" s="3">
        <v>0.124</v>
      </c>
      <c r="AQ2" s="3">
        <v>0.125</v>
      </c>
      <c r="AR2" s="3">
        <v>0.126</v>
      </c>
      <c r="AS2" s="3">
        <v>0.127</v>
      </c>
      <c r="AT2" s="3">
        <v>0.128</v>
      </c>
      <c r="AU2" s="3">
        <v>0.128</v>
      </c>
      <c r="AV2" s="3">
        <v>0.129</v>
      </c>
      <c r="AW2" s="3">
        <v>0.13</v>
      </c>
      <c r="AX2" s="3">
        <v>0.13100000000000001</v>
      </c>
      <c r="AY2" s="3">
        <v>0.13100000000000001</v>
      </c>
      <c r="AZ2" s="3">
        <v>0.13200000000000001</v>
      </c>
      <c r="BA2" s="3">
        <v>0.13300000000000001</v>
      </c>
      <c r="BB2" s="3">
        <v>0.13300000000000001</v>
      </c>
      <c r="BC2" s="3">
        <v>0.13300000000000001</v>
      </c>
      <c r="BD2" s="3">
        <v>0.13300000000000001</v>
      </c>
      <c r="BE2" s="3">
        <v>0.13300000000000001</v>
      </c>
      <c r="BF2" s="3">
        <v>0.13300000000000001</v>
      </c>
      <c r="BG2" s="3">
        <v>0.13300000000000001</v>
      </c>
      <c r="BH2" s="3">
        <v>0.13300000000000001</v>
      </c>
      <c r="BI2" s="3">
        <v>0.13300000000000001</v>
      </c>
      <c r="BJ2" s="3">
        <v>0.13300000000000001</v>
      </c>
      <c r="BK2" s="3">
        <v>0.13400000000000001</v>
      </c>
      <c r="BL2" s="3">
        <v>0.13400000000000001</v>
      </c>
      <c r="BM2" s="3">
        <v>0.13400000000000001</v>
      </c>
      <c r="BN2" s="3">
        <v>0.13400000000000001</v>
      </c>
      <c r="BO2" s="3">
        <v>0.13400000000000001</v>
      </c>
      <c r="BP2" s="3">
        <v>0.13400000000000001</v>
      </c>
    </row>
    <row r="3" spans="1:68" s="2" customFormat="1">
      <c r="A3" s="2" t="s">
        <v>34</v>
      </c>
      <c r="B3" s="2" t="s">
        <v>73</v>
      </c>
      <c r="C3" s="2" t="s">
        <v>74</v>
      </c>
      <c r="D3" s="2" t="s">
        <v>75</v>
      </c>
      <c r="E3" s="2" t="s">
        <v>76</v>
      </c>
      <c r="F3" s="2" t="s">
        <v>80</v>
      </c>
      <c r="G3" s="2" t="s">
        <v>77</v>
      </c>
      <c r="H3" s="3">
        <f t="array" ref="H3:BP3">TRANSPOSE(Calcs!J3:J63)</f>
        <v>3.8244047619047372E-2</v>
      </c>
      <c r="I3" s="3">
        <v>4.0766369047618572E-2</v>
      </c>
      <c r="J3" s="3">
        <v>4.3288690476189773E-2</v>
      </c>
      <c r="K3" s="3">
        <v>4.5811011904761667E-2</v>
      </c>
      <c r="L3" s="3">
        <v>4.8333333333332867E-2</v>
      </c>
      <c r="M3" s="3">
        <v>5.078125E-2</v>
      </c>
      <c r="N3" s="3">
        <v>5.3125000000000006E-2</v>
      </c>
      <c r="O3" s="3">
        <v>5.6250000000000008E-2</v>
      </c>
      <c r="P3" s="3">
        <v>5.8593750000000007E-2</v>
      </c>
      <c r="Q3" s="3">
        <v>6.0937500000000012E-2</v>
      </c>
      <c r="R3" s="3">
        <v>6.3281250000000011E-2</v>
      </c>
      <c r="S3" s="3">
        <v>6.4843749999999978E-2</v>
      </c>
      <c r="T3" s="3">
        <v>6.5624999999999975E-2</v>
      </c>
      <c r="U3" s="3">
        <v>6.7187499999999969E-2</v>
      </c>
      <c r="V3" s="3">
        <v>6.7968749999999967E-2</v>
      </c>
      <c r="W3" s="3">
        <v>6.9531249999999975E-2</v>
      </c>
      <c r="X3" s="3">
        <v>7.1093749999999983E-2</v>
      </c>
      <c r="Y3" s="3">
        <v>7.2656249999999978E-2</v>
      </c>
      <c r="Z3" s="3">
        <v>7.4999999999999983E-2</v>
      </c>
      <c r="AA3" s="3">
        <v>7.6562499999999978E-2</v>
      </c>
      <c r="AB3" s="3">
        <v>7.8124999999999986E-2</v>
      </c>
      <c r="AC3" s="3">
        <v>7.8906249999999983E-2</v>
      </c>
      <c r="AD3" s="3">
        <v>7.9687499999999981E-2</v>
      </c>
      <c r="AE3" s="3">
        <v>8.0468749999999978E-2</v>
      </c>
      <c r="AF3" s="3">
        <v>8.2031249999999986E-2</v>
      </c>
      <c r="AG3" s="3">
        <v>8.2812499999999983E-2</v>
      </c>
      <c r="AH3" s="3">
        <v>8.4374999999999992E-2</v>
      </c>
      <c r="AI3" s="3">
        <v>8.5937499999999986E-2</v>
      </c>
      <c r="AJ3" s="3">
        <v>8.6718749999999983E-2</v>
      </c>
      <c r="AK3" s="3">
        <v>8.8281249999999992E-2</v>
      </c>
      <c r="AL3" s="3">
        <v>8.984375E-2</v>
      </c>
      <c r="AM3" s="3">
        <v>9.1406249999999994E-2</v>
      </c>
      <c r="AN3" s="3">
        <v>9.2968749999999989E-2</v>
      </c>
      <c r="AO3" s="3">
        <v>9.5312499999999994E-2</v>
      </c>
      <c r="AP3" s="3">
        <v>9.6875000000000003E-2</v>
      </c>
      <c r="AQ3" s="3">
        <v>9.765625E-2</v>
      </c>
      <c r="AR3" s="3">
        <v>9.8437499999999997E-2</v>
      </c>
      <c r="AS3" s="3">
        <v>9.9218749999999994E-2</v>
      </c>
      <c r="AT3" s="3">
        <v>0.1</v>
      </c>
      <c r="AU3" s="3">
        <v>0.1</v>
      </c>
      <c r="AV3" s="3">
        <v>0.10078125</v>
      </c>
      <c r="AW3" s="3">
        <v>0.1015625</v>
      </c>
      <c r="AX3" s="3">
        <v>0.10234375000000001</v>
      </c>
      <c r="AY3" s="3">
        <v>0.10234375000000001</v>
      </c>
      <c r="AZ3" s="3">
        <v>0.10312500000000001</v>
      </c>
      <c r="BA3" s="3">
        <v>0.10390625000000001</v>
      </c>
      <c r="BB3" s="3">
        <v>0.10390625000000001</v>
      </c>
      <c r="BC3" s="3">
        <v>0.10390625000000001</v>
      </c>
      <c r="BD3" s="3">
        <v>0.10390625000000001</v>
      </c>
      <c r="BE3" s="3">
        <v>0.10390625000000001</v>
      </c>
      <c r="BF3" s="3">
        <v>0.10390625000000001</v>
      </c>
      <c r="BG3" s="3">
        <v>0.10390625000000001</v>
      </c>
      <c r="BH3" s="3">
        <v>0.10390625000000001</v>
      </c>
      <c r="BI3" s="3">
        <v>0.10390625000000001</v>
      </c>
      <c r="BJ3" s="3">
        <v>0.10390625000000001</v>
      </c>
      <c r="BK3" s="3">
        <v>0.1046875</v>
      </c>
      <c r="BL3" s="3">
        <v>0.1046875</v>
      </c>
      <c r="BM3" s="3">
        <v>0.1046875</v>
      </c>
      <c r="BN3" s="3">
        <v>0.1046875</v>
      </c>
      <c r="BO3" s="3">
        <v>0.1046875</v>
      </c>
      <c r="BP3" s="3">
        <v>0.1046875</v>
      </c>
    </row>
    <row r="4" spans="1:68" s="2" customFormat="1"/>
    <row r="5" spans="1:68" s="2" customFormat="1"/>
    <row r="6" spans="1:68" s="2" customFormat="1"/>
    <row r="7" spans="1:68" s="2" customFormat="1"/>
    <row r="8" spans="1:68" s="2" customFormat="1"/>
    <row r="9" spans="1:68" s="2" customFormat="1"/>
    <row r="10" spans="1:68" s="2" customFormat="1"/>
    <row r="11" spans="1:68" s="2" customFormat="1"/>
    <row r="12" spans="1:68" s="2" customFormat="1"/>
    <row r="13" spans="1:68" s="2" customFormat="1"/>
    <row r="14" spans="1:68" s="2" customFormat="1"/>
    <row r="15" spans="1:68" s="2" customFormat="1"/>
    <row r="16" spans="1:68" s="2" customFormat="1"/>
    <row r="17" s="2" customFormat="1"/>
    <row r="18" s="2" customFormat="1"/>
    <row r="19" s="2" customFormat="1"/>
    <row r="20" s="2" customFormat="1"/>
    <row r="21" s="2" customFormat="1"/>
    <row r="22" s="2" customFormat="1"/>
    <row r="23" s="2" customFormat="1"/>
    <row r="24" s="2" customFormat="1"/>
    <row r="25" s="2" customFormat="1"/>
    <row r="26" s="2" customFormat="1"/>
    <row r="27" s="2" customFormat="1"/>
    <row r="28" s="2" customFormat="1"/>
    <row r="29" s="2" customForma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81"/>
  <sheetViews>
    <sheetView zoomScale="70" zoomScaleNormal="70" workbookViewId="0">
      <selection activeCell="C3" sqref="C3"/>
    </sheetView>
  </sheetViews>
  <sheetFormatPr defaultColWidth="9.140625" defaultRowHeight="15.75"/>
  <cols>
    <col min="1" max="2" width="9.140625" style="4"/>
    <col min="3" max="3" width="20.42578125" style="4" bestFit="1" customWidth="1"/>
    <col min="4" max="4" width="24" style="4" bestFit="1" customWidth="1"/>
    <col min="5" max="5" width="24" style="4" customWidth="1"/>
    <col min="6" max="6" width="51.42578125" style="4" bestFit="1" customWidth="1"/>
    <col min="7" max="8" width="36.28515625" style="4" customWidth="1"/>
    <col min="9" max="9" width="9.140625" style="4"/>
    <col min="10" max="10" width="24.28515625" style="4" bestFit="1" customWidth="1"/>
    <col min="11" max="11" width="22.140625" style="4" bestFit="1" customWidth="1"/>
    <col min="12" max="12" width="9.140625" style="4"/>
    <col min="13" max="13" width="13" style="4" bestFit="1" customWidth="1"/>
    <col min="14" max="14" width="23.7109375" style="4" bestFit="1" customWidth="1"/>
    <col min="15" max="15" width="19.140625" style="4" bestFit="1" customWidth="1"/>
    <col min="16" max="16" width="9.140625" style="4"/>
    <col min="17" max="17" width="13" style="4" bestFit="1" customWidth="1"/>
    <col min="18" max="18" width="23.7109375" style="4" bestFit="1" customWidth="1"/>
    <col min="19" max="19" width="19.140625" style="4" bestFit="1" customWidth="1"/>
    <col min="20" max="16384" width="9.140625" style="4"/>
  </cols>
  <sheetData>
    <row r="1" spans="1:19">
      <c r="C1" s="5" t="s">
        <v>63</v>
      </c>
      <c r="D1" s="6"/>
      <c r="E1" s="6"/>
      <c r="F1" s="6"/>
      <c r="G1" s="6"/>
      <c r="H1" s="6"/>
      <c r="J1" s="7" t="s">
        <v>34</v>
      </c>
      <c r="K1" s="8"/>
      <c r="M1" s="9"/>
      <c r="N1" s="9"/>
      <c r="O1" s="10"/>
      <c r="Q1" s="11"/>
      <c r="R1" s="11"/>
      <c r="S1" s="12"/>
    </row>
    <row r="2" spans="1:19" s="13" customFormat="1">
      <c r="A2" s="13" t="s">
        <v>7</v>
      </c>
      <c r="C2" s="13" t="s">
        <v>64</v>
      </c>
      <c r="D2" s="13" t="s">
        <v>9</v>
      </c>
      <c r="E2" s="13" t="s">
        <v>65</v>
      </c>
      <c r="F2" s="13" t="s">
        <v>9</v>
      </c>
      <c r="G2" s="13" t="s">
        <v>68</v>
      </c>
      <c r="H2" s="13" t="s">
        <v>9</v>
      </c>
      <c r="J2" s="13" t="s">
        <v>65</v>
      </c>
      <c r="K2" s="13" t="s">
        <v>9</v>
      </c>
      <c r="M2" s="13" t="s">
        <v>8</v>
      </c>
      <c r="N2" s="13" t="s">
        <v>10</v>
      </c>
      <c r="O2" s="13" t="s">
        <v>9</v>
      </c>
      <c r="Q2" s="13" t="s">
        <v>8</v>
      </c>
      <c r="R2" s="13" t="s">
        <v>10</v>
      </c>
      <c r="S2" s="13" t="s">
        <v>9</v>
      </c>
    </row>
    <row r="3" spans="1:19">
      <c r="A3" s="4">
        <v>1960</v>
      </c>
      <c r="C3" s="14">
        <f>'Wärtsilä_2016..'!D6</f>
        <v>0.39</v>
      </c>
      <c r="D3" s="4" t="s">
        <v>66</v>
      </c>
      <c r="E3" s="14">
        <f>C3-Szczepanek_2015!$H$5</f>
        <v>6.5000000000000002E-2</v>
      </c>
      <c r="F3" s="24" t="s">
        <v>78</v>
      </c>
      <c r="G3" s="15">
        <f t="shared" ref="G3:G6" si="0">_xlfn.FORECAST.LINEAR(A3,G$8:G$13,A$8:A$13)</f>
        <v>4.8952380952380636E-2</v>
      </c>
      <c r="H3" s="16" t="s">
        <v>71</v>
      </c>
      <c r="J3" s="15">
        <f t="shared" ref="J3:J40" si="1">G3*(J$42/G$42)</f>
        <v>3.8244047619047372E-2</v>
      </c>
      <c r="K3" s="16" t="s">
        <v>72</v>
      </c>
    </row>
    <row r="4" spans="1:19">
      <c r="A4" s="4">
        <v>1961</v>
      </c>
      <c r="C4" s="14">
        <f>'Wärtsilä_2016..'!D7</f>
        <v>0.39300000000000002</v>
      </c>
      <c r="D4" s="4" t="s">
        <v>66</v>
      </c>
      <c r="E4" s="14">
        <f>C4-Szczepanek_2015!$H$5</f>
        <v>6.8000000000000005E-2</v>
      </c>
      <c r="F4" s="24" t="s">
        <v>78</v>
      </c>
      <c r="G4" s="15">
        <f t="shared" si="0"/>
        <v>5.2180952380951773E-2</v>
      </c>
      <c r="H4" s="16" t="s">
        <v>71</v>
      </c>
      <c r="J4" s="15">
        <f t="shared" si="1"/>
        <v>4.0766369047618572E-2</v>
      </c>
      <c r="K4" s="16" t="s">
        <v>72</v>
      </c>
    </row>
    <row r="5" spans="1:19">
      <c r="A5" s="4">
        <v>1962</v>
      </c>
      <c r="C5" s="14">
        <f>'Wärtsilä_2016..'!D8</f>
        <v>0.39700000000000002</v>
      </c>
      <c r="D5" s="4" t="s">
        <v>66</v>
      </c>
      <c r="E5" s="14">
        <f>C5-Szczepanek_2015!$H$5</f>
        <v>7.2000000000000008E-2</v>
      </c>
      <c r="F5" s="24" t="s">
        <v>78</v>
      </c>
      <c r="G5" s="15">
        <f t="shared" si="0"/>
        <v>5.5409523809522909E-2</v>
      </c>
      <c r="H5" s="16" t="s">
        <v>71</v>
      </c>
      <c r="J5" s="15">
        <f t="shared" si="1"/>
        <v>4.3288690476189773E-2</v>
      </c>
      <c r="K5" s="16" t="s">
        <v>72</v>
      </c>
    </row>
    <row r="6" spans="1:19">
      <c r="A6" s="4">
        <v>1963</v>
      </c>
      <c r="C6" s="14">
        <f>'Wärtsilä_2016..'!D9</f>
        <v>0.4</v>
      </c>
      <c r="D6" s="4" t="s">
        <v>66</v>
      </c>
      <c r="E6" s="14">
        <f>C6-Szczepanek_2015!$H$5</f>
        <v>7.5000000000000011E-2</v>
      </c>
      <c r="F6" s="24" t="s">
        <v>78</v>
      </c>
      <c r="G6" s="15">
        <f t="shared" si="0"/>
        <v>5.8638095238094934E-2</v>
      </c>
      <c r="H6" s="16" t="s">
        <v>71</v>
      </c>
      <c r="J6" s="15">
        <f t="shared" si="1"/>
        <v>4.5811011904761667E-2</v>
      </c>
      <c r="K6" s="16" t="s">
        <v>72</v>
      </c>
    </row>
    <row r="7" spans="1:19">
      <c r="A7" s="4">
        <v>1964</v>
      </c>
      <c r="C7" s="14">
        <f>'Wärtsilä_2016..'!D10</f>
        <v>0.40300000000000002</v>
      </c>
      <c r="D7" s="4" t="s">
        <v>66</v>
      </c>
      <c r="E7" s="14">
        <f>C7-Szczepanek_2015!$H$5</f>
        <v>7.8000000000000014E-2</v>
      </c>
      <c r="F7" s="24" t="s">
        <v>78</v>
      </c>
      <c r="G7" s="15">
        <f>_xlfn.FORECAST.LINEAR(A7,G$8:G$13,A$8:A$13)</f>
        <v>6.186666666666607E-2</v>
      </c>
      <c r="H7" s="16" t="s">
        <v>71</v>
      </c>
      <c r="J7" s="15">
        <f t="shared" si="1"/>
        <v>4.8333333333332867E-2</v>
      </c>
      <c r="K7" s="16" t="s">
        <v>72</v>
      </c>
    </row>
    <row r="8" spans="1:19">
      <c r="A8" s="4">
        <v>1965</v>
      </c>
      <c r="C8" s="14">
        <f>'Wärtsilä_2016..'!D11</f>
        <v>0.40600000000000003</v>
      </c>
      <c r="D8" s="4" t="s">
        <v>66</v>
      </c>
      <c r="E8" s="14">
        <f>C8-Szczepanek_2015!$H$5</f>
        <v>8.1000000000000016E-2</v>
      </c>
      <c r="F8" s="24" t="s">
        <v>78</v>
      </c>
      <c r="G8" s="14">
        <f>E3</f>
        <v>6.5000000000000002E-2</v>
      </c>
      <c r="H8" s="14" t="s">
        <v>70</v>
      </c>
      <c r="J8" s="15">
        <f t="shared" si="1"/>
        <v>5.078125E-2</v>
      </c>
      <c r="K8" s="16" t="s">
        <v>72</v>
      </c>
    </row>
    <row r="9" spans="1:19">
      <c r="A9" s="4">
        <v>1966</v>
      </c>
      <c r="C9" s="14">
        <f>'Wärtsilä_2016..'!D12</f>
        <v>0.40799999999999997</v>
      </c>
      <c r="D9" s="4" t="s">
        <v>66</v>
      </c>
      <c r="E9" s="14">
        <f>C9-Szczepanek_2015!$H$5</f>
        <v>8.2999999999999963E-2</v>
      </c>
      <c r="F9" s="24" t="s">
        <v>78</v>
      </c>
      <c r="G9" s="14">
        <f t="shared" ref="G9:G63" si="2">E4</f>
        <v>6.8000000000000005E-2</v>
      </c>
      <c r="H9" s="14" t="s">
        <v>70</v>
      </c>
      <c r="J9" s="15">
        <f t="shared" si="1"/>
        <v>5.3125000000000006E-2</v>
      </c>
      <c r="K9" s="16" t="s">
        <v>72</v>
      </c>
    </row>
    <row r="10" spans="1:19">
      <c r="A10" s="4">
        <v>1967</v>
      </c>
      <c r="C10" s="14">
        <f>'Wärtsilä_2016..'!D13</f>
        <v>0.40899999999999997</v>
      </c>
      <c r="D10" s="4" t="s">
        <v>66</v>
      </c>
      <c r="E10" s="14">
        <f>C10-Szczepanek_2015!$H$5</f>
        <v>8.3999999999999964E-2</v>
      </c>
      <c r="F10" s="24" t="s">
        <v>78</v>
      </c>
      <c r="G10" s="14">
        <f t="shared" si="2"/>
        <v>7.2000000000000008E-2</v>
      </c>
      <c r="H10" s="14" t="s">
        <v>70</v>
      </c>
      <c r="J10" s="15">
        <f t="shared" si="1"/>
        <v>5.6250000000000008E-2</v>
      </c>
      <c r="K10" s="16" t="s">
        <v>72</v>
      </c>
    </row>
    <row r="11" spans="1:19">
      <c r="A11" s="4">
        <v>1968</v>
      </c>
      <c r="C11" s="14">
        <f>'Wärtsilä_2016..'!D14</f>
        <v>0.41099999999999998</v>
      </c>
      <c r="D11" s="4" t="s">
        <v>66</v>
      </c>
      <c r="E11" s="14">
        <f>C11-Szczepanek_2015!$H$5</f>
        <v>8.5999999999999965E-2</v>
      </c>
      <c r="F11" s="24" t="s">
        <v>78</v>
      </c>
      <c r="G11" s="14">
        <f t="shared" si="2"/>
        <v>7.5000000000000011E-2</v>
      </c>
      <c r="H11" s="14" t="s">
        <v>70</v>
      </c>
      <c r="J11" s="15">
        <f t="shared" si="1"/>
        <v>5.8593750000000007E-2</v>
      </c>
      <c r="K11" s="16" t="s">
        <v>72</v>
      </c>
    </row>
    <row r="12" spans="1:19">
      <c r="A12" s="4">
        <v>1969</v>
      </c>
      <c r="C12" s="14">
        <f>'Wärtsilä_2016..'!D15</f>
        <v>0.41199999999999998</v>
      </c>
      <c r="D12" s="4" t="s">
        <v>66</v>
      </c>
      <c r="E12" s="14">
        <f>C12-Szczepanek_2015!$H$5</f>
        <v>8.6999999999999966E-2</v>
      </c>
      <c r="F12" s="24" t="s">
        <v>78</v>
      </c>
      <c r="G12" s="14">
        <f t="shared" si="2"/>
        <v>7.8000000000000014E-2</v>
      </c>
      <c r="H12" s="14" t="s">
        <v>70</v>
      </c>
      <c r="J12" s="15">
        <f t="shared" si="1"/>
        <v>6.0937500000000012E-2</v>
      </c>
      <c r="K12" s="16" t="s">
        <v>72</v>
      </c>
    </row>
    <row r="13" spans="1:19">
      <c r="A13" s="4">
        <v>1970</v>
      </c>
      <c r="C13" s="14">
        <f>'Wärtsilä_2016..'!D16</f>
        <v>0.41399999999999998</v>
      </c>
      <c r="D13" s="4" t="s">
        <v>66</v>
      </c>
      <c r="E13" s="14">
        <f>C13-Szczepanek_2015!$H$5</f>
        <v>8.8999999999999968E-2</v>
      </c>
      <c r="F13" s="24" t="s">
        <v>78</v>
      </c>
      <c r="G13" s="14">
        <f t="shared" si="2"/>
        <v>8.1000000000000016E-2</v>
      </c>
      <c r="H13" s="14" t="s">
        <v>70</v>
      </c>
      <c r="J13" s="15">
        <f t="shared" si="1"/>
        <v>6.3281250000000011E-2</v>
      </c>
      <c r="K13" s="16" t="s">
        <v>72</v>
      </c>
    </row>
    <row r="14" spans="1:19">
      <c r="A14" s="4">
        <v>1971</v>
      </c>
      <c r="C14" s="14">
        <f>'Wärtsilä_2016..'!D17</f>
        <v>0.41599999999999998</v>
      </c>
      <c r="D14" s="4" t="s">
        <v>66</v>
      </c>
      <c r="E14" s="14">
        <f>C14-Szczepanek_2015!$H$5</f>
        <v>9.099999999999997E-2</v>
      </c>
      <c r="F14" s="24" t="s">
        <v>78</v>
      </c>
      <c r="G14" s="14">
        <f t="shared" si="2"/>
        <v>8.2999999999999963E-2</v>
      </c>
      <c r="H14" s="14" t="s">
        <v>70</v>
      </c>
      <c r="J14" s="15">
        <f t="shared" si="1"/>
        <v>6.4843749999999978E-2</v>
      </c>
      <c r="K14" s="16" t="s">
        <v>72</v>
      </c>
    </row>
    <row r="15" spans="1:19">
      <c r="A15" s="4">
        <v>1972</v>
      </c>
      <c r="C15" s="14">
        <f>'Wärtsilä_2016..'!D18</f>
        <v>0.41799999999999998</v>
      </c>
      <c r="D15" s="4" t="s">
        <v>66</v>
      </c>
      <c r="E15" s="14">
        <f>C15-Szczepanek_2015!$H$5</f>
        <v>9.2999999999999972E-2</v>
      </c>
      <c r="F15" s="24" t="s">
        <v>78</v>
      </c>
      <c r="G15" s="14">
        <f t="shared" si="2"/>
        <v>8.3999999999999964E-2</v>
      </c>
      <c r="H15" s="14" t="s">
        <v>70</v>
      </c>
      <c r="J15" s="15">
        <f t="shared" si="1"/>
        <v>6.5624999999999975E-2</v>
      </c>
      <c r="K15" s="16" t="s">
        <v>72</v>
      </c>
    </row>
    <row r="16" spans="1:19">
      <c r="A16" s="4">
        <v>1973</v>
      </c>
      <c r="C16" s="14">
        <f>'Wärtsilä_2016..'!D19</f>
        <v>0.42099999999999999</v>
      </c>
      <c r="D16" s="4" t="s">
        <v>66</v>
      </c>
      <c r="E16" s="14">
        <f>C16-Szczepanek_2015!$H$5</f>
        <v>9.5999999999999974E-2</v>
      </c>
      <c r="F16" s="24" t="s">
        <v>78</v>
      </c>
      <c r="G16" s="14">
        <f t="shared" si="2"/>
        <v>8.5999999999999965E-2</v>
      </c>
      <c r="H16" s="14" t="s">
        <v>70</v>
      </c>
      <c r="J16" s="15">
        <f t="shared" si="1"/>
        <v>6.7187499999999969E-2</v>
      </c>
      <c r="K16" s="16" t="s">
        <v>72</v>
      </c>
    </row>
    <row r="17" spans="1:11">
      <c r="A17" s="4">
        <v>1974</v>
      </c>
      <c r="C17" s="14">
        <f>'Wärtsilä_2016..'!D20</f>
        <v>0.42299999999999999</v>
      </c>
      <c r="D17" s="4" t="s">
        <v>66</v>
      </c>
      <c r="E17" s="14">
        <f>C17-Szczepanek_2015!$H$5</f>
        <v>9.7999999999999976E-2</v>
      </c>
      <c r="F17" s="24" t="s">
        <v>78</v>
      </c>
      <c r="G17" s="14">
        <f t="shared" si="2"/>
        <v>8.6999999999999966E-2</v>
      </c>
      <c r="H17" s="14" t="s">
        <v>70</v>
      </c>
      <c r="J17" s="15">
        <f t="shared" si="1"/>
        <v>6.7968749999999967E-2</v>
      </c>
      <c r="K17" s="16" t="s">
        <v>72</v>
      </c>
    </row>
    <row r="18" spans="1:11">
      <c r="A18" s="4">
        <v>1975</v>
      </c>
      <c r="C18" s="14">
        <f>'Wärtsilä_2016..'!D21</f>
        <v>0.42499999999999999</v>
      </c>
      <c r="D18" s="4" t="s">
        <v>66</v>
      </c>
      <c r="E18" s="14">
        <f>C18-Szczepanek_2015!$H$5</f>
        <v>9.9999999999999978E-2</v>
      </c>
      <c r="F18" s="24" t="s">
        <v>78</v>
      </c>
      <c r="G18" s="14">
        <f t="shared" si="2"/>
        <v>8.8999999999999968E-2</v>
      </c>
      <c r="H18" s="14" t="s">
        <v>70</v>
      </c>
      <c r="J18" s="15">
        <f t="shared" si="1"/>
        <v>6.9531249999999975E-2</v>
      </c>
      <c r="K18" s="16" t="s">
        <v>72</v>
      </c>
    </row>
    <row r="19" spans="1:11">
      <c r="A19" s="4">
        <v>1976</v>
      </c>
      <c r="C19" s="14">
        <f>'Wärtsilä_2016..'!D22</f>
        <v>0.42599999999999999</v>
      </c>
      <c r="D19" s="4" t="s">
        <v>66</v>
      </c>
      <c r="E19" s="14">
        <f>C19-Szczepanek_2015!$H$5</f>
        <v>0.10099999999999998</v>
      </c>
      <c r="F19" s="24" t="s">
        <v>78</v>
      </c>
      <c r="G19" s="14">
        <f t="shared" si="2"/>
        <v>9.099999999999997E-2</v>
      </c>
      <c r="H19" s="14" t="s">
        <v>70</v>
      </c>
      <c r="J19" s="15">
        <f t="shared" si="1"/>
        <v>7.1093749999999983E-2</v>
      </c>
      <c r="K19" s="16" t="s">
        <v>72</v>
      </c>
    </row>
    <row r="20" spans="1:11">
      <c r="A20" s="4">
        <v>1977</v>
      </c>
      <c r="C20" s="14">
        <f>'Wärtsilä_2016..'!D23</f>
        <v>0.42699999999999999</v>
      </c>
      <c r="D20" s="4" t="s">
        <v>66</v>
      </c>
      <c r="E20" s="14">
        <f>C20-Szczepanek_2015!$H$5</f>
        <v>0.10199999999999998</v>
      </c>
      <c r="F20" s="24" t="s">
        <v>78</v>
      </c>
      <c r="G20" s="14">
        <f t="shared" si="2"/>
        <v>9.2999999999999972E-2</v>
      </c>
      <c r="H20" s="14" t="s">
        <v>70</v>
      </c>
      <c r="J20" s="15">
        <f t="shared" si="1"/>
        <v>7.2656249999999978E-2</v>
      </c>
      <c r="K20" s="16" t="s">
        <v>72</v>
      </c>
    </row>
    <row r="21" spans="1:11">
      <c r="A21" s="4">
        <v>1978</v>
      </c>
      <c r="C21" s="14">
        <f>'Wärtsilä_2016..'!D24</f>
        <v>0.42799999999999999</v>
      </c>
      <c r="D21" s="4" t="s">
        <v>66</v>
      </c>
      <c r="E21" s="14">
        <f>C21-Szczepanek_2015!$H$5</f>
        <v>0.10299999999999998</v>
      </c>
      <c r="F21" s="24" t="s">
        <v>78</v>
      </c>
      <c r="G21" s="14">
        <f t="shared" si="2"/>
        <v>9.5999999999999974E-2</v>
      </c>
      <c r="H21" s="14" t="s">
        <v>70</v>
      </c>
      <c r="J21" s="15">
        <f t="shared" si="1"/>
        <v>7.4999999999999983E-2</v>
      </c>
      <c r="K21" s="16" t="s">
        <v>72</v>
      </c>
    </row>
    <row r="22" spans="1:11">
      <c r="A22" s="4">
        <v>1979</v>
      </c>
      <c r="C22" s="14">
        <f>'Wärtsilä_2016..'!D25</f>
        <v>0.43</v>
      </c>
      <c r="D22" s="4" t="s">
        <v>66</v>
      </c>
      <c r="E22" s="14">
        <f>C22-Szczepanek_2015!$H$5</f>
        <v>0.10499999999999998</v>
      </c>
      <c r="F22" s="24" t="s">
        <v>78</v>
      </c>
      <c r="G22" s="14">
        <f t="shared" si="2"/>
        <v>9.7999999999999976E-2</v>
      </c>
      <c r="H22" s="14" t="s">
        <v>70</v>
      </c>
      <c r="J22" s="15">
        <f t="shared" si="1"/>
        <v>7.6562499999999978E-2</v>
      </c>
      <c r="K22" s="16" t="s">
        <v>72</v>
      </c>
    </row>
    <row r="23" spans="1:11">
      <c r="A23" s="4">
        <v>1980</v>
      </c>
      <c r="C23" s="14">
        <f>'Wärtsilä_2016..'!D26</f>
        <v>0.43099999999999999</v>
      </c>
      <c r="D23" s="4" t="s">
        <v>66</v>
      </c>
      <c r="E23" s="14">
        <f>C23-Szczepanek_2015!$H$5</f>
        <v>0.10599999999999998</v>
      </c>
      <c r="F23" s="24" t="s">
        <v>78</v>
      </c>
      <c r="G23" s="14">
        <f t="shared" si="2"/>
        <v>9.9999999999999978E-2</v>
      </c>
      <c r="H23" s="14" t="s">
        <v>70</v>
      </c>
      <c r="J23" s="15">
        <f t="shared" si="1"/>
        <v>7.8124999999999986E-2</v>
      </c>
      <c r="K23" s="16" t="s">
        <v>72</v>
      </c>
    </row>
    <row r="24" spans="1:11">
      <c r="A24" s="4">
        <v>1981</v>
      </c>
      <c r="C24" s="14">
        <f>'Wärtsilä_2016..'!D27</f>
        <v>0.433</v>
      </c>
      <c r="D24" s="4" t="s">
        <v>66</v>
      </c>
      <c r="E24" s="14">
        <f>C24-Szczepanek_2015!$H$5</f>
        <v>0.10799999999999998</v>
      </c>
      <c r="F24" s="24" t="s">
        <v>78</v>
      </c>
      <c r="G24" s="14">
        <f t="shared" si="2"/>
        <v>0.10099999999999998</v>
      </c>
      <c r="H24" s="14" t="s">
        <v>70</v>
      </c>
      <c r="J24" s="15">
        <f t="shared" si="1"/>
        <v>7.8906249999999983E-2</v>
      </c>
      <c r="K24" s="16" t="s">
        <v>72</v>
      </c>
    </row>
    <row r="25" spans="1:11">
      <c r="A25" s="4">
        <v>1982</v>
      </c>
      <c r="C25" s="14">
        <f>'Wärtsilä_2016..'!D28</f>
        <v>0.435</v>
      </c>
      <c r="D25" s="4" t="s">
        <v>66</v>
      </c>
      <c r="E25" s="14">
        <f>C25-Szczepanek_2015!$H$5</f>
        <v>0.10999999999999999</v>
      </c>
      <c r="F25" s="24" t="s">
        <v>78</v>
      </c>
      <c r="G25" s="14">
        <f t="shared" si="2"/>
        <v>0.10199999999999998</v>
      </c>
      <c r="H25" s="14" t="s">
        <v>70</v>
      </c>
      <c r="J25" s="15">
        <f t="shared" si="1"/>
        <v>7.9687499999999981E-2</v>
      </c>
      <c r="K25" s="16" t="s">
        <v>72</v>
      </c>
    </row>
    <row r="26" spans="1:11">
      <c r="A26" s="4">
        <v>1983</v>
      </c>
      <c r="C26" s="14">
        <f>'Wärtsilä_2016..'!D29</f>
        <v>0.436</v>
      </c>
      <c r="D26" s="4" t="s">
        <v>66</v>
      </c>
      <c r="E26" s="14">
        <f>C26-Szczepanek_2015!$H$5</f>
        <v>0.11099999999999999</v>
      </c>
      <c r="F26" s="24" t="s">
        <v>78</v>
      </c>
      <c r="G26" s="14">
        <f t="shared" si="2"/>
        <v>0.10299999999999998</v>
      </c>
      <c r="H26" s="14" t="s">
        <v>70</v>
      </c>
      <c r="J26" s="15">
        <f t="shared" si="1"/>
        <v>8.0468749999999978E-2</v>
      </c>
      <c r="K26" s="16" t="s">
        <v>72</v>
      </c>
    </row>
    <row r="27" spans="1:11">
      <c r="A27" s="4">
        <v>1984</v>
      </c>
      <c r="C27" s="14">
        <f>'Wärtsilä_2016..'!D30</f>
        <v>0.438</v>
      </c>
      <c r="D27" s="4" t="s">
        <v>66</v>
      </c>
      <c r="E27" s="14">
        <f>C27-Szczepanek_2015!$H$5</f>
        <v>0.11299999999999999</v>
      </c>
      <c r="F27" s="24" t="s">
        <v>78</v>
      </c>
      <c r="G27" s="14">
        <f t="shared" si="2"/>
        <v>0.10499999999999998</v>
      </c>
      <c r="H27" s="14" t="s">
        <v>70</v>
      </c>
      <c r="J27" s="15">
        <f t="shared" si="1"/>
        <v>8.2031249999999986E-2</v>
      </c>
      <c r="K27" s="16" t="s">
        <v>72</v>
      </c>
    </row>
    <row r="28" spans="1:11">
      <c r="A28" s="4">
        <v>1985</v>
      </c>
      <c r="C28" s="14">
        <f>'Wärtsilä_2016..'!D31</f>
        <v>0.44</v>
      </c>
      <c r="D28" s="4" t="s">
        <v>66</v>
      </c>
      <c r="E28" s="14">
        <f>C28-Szczepanek_2015!$H$5</f>
        <v>0.11499999999999999</v>
      </c>
      <c r="F28" s="24" t="s">
        <v>78</v>
      </c>
      <c r="G28" s="14">
        <f t="shared" si="2"/>
        <v>0.10599999999999998</v>
      </c>
      <c r="H28" s="14" t="s">
        <v>70</v>
      </c>
      <c r="J28" s="15">
        <f t="shared" si="1"/>
        <v>8.2812499999999983E-2</v>
      </c>
      <c r="K28" s="16" t="s">
        <v>72</v>
      </c>
    </row>
    <row r="29" spans="1:11">
      <c r="A29" s="4">
        <v>1986</v>
      </c>
      <c r="C29" s="14">
        <f>'Wärtsilä_2016..'!D32</f>
        <v>0.442</v>
      </c>
      <c r="D29" s="4" t="s">
        <v>66</v>
      </c>
      <c r="E29" s="14">
        <f>C29-Szczepanek_2015!$H$5</f>
        <v>0.11699999999999999</v>
      </c>
      <c r="F29" s="24" t="s">
        <v>78</v>
      </c>
      <c r="G29" s="14">
        <f t="shared" si="2"/>
        <v>0.10799999999999998</v>
      </c>
      <c r="H29" s="14" t="s">
        <v>70</v>
      </c>
      <c r="J29" s="15">
        <f t="shared" si="1"/>
        <v>8.4374999999999992E-2</v>
      </c>
      <c r="K29" s="16" t="s">
        <v>72</v>
      </c>
    </row>
    <row r="30" spans="1:11">
      <c r="A30" s="4">
        <v>1987</v>
      </c>
      <c r="C30" s="14">
        <f>'Wärtsilä_2016..'!D33</f>
        <v>0.44400000000000001</v>
      </c>
      <c r="D30" s="4" t="s">
        <v>66</v>
      </c>
      <c r="E30" s="14">
        <f>C30-Szczepanek_2015!$H$5</f>
        <v>0.11899999999999999</v>
      </c>
      <c r="F30" s="24" t="s">
        <v>78</v>
      </c>
      <c r="G30" s="14">
        <f t="shared" si="2"/>
        <v>0.10999999999999999</v>
      </c>
      <c r="H30" s="14" t="s">
        <v>70</v>
      </c>
      <c r="J30" s="15">
        <f t="shared" si="1"/>
        <v>8.5937499999999986E-2</v>
      </c>
      <c r="K30" s="16" t="s">
        <v>72</v>
      </c>
    </row>
    <row r="31" spans="1:11">
      <c r="A31" s="4">
        <v>1988</v>
      </c>
      <c r="C31" s="14">
        <f>'Wärtsilä_2016..'!D34</f>
        <v>0.44700000000000001</v>
      </c>
      <c r="D31" s="4" t="s">
        <v>66</v>
      </c>
      <c r="E31" s="14">
        <f>C31-Szczepanek_2015!$H$5</f>
        <v>0.122</v>
      </c>
      <c r="F31" s="24" t="s">
        <v>78</v>
      </c>
      <c r="G31" s="14">
        <f t="shared" si="2"/>
        <v>0.11099999999999999</v>
      </c>
      <c r="H31" s="14" t="s">
        <v>70</v>
      </c>
      <c r="J31" s="15">
        <f t="shared" si="1"/>
        <v>8.6718749999999983E-2</v>
      </c>
      <c r="K31" s="16" t="s">
        <v>72</v>
      </c>
    </row>
    <row r="32" spans="1:11">
      <c r="A32" s="4">
        <v>1989</v>
      </c>
      <c r="C32" s="14">
        <f>'Wärtsilä_2016..'!D35</f>
        <v>0.44900000000000001</v>
      </c>
      <c r="D32" s="4" t="s">
        <v>66</v>
      </c>
      <c r="E32" s="14">
        <f>C32-Szczepanek_2015!$H$5</f>
        <v>0.124</v>
      </c>
      <c r="F32" s="24" t="s">
        <v>78</v>
      </c>
      <c r="G32" s="14">
        <f t="shared" si="2"/>
        <v>0.11299999999999999</v>
      </c>
      <c r="H32" s="14" t="s">
        <v>70</v>
      </c>
      <c r="J32" s="15">
        <f t="shared" si="1"/>
        <v>8.8281249999999992E-2</v>
      </c>
      <c r="K32" s="16" t="s">
        <v>72</v>
      </c>
    </row>
    <row r="33" spans="1:11">
      <c r="A33" s="4">
        <v>1990</v>
      </c>
      <c r="C33" s="14">
        <f>'Wärtsilä_2016..'!D36</f>
        <v>0.45</v>
      </c>
      <c r="D33" s="4" t="s">
        <v>66</v>
      </c>
      <c r="E33" s="14">
        <f>C33-Szczepanek_2015!$H$5</f>
        <v>0.125</v>
      </c>
      <c r="F33" s="24" t="s">
        <v>78</v>
      </c>
      <c r="G33" s="14">
        <f t="shared" si="2"/>
        <v>0.11499999999999999</v>
      </c>
      <c r="H33" s="14" t="s">
        <v>70</v>
      </c>
      <c r="J33" s="15">
        <f t="shared" si="1"/>
        <v>8.984375E-2</v>
      </c>
      <c r="K33" s="16" t="s">
        <v>72</v>
      </c>
    </row>
    <row r="34" spans="1:11">
      <c r="A34" s="4">
        <v>1991</v>
      </c>
      <c r="C34" s="14">
        <f>'Wärtsilä_2016..'!D37</f>
        <v>0.45100000000000001</v>
      </c>
      <c r="D34" s="4" t="s">
        <v>66</v>
      </c>
      <c r="E34" s="14">
        <f>C34-Szczepanek_2015!$H$5</f>
        <v>0.126</v>
      </c>
      <c r="F34" s="24" t="s">
        <v>78</v>
      </c>
      <c r="G34" s="14">
        <f t="shared" si="2"/>
        <v>0.11699999999999999</v>
      </c>
      <c r="H34" s="14" t="s">
        <v>70</v>
      </c>
      <c r="J34" s="15">
        <f t="shared" si="1"/>
        <v>9.1406249999999994E-2</v>
      </c>
      <c r="K34" s="16" t="s">
        <v>72</v>
      </c>
    </row>
    <row r="35" spans="1:11">
      <c r="A35" s="4">
        <v>1992</v>
      </c>
      <c r="C35" s="14">
        <f>'Wärtsilä_2016..'!D38</f>
        <v>0.45200000000000001</v>
      </c>
      <c r="D35" s="4" t="s">
        <v>66</v>
      </c>
      <c r="E35" s="14">
        <f>C35-Szczepanek_2015!$H$5</f>
        <v>0.127</v>
      </c>
      <c r="F35" s="24" t="s">
        <v>78</v>
      </c>
      <c r="G35" s="14">
        <f t="shared" si="2"/>
        <v>0.11899999999999999</v>
      </c>
      <c r="H35" s="14" t="s">
        <v>70</v>
      </c>
      <c r="J35" s="15">
        <f t="shared" si="1"/>
        <v>9.2968749999999989E-2</v>
      </c>
      <c r="K35" s="16" t="s">
        <v>72</v>
      </c>
    </row>
    <row r="36" spans="1:11">
      <c r="A36" s="4">
        <v>1993</v>
      </c>
      <c r="C36" s="14">
        <f>'Wärtsilä_2016..'!D39</f>
        <v>0.45300000000000001</v>
      </c>
      <c r="D36" s="4" t="s">
        <v>66</v>
      </c>
      <c r="E36" s="14">
        <f>C36-Szczepanek_2015!$H$5</f>
        <v>0.128</v>
      </c>
      <c r="F36" s="24" t="s">
        <v>78</v>
      </c>
      <c r="G36" s="14">
        <f t="shared" si="2"/>
        <v>0.122</v>
      </c>
      <c r="H36" s="14" t="s">
        <v>70</v>
      </c>
      <c r="J36" s="15">
        <f t="shared" si="1"/>
        <v>9.5312499999999994E-2</v>
      </c>
      <c r="K36" s="16" t="s">
        <v>72</v>
      </c>
    </row>
    <row r="37" spans="1:11">
      <c r="A37" s="4">
        <v>1994</v>
      </c>
      <c r="C37" s="14">
        <f>'Wärtsilä_2016..'!D40</f>
        <v>0.45300000000000001</v>
      </c>
      <c r="D37" s="4" t="s">
        <v>66</v>
      </c>
      <c r="E37" s="14">
        <f>C37-Szczepanek_2015!$H$5</f>
        <v>0.128</v>
      </c>
      <c r="F37" s="24" t="s">
        <v>78</v>
      </c>
      <c r="G37" s="14">
        <f t="shared" si="2"/>
        <v>0.124</v>
      </c>
      <c r="H37" s="14" t="s">
        <v>70</v>
      </c>
      <c r="J37" s="15">
        <f t="shared" si="1"/>
        <v>9.6875000000000003E-2</v>
      </c>
      <c r="K37" s="16" t="s">
        <v>72</v>
      </c>
    </row>
    <row r="38" spans="1:11">
      <c r="A38" s="4">
        <v>1995</v>
      </c>
      <c r="C38" s="14">
        <f>'Wärtsilä_2016..'!D41</f>
        <v>0.45400000000000001</v>
      </c>
      <c r="D38" s="4" t="s">
        <v>66</v>
      </c>
      <c r="E38" s="14">
        <f>C38-Szczepanek_2015!$H$5</f>
        <v>0.129</v>
      </c>
      <c r="F38" s="24" t="s">
        <v>78</v>
      </c>
      <c r="G38" s="14">
        <f t="shared" si="2"/>
        <v>0.125</v>
      </c>
      <c r="H38" s="14" t="s">
        <v>70</v>
      </c>
      <c r="J38" s="15">
        <f t="shared" si="1"/>
        <v>9.765625E-2</v>
      </c>
      <c r="K38" s="16" t="s">
        <v>72</v>
      </c>
    </row>
    <row r="39" spans="1:11">
      <c r="A39" s="4">
        <v>1996</v>
      </c>
      <c r="C39" s="14">
        <f>'Wärtsilä_2016..'!D42</f>
        <v>0.45500000000000002</v>
      </c>
      <c r="D39" s="4" t="s">
        <v>66</v>
      </c>
      <c r="E39" s="14">
        <f>C39-Szczepanek_2015!$H$5</f>
        <v>0.13</v>
      </c>
      <c r="F39" s="24" t="s">
        <v>78</v>
      </c>
      <c r="G39" s="14">
        <f t="shared" si="2"/>
        <v>0.126</v>
      </c>
      <c r="H39" s="14" t="s">
        <v>70</v>
      </c>
      <c r="J39" s="15">
        <f t="shared" si="1"/>
        <v>9.8437499999999997E-2</v>
      </c>
      <c r="K39" s="16" t="s">
        <v>72</v>
      </c>
    </row>
    <row r="40" spans="1:11">
      <c r="A40" s="4">
        <v>1997</v>
      </c>
      <c r="C40" s="14">
        <f>'Wärtsilä_2016..'!D43</f>
        <v>0.45600000000000002</v>
      </c>
      <c r="D40" s="4" t="s">
        <v>66</v>
      </c>
      <c r="E40" s="14">
        <f>C40-Szczepanek_2015!$H$5</f>
        <v>0.13100000000000001</v>
      </c>
      <c r="F40" s="24" t="s">
        <v>78</v>
      </c>
      <c r="G40" s="14">
        <f t="shared" si="2"/>
        <v>0.127</v>
      </c>
      <c r="H40" s="14" t="s">
        <v>70</v>
      </c>
      <c r="J40" s="15">
        <f t="shared" si="1"/>
        <v>9.9218749999999994E-2</v>
      </c>
      <c r="K40" s="16" t="s">
        <v>72</v>
      </c>
    </row>
    <row r="41" spans="1:11">
      <c r="A41" s="4">
        <v>1998</v>
      </c>
      <c r="C41" s="14">
        <f>'Wärtsilä_2016..'!D44</f>
        <v>0.45600000000000002</v>
      </c>
      <c r="D41" s="4" t="s">
        <v>66</v>
      </c>
      <c r="E41" s="14">
        <f>C41-Szczepanek_2015!$H$5</f>
        <v>0.13100000000000001</v>
      </c>
      <c r="F41" s="24" t="s">
        <v>78</v>
      </c>
      <c r="G41" s="14">
        <f t="shared" si="2"/>
        <v>0.128</v>
      </c>
      <c r="H41" s="14" t="s">
        <v>70</v>
      </c>
      <c r="J41" s="15">
        <f>G41*(J$42/G$42)</f>
        <v>0.1</v>
      </c>
      <c r="K41" s="16" t="s">
        <v>72</v>
      </c>
    </row>
    <row r="42" spans="1:11">
      <c r="A42" s="4">
        <v>1999</v>
      </c>
      <c r="C42" s="14">
        <f>'Wärtsilä_2016..'!D45</f>
        <v>0.45700000000000002</v>
      </c>
      <c r="D42" s="4" t="s">
        <v>66</v>
      </c>
      <c r="E42" s="14">
        <f>C42-Szczepanek_2015!$H$5</f>
        <v>0.13200000000000001</v>
      </c>
      <c r="F42" s="24" t="s">
        <v>78</v>
      </c>
      <c r="G42" s="14">
        <f t="shared" si="2"/>
        <v>0.128</v>
      </c>
      <c r="H42" s="14" t="s">
        <v>70</v>
      </c>
      <c r="J42" s="22">
        <v>0.1</v>
      </c>
      <c r="K42" s="23" t="s">
        <v>69</v>
      </c>
    </row>
    <row r="43" spans="1:11">
      <c r="A43" s="4">
        <v>2000</v>
      </c>
      <c r="C43" s="14">
        <f>'Wärtsilä_2016..'!D46</f>
        <v>0.45800000000000002</v>
      </c>
      <c r="D43" s="4" t="s">
        <v>66</v>
      </c>
      <c r="E43" s="14">
        <f>C43-Szczepanek_2015!$H$5</f>
        <v>0.13300000000000001</v>
      </c>
      <c r="F43" s="24" t="s">
        <v>78</v>
      </c>
      <c r="G43" s="14">
        <f t="shared" si="2"/>
        <v>0.129</v>
      </c>
      <c r="H43" s="14" t="s">
        <v>70</v>
      </c>
      <c r="J43" s="15">
        <f>G43*(J$42/G$42)</f>
        <v>0.10078125</v>
      </c>
      <c r="K43" s="16" t="s">
        <v>72</v>
      </c>
    </row>
    <row r="44" spans="1:11">
      <c r="A44" s="4">
        <v>2001</v>
      </c>
      <c r="C44" s="14">
        <f>'Wärtsilä_2016..'!D47</f>
        <v>0.45800000000000002</v>
      </c>
      <c r="D44" s="4" t="s">
        <v>66</v>
      </c>
      <c r="E44" s="14">
        <f>C44-Szczepanek_2015!$H$5</f>
        <v>0.13300000000000001</v>
      </c>
      <c r="F44" s="24" t="s">
        <v>78</v>
      </c>
      <c r="G44" s="14">
        <f t="shared" si="2"/>
        <v>0.13</v>
      </c>
      <c r="H44" s="14" t="s">
        <v>70</v>
      </c>
      <c r="J44" s="15">
        <f t="shared" ref="J44:J62" si="3">G44*(J$42/G$42)</f>
        <v>0.1015625</v>
      </c>
      <c r="K44" s="16" t="s">
        <v>72</v>
      </c>
    </row>
    <row r="45" spans="1:11">
      <c r="A45" s="4">
        <v>2002</v>
      </c>
      <c r="C45" s="14">
        <f>'Wärtsilä_2016..'!D48</f>
        <v>0.45800000000000002</v>
      </c>
      <c r="D45" s="4" t="s">
        <v>66</v>
      </c>
      <c r="E45" s="14">
        <f>C45-Szczepanek_2015!$H$5</f>
        <v>0.13300000000000001</v>
      </c>
      <c r="F45" s="24" t="s">
        <v>78</v>
      </c>
      <c r="G45" s="14">
        <f t="shared" si="2"/>
        <v>0.13100000000000001</v>
      </c>
      <c r="H45" s="14" t="s">
        <v>70</v>
      </c>
      <c r="J45" s="15">
        <f t="shared" si="3"/>
        <v>0.10234375000000001</v>
      </c>
      <c r="K45" s="16" t="s">
        <v>72</v>
      </c>
    </row>
    <row r="46" spans="1:11">
      <c r="A46" s="4">
        <v>2003</v>
      </c>
      <c r="C46" s="14">
        <f>'Wärtsilä_2016..'!D49</f>
        <v>0.45800000000000002</v>
      </c>
      <c r="D46" s="4" t="s">
        <v>66</v>
      </c>
      <c r="E46" s="14">
        <f>C46-Szczepanek_2015!$H$5</f>
        <v>0.13300000000000001</v>
      </c>
      <c r="F46" s="24" t="s">
        <v>78</v>
      </c>
      <c r="G46" s="14">
        <f t="shared" si="2"/>
        <v>0.13100000000000001</v>
      </c>
      <c r="H46" s="14" t="s">
        <v>70</v>
      </c>
      <c r="J46" s="15">
        <f t="shared" si="3"/>
        <v>0.10234375000000001</v>
      </c>
      <c r="K46" s="16" t="s">
        <v>72</v>
      </c>
    </row>
    <row r="47" spans="1:11">
      <c r="A47" s="4">
        <v>2004</v>
      </c>
      <c r="C47" s="14">
        <f>'Wärtsilä_2016..'!D50</f>
        <v>0.45800000000000002</v>
      </c>
      <c r="D47" s="4" t="s">
        <v>66</v>
      </c>
      <c r="E47" s="14">
        <f>C47-Szczepanek_2015!$H$5</f>
        <v>0.13300000000000001</v>
      </c>
      <c r="F47" s="24" t="s">
        <v>78</v>
      </c>
      <c r="G47" s="14">
        <f t="shared" si="2"/>
        <v>0.13200000000000001</v>
      </c>
      <c r="H47" s="14" t="s">
        <v>70</v>
      </c>
      <c r="J47" s="15">
        <f t="shared" si="3"/>
        <v>0.10312500000000001</v>
      </c>
      <c r="K47" s="16" t="s">
        <v>72</v>
      </c>
    </row>
    <row r="48" spans="1:11">
      <c r="A48" s="4">
        <v>2005</v>
      </c>
      <c r="C48" s="14">
        <f>'Wärtsilä_2016..'!D51</f>
        <v>0.45800000000000002</v>
      </c>
      <c r="D48" s="4" t="s">
        <v>66</v>
      </c>
      <c r="E48" s="14">
        <f>C48-Szczepanek_2015!$H$5</f>
        <v>0.13300000000000001</v>
      </c>
      <c r="F48" s="24" t="s">
        <v>78</v>
      </c>
      <c r="G48" s="14">
        <f t="shared" si="2"/>
        <v>0.13300000000000001</v>
      </c>
      <c r="H48" s="14" t="s">
        <v>70</v>
      </c>
      <c r="J48" s="15">
        <f t="shared" si="3"/>
        <v>0.10390625000000001</v>
      </c>
      <c r="K48" s="16" t="s">
        <v>72</v>
      </c>
    </row>
    <row r="49" spans="1:18">
      <c r="A49" s="4">
        <v>2006</v>
      </c>
      <c r="C49" s="14">
        <f>'Wärtsilä_2016..'!D52</f>
        <v>0.45800000000000002</v>
      </c>
      <c r="D49" s="4" t="s">
        <v>66</v>
      </c>
      <c r="E49" s="14">
        <f>C49-Szczepanek_2015!$H$5</f>
        <v>0.13300000000000001</v>
      </c>
      <c r="F49" s="24" t="s">
        <v>78</v>
      </c>
      <c r="G49" s="14">
        <f t="shared" si="2"/>
        <v>0.13300000000000001</v>
      </c>
      <c r="H49" s="14" t="s">
        <v>70</v>
      </c>
      <c r="J49" s="15">
        <f t="shared" si="3"/>
        <v>0.10390625000000001</v>
      </c>
      <c r="K49" s="16" t="s">
        <v>72</v>
      </c>
    </row>
    <row r="50" spans="1:18">
      <c r="A50" s="4">
        <v>2007</v>
      </c>
      <c r="C50" s="14">
        <f>'Wärtsilä_2016..'!D53</f>
        <v>0.45800000000000002</v>
      </c>
      <c r="D50" s="4" t="s">
        <v>66</v>
      </c>
      <c r="E50" s="14">
        <f>C50-Szczepanek_2015!$H$5</f>
        <v>0.13300000000000001</v>
      </c>
      <c r="F50" s="24" t="s">
        <v>78</v>
      </c>
      <c r="G50" s="14">
        <f t="shared" si="2"/>
        <v>0.13300000000000001</v>
      </c>
      <c r="H50" s="14" t="s">
        <v>70</v>
      </c>
      <c r="J50" s="15">
        <f t="shared" si="3"/>
        <v>0.10390625000000001</v>
      </c>
      <c r="K50" s="16" t="s">
        <v>72</v>
      </c>
    </row>
    <row r="51" spans="1:18">
      <c r="A51" s="4">
        <v>2008</v>
      </c>
      <c r="C51" s="14">
        <f>'Wärtsilä_2016..'!D54</f>
        <v>0.45800000000000002</v>
      </c>
      <c r="D51" s="4" t="s">
        <v>66</v>
      </c>
      <c r="E51" s="14">
        <f>C51-Szczepanek_2015!$H$5</f>
        <v>0.13300000000000001</v>
      </c>
      <c r="F51" s="24" t="s">
        <v>78</v>
      </c>
      <c r="G51" s="14">
        <f t="shared" si="2"/>
        <v>0.13300000000000001</v>
      </c>
      <c r="H51" s="14" t="s">
        <v>70</v>
      </c>
      <c r="J51" s="15">
        <f t="shared" si="3"/>
        <v>0.10390625000000001</v>
      </c>
      <c r="K51" s="16" t="s">
        <v>72</v>
      </c>
    </row>
    <row r="52" spans="1:18">
      <c r="A52" s="4">
        <v>2009</v>
      </c>
      <c r="C52" s="14">
        <f>'Wärtsilä_2016..'!D55</f>
        <v>0.45800000000000002</v>
      </c>
      <c r="D52" s="4" t="s">
        <v>66</v>
      </c>
      <c r="E52" s="14">
        <f>C52-Szczepanek_2015!$H$5</f>
        <v>0.13300000000000001</v>
      </c>
      <c r="F52" s="24" t="s">
        <v>78</v>
      </c>
      <c r="G52" s="14">
        <f t="shared" si="2"/>
        <v>0.13300000000000001</v>
      </c>
      <c r="H52" s="14" t="s">
        <v>70</v>
      </c>
      <c r="J52" s="15">
        <f t="shared" si="3"/>
        <v>0.10390625000000001</v>
      </c>
      <c r="K52" s="16" t="s">
        <v>72</v>
      </c>
    </row>
    <row r="53" spans="1:18">
      <c r="A53" s="4">
        <v>2010</v>
      </c>
      <c r="C53" s="14">
        <f>'Wärtsilä_2016..'!D56</f>
        <v>0.45900000000000002</v>
      </c>
      <c r="D53" s="4" t="s">
        <v>66</v>
      </c>
      <c r="E53" s="14">
        <f>C53-Szczepanek_2015!$H$5</f>
        <v>0.13400000000000001</v>
      </c>
      <c r="F53" s="24" t="s">
        <v>78</v>
      </c>
      <c r="G53" s="14">
        <f t="shared" si="2"/>
        <v>0.13300000000000001</v>
      </c>
      <c r="H53" s="14" t="s">
        <v>70</v>
      </c>
      <c r="J53" s="15">
        <f t="shared" si="3"/>
        <v>0.10390625000000001</v>
      </c>
      <c r="K53" s="16" t="s">
        <v>72</v>
      </c>
    </row>
    <row r="54" spans="1:18">
      <c r="A54" s="4">
        <v>2011</v>
      </c>
      <c r="C54" s="14">
        <f>'Wärtsilä_2016..'!D57</f>
        <v>0.45900000000000002</v>
      </c>
      <c r="D54" s="4" t="s">
        <v>66</v>
      </c>
      <c r="E54" s="14">
        <f>C54-Szczepanek_2015!$H$5</f>
        <v>0.13400000000000001</v>
      </c>
      <c r="F54" s="24" t="s">
        <v>78</v>
      </c>
      <c r="G54" s="14">
        <f t="shared" si="2"/>
        <v>0.13300000000000001</v>
      </c>
      <c r="H54" s="14" t="s">
        <v>70</v>
      </c>
      <c r="J54" s="15">
        <f t="shared" si="3"/>
        <v>0.10390625000000001</v>
      </c>
      <c r="K54" s="16" t="s">
        <v>72</v>
      </c>
    </row>
    <row r="55" spans="1:18">
      <c r="A55" s="4">
        <v>2012</v>
      </c>
      <c r="C55" s="14">
        <f>'Wärtsilä_2016..'!D58</f>
        <v>0.45900000000000002</v>
      </c>
      <c r="D55" s="4" t="s">
        <v>66</v>
      </c>
      <c r="E55" s="14">
        <f>C55-Szczepanek_2015!$H$5</f>
        <v>0.13400000000000001</v>
      </c>
      <c r="F55" s="24" t="s">
        <v>78</v>
      </c>
      <c r="G55" s="14">
        <f t="shared" si="2"/>
        <v>0.13300000000000001</v>
      </c>
      <c r="H55" s="14" t="s">
        <v>70</v>
      </c>
      <c r="J55" s="15">
        <f t="shared" si="3"/>
        <v>0.10390625000000001</v>
      </c>
      <c r="K55" s="16" t="s">
        <v>72</v>
      </c>
    </row>
    <row r="56" spans="1:18">
      <c r="A56" s="4">
        <v>2013</v>
      </c>
      <c r="C56" s="14">
        <f>'Wärtsilä_2016..'!D59</f>
        <v>0.45900000000000002</v>
      </c>
      <c r="D56" s="4" t="s">
        <v>66</v>
      </c>
      <c r="E56" s="14">
        <f>C56-Szczepanek_2015!$H$5</f>
        <v>0.13400000000000001</v>
      </c>
      <c r="F56" s="24" t="s">
        <v>78</v>
      </c>
      <c r="G56" s="14">
        <f t="shared" si="2"/>
        <v>0.13300000000000001</v>
      </c>
      <c r="H56" s="14" t="s">
        <v>70</v>
      </c>
      <c r="J56" s="15">
        <f t="shared" si="3"/>
        <v>0.10390625000000001</v>
      </c>
      <c r="K56" s="16" t="s">
        <v>72</v>
      </c>
    </row>
    <row r="57" spans="1:18">
      <c r="A57" s="4">
        <v>2014</v>
      </c>
      <c r="C57" s="14">
        <f>'Wärtsilä_2016..'!D60</f>
        <v>0.45900000000000002</v>
      </c>
      <c r="D57" s="4" t="s">
        <v>66</v>
      </c>
      <c r="E57" s="14">
        <f>C57-Szczepanek_2015!$H$5</f>
        <v>0.13400000000000001</v>
      </c>
      <c r="F57" s="24" t="s">
        <v>78</v>
      </c>
      <c r="G57" s="14">
        <f t="shared" si="2"/>
        <v>0.13300000000000001</v>
      </c>
      <c r="H57" s="14" t="s">
        <v>70</v>
      </c>
      <c r="J57" s="15">
        <f t="shared" si="3"/>
        <v>0.10390625000000001</v>
      </c>
      <c r="K57" s="16" t="s">
        <v>72</v>
      </c>
    </row>
    <row r="58" spans="1:18">
      <c r="A58" s="4">
        <v>2015</v>
      </c>
      <c r="C58" s="15">
        <f>C$57</f>
        <v>0.45900000000000002</v>
      </c>
      <c r="D58" s="16" t="s">
        <v>67</v>
      </c>
      <c r="E58" s="14">
        <f>C58-Szczepanek_2015!$H$5</f>
        <v>0.13400000000000001</v>
      </c>
      <c r="F58" s="24" t="s">
        <v>78</v>
      </c>
      <c r="G58" s="14">
        <f t="shared" si="2"/>
        <v>0.13400000000000001</v>
      </c>
      <c r="H58" s="14" t="s">
        <v>70</v>
      </c>
      <c r="J58" s="15">
        <f t="shared" si="3"/>
        <v>0.1046875</v>
      </c>
      <c r="K58" s="16" t="s">
        <v>72</v>
      </c>
    </row>
    <row r="59" spans="1:18">
      <c r="A59" s="4">
        <v>2016</v>
      </c>
      <c r="C59" s="15">
        <f t="shared" ref="C59:C63" si="4">C$57</f>
        <v>0.45900000000000002</v>
      </c>
      <c r="D59" s="16" t="s">
        <v>67</v>
      </c>
      <c r="E59" s="14">
        <f>C59-Szczepanek_2015!$H$5</f>
        <v>0.13400000000000001</v>
      </c>
      <c r="F59" s="24" t="s">
        <v>78</v>
      </c>
      <c r="G59" s="14">
        <f t="shared" si="2"/>
        <v>0.13400000000000001</v>
      </c>
      <c r="H59" s="14" t="s">
        <v>70</v>
      </c>
      <c r="J59" s="15">
        <f t="shared" si="3"/>
        <v>0.1046875</v>
      </c>
      <c r="K59" s="16" t="s">
        <v>72</v>
      </c>
    </row>
    <row r="60" spans="1:18">
      <c r="A60" s="4">
        <v>2017</v>
      </c>
      <c r="C60" s="15">
        <f t="shared" si="4"/>
        <v>0.45900000000000002</v>
      </c>
      <c r="D60" s="16" t="s">
        <v>67</v>
      </c>
      <c r="E60" s="14">
        <f>C60-Szczepanek_2015!$H$5</f>
        <v>0.13400000000000001</v>
      </c>
      <c r="F60" s="24" t="s">
        <v>78</v>
      </c>
      <c r="G60" s="14">
        <f t="shared" si="2"/>
        <v>0.13400000000000001</v>
      </c>
      <c r="H60" s="14" t="s">
        <v>70</v>
      </c>
      <c r="J60" s="15">
        <f t="shared" si="3"/>
        <v>0.1046875</v>
      </c>
      <c r="K60" s="16" t="s">
        <v>72</v>
      </c>
    </row>
    <row r="61" spans="1:18">
      <c r="A61" s="4">
        <v>2018</v>
      </c>
      <c r="C61" s="15">
        <f t="shared" si="4"/>
        <v>0.45900000000000002</v>
      </c>
      <c r="D61" s="16" t="s">
        <v>67</v>
      </c>
      <c r="E61" s="14">
        <f>C61-Szczepanek_2015!$H$5</f>
        <v>0.13400000000000001</v>
      </c>
      <c r="F61" s="24" t="s">
        <v>78</v>
      </c>
      <c r="G61" s="14">
        <f t="shared" si="2"/>
        <v>0.13400000000000001</v>
      </c>
      <c r="H61" s="14" t="s">
        <v>70</v>
      </c>
      <c r="J61" s="15">
        <f t="shared" si="3"/>
        <v>0.1046875</v>
      </c>
      <c r="K61" s="16" t="s">
        <v>72</v>
      </c>
      <c r="M61" s="14"/>
      <c r="N61" s="14"/>
      <c r="Q61" s="14"/>
      <c r="R61" s="14"/>
    </row>
    <row r="62" spans="1:18">
      <c r="A62" s="4">
        <v>2019</v>
      </c>
      <c r="C62" s="15">
        <f t="shared" si="4"/>
        <v>0.45900000000000002</v>
      </c>
      <c r="D62" s="16" t="s">
        <v>67</v>
      </c>
      <c r="E62" s="14">
        <f>C62-Szczepanek_2015!$H$5</f>
        <v>0.13400000000000001</v>
      </c>
      <c r="F62" s="24" t="s">
        <v>78</v>
      </c>
      <c r="G62" s="14">
        <f t="shared" si="2"/>
        <v>0.13400000000000001</v>
      </c>
      <c r="H62" s="14" t="s">
        <v>70</v>
      </c>
      <c r="J62" s="15">
        <f t="shared" si="3"/>
        <v>0.1046875</v>
      </c>
      <c r="K62" s="16" t="s">
        <v>72</v>
      </c>
    </row>
    <row r="63" spans="1:18">
      <c r="A63" s="4">
        <v>2020</v>
      </c>
      <c r="C63" s="15">
        <f t="shared" si="4"/>
        <v>0.45900000000000002</v>
      </c>
      <c r="D63" s="16" t="s">
        <v>67</v>
      </c>
      <c r="E63" s="14">
        <f>C63-Szczepanek_2015!$H$5</f>
        <v>0.13400000000000001</v>
      </c>
      <c r="F63" s="24" t="s">
        <v>78</v>
      </c>
      <c r="G63" s="14">
        <f t="shared" si="2"/>
        <v>0.13400000000000001</v>
      </c>
      <c r="H63" s="14" t="s">
        <v>70</v>
      </c>
      <c r="J63" s="15">
        <f>G63*(J$42/G$42)</f>
        <v>0.1046875</v>
      </c>
      <c r="K63" s="16" t="s">
        <v>72</v>
      </c>
    </row>
    <row r="64" spans="1:18">
      <c r="K64" s="16"/>
    </row>
    <row r="65" spans="11:11">
      <c r="K65" s="16"/>
    </row>
    <row r="66" spans="11:11">
      <c r="K66" s="16"/>
    </row>
    <row r="67" spans="11:11">
      <c r="K67" s="16"/>
    </row>
    <row r="68" spans="11:11">
      <c r="K68" s="16"/>
    </row>
    <row r="69" spans="11:11">
      <c r="K69" s="16"/>
    </row>
    <row r="70" spans="11:11">
      <c r="K70" s="16"/>
    </row>
    <row r="71" spans="11:11">
      <c r="K71" s="16"/>
    </row>
    <row r="72" spans="11:11">
      <c r="K72" s="16"/>
    </row>
    <row r="73" spans="11:11">
      <c r="K73" s="16"/>
    </row>
    <row r="74" spans="11:11">
      <c r="K74" s="16"/>
    </row>
    <row r="75" spans="11:11">
      <c r="K75" s="16"/>
    </row>
    <row r="76" spans="11:11">
      <c r="K76" s="16"/>
    </row>
    <row r="77" spans="11:11">
      <c r="K77" s="16"/>
    </row>
    <row r="78" spans="11:11">
      <c r="K78" s="16"/>
    </row>
    <row r="79" spans="11:11">
      <c r="K79" s="16"/>
    </row>
    <row r="80" spans="11:11">
      <c r="K80" s="16"/>
    </row>
    <row r="81" spans="11:11">
      <c r="K81" s="1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2:K60"/>
  <sheetViews>
    <sheetView zoomScale="80" zoomScaleNormal="80" workbookViewId="0">
      <selection activeCell="D6" sqref="D6"/>
    </sheetView>
  </sheetViews>
  <sheetFormatPr defaultRowHeight="15"/>
  <cols>
    <col min="2" max="2" width="13.7109375" customWidth="1"/>
    <col min="3" max="3" width="31.7109375" bestFit="1" customWidth="1"/>
    <col min="4" max="4" width="13.7109375" customWidth="1"/>
    <col min="7" max="7" width="10.5703125" customWidth="1"/>
    <col min="8" max="8" width="31.7109375" bestFit="1" customWidth="1"/>
    <col min="9" max="9" width="12.42578125" bestFit="1" customWidth="1"/>
  </cols>
  <sheetData>
    <row r="2" spans="1:11">
      <c r="A2" s="18" t="s">
        <v>46</v>
      </c>
    </row>
    <row r="5" spans="1:11">
      <c r="A5" s="19" t="s">
        <v>7</v>
      </c>
      <c r="B5" s="19" t="s">
        <v>0</v>
      </c>
      <c r="C5" s="19" t="s">
        <v>1</v>
      </c>
      <c r="D5" s="19" t="s">
        <v>8</v>
      </c>
      <c r="F5" s="19" t="s">
        <v>7</v>
      </c>
      <c r="G5" s="19" t="s">
        <v>0</v>
      </c>
      <c r="H5" s="19" t="s">
        <v>1</v>
      </c>
      <c r="I5" s="19" t="s">
        <v>8</v>
      </c>
    </row>
    <row r="6" spans="1:11">
      <c r="A6" s="2">
        <v>1960</v>
      </c>
      <c r="B6" s="2" t="s">
        <v>63</v>
      </c>
      <c r="C6" s="2" t="s">
        <v>55</v>
      </c>
      <c r="D6" s="3">
        <v>0.39</v>
      </c>
      <c r="F6" s="2">
        <v>1960</v>
      </c>
      <c r="G6" s="2" t="s">
        <v>63</v>
      </c>
      <c r="H6" s="2" t="s">
        <v>56</v>
      </c>
      <c r="I6" s="3">
        <v>0.441</v>
      </c>
      <c r="K6" s="21"/>
    </row>
    <row r="7" spans="1:11">
      <c r="A7" s="2">
        <v>1961</v>
      </c>
      <c r="B7" s="2" t="s">
        <v>63</v>
      </c>
      <c r="C7" s="2" t="s">
        <v>55</v>
      </c>
      <c r="D7" s="3">
        <v>0.39300000000000002</v>
      </c>
      <c r="F7" s="2">
        <v>1961</v>
      </c>
      <c r="G7" s="2" t="s">
        <v>63</v>
      </c>
      <c r="H7" s="2" t="s">
        <v>56</v>
      </c>
      <c r="I7" s="3">
        <v>0.44400000000000001</v>
      </c>
      <c r="K7" s="21"/>
    </row>
    <row r="8" spans="1:11">
      <c r="A8" s="2">
        <v>1962</v>
      </c>
      <c r="B8" s="2" t="s">
        <v>63</v>
      </c>
      <c r="C8" s="2" t="s">
        <v>55</v>
      </c>
      <c r="D8" s="3">
        <v>0.39700000000000002</v>
      </c>
      <c r="F8" s="2">
        <v>1962</v>
      </c>
      <c r="G8" s="2" t="s">
        <v>63</v>
      </c>
      <c r="H8" s="2" t="s">
        <v>56</v>
      </c>
      <c r="I8" s="3">
        <v>0.44700000000000001</v>
      </c>
      <c r="K8" s="21"/>
    </row>
    <row r="9" spans="1:11">
      <c r="A9" s="2">
        <v>1963</v>
      </c>
      <c r="B9" s="2" t="s">
        <v>63</v>
      </c>
      <c r="C9" s="2" t="s">
        <v>55</v>
      </c>
      <c r="D9" s="3">
        <v>0.4</v>
      </c>
      <c r="F9" s="2">
        <v>1963</v>
      </c>
      <c r="G9" s="2" t="s">
        <v>63</v>
      </c>
      <c r="H9" s="2" t="s">
        <v>56</v>
      </c>
      <c r="I9" s="3">
        <v>0.45</v>
      </c>
      <c r="K9" s="21"/>
    </row>
    <row r="10" spans="1:11">
      <c r="A10" s="2">
        <v>1964</v>
      </c>
      <c r="B10" s="2" t="s">
        <v>63</v>
      </c>
      <c r="C10" s="2" t="s">
        <v>55</v>
      </c>
      <c r="D10" s="3">
        <v>0.40300000000000002</v>
      </c>
      <c r="F10" s="2">
        <v>1964</v>
      </c>
      <c r="G10" s="2" t="s">
        <v>63</v>
      </c>
      <c r="H10" s="2" t="s">
        <v>56</v>
      </c>
      <c r="I10" s="3">
        <v>0.45300000000000001</v>
      </c>
      <c r="K10" s="21"/>
    </row>
    <row r="11" spans="1:11">
      <c r="A11" s="2">
        <v>1965</v>
      </c>
      <c r="B11" s="2" t="s">
        <v>63</v>
      </c>
      <c r="C11" s="2" t="s">
        <v>55</v>
      </c>
      <c r="D11" s="3">
        <v>0.40600000000000003</v>
      </c>
      <c r="F11" s="2">
        <v>1965</v>
      </c>
      <c r="G11" s="2" t="s">
        <v>63</v>
      </c>
      <c r="H11" s="2" t="s">
        <v>56</v>
      </c>
      <c r="I11" s="3">
        <v>0.45600000000000002</v>
      </c>
      <c r="K11" s="21"/>
    </row>
    <row r="12" spans="1:11">
      <c r="A12" s="2">
        <v>1966</v>
      </c>
      <c r="B12" s="2" t="s">
        <v>63</v>
      </c>
      <c r="C12" s="2" t="s">
        <v>55</v>
      </c>
      <c r="D12" s="3">
        <v>0.40799999999999997</v>
      </c>
      <c r="F12" s="2">
        <v>1966</v>
      </c>
      <c r="G12" s="2" t="s">
        <v>63</v>
      </c>
      <c r="H12" s="2" t="s">
        <v>56</v>
      </c>
      <c r="I12" s="3">
        <v>0.45900000000000002</v>
      </c>
      <c r="K12" s="21"/>
    </row>
    <row r="13" spans="1:11">
      <c r="A13" s="2">
        <v>1967</v>
      </c>
      <c r="B13" s="2" t="s">
        <v>63</v>
      </c>
      <c r="C13" s="2" t="s">
        <v>55</v>
      </c>
      <c r="D13" s="3">
        <v>0.40899999999999997</v>
      </c>
      <c r="F13" s="2">
        <v>1967</v>
      </c>
      <c r="G13" s="2" t="s">
        <v>63</v>
      </c>
      <c r="H13" s="2" t="s">
        <v>56</v>
      </c>
      <c r="I13" s="3">
        <v>0.46100000000000002</v>
      </c>
      <c r="K13" s="21"/>
    </row>
    <row r="14" spans="1:11">
      <c r="A14" s="2">
        <v>1968</v>
      </c>
      <c r="B14" s="2" t="s">
        <v>63</v>
      </c>
      <c r="C14" s="2" t="s">
        <v>55</v>
      </c>
      <c r="D14" s="3">
        <v>0.41099999999999998</v>
      </c>
      <c r="F14" s="2">
        <v>1968</v>
      </c>
      <c r="G14" s="2" t="s">
        <v>63</v>
      </c>
      <c r="H14" s="2" t="s">
        <v>56</v>
      </c>
      <c r="I14" s="3">
        <v>0.46400000000000002</v>
      </c>
      <c r="K14" s="21"/>
    </row>
    <row r="15" spans="1:11">
      <c r="A15" s="2">
        <v>1969</v>
      </c>
      <c r="B15" s="2" t="s">
        <v>63</v>
      </c>
      <c r="C15" s="2" t="s">
        <v>55</v>
      </c>
      <c r="D15" s="3">
        <v>0.41199999999999998</v>
      </c>
      <c r="F15" s="2">
        <v>1969</v>
      </c>
      <c r="G15" s="2" t="s">
        <v>63</v>
      </c>
      <c r="H15" s="2" t="s">
        <v>56</v>
      </c>
      <c r="I15" s="3">
        <v>0.46700000000000003</v>
      </c>
      <c r="K15" s="21"/>
    </row>
    <row r="16" spans="1:11">
      <c r="A16" s="2">
        <v>1970</v>
      </c>
      <c r="B16" s="2" t="s">
        <v>63</v>
      </c>
      <c r="C16" s="2" t="s">
        <v>55</v>
      </c>
      <c r="D16" s="3">
        <v>0.41399999999999998</v>
      </c>
      <c r="F16" s="2">
        <v>1970</v>
      </c>
      <c r="G16" s="2" t="s">
        <v>63</v>
      </c>
      <c r="H16" s="2" t="s">
        <v>56</v>
      </c>
      <c r="I16" s="3">
        <v>0.47</v>
      </c>
      <c r="K16" s="21"/>
    </row>
    <row r="17" spans="1:11">
      <c r="A17" s="2">
        <v>1971</v>
      </c>
      <c r="B17" s="2" t="s">
        <v>63</v>
      </c>
      <c r="C17" s="2" t="s">
        <v>55</v>
      </c>
      <c r="D17" s="3">
        <v>0.41599999999999998</v>
      </c>
      <c r="F17" s="2">
        <v>1971</v>
      </c>
      <c r="G17" s="2" t="s">
        <v>63</v>
      </c>
      <c r="H17" s="2" t="s">
        <v>56</v>
      </c>
      <c r="I17" s="3">
        <v>0.47099999999999997</v>
      </c>
      <c r="K17" s="21"/>
    </row>
    <row r="18" spans="1:11">
      <c r="A18" s="2">
        <v>1972</v>
      </c>
      <c r="B18" s="2" t="s">
        <v>63</v>
      </c>
      <c r="C18" s="2" t="s">
        <v>55</v>
      </c>
      <c r="D18" s="3">
        <v>0.41799999999999998</v>
      </c>
      <c r="F18" s="2">
        <v>1972</v>
      </c>
      <c r="G18" s="2" t="s">
        <v>63</v>
      </c>
      <c r="H18" s="2" t="s">
        <v>56</v>
      </c>
      <c r="I18" s="3">
        <v>0.47299999999999998</v>
      </c>
      <c r="K18" s="21"/>
    </row>
    <row r="19" spans="1:11">
      <c r="A19" s="2">
        <v>1973</v>
      </c>
      <c r="B19" s="2" t="s">
        <v>63</v>
      </c>
      <c r="C19" s="2" t="s">
        <v>55</v>
      </c>
      <c r="D19" s="3">
        <v>0.42099999999999999</v>
      </c>
      <c r="F19" s="2">
        <v>1973</v>
      </c>
      <c r="G19" s="2" t="s">
        <v>63</v>
      </c>
      <c r="H19" s="2" t="s">
        <v>56</v>
      </c>
      <c r="I19" s="3">
        <v>0.47499999999999998</v>
      </c>
      <c r="K19" s="21"/>
    </row>
    <row r="20" spans="1:11">
      <c r="A20" s="2">
        <v>1974</v>
      </c>
      <c r="B20" s="2" t="s">
        <v>63</v>
      </c>
      <c r="C20" s="2" t="s">
        <v>55</v>
      </c>
      <c r="D20" s="3">
        <v>0.42299999999999999</v>
      </c>
      <c r="F20" s="2">
        <v>1974</v>
      </c>
      <c r="G20" s="2" t="s">
        <v>63</v>
      </c>
      <c r="H20" s="2" t="s">
        <v>56</v>
      </c>
      <c r="I20" s="3">
        <v>0.47699999999999998</v>
      </c>
      <c r="K20" s="21"/>
    </row>
    <row r="21" spans="1:11">
      <c r="A21" s="2">
        <v>1975</v>
      </c>
      <c r="B21" s="2" t="s">
        <v>63</v>
      </c>
      <c r="C21" s="2" t="s">
        <v>55</v>
      </c>
      <c r="D21" s="3">
        <v>0.42499999999999999</v>
      </c>
      <c r="F21" s="2">
        <v>1975</v>
      </c>
      <c r="G21" s="2" t="s">
        <v>63</v>
      </c>
      <c r="H21" s="2" t="s">
        <v>56</v>
      </c>
      <c r="I21" s="3">
        <v>0.47899999999999998</v>
      </c>
      <c r="K21" s="21"/>
    </row>
    <row r="22" spans="1:11">
      <c r="A22" s="2">
        <v>1976</v>
      </c>
      <c r="B22" s="2" t="s">
        <v>63</v>
      </c>
      <c r="C22" s="2" t="s">
        <v>55</v>
      </c>
      <c r="D22" s="3">
        <v>0.42599999999999999</v>
      </c>
      <c r="F22" s="2">
        <v>1976</v>
      </c>
      <c r="G22" s="2" t="s">
        <v>63</v>
      </c>
      <c r="H22" s="2" t="s">
        <v>56</v>
      </c>
      <c r="I22" s="3">
        <v>0.48199999999999998</v>
      </c>
      <c r="K22" s="21"/>
    </row>
    <row r="23" spans="1:11">
      <c r="A23" s="2">
        <v>1977</v>
      </c>
      <c r="B23" s="2" t="s">
        <v>63</v>
      </c>
      <c r="C23" s="2" t="s">
        <v>55</v>
      </c>
      <c r="D23" s="3">
        <v>0.42699999999999999</v>
      </c>
      <c r="F23" s="2">
        <v>1977</v>
      </c>
      <c r="G23" s="2" t="s">
        <v>63</v>
      </c>
      <c r="H23" s="2" t="s">
        <v>56</v>
      </c>
      <c r="I23" s="3">
        <v>0.48399999999999999</v>
      </c>
      <c r="K23" s="21"/>
    </row>
    <row r="24" spans="1:11">
      <c r="A24" s="2">
        <v>1978</v>
      </c>
      <c r="B24" s="2" t="s">
        <v>63</v>
      </c>
      <c r="C24" s="2" t="s">
        <v>55</v>
      </c>
      <c r="D24" s="3">
        <v>0.42799999999999999</v>
      </c>
      <c r="F24" s="2">
        <v>1978</v>
      </c>
      <c r="G24" s="2" t="s">
        <v>63</v>
      </c>
      <c r="H24" s="2" t="s">
        <v>56</v>
      </c>
      <c r="I24" s="3">
        <v>0.48699999999999999</v>
      </c>
      <c r="K24" s="21"/>
    </row>
    <row r="25" spans="1:11">
      <c r="A25" s="2">
        <v>1979</v>
      </c>
      <c r="B25" s="2" t="s">
        <v>63</v>
      </c>
      <c r="C25" s="2" t="s">
        <v>55</v>
      </c>
      <c r="D25" s="3">
        <v>0.43</v>
      </c>
      <c r="F25" s="2">
        <v>1979</v>
      </c>
      <c r="G25" s="2" t="s">
        <v>63</v>
      </c>
      <c r="H25" s="2" t="s">
        <v>56</v>
      </c>
      <c r="I25" s="3">
        <v>0.49</v>
      </c>
      <c r="K25" s="21"/>
    </row>
    <row r="26" spans="1:11">
      <c r="A26" s="2">
        <v>1980</v>
      </c>
      <c r="B26" s="2" t="s">
        <v>63</v>
      </c>
      <c r="C26" s="2" t="s">
        <v>55</v>
      </c>
      <c r="D26" s="3">
        <v>0.43099999999999999</v>
      </c>
      <c r="F26" s="2">
        <v>1980</v>
      </c>
      <c r="G26" s="2" t="s">
        <v>63</v>
      </c>
      <c r="H26" s="2" t="s">
        <v>56</v>
      </c>
      <c r="I26" s="3">
        <v>0.49199999999999999</v>
      </c>
      <c r="K26" s="21"/>
    </row>
    <row r="27" spans="1:11">
      <c r="A27" s="2">
        <v>1981</v>
      </c>
      <c r="B27" s="2" t="s">
        <v>63</v>
      </c>
      <c r="C27" s="2" t="s">
        <v>55</v>
      </c>
      <c r="D27" s="3">
        <v>0.433</v>
      </c>
      <c r="F27" s="2">
        <v>1981</v>
      </c>
      <c r="G27" s="2" t="s">
        <v>63</v>
      </c>
      <c r="H27" s="2" t="s">
        <v>56</v>
      </c>
      <c r="I27" s="3">
        <v>0.49399999999999999</v>
      </c>
      <c r="K27" s="21"/>
    </row>
    <row r="28" spans="1:11">
      <c r="A28" s="2">
        <v>1982</v>
      </c>
      <c r="B28" s="2" t="s">
        <v>63</v>
      </c>
      <c r="C28" s="2" t="s">
        <v>55</v>
      </c>
      <c r="D28" s="3">
        <v>0.435</v>
      </c>
      <c r="F28" s="2">
        <v>1982</v>
      </c>
      <c r="G28" s="2" t="s">
        <v>63</v>
      </c>
      <c r="H28" s="2" t="s">
        <v>56</v>
      </c>
      <c r="I28" s="3">
        <v>0.496</v>
      </c>
      <c r="K28" s="21"/>
    </row>
    <row r="29" spans="1:11">
      <c r="A29" s="2">
        <v>1983</v>
      </c>
      <c r="B29" s="2" t="s">
        <v>63</v>
      </c>
      <c r="C29" s="2" t="s">
        <v>55</v>
      </c>
      <c r="D29" s="3">
        <v>0.436</v>
      </c>
      <c r="F29" s="2">
        <v>1983</v>
      </c>
      <c r="G29" s="2" t="s">
        <v>63</v>
      </c>
      <c r="H29" s="2" t="s">
        <v>56</v>
      </c>
      <c r="I29" s="3">
        <v>0.498</v>
      </c>
      <c r="K29" s="21"/>
    </row>
    <row r="30" spans="1:11">
      <c r="A30" s="2">
        <v>1984</v>
      </c>
      <c r="B30" s="2" t="s">
        <v>63</v>
      </c>
      <c r="C30" s="2" t="s">
        <v>55</v>
      </c>
      <c r="D30" s="3">
        <v>0.438</v>
      </c>
      <c r="F30" s="2">
        <v>1984</v>
      </c>
      <c r="G30" s="2" t="s">
        <v>63</v>
      </c>
      <c r="H30" s="2" t="s">
        <v>56</v>
      </c>
      <c r="I30" s="3">
        <v>0.5</v>
      </c>
      <c r="K30" s="21"/>
    </row>
    <row r="31" spans="1:11">
      <c r="A31" s="2">
        <v>1985</v>
      </c>
      <c r="B31" s="2" t="s">
        <v>63</v>
      </c>
      <c r="C31" s="2" t="s">
        <v>55</v>
      </c>
      <c r="D31" s="3">
        <v>0.44</v>
      </c>
      <c r="F31" s="2">
        <v>1985</v>
      </c>
      <c r="G31" s="2" t="s">
        <v>63</v>
      </c>
      <c r="H31" s="2" t="s">
        <v>56</v>
      </c>
      <c r="I31" s="3">
        <v>0.502</v>
      </c>
      <c r="K31" s="21"/>
    </row>
    <row r="32" spans="1:11">
      <c r="A32" s="2">
        <v>1986</v>
      </c>
      <c r="B32" s="2" t="s">
        <v>63</v>
      </c>
      <c r="C32" s="2" t="s">
        <v>55</v>
      </c>
      <c r="D32" s="3">
        <v>0.442</v>
      </c>
      <c r="F32" s="2">
        <v>1986</v>
      </c>
      <c r="G32" s="2" t="s">
        <v>63</v>
      </c>
      <c r="H32" s="2" t="s">
        <v>56</v>
      </c>
      <c r="I32" s="3">
        <v>0.504</v>
      </c>
      <c r="K32" s="21"/>
    </row>
    <row r="33" spans="1:11">
      <c r="A33" s="2">
        <v>1987</v>
      </c>
      <c r="B33" s="2" t="s">
        <v>63</v>
      </c>
      <c r="C33" s="2" t="s">
        <v>55</v>
      </c>
      <c r="D33" s="3">
        <v>0.44400000000000001</v>
      </c>
      <c r="F33" s="2">
        <v>1987</v>
      </c>
      <c r="G33" s="2" t="s">
        <v>63</v>
      </c>
      <c r="H33" s="2" t="s">
        <v>56</v>
      </c>
      <c r="I33" s="3">
        <v>0.50600000000000001</v>
      </c>
      <c r="K33" s="21"/>
    </row>
    <row r="34" spans="1:11">
      <c r="A34" s="2">
        <v>1988</v>
      </c>
      <c r="B34" s="2" t="s">
        <v>63</v>
      </c>
      <c r="C34" s="2" t="s">
        <v>55</v>
      </c>
      <c r="D34" s="3">
        <v>0.44700000000000001</v>
      </c>
      <c r="F34" s="2">
        <v>1988</v>
      </c>
      <c r="G34" s="2" t="s">
        <v>63</v>
      </c>
      <c r="H34" s="2" t="s">
        <v>56</v>
      </c>
      <c r="I34" s="3">
        <v>0.50700000000000001</v>
      </c>
      <c r="K34" s="21"/>
    </row>
    <row r="35" spans="1:11">
      <c r="A35" s="2">
        <v>1989</v>
      </c>
      <c r="B35" s="2" t="s">
        <v>63</v>
      </c>
      <c r="C35" s="2" t="s">
        <v>55</v>
      </c>
      <c r="D35" s="3">
        <v>0.44900000000000001</v>
      </c>
      <c r="F35" s="2">
        <v>1989</v>
      </c>
      <c r="G35" s="2" t="s">
        <v>63</v>
      </c>
      <c r="H35" s="2" t="s">
        <v>56</v>
      </c>
      <c r="I35" s="3">
        <v>0.50900000000000001</v>
      </c>
      <c r="K35" s="21"/>
    </row>
    <row r="36" spans="1:11">
      <c r="A36" s="2">
        <v>1990</v>
      </c>
      <c r="B36" s="2" t="s">
        <v>63</v>
      </c>
      <c r="C36" s="2" t="s">
        <v>55</v>
      </c>
      <c r="D36" s="3">
        <v>0.45</v>
      </c>
      <c r="F36" s="2">
        <v>1990</v>
      </c>
      <c r="G36" s="2" t="s">
        <v>63</v>
      </c>
      <c r="H36" s="2" t="s">
        <v>56</v>
      </c>
      <c r="I36" s="3">
        <v>0.51100000000000001</v>
      </c>
      <c r="K36" s="21"/>
    </row>
    <row r="37" spans="1:11">
      <c r="A37" s="2">
        <v>1991</v>
      </c>
      <c r="B37" s="2" t="s">
        <v>63</v>
      </c>
      <c r="C37" s="2" t="s">
        <v>55</v>
      </c>
      <c r="D37" s="3">
        <v>0.45100000000000001</v>
      </c>
      <c r="F37" s="2">
        <v>1991</v>
      </c>
      <c r="G37" s="2" t="s">
        <v>63</v>
      </c>
      <c r="H37" s="2" t="s">
        <v>56</v>
      </c>
      <c r="I37" s="3">
        <v>0.51300000000000001</v>
      </c>
      <c r="K37" s="21"/>
    </row>
    <row r="38" spans="1:11">
      <c r="A38" s="2">
        <v>1992</v>
      </c>
      <c r="B38" s="2" t="s">
        <v>63</v>
      </c>
      <c r="C38" s="2" t="s">
        <v>55</v>
      </c>
      <c r="D38" s="3">
        <v>0.45200000000000001</v>
      </c>
      <c r="F38" s="2">
        <v>1992</v>
      </c>
      <c r="G38" s="2" t="s">
        <v>63</v>
      </c>
      <c r="H38" s="2" t="s">
        <v>56</v>
      </c>
      <c r="I38" s="3">
        <v>0.51400000000000001</v>
      </c>
      <c r="K38" s="21"/>
    </row>
    <row r="39" spans="1:11">
      <c r="A39" s="2">
        <v>1993</v>
      </c>
      <c r="B39" s="2" t="s">
        <v>63</v>
      </c>
      <c r="C39" s="2" t="s">
        <v>55</v>
      </c>
      <c r="D39" s="3">
        <v>0.45300000000000001</v>
      </c>
      <c r="F39" s="2">
        <v>1993</v>
      </c>
      <c r="G39" s="2" t="s">
        <v>63</v>
      </c>
      <c r="H39" s="2" t="s">
        <v>56</v>
      </c>
      <c r="I39" s="3">
        <v>0.51600000000000001</v>
      </c>
      <c r="K39" s="21"/>
    </row>
    <row r="40" spans="1:11">
      <c r="A40" s="2">
        <v>1994</v>
      </c>
      <c r="B40" s="2" t="s">
        <v>63</v>
      </c>
      <c r="C40" s="2" t="s">
        <v>55</v>
      </c>
      <c r="D40" s="3">
        <v>0.45300000000000001</v>
      </c>
      <c r="F40" s="2">
        <v>1994</v>
      </c>
      <c r="G40" s="2" t="s">
        <v>63</v>
      </c>
      <c r="H40" s="2" t="s">
        <v>56</v>
      </c>
      <c r="I40" s="3">
        <v>0.51700000000000002</v>
      </c>
      <c r="K40" s="21"/>
    </row>
    <row r="41" spans="1:11">
      <c r="A41" s="2">
        <v>1995</v>
      </c>
      <c r="B41" s="2" t="s">
        <v>63</v>
      </c>
      <c r="C41" s="2" t="s">
        <v>55</v>
      </c>
      <c r="D41" s="3">
        <v>0.45400000000000001</v>
      </c>
      <c r="F41" s="2">
        <v>1995</v>
      </c>
      <c r="G41" s="2" t="s">
        <v>63</v>
      </c>
      <c r="H41" s="2" t="s">
        <v>56</v>
      </c>
      <c r="I41" s="3">
        <v>0.51800000000000002</v>
      </c>
      <c r="K41" s="21"/>
    </row>
    <row r="42" spans="1:11">
      <c r="A42" s="2">
        <v>1996</v>
      </c>
      <c r="B42" s="2" t="s">
        <v>63</v>
      </c>
      <c r="C42" s="2" t="s">
        <v>55</v>
      </c>
      <c r="D42" s="3">
        <v>0.45500000000000002</v>
      </c>
      <c r="F42" s="2">
        <v>1996</v>
      </c>
      <c r="G42" s="2" t="s">
        <v>63</v>
      </c>
      <c r="H42" s="2" t="s">
        <v>56</v>
      </c>
      <c r="I42" s="3">
        <v>0.51900000000000002</v>
      </c>
      <c r="K42" s="21"/>
    </row>
    <row r="43" spans="1:11">
      <c r="A43" s="2">
        <v>1997</v>
      </c>
      <c r="B43" s="2" t="s">
        <v>63</v>
      </c>
      <c r="C43" s="2" t="s">
        <v>55</v>
      </c>
      <c r="D43" s="3">
        <v>0.45600000000000002</v>
      </c>
      <c r="F43" s="2">
        <v>1997</v>
      </c>
      <c r="G43" s="2" t="s">
        <v>63</v>
      </c>
      <c r="H43" s="2" t="s">
        <v>56</v>
      </c>
      <c r="I43" s="3">
        <v>0.51900000000000002</v>
      </c>
      <c r="K43" s="21"/>
    </row>
    <row r="44" spans="1:11">
      <c r="A44" s="2">
        <v>1998</v>
      </c>
      <c r="B44" s="2" t="s">
        <v>63</v>
      </c>
      <c r="C44" s="2" t="s">
        <v>55</v>
      </c>
      <c r="D44" s="3">
        <v>0.45600000000000002</v>
      </c>
      <c r="F44" s="2">
        <v>1998</v>
      </c>
      <c r="G44" s="2" t="s">
        <v>63</v>
      </c>
      <c r="H44" s="2" t="s">
        <v>56</v>
      </c>
      <c r="I44" s="3">
        <v>0.52</v>
      </c>
      <c r="K44" s="21"/>
    </row>
    <row r="45" spans="1:11">
      <c r="A45" s="2">
        <v>1999</v>
      </c>
      <c r="B45" s="2" t="s">
        <v>63</v>
      </c>
      <c r="C45" s="2" t="s">
        <v>55</v>
      </c>
      <c r="D45" s="3">
        <v>0.45700000000000002</v>
      </c>
      <c r="F45" s="2">
        <v>1999</v>
      </c>
      <c r="G45" s="2" t="s">
        <v>63</v>
      </c>
      <c r="H45" s="2" t="s">
        <v>56</v>
      </c>
      <c r="I45" s="3">
        <v>0.52</v>
      </c>
      <c r="K45" s="21"/>
    </row>
    <row r="46" spans="1:11">
      <c r="A46" s="2">
        <v>2000</v>
      </c>
      <c r="B46" s="2" t="s">
        <v>63</v>
      </c>
      <c r="C46" s="2" t="s">
        <v>55</v>
      </c>
      <c r="D46" s="3">
        <v>0.45800000000000002</v>
      </c>
      <c r="F46" s="2">
        <v>2000</v>
      </c>
      <c r="G46" s="2" t="s">
        <v>63</v>
      </c>
      <c r="H46" s="2" t="s">
        <v>56</v>
      </c>
      <c r="I46" s="3">
        <v>0.52100000000000002</v>
      </c>
      <c r="K46" s="21"/>
    </row>
    <row r="47" spans="1:11">
      <c r="A47" s="2">
        <v>2001</v>
      </c>
      <c r="B47" s="2" t="s">
        <v>63</v>
      </c>
      <c r="C47" s="2" t="s">
        <v>55</v>
      </c>
      <c r="D47" s="3">
        <v>0.45800000000000002</v>
      </c>
      <c r="F47" s="2">
        <v>2001</v>
      </c>
      <c r="G47" s="2" t="s">
        <v>63</v>
      </c>
      <c r="H47" s="2" t="s">
        <v>56</v>
      </c>
      <c r="I47" s="3">
        <v>0.52200000000000002</v>
      </c>
      <c r="K47" s="21"/>
    </row>
    <row r="48" spans="1:11">
      <c r="A48" s="2">
        <v>2002</v>
      </c>
      <c r="B48" s="2" t="s">
        <v>63</v>
      </c>
      <c r="C48" s="2" t="s">
        <v>55</v>
      </c>
      <c r="D48" s="3">
        <v>0.45800000000000002</v>
      </c>
      <c r="F48" s="2">
        <v>2002</v>
      </c>
      <c r="G48" s="2" t="s">
        <v>63</v>
      </c>
      <c r="H48" s="2" t="s">
        <v>56</v>
      </c>
      <c r="I48" s="3">
        <v>0.52300000000000002</v>
      </c>
      <c r="K48" s="21"/>
    </row>
    <row r="49" spans="1:11">
      <c r="A49" s="2">
        <v>2003</v>
      </c>
      <c r="B49" s="2" t="s">
        <v>63</v>
      </c>
      <c r="C49" s="2" t="s">
        <v>55</v>
      </c>
      <c r="D49" s="3">
        <v>0.45800000000000002</v>
      </c>
      <c r="F49" s="2">
        <v>2003</v>
      </c>
      <c r="G49" s="2" t="s">
        <v>63</v>
      </c>
      <c r="H49" s="2" t="s">
        <v>56</v>
      </c>
      <c r="I49" s="3">
        <v>0.52400000000000002</v>
      </c>
      <c r="K49" s="21"/>
    </row>
    <row r="50" spans="1:11">
      <c r="A50" s="2">
        <v>2004</v>
      </c>
      <c r="B50" s="2" t="s">
        <v>63</v>
      </c>
      <c r="C50" s="2" t="s">
        <v>55</v>
      </c>
      <c r="D50" s="3">
        <v>0.45800000000000002</v>
      </c>
      <c r="F50" s="2">
        <v>2004</v>
      </c>
      <c r="G50" s="2" t="s">
        <v>63</v>
      </c>
      <c r="H50" s="2" t="s">
        <v>56</v>
      </c>
      <c r="I50" s="3">
        <v>0.52400000000000002</v>
      </c>
      <c r="K50" s="21"/>
    </row>
    <row r="51" spans="1:11">
      <c r="A51" s="2">
        <v>2005</v>
      </c>
      <c r="B51" s="2" t="s">
        <v>63</v>
      </c>
      <c r="C51" s="2" t="s">
        <v>55</v>
      </c>
      <c r="D51" s="3">
        <v>0.45800000000000002</v>
      </c>
      <c r="F51" s="2">
        <v>2005</v>
      </c>
      <c r="G51" s="2" t="s">
        <v>63</v>
      </c>
      <c r="H51" s="2" t="s">
        <v>56</v>
      </c>
      <c r="I51" s="3">
        <v>0.52500000000000002</v>
      </c>
      <c r="K51" s="21"/>
    </row>
    <row r="52" spans="1:11">
      <c r="A52" s="2">
        <v>2006</v>
      </c>
      <c r="B52" s="2" t="s">
        <v>63</v>
      </c>
      <c r="C52" s="2" t="s">
        <v>55</v>
      </c>
      <c r="D52" s="3">
        <v>0.45800000000000002</v>
      </c>
      <c r="F52" s="2">
        <v>2006</v>
      </c>
      <c r="G52" s="2" t="s">
        <v>63</v>
      </c>
      <c r="H52" s="2" t="s">
        <v>56</v>
      </c>
      <c r="I52" s="3">
        <v>0.52500000000000002</v>
      </c>
      <c r="K52" s="21"/>
    </row>
    <row r="53" spans="1:11">
      <c r="A53" s="2">
        <v>2007</v>
      </c>
      <c r="B53" s="2" t="s">
        <v>63</v>
      </c>
      <c r="C53" s="2" t="s">
        <v>55</v>
      </c>
      <c r="D53" s="3">
        <v>0.45800000000000002</v>
      </c>
      <c r="F53" s="2">
        <v>2007</v>
      </c>
      <c r="G53" s="2" t="s">
        <v>63</v>
      </c>
      <c r="H53" s="2" t="s">
        <v>56</v>
      </c>
      <c r="I53" s="3">
        <v>0.52500000000000002</v>
      </c>
      <c r="K53" s="21"/>
    </row>
    <row r="54" spans="1:11">
      <c r="A54" s="2">
        <v>2008</v>
      </c>
      <c r="B54" s="2" t="s">
        <v>63</v>
      </c>
      <c r="C54" s="2" t="s">
        <v>55</v>
      </c>
      <c r="D54" s="3">
        <v>0.45800000000000002</v>
      </c>
      <c r="F54" s="2">
        <v>2008</v>
      </c>
      <c r="G54" s="2" t="s">
        <v>63</v>
      </c>
      <c r="H54" s="2" t="s">
        <v>56</v>
      </c>
      <c r="I54" s="3">
        <v>0.52500000000000002</v>
      </c>
      <c r="K54" s="21"/>
    </row>
    <row r="55" spans="1:11">
      <c r="A55" s="2">
        <v>2009</v>
      </c>
      <c r="B55" s="2" t="s">
        <v>63</v>
      </c>
      <c r="C55" s="2" t="s">
        <v>55</v>
      </c>
      <c r="D55" s="3">
        <v>0.45800000000000002</v>
      </c>
      <c r="F55" s="2">
        <v>2009</v>
      </c>
      <c r="G55" s="2" t="s">
        <v>63</v>
      </c>
      <c r="H55" s="2" t="s">
        <v>56</v>
      </c>
      <c r="I55" s="3">
        <v>0.52500000000000002</v>
      </c>
      <c r="K55" s="21"/>
    </row>
    <row r="56" spans="1:11">
      <c r="A56" s="2">
        <v>2010</v>
      </c>
      <c r="B56" s="2" t="s">
        <v>63</v>
      </c>
      <c r="C56" s="2" t="s">
        <v>55</v>
      </c>
      <c r="D56" s="3">
        <v>0.45900000000000002</v>
      </c>
      <c r="F56" s="2">
        <v>2010</v>
      </c>
      <c r="G56" s="2" t="s">
        <v>63</v>
      </c>
      <c r="H56" s="2" t="s">
        <v>56</v>
      </c>
      <c r="I56" s="3">
        <v>0.52600000000000002</v>
      </c>
      <c r="K56" s="21"/>
    </row>
    <row r="57" spans="1:11">
      <c r="A57" s="2">
        <v>2011</v>
      </c>
      <c r="B57" s="2" t="s">
        <v>63</v>
      </c>
      <c r="C57" s="2" t="s">
        <v>55</v>
      </c>
      <c r="D57" s="3">
        <v>0.45900000000000002</v>
      </c>
      <c r="F57" s="2">
        <v>2011</v>
      </c>
      <c r="G57" s="2" t="s">
        <v>63</v>
      </c>
      <c r="H57" s="2" t="s">
        <v>56</v>
      </c>
      <c r="I57" s="3">
        <v>0.52700000000000002</v>
      </c>
      <c r="K57" s="21"/>
    </row>
    <row r="58" spans="1:11">
      <c r="A58" s="2">
        <v>2012</v>
      </c>
      <c r="B58" s="2" t="s">
        <v>63</v>
      </c>
      <c r="C58" s="2" t="s">
        <v>55</v>
      </c>
      <c r="D58" s="3">
        <v>0.45900000000000002</v>
      </c>
      <c r="F58" s="2">
        <v>2012</v>
      </c>
      <c r="G58" s="2" t="s">
        <v>63</v>
      </c>
      <c r="H58" s="2" t="s">
        <v>56</v>
      </c>
      <c r="I58" s="3">
        <v>0.52800000000000002</v>
      </c>
      <c r="K58" s="21"/>
    </row>
    <row r="59" spans="1:11">
      <c r="A59" s="2">
        <v>2013</v>
      </c>
      <c r="B59" s="2" t="s">
        <v>63</v>
      </c>
      <c r="C59" s="2" t="s">
        <v>55</v>
      </c>
      <c r="D59" s="3">
        <v>0.45900000000000002</v>
      </c>
      <c r="F59" s="2">
        <v>2013</v>
      </c>
      <c r="G59" s="2" t="s">
        <v>63</v>
      </c>
      <c r="H59" s="2" t="s">
        <v>56</v>
      </c>
      <c r="I59" s="3">
        <v>0.52900000000000003</v>
      </c>
      <c r="K59" s="21"/>
    </row>
    <row r="60" spans="1:11">
      <c r="A60" s="2">
        <v>2014</v>
      </c>
      <c r="B60" s="2" t="s">
        <v>63</v>
      </c>
      <c r="C60" s="2" t="s">
        <v>55</v>
      </c>
      <c r="D60" s="3">
        <v>0.45900000000000002</v>
      </c>
      <c r="F60" s="2">
        <v>2014</v>
      </c>
      <c r="G60" s="2" t="s">
        <v>63</v>
      </c>
      <c r="H60" s="2" t="s">
        <v>56</v>
      </c>
      <c r="I60" s="3">
        <v>0.52900000000000003</v>
      </c>
      <c r="K60" s="21"/>
    </row>
  </sheetData>
  <hyperlinks>
    <hyperlink ref="A2" r:id="rId1" xr:uid="{00000000-0004-0000-0300-000000000000}"/>
  </hyperlinks>
  <pageMargins left="0.7" right="0.7" top="0.75" bottom="0.75" header="0.3" footer="0.3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H26"/>
  <sheetViews>
    <sheetView zoomScale="80" zoomScaleNormal="80" workbookViewId="0">
      <selection activeCell="G32" sqref="G32"/>
    </sheetView>
  </sheetViews>
  <sheetFormatPr defaultRowHeight="15"/>
  <cols>
    <col min="2" max="2" width="13" bestFit="1" customWidth="1"/>
    <col min="3" max="3" width="21" bestFit="1" customWidth="1"/>
    <col min="4" max="4" width="13.7109375" customWidth="1"/>
    <col min="7" max="7" width="25.140625" bestFit="1" customWidth="1"/>
  </cols>
  <sheetData>
    <row r="1" spans="1:8">
      <c r="A1" t="s">
        <v>18</v>
      </c>
    </row>
    <row r="2" spans="1:8">
      <c r="A2" s="18" t="s">
        <v>19</v>
      </c>
    </row>
    <row r="4" spans="1:8">
      <c r="A4" s="19" t="s">
        <v>7</v>
      </c>
      <c r="B4" s="19" t="s">
        <v>0</v>
      </c>
      <c r="C4" s="19" t="s">
        <v>1</v>
      </c>
      <c r="D4" s="19" t="s">
        <v>8</v>
      </c>
      <c r="G4" s="19" t="s">
        <v>60</v>
      </c>
      <c r="H4" s="19" t="s">
        <v>62</v>
      </c>
    </row>
    <row r="5" spans="1:8">
      <c r="A5" s="2">
        <v>2015</v>
      </c>
      <c r="B5" s="2" t="s">
        <v>45</v>
      </c>
      <c r="C5" s="2" t="s">
        <v>58</v>
      </c>
      <c r="D5" s="3">
        <v>0.45</v>
      </c>
      <c r="G5" s="2" t="s">
        <v>61</v>
      </c>
      <c r="H5" s="3">
        <f>D5-D6</f>
        <v>0.32500000000000001</v>
      </c>
    </row>
    <row r="6" spans="1:8">
      <c r="A6" s="2">
        <v>2015</v>
      </c>
      <c r="B6" s="2" t="s">
        <v>45</v>
      </c>
      <c r="C6" s="2" t="s">
        <v>57</v>
      </c>
      <c r="D6" s="3">
        <v>0.125</v>
      </c>
    </row>
    <row r="26" spans="5:5">
      <c r="E26" t="s">
        <v>59</v>
      </c>
    </row>
  </sheetData>
  <hyperlinks>
    <hyperlink ref="A2" r:id="rId1" xr:uid="{00000000-0004-0000-0400-000000000000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C5"/>
  <sheetViews>
    <sheetView zoomScale="80" zoomScaleNormal="80" workbookViewId="0">
      <selection activeCell="C12" sqref="C12"/>
    </sheetView>
  </sheetViews>
  <sheetFormatPr defaultRowHeight="15"/>
  <cols>
    <col min="3" max="3" width="12.42578125" bestFit="1" customWidth="1"/>
  </cols>
  <sheetData>
    <row r="1" spans="1:3">
      <c r="A1" t="s">
        <v>36</v>
      </c>
    </row>
    <row r="2" spans="1:3">
      <c r="A2" s="18" t="s">
        <v>35</v>
      </c>
    </row>
    <row r="4" spans="1:3">
      <c r="A4" s="19" t="s">
        <v>7</v>
      </c>
      <c r="B4" s="19" t="s">
        <v>0</v>
      </c>
      <c r="C4" s="19" t="s">
        <v>8</v>
      </c>
    </row>
    <row r="5" spans="1:3">
      <c r="A5" s="2">
        <v>1999</v>
      </c>
      <c r="B5" s="2" t="s">
        <v>34</v>
      </c>
      <c r="C5" s="3">
        <v>0.1</v>
      </c>
    </row>
  </sheetData>
  <hyperlinks>
    <hyperlink ref="A2" r:id="rId1" xr:uid="{00000000-0004-0000-05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27"/>
  <sheetViews>
    <sheetView workbookViewId="0">
      <selection activeCell="D18" sqref="D18"/>
    </sheetView>
  </sheetViews>
  <sheetFormatPr defaultRowHeight="15"/>
  <cols>
    <col min="2" max="2" width="11" customWidth="1"/>
    <col min="3" max="3" width="22.28515625" bestFit="1" customWidth="1"/>
    <col min="4" max="4" width="15.28515625" customWidth="1"/>
  </cols>
  <sheetData>
    <row r="1" spans="1:14">
      <c r="A1" t="s">
        <v>51</v>
      </c>
    </row>
    <row r="2" spans="1:14">
      <c r="A2" s="18" t="s">
        <v>48</v>
      </c>
    </row>
    <row r="5" spans="1:14">
      <c r="A5" s="19" t="s">
        <v>7</v>
      </c>
      <c r="B5" s="19" t="s">
        <v>0</v>
      </c>
      <c r="C5" s="19" t="s">
        <v>1</v>
      </c>
      <c r="D5" s="19" t="s">
        <v>8</v>
      </c>
    </row>
    <row r="6" spans="1:14">
      <c r="A6" s="2">
        <v>1998</v>
      </c>
      <c r="B6" s="2" t="s">
        <v>52</v>
      </c>
      <c r="C6" s="2" t="s">
        <v>54</v>
      </c>
      <c r="D6" s="3">
        <v>0.15479999999999999</v>
      </c>
      <c r="N6" s="20" t="s">
        <v>49</v>
      </c>
    </row>
    <row r="7" spans="1:14">
      <c r="A7" s="2">
        <v>1998</v>
      </c>
      <c r="B7" s="2" t="s">
        <v>52</v>
      </c>
      <c r="C7" s="2" t="s">
        <v>53</v>
      </c>
      <c r="D7" s="3">
        <v>0.37380000000000002</v>
      </c>
      <c r="N7" s="20"/>
    </row>
    <row r="8" spans="1:14">
      <c r="N8" s="20"/>
    </row>
    <row r="9" spans="1:14">
      <c r="N9" s="20"/>
    </row>
    <row r="10" spans="1:14">
      <c r="N10" s="20"/>
    </row>
    <row r="11" spans="1:14">
      <c r="N11" s="20"/>
    </row>
    <row r="12" spans="1:14">
      <c r="N12" s="20"/>
    </row>
    <row r="13" spans="1:14">
      <c r="N13" s="20"/>
    </row>
    <row r="14" spans="1:14">
      <c r="N14" s="20"/>
    </row>
    <row r="15" spans="1:14">
      <c r="N15" s="20"/>
    </row>
    <row r="16" spans="1:14">
      <c r="N16" s="20"/>
    </row>
    <row r="17" spans="14:14">
      <c r="N17" s="20"/>
    </row>
    <row r="18" spans="14:14">
      <c r="N18" s="20"/>
    </row>
    <row r="19" spans="14:14">
      <c r="N19" s="20"/>
    </row>
    <row r="27" spans="14:14">
      <c r="N27" s="20" t="s">
        <v>50</v>
      </c>
    </row>
  </sheetData>
  <hyperlinks>
    <hyperlink ref="A2" r:id="rId1" xr:uid="{00000000-0004-0000-06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2"/>
  <sheetViews>
    <sheetView zoomScale="80" zoomScaleNormal="80" workbookViewId="0">
      <selection activeCell="C22" sqref="C22"/>
    </sheetView>
  </sheetViews>
  <sheetFormatPr defaultRowHeight="15"/>
  <sheetData>
    <row r="1" spans="1:1">
      <c r="A1" t="s">
        <v>30</v>
      </c>
    </row>
    <row r="2" spans="1:1">
      <c r="A2" s="18" t="s">
        <v>31</v>
      </c>
    </row>
  </sheetData>
  <hyperlinks>
    <hyperlink ref="A2" r:id="rId1" xr:uid="{00000000-0004-0000-0700-00000000000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"/>
  <sheetViews>
    <sheetView workbookViewId="0">
      <selection activeCell="K29" sqref="K29"/>
    </sheetView>
  </sheetViews>
  <sheetFormatPr defaultRowHeight="15"/>
  <sheetData>
    <row r="1" spans="1:1">
      <c r="A1" t="s">
        <v>33</v>
      </c>
    </row>
    <row r="2" spans="1:1">
      <c r="A2" s="18" t="s">
        <v>32</v>
      </c>
    </row>
  </sheetData>
  <hyperlinks>
    <hyperlink ref="A2" r:id="rId1" xr:uid="{00000000-0004-0000-0800-00000000000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"/>
  <sheetViews>
    <sheetView zoomScale="80" zoomScaleNormal="80" workbookViewId="0">
      <selection activeCell="E12" sqref="E12"/>
    </sheetView>
  </sheetViews>
  <sheetFormatPr defaultRowHeight="15"/>
  <sheetData>
    <row r="2" spans="1:1">
      <c r="A2" s="18" t="s">
        <v>44</v>
      </c>
    </row>
  </sheetData>
  <hyperlinks>
    <hyperlink ref="A2" r:id="rId1" xr:uid="{00000000-0004-0000-09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"/>
  <sheetViews>
    <sheetView zoomScale="80" zoomScaleNormal="80" workbookViewId="0">
      <selection activeCell="J38" sqref="J38"/>
    </sheetView>
  </sheetViews>
  <sheetFormatPr defaultRowHeight="15"/>
  <sheetData>
    <row r="2" spans="1:1">
      <c r="A2" t="s">
        <v>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REFS</vt:lpstr>
      <vt:lpstr>FIN_ETA</vt:lpstr>
      <vt:lpstr>Calcs</vt:lpstr>
      <vt:lpstr>Wärtsilä_2016..</vt:lpstr>
      <vt:lpstr>Szczepanek_2015</vt:lpstr>
      <vt:lpstr>Wilson_1999</vt:lpstr>
      <vt:lpstr>Maru_1998</vt:lpstr>
      <vt:lpstr>Thomas_2009</vt:lpstr>
      <vt:lpstr>Muir_2015</vt:lpstr>
      <vt:lpstr>MAN_2009</vt:lpstr>
      <vt:lpstr>Wärtsilä_2021..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2022-07-12T11:24:02Z</dcterms:modified>
</cp:coreProperties>
</file>