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A1C7AE9-DEFB-4A64-8C6B-2000AC1494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13" r:id="rId1"/>
    <sheet name="FIN_ETA" sheetId="2" r:id="rId2"/>
    <sheet name="Calcs" sheetId="5" r:id="rId3"/>
    <sheet name="UNEP_2017" sheetId="12" r:id="rId4"/>
    <sheet name="Zein_2012" sheetId="7" r:id="rId5"/>
    <sheet name="Heidenhain_2011" sheetId="9" r:id="rId6"/>
    <sheet name="Herrmann_2009" sheetId="10" r:id="rId7"/>
    <sheet name="Denkena_2020" sheetId="6" r:id="rId8"/>
    <sheet name="Sihag_2020" sheetId="8" r:id="rId9"/>
    <sheet name="Yoon_2015" sheetId="11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COP_max">'[1]Domestic refrigeration'!$B$12</definedName>
    <definedName name="deltaE_food" localSheetId="2">#REF!</definedName>
    <definedName name="deltaE_food" localSheetId="0">#REF!</definedName>
    <definedName name="deltaE_food" localSheetId="3">#REF!</definedName>
    <definedName name="deltaE_food">#REF!</definedName>
    <definedName name="Ep_tot_cap_2000" localSheetId="2">#REF!</definedName>
    <definedName name="Ep_tot_cap_2000" localSheetId="0">#REF!</definedName>
    <definedName name="Ep_tot_cap_2000" localSheetId="3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hp_to_kw">[5]Units!$B$2</definedName>
    <definedName name="N_ml" localSheetId="2">#REF!</definedName>
    <definedName name="N_ml" localSheetId="0">#REF!</definedName>
    <definedName name="N_ml" localSheetId="3">#REF!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 localSheetId="3">[4]phi_heat!$C$8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 localSheetId="0">#REF!</definedName>
    <definedName name="S_food" localSheetId="3">#REF!</definedName>
    <definedName name="S_food">#REF!</definedName>
    <definedName name="S_food_2000" localSheetId="2">#REF!</definedName>
    <definedName name="S_food_2000" localSheetId="0">#REF!</definedName>
    <definedName name="S_food_2000" localSheetId="3">#REF!</definedName>
    <definedName name="S_food_2000">#REF!</definedName>
    <definedName name="S_food_S_food_2000" localSheetId="2">#REF!</definedName>
    <definedName name="S_food_S_food_2000" localSheetId="0">#REF!</definedName>
    <definedName name="S_food_S_food_2000" localSheetId="3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 localSheetId="0">#REF!</definedName>
    <definedName name="w" localSheetId="3">#REF!</definedName>
    <definedName name="w">#REF!</definedName>
    <definedName name="Year_Food" localSheetId="2">#REF!</definedName>
    <definedName name="Year_Food" localSheetId="0">#REF!</definedName>
    <definedName name="Year_Food" localSheetId="3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9" l="1"/>
  <c r="D5" i="9"/>
  <c r="G58" i="12" l="1"/>
  <c r="C56" i="5" s="1"/>
  <c r="F56" i="5" s="1"/>
  <c r="G55" i="12"/>
  <c r="G45" i="12"/>
  <c r="C43" i="5" s="1"/>
  <c r="F43" i="5" s="1"/>
  <c r="G35" i="12"/>
  <c r="G25" i="12"/>
  <c r="C23" i="5" s="1"/>
  <c r="F23" i="5" s="1"/>
  <c r="G5" i="12"/>
  <c r="C3" i="5" s="1"/>
  <c r="F3" i="5" s="1"/>
  <c r="G46" i="12" l="1"/>
  <c r="G56" i="12"/>
  <c r="C54" i="5" s="1"/>
  <c r="F54" i="5" s="1"/>
  <c r="C53" i="5"/>
  <c r="F53" i="5" s="1"/>
  <c r="G6" i="12"/>
  <c r="G26" i="12"/>
  <c r="C33" i="5"/>
  <c r="F33" i="5" s="1"/>
  <c r="G57" i="12"/>
  <c r="C55" i="5" s="1"/>
  <c r="F55" i="5" s="1"/>
  <c r="G59" i="12"/>
  <c r="C57" i="5" s="1"/>
  <c r="F57" i="5" s="1"/>
  <c r="G36" i="12"/>
  <c r="G27" i="12" l="1"/>
  <c r="C24" i="5"/>
  <c r="F24" i="5" s="1"/>
  <c r="G7" i="12"/>
  <c r="C4" i="5"/>
  <c r="F4" i="5" s="1"/>
  <c r="G37" i="12"/>
  <c r="C34" i="5"/>
  <c r="F34" i="5" s="1"/>
  <c r="G47" i="12"/>
  <c r="C44" i="5"/>
  <c r="F44" i="5" s="1"/>
  <c r="G60" i="12"/>
  <c r="C58" i="5" s="1"/>
  <c r="F58" i="5" s="1"/>
  <c r="G48" i="12" l="1"/>
  <c r="C45" i="5"/>
  <c r="F45" i="5" s="1"/>
  <c r="G38" i="12"/>
  <c r="C35" i="5"/>
  <c r="F35" i="5" s="1"/>
  <c r="G8" i="12"/>
  <c r="C5" i="5"/>
  <c r="F5" i="5" s="1"/>
  <c r="G28" i="12"/>
  <c r="C25" i="5"/>
  <c r="F25" i="5" s="1"/>
  <c r="G61" i="12"/>
  <c r="G49" i="12" l="1"/>
  <c r="C46" i="5"/>
  <c r="F46" i="5" s="1"/>
  <c r="G39" i="12"/>
  <c r="C36" i="5"/>
  <c r="F36" i="5" s="1"/>
  <c r="G62" i="12"/>
  <c r="C59" i="5"/>
  <c r="F59" i="5" s="1"/>
  <c r="G29" i="12"/>
  <c r="C26" i="5"/>
  <c r="F26" i="5" s="1"/>
  <c r="G9" i="12"/>
  <c r="C6" i="5"/>
  <c r="F6" i="5" s="1"/>
  <c r="G30" i="12" l="1"/>
  <c r="C27" i="5"/>
  <c r="F27" i="5" s="1"/>
  <c r="G10" i="12"/>
  <c r="C7" i="5"/>
  <c r="F7" i="5" s="1"/>
  <c r="G63" i="12"/>
  <c r="C61" i="5" s="1"/>
  <c r="F61" i="5" s="1"/>
  <c r="C60" i="5"/>
  <c r="F60" i="5" s="1"/>
  <c r="G40" i="12"/>
  <c r="C37" i="5"/>
  <c r="F37" i="5" s="1"/>
  <c r="G50" i="12"/>
  <c r="C47" i="5"/>
  <c r="F47" i="5" s="1"/>
  <c r="G41" i="12" l="1"/>
  <c r="C38" i="5"/>
  <c r="F38" i="5" s="1"/>
  <c r="G31" i="12"/>
  <c r="C28" i="5"/>
  <c r="F28" i="5" s="1"/>
  <c r="G64" i="12"/>
  <c r="G51" i="12"/>
  <c r="C48" i="5"/>
  <c r="F48" i="5" s="1"/>
  <c r="G11" i="12"/>
  <c r="C8" i="5"/>
  <c r="F8" i="5" s="1"/>
  <c r="G65" i="12" l="1"/>
  <c r="C63" i="5" s="1"/>
  <c r="F63" i="5" s="1"/>
  <c r="C62" i="5"/>
  <c r="F62" i="5" s="1"/>
  <c r="G12" i="12"/>
  <c r="C9" i="5"/>
  <c r="F9" i="5" s="1"/>
  <c r="G52" i="12"/>
  <c r="C49" i="5"/>
  <c r="F49" i="5" s="1"/>
  <c r="G32" i="12"/>
  <c r="C29" i="5"/>
  <c r="F29" i="5" s="1"/>
  <c r="G42" i="12"/>
  <c r="C39" i="5"/>
  <c r="F39" i="5" s="1"/>
  <c r="G43" i="12" l="1"/>
  <c r="C40" i="5"/>
  <c r="F40" i="5" s="1"/>
  <c r="G33" i="12"/>
  <c r="C30" i="5"/>
  <c r="F30" i="5" s="1"/>
  <c r="G53" i="12"/>
  <c r="C50" i="5"/>
  <c r="F50" i="5" s="1"/>
  <c r="G13" i="12"/>
  <c r="C10" i="5"/>
  <c r="F10" i="5" s="1"/>
  <c r="G14" i="12" l="1"/>
  <c r="C11" i="5"/>
  <c r="F11" i="5" s="1"/>
  <c r="G54" i="12"/>
  <c r="C52" i="5" s="1"/>
  <c r="F52" i="5" s="1"/>
  <c r="C51" i="5"/>
  <c r="F51" i="5" s="1"/>
  <c r="G34" i="12"/>
  <c r="C32" i="5" s="1"/>
  <c r="F32" i="5" s="1"/>
  <c r="C31" i="5"/>
  <c r="F31" i="5" s="1"/>
  <c r="G44" i="12"/>
  <c r="C42" i="5" s="1"/>
  <c r="F42" i="5" s="1"/>
  <c r="C41" i="5"/>
  <c r="F41" i="5" s="1"/>
  <c r="G15" i="12" l="1"/>
  <c r="C12" i="5"/>
  <c r="F12" i="5" s="1"/>
  <c r="G16" i="12" l="1"/>
  <c r="C13" i="5"/>
  <c r="F13" i="5" s="1"/>
  <c r="G17" i="12" l="1"/>
  <c r="C14" i="5"/>
  <c r="F14" i="5" s="1"/>
  <c r="G18" i="12" l="1"/>
  <c r="C15" i="5"/>
  <c r="F15" i="5" s="1"/>
  <c r="G19" i="12" l="1"/>
  <c r="C16" i="5"/>
  <c r="F16" i="5" s="1"/>
  <c r="G20" i="12" l="1"/>
  <c r="C17" i="5"/>
  <c r="F17" i="5" s="1"/>
  <c r="G21" i="12" l="1"/>
  <c r="C18" i="5"/>
  <c r="F18" i="5" s="1"/>
  <c r="G22" i="12" l="1"/>
  <c r="C19" i="5"/>
  <c r="F19" i="5" s="1"/>
  <c r="G23" i="12" l="1"/>
  <c r="C20" i="5"/>
  <c r="F20" i="5" s="1"/>
  <c r="G24" i="12" l="1"/>
  <c r="C22" i="5" s="1"/>
  <c r="F22" i="5" s="1"/>
  <c r="H2" i="2" s="1" a="1"/>
  <c r="C21" i="5"/>
  <c r="F21" i="5" s="1"/>
  <c r="H2" i="2" l="1"/>
  <c r="AD2" i="2"/>
  <c r="T2" i="2"/>
  <c r="O2" i="2"/>
  <c r="AR2" i="2"/>
  <c r="BF2" i="2"/>
  <c r="AG2" i="2"/>
  <c r="AA2" i="2"/>
  <c r="AN2" i="2"/>
  <c r="AL2" i="2"/>
  <c r="R2" i="2"/>
  <c r="BJ2" i="2"/>
  <c r="AB2" i="2"/>
  <c r="AP2" i="2"/>
  <c r="Y2" i="2"/>
  <c r="K2" i="2"/>
  <c r="AF2" i="2"/>
  <c r="AC2" i="2"/>
  <c r="BE2" i="2"/>
  <c r="BL2" i="2"/>
  <c r="N2" i="2"/>
  <c r="BK2" i="2"/>
  <c r="BB2" i="2"/>
  <c r="L2" i="2"/>
  <c r="AH2" i="2"/>
  <c r="Q2" i="2"/>
  <c r="BN2" i="2"/>
  <c r="X2" i="2"/>
  <c r="AS2" i="2"/>
  <c r="AU2" i="2"/>
  <c r="V2" i="2"/>
  <c r="AY2" i="2"/>
  <c r="BM2" i="2"/>
  <c r="BP2" i="2"/>
  <c r="Z2" i="2"/>
  <c r="AM2" i="2"/>
  <c r="BA2" i="2"/>
  <c r="AQ2" i="2"/>
  <c r="BH2" i="2"/>
  <c r="BI2" i="2"/>
  <c r="BC2" i="2"/>
  <c r="AT2" i="2"/>
  <c r="BO2" i="2"/>
  <c r="J2" i="2"/>
  <c r="I2" i="2"/>
  <c r="AX2" i="2"/>
  <c r="P2" i="2"/>
  <c r="M2" i="2"/>
  <c r="AE2" i="2"/>
  <c r="AK2" i="2"/>
  <c r="AI2" i="2"/>
  <c r="AW2" i="2"/>
  <c r="AJ2" i="2"/>
  <c r="BD2" i="2"/>
  <c r="AZ2" i="2"/>
  <c r="W2" i="2"/>
  <c r="U2" i="2"/>
  <c r="S2" i="2"/>
  <c r="AO2" i="2"/>
  <c r="BG2" i="2"/>
  <c r="AV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total energy consumption</t>
        </r>
      </text>
    </comment>
  </commentList>
</comments>
</file>

<file path=xl/sharedStrings.xml><?xml version="1.0" encoding="utf-8"?>
<sst xmlns="http://schemas.openxmlformats.org/spreadsheetml/2006/main" count="334" uniqueCount="65">
  <si>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</si>
  <si>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</si>
  <si>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</si>
  <si>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</si>
  <si>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</si>
  <si>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</si>
  <si>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</si>
  <si>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</si>
  <si>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</si>
  <si>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</si>
  <si>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https://doi.org/10.1016/j.cirp.2020.05.008</t>
  </si>
  <si>
    <t>Denkena et al (2020) - Energy efficient machine tools</t>
  </si>
  <si>
    <t>Zein (2012) - Transition Towards Energy Efficient Machine Tools</t>
  </si>
  <si>
    <t>https://link.springer.com/book/10.1007/978-3-642-32247-1</t>
  </si>
  <si>
    <t>https://doi.org/10.1016/j.jclepro.2020.123125</t>
  </si>
  <si>
    <t>E</t>
  </si>
  <si>
    <t>Final</t>
  </si>
  <si>
    <t>PCM</t>
  </si>
  <si>
    <t>Machine tools</t>
  </si>
  <si>
    <t>eta.fu</t>
  </si>
  <si>
    <t>Heidenhain (2011) - Aspects of Energy Efficiency in Machine Tools</t>
  </si>
  <si>
    <t>https://www.heidenhain.us/resources-and-news/aspects-of-energy-efficiency-in-machine-tools/</t>
  </si>
  <si>
    <t>Process Energy Efficiency [-]</t>
  </si>
  <si>
    <t>Sihag &amp; Sangwan (2020) - A systematic literature review on machine tool energy consumption</t>
  </si>
  <si>
    <t>Herrmann et al (2009) - Energy Efficiency of Machine Tools: Extending the Perspective</t>
  </si>
  <si>
    <t>https://www.researchgate.net/profile/Sebastian-Thiede/publication/257365954_Energy_Efficiency_of_Machine_Tools_Extending_the_Perspective/links/00b7d52519c88e11e9000000/Energy-Efficiency-of-Machine-Tools-Extending-the-Perspective.pdf</t>
  </si>
  <si>
    <t>Yoon et al (2015) - Towards greener machine tools – A review on energy saving strategies and technologies</t>
  </si>
  <si>
    <t>https://doi.org/10.1016/j.rser.2015.03.100</t>
  </si>
  <si>
    <t>UNEP (2017) - Accelerating the Adoption of Energy-Efficient Electric Motors and Motor Systems</t>
  </si>
  <si>
    <t>https://united4efficiency.org/wp-content/uploads/2017/09/U4E-MotorGuide-201709-Final.pd</t>
  </si>
  <si>
    <t>Raw Data</t>
  </si>
  <si>
    <t>Eta.fu</t>
  </si>
  <si>
    <t>Source</t>
  </si>
  <si>
    <t>Electric motor (45KW)</t>
  </si>
  <si>
    <t>UNEP (2017)</t>
  </si>
  <si>
    <t>Interpolated</t>
  </si>
  <si>
    <t>Extrapolated</t>
  </si>
  <si>
    <t>}</t>
  </si>
  <si>
    <t>Electric motor efficiency</t>
  </si>
  <si>
    <t>Process</t>
  </si>
  <si>
    <t>Energy Efficiency [-]</t>
  </si>
  <si>
    <t>Roughing</t>
  </si>
  <si>
    <t>Finishing</t>
  </si>
  <si>
    <t>Milling machine</t>
  </si>
  <si>
    <t>Stage</t>
  </si>
  <si>
    <t>Process energy</t>
  </si>
  <si>
    <t>Drives/Spindle</t>
  </si>
  <si>
    <t>"Machine tool"</t>
  </si>
  <si>
    <t>Machine process energy efficiency</t>
  </si>
  <si>
    <t>Electric motor efficiency multipled by static motor-to-process efficiency from Zein (2012)</t>
  </si>
  <si>
    <t xml:space="preserve">  title={Transition towards energy efficient machine tools},</t>
  </si>
  <si>
    <t xml:space="preserve">  author={Zein, Andr{\'e}},</t>
  </si>
  <si>
    <t xml:space="preserve">  year={2012},</t>
  </si>
  <si>
    <t>WRLD</t>
  </si>
  <si>
    <t>MacW</t>
  </si>
  <si>
    <t>@book{zein2012,</t>
  </si>
  <si>
    <t xml:space="preserve">  publisher={Springer Science \&amp; Business Media},</t>
  </si>
  <si>
    <t xml:space="preserve">  pages={162},</t>
  </si>
  <si>
    <t xml:space="preserve">  isbn={9783642322471}</t>
  </si>
  <si>
    <t>@misc{u4e2017,</t>
  </si>
  <si>
    <t xml:space="preserve">  title={Accelerating the Global Adoption of Energy-efficient Electric Motors and Motor Systems},</t>
  </si>
  <si>
    <t xml:space="preserve">  author={United for Efficiency (U4E)},</t>
  </si>
  <si>
    <t xml:space="preserve">  year={2017},</t>
  </si>
  <si>
    <t xml:space="preserve">  publisher={United Nations Environment Programme},</t>
  </si>
  <si>
    <t xml:space="preserve">  url={https://wedocs.unep.org/20.500.11822/21724}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</si>
</sst>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%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9"/>
      <name val="Arial Unicode MS"/>
      <family val="2"/>
    </font>
    <font>
      <sz val="10"/>
      <color theme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 applyAlignment="1">
      <alignment horizontal="center"/>
    </xf>
    <xf numFmtId="0" fontId="5" fillId="2" borderId="0" xfId="2" applyFont="1" applyFill="1" applyAlignment="1">
      <alignment horizontal="left"/>
    </xf>
    <xf numFmtId="0" fontId="4" fillId="2" borderId="0" xfId="2" applyFill="1" applyAlignment="1">
      <alignment horizontal="center"/>
    </xf>
    <xf numFmtId="0" fontId="5" fillId="3" borderId="0" xfId="2" applyFont="1" applyFill="1" applyAlignment="1">
      <alignment horizontal="left"/>
    </xf>
    <xf numFmtId="0" fontId="4" fillId="3" borderId="0" xfId="2" applyFill="1" applyAlignment="1">
      <alignment horizontal="center"/>
    </xf>
    <xf numFmtId="0" fontId="5" fillId="0" borderId="1" xfId="2" applyFont="1" applyBorder="1" applyAlignment="1">
      <alignment horizontal="center"/>
    </xf>
    <xf numFmtId="10" fontId="4" fillId="0" borderId="0" xfId="2" applyNumberFormat="1" applyAlignment="1">
      <alignment horizontal="center"/>
    </xf>
    <xf numFmtId="0" fontId="6" fillId="0" borderId="0" xfId="3"/>
    <xf numFmtId="0" fontId="8" fillId="0" borderId="0" xfId="0" applyFont="1" applyAlignment="1">
      <alignment horizontal="center"/>
    </xf>
    <xf numFmtId="0" fontId="7" fillId="0" borderId="0" xfId="4"/>
    <xf numFmtId="0" fontId="6" fillId="0" borderId="0" xfId="5"/>
    <xf numFmtId="0" fontId="8" fillId="4" borderId="0" xfId="4" applyFont="1" applyFill="1" applyAlignment="1">
      <alignment horizontal="left"/>
    </xf>
    <xf numFmtId="0" fontId="8" fillId="0" borderId="0" xfId="4" applyFont="1" applyAlignment="1">
      <alignment horizontal="center"/>
    </xf>
    <xf numFmtId="0" fontId="7" fillId="0" borderId="0" xfId="4" applyAlignment="1">
      <alignment horizontal="center"/>
    </xf>
    <xf numFmtId="0" fontId="9" fillId="0" borderId="0" xfId="4" applyFont="1" applyAlignment="1">
      <alignment horizontal="center"/>
    </xf>
    <xf numFmtId="164" fontId="9" fillId="0" borderId="0" xfId="4" applyNumberFormat="1" applyFont="1" applyAlignment="1">
      <alignment horizontal="center"/>
    </xf>
    <xf numFmtId="0" fontId="10" fillId="5" borderId="0" xfId="6" applyFont="1" applyFill="1" applyAlignment="1">
      <alignment vertical="center"/>
    </xf>
    <xf numFmtId="0" fontId="1" fillId="5" borderId="0" xfId="6" applyFill="1"/>
    <xf numFmtId="0" fontId="0" fillId="0" borderId="0" xfId="0" quotePrefix="1" applyAlignment="1">
      <alignment horizontal="center"/>
    </xf>
    <xf numFmtId="165" fontId="4" fillId="0" borderId="0" xfId="2" applyNumberFormat="1" applyAlignment="1">
      <alignment horizontal="center"/>
    </xf>
    <xf numFmtId="0" fontId="13" fillId="5" borderId="0" xfId="0" applyFont="1" applyFill="1" applyBorder="1" applyAlignment="1">
      <alignment vertical="center"/>
    </xf>
    <xf numFmtId="0" fontId="14" fillId="5" borderId="0" xfId="6" applyFont="1" applyFill="1"/>
    <xf numFmtId="0" fontId="13" fillId="5" borderId="0" xfId="6" applyFont="1" applyFill="1" applyAlignment="1">
      <alignment vertical="center"/>
    </xf>
  </cellXfs>
  <cellStyles count="7">
    <cellStyle name="Hyperlink" xfId="3" builtinId="8"/>
    <cellStyle name="Hyperlink 2" xfId="5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  <cellStyle name="Normal 2 2 3" xfId="1" xr:uid="{00000000-0005-0000-0000-000005000000}"/>
    <cellStyle name="Normal 3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gif"/><Relationship Id="rId2" Type="http://schemas.openxmlformats.org/officeDocument/2006/relationships/image" Target="../media/image6.gif"/><Relationship Id="rId1" Type="http://schemas.openxmlformats.org/officeDocument/2006/relationships/image" Target="../media/image5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533400</xdr:colOff>
      <xdr:row>0</xdr:row>
      <xdr:rowOff>0</xdr:rowOff>
    </xdr:from>
    <xdr:ext cx="6335712" cy="364761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0"/>
          <a:ext cx="6335712" cy="3647619"/>
        </a:xfrm>
        <a:prstGeom prst="rect">
          <a:avLst/>
        </a:prstGeom>
      </xdr:spPr>
    </xdr:pic>
    <xdr:clientData/>
  </xdr:oneCellAnchor>
  <xdr:oneCellAnchor>
    <xdr:from>
      <xdr:col>12</xdr:col>
      <xdr:colOff>542925</xdr:colOff>
      <xdr:row>19</xdr:row>
      <xdr:rowOff>25833</xdr:rowOff>
    </xdr:from>
    <xdr:ext cx="6317456" cy="425033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7900" y="3645333"/>
          <a:ext cx="6317456" cy="425033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23813</xdr:colOff>
      <xdr:row>0</xdr:row>
      <xdr:rowOff>0</xdr:rowOff>
    </xdr:from>
    <xdr:to>
      <xdr:col>19</xdr:col>
      <xdr:colOff>539796</xdr:colOff>
      <xdr:row>45</xdr:row>
      <xdr:rowOff>84643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8782" y="0"/>
          <a:ext cx="5980952" cy="86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71437</xdr:colOff>
      <xdr:row>0</xdr:row>
      <xdr:rowOff>82916</xdr:rowOff>
    </xdr:from>
    <xdr:to>
      <xdr:col>32</xdr:col>
      <xdr:colOff>298348</xdr:colOff>
      <xdr:row>21</xdr:row>
      <xdr:rowOff>32450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8593" y="82916"/>
          <a:ext cx="7513536" cy="39500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607218</xdr:colOff>
      <xdr:row>1</xdr:row>
      <xdr:rowOff>166688</xdr:rowOff>
    </xdr:from>
    <xdr:to>
      <xdr:col>19</xdr:col>
      <xdr:colOff>342899</xdr:colOff>
      <xdr:row>40</xdr:row>
      <xdr:rowOff>109538</xdr:rowOff>
    </xdr:to>
    <xdr:pic>
      <xdr:nvPicPr>
        <xdr:cNvPr id="2" name="Picture 1" descr="https://www.heidenhain.us/acu-rite.com/enews/img1011/mainpic2.gif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4" y="357188"/>
          <a:ext cx="3986213" cy="737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309562</xdr:colOff>
      <xdr:row>1</xdr:row>
      <xdr:rowOff>142876</xdr:rowOff>
    </xdr:from>
    <xdr:to>
      <xdr:col>26</xdr:col>
      <xdr:colOff>45244</xdr:colOff>
      <xdr:row>40</xdr:row>
      <xdr:rowOff>57151</xdr:rowOff>
    </xdr:to>
    <xdr:pic>
      <xdr:nvPicPr>
        <xdr:cNvPr id="3" name="Picture 2" descr="https://www.heidenhain.us/acu-rite.com/enews/img1011/mainpic3.gif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333376"/>
          <a:ext cx="3986213" cy="734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35719</xdr:colOff>
      <xdr:row>1</xdr:row>
      <xdr:rowOff>142875</xdr:rowOff>
    </xdr:from>
    <xdr:to>
      <xdr:col>32</xdr:col>
      <xdr:colOff>378619</xdr:colOff>
      <xdr:row>39</xdr:row>
      <xdr:rowOff>161925</xdr:rowOff>
    </xdr:to>
    <xdr:pic>
      <xdr:nvPicPr>
        <xdr:cNvPr id="4" name="Picture 3" descr="https://www.heidenhain.us/acu-rite.com/enews/img1011/mainpic4.gif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6188" y="333375"/>
          <a:ext cx="3986212" cy="725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59531</xdr:colOff>
      <xdr:row>5</xdr:row>
      <xdr:rowOff>130970</xdr:rowOff>
    </xdr:from>
    <xdr:to>
      <xdr:col>17</xdr:col>
      <xdr:colOff>287569</xdr:colOff>
      <xdr:row>22</xdr:row>
      <xdr:rowOff>159137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1719" y="1083470"/>
          <a:ext cx="4478569" cy="32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550334</xdr:colOff>
      <xdr:row>2</xdr:row>
      <xdr:rowOff>170004</xdr:rowOff>
    </xdr:from>
    <xdr:to>
      <xdr:col>18</xdr:col>
      <xdr:colOff>378884</xdr:colOff>
      <xdr:row>21</xdr:row>
      <xdr:rowOff>12698</xdr:rowOff>
    </xdr:to>
    <xdr:pic>
      <xdr:nvPicPr>
        <xdr:cNvPr id="2" name="Picture 1" descr="https://ars.els-cdn.com/content/image/1-s2.0-S0007850620301414-gr8_lrg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8667" y="551004"/>
          <a:ext cx="4739216" cy="3462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5</xdr:row>
      <xdr:rowOff>95250</xdr:rowOff>
    </xdr:from>
    <xdr:to>
      <xdr:col>15</xdr:col>
      <xdr:colOff>233534</xdr:colOff>
      <xdr:row>25</xdr:row>
      <xdr:rowOff>178594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3906" y="1047750"/>
          <a:ext cx="4757909" cy="38933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Diesel%20water%20pumps/Diesel%20water%20p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Lockeretz_1977"/>
      <sheetName val="Hyundai"/>
      <sheetName val="Units"/>
    </sheetNames>
    <sheetDataSet>
      <sheetData sheetId="0"/>
      <sheetData sheetId="1"/>
      <sheetData sheetId="2"/>
      <sheetData sheetId="3"/>
      <sheetData sheetId="4">
        <row r="2">
          <cell r="B2">
            <v>0.74569987000000004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link.springer.com/book/10.1007/978-3-642-32247-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heidenhain.us/resources-and-news/aspects-of-energy-efficiency-in-machine-tool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hyperlink" Target="https://www.researchgate.net/profile/Sebastian-Thiede/publication/257365954_Energy_Efficiency_of_Machine_Tools_Extending_the_Perspective/links/00b7d52519c88e11e9000000/Energy-Efficiency-of-Machine-Tools-Extending-the-Perspective.pdf" TargetMode="External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oi.org/10.1016/j.cirp.2020.05.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clepro.2020.123125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doi.org/10.1016/j.rser.2015.03.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>
      <selection activeCell="F5" sqref="F5"/>
    </sheetView>
  </sheetViews>
  <sheetFormatPr defaultColWidth="9.140625" defaultRowHeight="12.75"/>
  <cols>
    <col min="1" max="16384" width="9.140625" style="21"/>
  </cols>
  <sheetData>
    <row r="1" spans="1:1">
      <c r="A1" s="24" t="s">
        <v>55</v>
      </c>
    </row>
    <row r="2" spans="1:1">
      <c r="A2" s="24" t="s">
        <v>50</v>
      </c>
    </row>
    <row r="3" spans="1:1">
      <c r="A3" s="24" t="s">
        <v>51</v>
      </c>
    </row>
    <row r="4" spans="1:1">
      <c r="A4" s="24" t="s">
        <v>52</v>
      </c>
    </row>
    <row r="5" spans="1:1">
      <c r="A5" s="24" t="s">
        <v>56</v>
      </c>
    </row>
    <row r="6" spans="1:1">
      <c r="A6" s="25" t="s">
        <v>57</v>
      </c>
    </row>
    <row r="7" spans="1:1">
      <c r="A7" s="25" t="s">
        <v>58</v>
      </c>
    </row>
    <row r="8" spans="1:1">
      <c r="A8" s="25" t="s">
        <v>37</v>
      </c>
    </row>
    <row r="9" spans="1:1">
      <c r="A9" s="25"/>
    </row>
    <row r="10" spans="1:1">
      <c r="A10" s="25" t="s">
        <v>59</v>
      </c>
    </row>
    <row r="11" spans="1:1">
      <c r="A11" s="25" t="s">
        <v>60</v>
      </c>
    </row>
    <row r="12" spans="1:1">
      <c r="A12" s="25" t="s">
        <v>61</v>
      </c>
    </row>
    <row r="13" spans="1:1">
      <c r="A13" s="26" t="s">
        <v>62</v>
      </c>
    </row>
    <row r="14" spans="1:1">
      <c r="A14" s="26" t="s">
        <v>63</v>
      </c>
    </row>
    <row r="15" spans="1:1">
      <c r="A15" s="26" t="s">
        <v>64</v>
      </c>
    </row>
    <row r="16" spans="1:1">
      <c r="A16" s="26" t="s">
        <v>37</v>
      </c>
    </row>
    <row r="18" spans="1:1">
      <c r="A18" s="20"/>
    </row>
    <row r="19" spans="1:1">
      <c r="A19" s="20"/>
    </row>
    <row r="20" spans="1:1">
      <c r="A20" s="20"/>
    </row>
    <row r="22" spans="1:1">
      <c r="A22" s="20"/>
    </row>
    <row r="23" spans="1:1">
      <c r="A23" s="20"/>
    </row>
    <row r="24" spans="1:1">
      <c r="A24" s="20"/>
    </row>
    <row r="25" spans="1:1">
      <c r="A25" s="20"/>
    </row>
    <row r="26" spans="1:1">
      <c r="A26" s="20"/>
    </row>
    <row r="27" spans="1:1">
      <c r="A27" s="20"/>
    </row>
    <row r="29" spans="1:1">
      <c r="A29" s="20"/>
    </row>
    <row r="30" spans="1:1">
      <c r="A30" s="20"/>
    </row>
    <row r="31" spans="1:1">
      <c r="A31" s="20"/>
    </row>
    <row r="32" spans="1:1">
      <c r="A32" s="20"/>
    </row>
    <row r="34" spans="1:1">
      <c r="A34" s="20"/>
    </row>
    <row r="35" spans="1:1">
      <c r="A35" s="20"/>
    </row>
    <row r="36" spans="1:1">
      <c r="A36" s="20"/>
    </row>
    <row r="37" spans="1:1">
      <c r="A37" s="20"/>
    </row>
    <row r="38" spans="1:1">
      <c r="A38" s="20"/>
    </row>
    <row r="39" spans="1:1">
      <c r="A39" s="20"/>
    </row>
    <row r="40" spans="1:1">
      <c r="A40" s="20"/>
    </row>
    <row r="41" spans="1:1">
      <c r="A41" s="20"/>
    </row>
    <row r="43" spans="1:1">
      <c r="A43" s="20"/>
    </row>
    <row r="44" spans="1:1">
      <c r="A44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4"/>
  <sheetViews>
    <sheetView zoomScale="80" zoomScaleNormal="80" workbookViewId="0">
      <selection activeCell="F6" sqref="F6"/>
    </sheetView>
  </sheetViews>
  <sheetFormatPr defaultRowHeight="1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>
      <c r="A2" s="2" t="s">
        <v>53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54</v>
      </c>
      <c r="G2" s="2" t="s">
        <v>19</v>
      </c>
      <c r="H2" s="3">
        <f t="array" ref="H2:BP2">TRANSPOSE(Calcs!F3:F63)</f>
        <v>8.0079999999999998E-2</v>
      </c>
      <c r="I2" s="3">
        <v>8.0170999999999992E-2</v>
      </c>
      <c r="J2" s="3">
        <v>8.0262E-2</v>
      </c>
      <c r="K2" s="3">
        <v>8.0352999999999994E-2</v>
      </c>
      <c r="L2" s="3">
        <v>8.0444000000000002E-2</v>
      </c>
      <c r="M2" s="3">
        <v>8.0534999999999995E-2</v>
      </c>
      <c r="N2" s="3">
        <v>8.0626000000000003E-2</v>
      </c>
      <c r="O2" s="3">
        <v>8.0716999999999997E-2</v>
      </c>
      <c r="P2" s="3">
        <v>8.0808000000000005E-2</v>
      </c>
      <c r="Q2" s="3">
        <v>8.0898999999999999E-2</v>
      </c>
      <c r="R2" s="3">
        <v>8.0989999999999993E-2</v>
      </c>
      <c r="S2" s="3">
        <v>8.1081E-2</v>
      </c>
      <c r="T2" s="3">
        <v>8.1171999999999994E-2</v>
      </c>
      <c r="U2" s="3">
        <v>8.1263000000000002E-2</v>
      </c>
      <c r="V2" s="3">
        <v>8.1353999999999996E-2</v>
      </c>
      <c r="W2" s="3">
        <v>8.1445000000000004E-2</v>
      </c>
      <c r="X2" s="3">
        <v>8.1535999999999997E-2</v>
      </c>
      <c r="Y2" s="3">
        <v>8.1627000000000005E-2</v>
      </c>
      <c r="Z2" s="3">
        <v>8.1717999999999999E-2</v>
      </c>
      <c r="AA2" s="3">
        <v>8.1808999999999993E-2</v>
      </c>
      <c r="AB2" s="3">
        <v>8.1900000000000001E-2</v>
      </c>
      <c r="AC2" s="3">
        <v>8.1918199999999997E-2</v>
      </c>
      <c r="AD2" s="3">
        <v>8.1936399999999993E-2</v>
      </c>
      <c r="AE2" s="3">
        <v>8.1954599999999989E-2</v>
      </c>
      <c r="AF2" s="3">
        <v>8.1972799999999998E-2</v>
      </c>
      <c r="AG2" s="3">
        <v>8.1990999999999994E-2</v>
      </c>
      <c r="AH2" s="3">
        <v>8.200919999999999E-2</v>
      </c>
      <c r="AI2" s="3">
        <v>8.2027399999999986E-2</v>
      </c>
      <c r="AJ2" s="3">
        <v>8.2045599999999982E-2</v>
      </c>
      <c r="AK2" s="3">
        <v>8.2063799999999978E-2</v>
      </c>
      <c r="AL2" s="3">
        <v>8.2082000000000002E-2</v>
      </c>
      <c r="AM2" s="3">
        <v>8.2418699999999998E-2</v>
      </c>
      <c r="AN2" s="3">
        <v>8.2755400000000007E-2</v>
      </c>
      <c r="AO2" s="3">
        <v>8.3092100000000016E-2</v>
      </c>
      <c r="AP2" s="3">
        <v>8.3428800000000011E-2</v>
      </c>
      <c r="AQ2" s="3">
        <v>8.376550000000002E-2</v>
      </c>
      <c r="AR2" s="3">
        <v>8.4102200000000016E-2</v>
      </c>
      <c r="AS2" s="3">
        <v>8.4438900000000025E-2</v>
      </c>
      <c r="AT2" s="3">
        <v>8.477560000000002E-2</v>
      </c>
      <c r="AU2" s="3">
        <v>8.511230000000003E-2</v>
      </c>
      <c r="AV2" s="3">
        <v>8.5448999999999997E-2</v>
      </c>
      <c r="AW2" s="3">
        <v>8.5558199999999987E-2</v>
      </c>
      <c r="AX2" s="3">
        <v>8.5667399999999991E-2</v>
      </c>
      <c r="AY2" s="3">
        <v>8.5776599999999981E-2</v>
      </c>
      <c r="AZ2" s="3">
        <v>8.5885799999999984E-2</v>
      </c>
      <c r="BA2" s="3">
        <v>8.5994999999999988E-2</v>
      </c>
      <c r="BB2" s="3">
        <v>8.6104199999999978E-2</v>
      </c>
      <c r="BC2" s="3">
        <v>8.6213399999999982E-2</v>
      </c>
      <c r="BD2" s="3">
        <v>8.6322599999999972E-2</v>
      </c>
      <c r="BE2" s="3">
        <v>8.6431799999999975E-2</v>
      </c>
      <c r="BF2" s="3">
        <v>8.6540999999999993E-2</v>
      </c>
      <c r="BG2" s="3">
        <v>8.6753333333333321E-2</v>
      </c>
      <c r="BH2" s="3">
        <v>8.6965666666666649E-2</v>
      </c>
      <c r="BI2" s="3">
        <v>8.7177999999999992E-2</v>
      </c>
      <c r="BJ2" s="3">
        <v>8.739033333333332E-2</v>
      </c>
      <c r="BK2" s="3">
        <v>8.7602666666666676E-2</v>
      </c>
      <c r="BL2" s="3">
        <v>8.781499999999999E-2</v>
      </c>
      <c r="BM2" s="3">
        <v>8.8027333333333332E-2</v>
      </c>
      <c r="BN2" s="3">
        <v>8.8239666666666688E-2</v>
      </c>
      <c r="BO2" s="3">
        <v>8.8451999999999989E-2</v>
      </c>
      <c r="BP2" s="3">
        <v>8.8664333333333345E-2</v>
      </c>
    </row>
    <row r="3" spans="1:68" s="2" customFormat="1"/>
    <row r="4" spans="1:68" s="2" customFormat="1"/>
    <row r="5" spans="1:68" s="2" customFormat="1"/>
    <row r="6" spans="1:68" s="2" customFormat="1"/>
    <row r="7" spans="1:68" s="2" customFormat="1"/>
    <row r="8" spans="1:68" s="2" customFormat="1"/>
    <row r="9" spans="1:68" s="2" customFormat="1"/>
    <row r="10" spans="1:68" s="2" customFormat="1"/>
    <row r="11" spans="1:68" s="2" customFormat="1"/>
    <row r="12" spans="1:68" s="2" customFormat="1"/>
    <row r="13" spans="1:68" s="2" customFormat="1"/>
    <row r="14" spans="1:68" s="2" customFormat="1"/>
    <row r="15" spans="1:68" s="2" customFormat="1"/>
    <row r="16" spans="1:68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opLeftCell="A19" zoomScale="70" zoomScaleNormal="70" workbookViewId="0">
      <selection activeCell="M47" sqref="M47"/>
    </sheetView>
  </sheetViews>
  <sheetFormatPr defaultColWidth="9.140625" defaultRowHeight="15.75"/>
  <cols>
    <col min="1" max="2" width="9.140625" style="4"/>
    <col min="3" max="3" width="13" style="4" bestFit="1" customWidth="1"/>
    <col min="4" max="4" width="19.140625" style="4" bestFit="1" customWidth="1"/>
    <col min="5" max="5" width="9.140625" style="4"/>
    <col min="6" max="6" width="13" style="4" bestFit="1" customWidth="1"/>
    <col min="7" max="7" width="88.5703125" style="4" bestFit="1" customWidth="1"/>
    <col min="8" max="16384" width="9.140625" style="4"/>
  </cols>
  <sheetData>
    <row r="1" spans="1:7">
      <c r="C1" s="5" t="s">
        <v>38</v>
      </c>
      <c r="D1" s="6"/>
      <c r="F1" s="7" t="s">
        <v>48</v>
      </c>
      <c r="G1" s="8"/>
    </row>
    <row r="2" spans="1:7" s="9" customFormat="1">
      <c r="A2" s="9" t="s">
        <v>7</v>
      </c>
      <c r="C2" s="9" t="s">
        <v>8</v>
      </c>
      <c r="D2" s="9" t="s">
        <v>9</v>
      </c>
      <c r="F2" s="9" t="s">
        <v>8</v>
      </c>
      <c r="G2" s="9" t="s">
        <v>9</v>
      </c>
    </row>
    <row r="3" spans="1:7">
      <c r="A3" s="4">
        <v>1960</v>
      </c>
      <c r="C3" s="10">
        <f>UNEP_2017!G5</f>
        <v>0.88</v>
      </c>
      <c r="D3" s="4" t="s">
        <v>34</v>
      </c>
      <c r="F3" s="23">
        <f>C3*Zein_2012!$D$5</f>
        <v>8.0079999999999998E-2</v>
      </c>
      <c r="G3" s="4" t="s">
        <v>49</v>
      </c>
    </row>
    <row r="4" spans="1:7">
      <c r="A4" s="4">
        <v>1961</v>
      </c>
      <c r="C4" s="10">
        <f>UNEP_2017!G6</f>
        <v>0.88100000000000001</v>
      </c>
      <c r="D4" s="4" t="s">
        <v>34</v>
      </c>
      <c r="F4" s="23">
        <f>C4*Zein_2012!$D$5</f>
        <v>8.0170999999999992E-2</v>
      </c>
      <c r="G4" s="4" t="s">
        <v>49</v>
      </c>
    </row>
    <row r="5" spans="1:7">
      <c r="A5" s="4">
        <v>1962</v>
      </c>
      <c r="C5" s="10">
        <f>UNEP_2017!G7</f>
        <v>0.88200000000000001</v>
      </c>
      <c r="D5" s="4" t="s">
        <v>34</v>
      </c>
      <c r="F5" s="23">
        <f>C5*Zein_2012!$D$5</f>
        <v>8.0262E-2</v>
      </c>
      <c r="G5" s="4" t="s">
        <v>49</v>
      </c>
    </row>
    <row r="6" spans="1:7">
      <c r="A6" s="4">
        <v>1963</v>
      </c>
      <c r="C6" s="10">
        <f>UNEP_2017!G8</f>
        <v>0.88300000000000001</v>
      </c>
      <c r="D6" s="4" t="s">
        <v>34</v>
      </c>
      <c r="F6" s="23">
        <f>C6*Zein_2012!$D$5</f>
        <v>8.0352999999999994E-2</v>
      </c>
      <c r="G6" s="4" t="s">
        <v>49</v>
      </c>
    </row>
    <row r="7" spans="1:7">
      <c r="A7" s="4">
        <v>1964</v>
      </c>
      <c r="C7" s="10">
        <f>UNEP_2017!G9</f>
        <v>0.88400000000000001</v>
      </c>
      <c r="D7" s="4" t="s">
        <v>34</v>
      </c>
      <c r="F7" s="23">
        <f>C7*Zein_2012!$D$5</f>
        <v>8.0444000000000002E-2</v>
      </c>
      <c r="G7" s="4" t="s">
        <v>49</v>
      </c>
    </row>
    <row r="8" spans="1:7">
      <c r="A8" s="4">
        <v>1965</v>
      </c>
      <c r="C8" s="10">
        <f>UNEP_2017!G10</f>
        <v>0.88500000000000001</v>
      </c>
      <c r="D8" s="4" t="s">
        <v>34</v>
      </c>
      <c r="F8" s="23">
        <f>C8*Zein_2012!$D$5</f>
        <v>8.0534999999999995E-2</v>
      </c>
      <c r="G8" s="4" t="s">
        <v>49</v>
      </c>
    </row>
    <row r="9" spans="1:7">
      <c r="A9" s="4">
        <v>1966</v>
      </c>
      <c r="C9" s="10">
        <f>UNEP_2017!G11</f>
        <v>0.88600000000000001</v>
      </c>
      <c r="D9" s="4" t="s">
        <v>34</v>
      </c>
      <c r="F9" s="23">
        <f>C9*Zein_2012!$D$5</f>
        <v>8.0626000000000003E-2</v>
      </c>
      <c r="G9" s="4" t="s">
        <v>49</v>
      </c>
    </row>
    <row r="10" spans="1:7">
      <c r="A10" s="4">
        <v>1967</v>
      </c>
      <c r="C10" s="10">
        <f>UNEP_2017!G12</f>
        <v>0.88700000000000001</v>
      </c>
      <c r="D10" s="4" t="s">
        <v>34</v>
      </c>
      <c r="F10" s="23">
        <f>C10*Zein_2012!$D$5</f>
        <v>8.0716999999999997E-2</v>
      </c>
      <c r="G10" s="4" t="s">
        <v>49</v>
      </c>
    </row>
    <row r="11" spans="1:7">
      <c r="A11" s="4">
        <v>1968</v>
      </c>
      <c r="C11" s="10">
        <f>UNEP_2017!G13</f>
        <v>0.88800000000000001</v>
      </c>
      <c r="D11" s="4" t="s">
        <v>34</v>
      </c>
      <c r="F11" s="23">
        <f>C11*Zein_2012!$D$5</f>
        <v>8.0808000000000005E-2</v>
      </c>
      <c r="G11" s="4" t="s">
        <v>49</v>
      </c>
    </row>
    <row r="12" spans="1:7">
      <c r="A12" s="4">
        <v>1969</v>
      </c>
      <c r="C12" s="10">
        <f>UNEP_2017!G14</f>
        <v>0.88900000000000001</v>
      </c>
      <c r="D12" s="4" t="s">
        <v>34</v>
      </c>
      <c r="F12" s="23">
        <f>C12*Zein_2012!$D$5</f>
        <v>8.0898999999999999E-2</v>
      </c>
      <c r="G12" s="4" t="s">
        <v>49</v>
      </c>
    </row>
    <row r="13" spans="1:7">
      <c r="A13" s="4">
        <v>1970</v>
      </c>
      <c r="C13" s="10">
        <f>UNEP_2017!G15</f>
        <v>0.89</v>
      </c>
      <c r="D13" s="4" t="s">
        <v>34</v>
      </c>
      <c r="F13" s="23">
        <f>C13*Zein_2012!$D$5</f>
        <v>8.0989999999999993E-2</v>
      </c>
      <c r="G13" s="4" t="s">
        <v>49</v>
      </c>
    </row>
    <row r="14" spans="1:7">
      <c r="A14" s="4">
        <v>1971</v>
      </c>
      <c r="C14" s="10">
        <f>UNEP_2017!G16</f>
        <v>0.89100000000000001</v>
      </c>
      <c r="D14" s="4" t="s">
        <v>34</v>
      </c>
      <c r="F14" s="23">
        <f>C14*Zein_2012!$D$5</f>
        <v>8.1081E-2</v>
      </c>
      <c r="G14" s="4" t="s">
        <v>49</v>
      </c>
    </row>
    <row r="15" spans="1:7">
      <c r="A15" s="4">
        <v>1972</v>
      </c>
      <c r="C15" s="10">
        <f>UNEP_2017!G17</f>
        <v>0.89200000000000002</v>
      </c>
      <c r="D15" s="4" t="s">
        <v>34</v>
      </c>
      <c r="F15" s="23">
        <f>C15*Zein_2012!$D$5</f>
        <v>8.1171999999999994E-2</v>
      </c>
      <c r="G15" s="4" t="s">
        <v>49</v>
      </c>
    </row>
    <row r="16" spans="1:7">
      <c r="A16" s="4">
        <v>1973</v>
      </c>
      <c r="C16" s="10">
        <f>UNEP_2017!G18</f>
        <v>0.89300000000000002</v>
      </c>
      <c r="D16" s="4" t="s">
        <v>34</v>
      </c>
      <c r="F16" s="23">
        <f>C16*Zein_2012!$D$5</f>
        <v>8.1263000000000002E-2</v>
      </c>
      <c r="G16" s="4" t="s">
        <v>49</v>
      </c>
    </row>
    <row r="17" spans="1:7">
      <c r="A17" s="4">
        <v>1974</v>
      </c>
      <c r="C17" s="10">
        <f>UNEP_2017!G19</f>
        <v>0.89400000000000002</v>
      </c>
      <c r="D17" s="4" t="s">
        <v>34</v>
      </c>
      <c r="F17" s="23">
        <f>C17*Zein_2012!$D$5</f>
        <v>8.1353999999999996E-2</v>
      </c>
      <c r="G17" s="4" t="s">
        <v>49</v>
      </c>
    </row>
    <row r="18" spans="1:7">
      <c r="A18" s="4">
        <v>1975</v>
      </c>
      <c r="C18" s="10">
        <f>UNEP_2017!G20</f>
        <v>0.89500000000000002</v>
      </c>
      <c r="D18" s="4" t="s">
        <v>34</v>
      </c>
      <c r="F18" s="23">
        <f>C18*Zein_2012!$D$5</f>
        <v>8.1445000000000004E-2</v>
      </c>
      <c r="G18" s="4" t="s">
        <v>49</v>
      </c>
    </row>
    <row r="19" spans="1:7">
      <c r="A19" s="4">
        <v>1976</v>
      </c>
      <c r="C19" s="10">
        <f>UNEP_2017!G21</f>
        <v>0.89600000000000002</v>
      </c>
      <c r="D19" s="4" t="s">
        <v>34</v>
      </c>
      <c r="F19" s="23">
        <f>C19*Zein_2012!$D$5</f>
        <v>8.1535999999999997E-2</v>
      </c>
      <c r="G19" s="4" t="s">
        <v>49</v>
      </c>
    </row>
    <row r="20" spans="1:7">
      <c r="A20" s="4">
        <v>1977</v>
      </c>
      <c r="C20" s="10">
        <f>UNEP_2017!G22</f>
        <v>0.89700000000000002</v>
      </c>
      <c r="D20" s="4" t="s">
        <v>34</v>
      </c>
      <c r="F20" s="23">
        <f>C20*Zein_2012!$D$5</f>
        <v>8.1627000000000005E-2</v>
      </c>
      <c r="G20" s="4" t="s">
        <v>49</v>
      </c>
    </row>
    <row r="21" spans="1:7">
      <c r="A21" s="4">
        <v>1978</v>
      </c>
      <c r="C21" s="10">
        <f>UNEP_2017!G23</f>
        <v>0.89800000000000002</v>
      </c>
      <c r="D21" s="4" t="s">
        <v>34</v>
      </c>
      <c r="F21" s="23">
        <f>C21*Zein_2012!$D$5</f>
        <v>8.1717999999999999E-2</v>
      </c>
      <c r="G21" s="4" t="s">
        <v>49</v>
      </c>
    </row>
    <row r="22" spans="1:7">
      <c r="A22" s="4">
        <v>1979</v>
      </c>
      <c r="C22" s="10">
        <f>UNEP_2017!G24</f>
        <v>0.89900000000000002</v>
      </c>
      <c r="D22" s="4" t="s">
        <v>34</v>
      </c>
      <c r="F22" s="23">
        <f>C22*Zein_2012!$D$5</f>
        <v>8.1808999999999993E-2</v>
      </c>
      <c r="G22" s="4" t="s">
        <v>49</v>
      </c>
    </row>
    <row r="23" spans="1:7">
      <c r="A23" s="4">
        <v>1980</v>
      </c>
      <c r="C23" s="10">
        <f>UNEP_2017!G25</f>
        <v>0.9</v>
      </c>
      <c r="D23" s="4" t="s">
        <v>34</v>
      </c>
      <c r="F23" s="23">
        <f>C23*Zein_2012!$D$5</f>
        <v>8.1900000000000001E-2</v>
      </c>
      <c r="G23" s="4" t="s">
        <v>49</v>
      </c>
    </row>
    <row r="24" spans="1:7">
      <c r="A24" s="4">
        <v>1981</v>
      </c>
      <c r="C24" s="10">
        <f>UNEP_2017!G26</f>
        <v>0.9002</v>
      </c>
      <c r="D24" s="4" t="s">
        <v>34</v>
      </c>
      <c r="F24" s="23">
        <f>C24*Zein_2012!$D$5</f>
        <v>8.1918199999999997E-2</v>
      </c>
      <c r="G24" s="4" t="s">
        <v>49</v>
      </c>
    </row>
    <row r="25" spans="1:7">
      <c r="A25" s="4">
        <v>1982</v>
      </c>
      <c r="C25" s="10">
        <f>UNEP_2017!G27</f>
        <v>0.90039999999999998</v>
      </c>
      <c r="D25" s="4" t="s">
        <v>34</v>
      </c>
      <c r="F25" s="23">
        <f>C25*Zein_2012!$D$5</f>
        <v>8.1936399999999993E-2</v>
      </c>
      <c r="G25" s="4" t="s">
        <v>49</v>
      </c>
    </row>
    <row r="26" spans="1:7">
      <c r="A26" s="4">
        <v>1983</v>
      </c>
      <c r="C26" s="10">
        <f>UNEP_2017!G28</f>
        <v>0.90059999999999996</v>
      </c>
      <c r="D26" s="4" t="s">
        <v>34</v>
      </c>
      <c r="F26" s="23">
        <f>C26*Zein_2012!$D$5</f>
        <v>8.1954599999999989E-2</v>
      </c>
      <c r="G26" s="4" t="s">
        <v>49</v>
      </c>
    </row>
    <row r="27" spans="1:7">
      <c r="A27" s="4">
        <v>1984</v>
      </c>
      <c r="C27" s="10">
        <f>UNEP_2017!G29</f>
        <v>0.90079999999999993</v>
      </c>
      <c r="D27" s="4" t="s">
        <v>34</v>
      </c>
      <c r="F27" s="23">
        <f>C27*Zein_2012!$D$5</f>
        <v>8.1972799999999998E-2</v>
      </c>
      <c r="G27" s="4" t="s">
        <v>49</v>
      </c>
    </row>
    <row r="28" spans="1:7">
      <c r="A28" s="4">
        <v>1985</v>
      </c>
      <c r="C28" s="10">
        <f>UNEP_2017!G30</f>
        <v>0.90099999999999991</v>
      </c>
      <c r="D28" s="4" t="s">
        <v>34</v>
      </c>
      <c r="F28" s="23">
        <f>C28*Zein_2012!$D$5</f>
        <v>8.1990999999999994E-2</v>
      </c>
      <c r="G28" s="4" t="s">
        <v>49</v>
      </c>
    </row>
    <row r="29" spans="1:7">
      <c r="A29" s="4">
        <v>1986</v>
      </c>
      <c r="C29" s="10">
        <f>UNEP_2017!G31</f>
        <v>0.90119999999999989</v>
      </c>
      <c r="D29" s="4" t="s">
        <v>34</v>
      </c>
      <c r="F29" s="23">
        <f>C29*Zein_2012!$D$5</f>
        <v>8.200919999999999E-2</v>
      </c>
      <c r="G29" s="4" t="s">
        <v>49</v>
      </c>
    </row>
    <row r="30" spans="1:7">
      <c r="A30" s="4">
        <v>1987</v>
      </c>
      <c r="C30" s="10">
        <f>UNEP_2017!G32</f>
        <v>0.90139999999999987</v>
      </c>
      <c r="D30" s="4" t="s">
        <v>34</v>
      </c>
      <c r="F30" s="23">
        <f>C30*Zein_2012!$D$5</f>
        <v>8.2027399999999986E-2</v>
      </c>
      <c r="G30" s="4" t="s">
        <v>49</v>
      </c>
    </row>
    <row r="31" spans="1:7">
      <c r="A31" s="4">
        <v>1988</v>
      </c>
      <c r="C31" s="10">
        <f>UNEP_2017!G33</f>
        <v>0.90159999999999985</v>
      </c>
      <c r="D31" s="4" t="s">
        <v>34</v>
      </c>
      <c r="F31" s="23">
        <f>C31*Zein_2012!$D$5</f>
        <v>8.2045599999999982E-2</v>
      </c>
      <c r="G31" s="4" t="s">
        <v>49</v>
      </c>
    </row>
    <row r="32" spans="1:7">
      <c r="A32" s="4">
        <v>1989</v>
      </c>
      <c r="C32" s="10">
        <f>UNEP_2017!G34</f>
        <v>0.90179999999999982</v>
      </c>
      <c r="D32" s="4" t="s">
        <v>34</v>
      </c>
      <c r="F32" s="23">
        <f>C32*Zein_2012!$D$5</f>
        <v>8.2063799999999978E-2</v>
      </c>
      <c r="G32" s="4" t="s">
        <v>49</v>
      </c>
    </row>
    <row r="33" spans="1:7">
      <c r="A33" s="4">
        <v>1990</v>
      </c>
      <c r="C33" s="10">
        <f>UNEP_2017!G35</f>
        <v>0.90200000000000002</v>
      </c>
      <c r="D33" s="4" t="s">
        <v>34</v>
      </c>
      <c r="F33" s="23">
        <f>C33*Zein_2012!$D$5</f>
        <v>8.2082000000000002E-2</v>
      </c>
      <c r="G33" s="4" t="s">
        <v>49</v>
      </c>
    </row>
    <row r="34" spans="1:7">
      <c r="A34" s="4">
        <v>1991</v>
      </c>
      <c r="C34" s="10">
        <f>UNEP_2017!G36</f>
        <v>0.90570000000000006</v>
      </c>
      <c r="D34" s="4" t="s">
        <v>34</v>
      </c>
      <c r="F34" s="23">
        <f>C34*Zein_2012!$D$5</f>
        <v>8.2418699999999998E-2</v>
      </c>
      <c r="G34" s="4" t="s">
        <v>49</v>
      </c>
    </row>
    <row r="35" spans="1:7">
      <c r="A35" s="4">
        <v>1992</v>
      </c>
      <c r="C35" s="10">
        <f>UNEP_2017!G37</f>
        <v>0.9094000000000001</v>
      </c>
      <c r="D35" s="4" t="s">
        <v>34</v>
      </c>
      <c r="F35" s="23">
        <f>C35*Zein_2012!$D$5</f>
        <v>8.2755400000000007E-2</v>
      </c>
      <c r="G35" s="4" t="s">
        <v>49</v>
      </c>
    </row>
    <row r="36" spans="1:7">
      <c r="A36" s="4">
        <v>1993</v>
      </c>
      <c r="C36" s="10">
        <f>UNEP_2017!G38</f>
        <v>0.91310000000000013</v>
      </c>
      <c r="D36" s="4" t="s">
        <v>34</v>
      </c>
      <c r="F36" s="23">
        <f>C36*Zein_2012!$D$5</f>
        <v>8.3092100000000016E-2</v>
      </c>
      <c r="G36" s="4" t="s">
        <v>49</v>
      </c>
    </row>
    <row r="37" spans="1:7">
      <c r="A37" s="4">
        <v>1994</v>
      </c>
      <c r="C37" s="10">
        <f>UNEP_2017!G39</f>
        <v>0.91680000000000017</v>
      </c>
      <c r="D37" s="4" t="s">
        <v>34</v>
      </c>
      <c r="F37" s="23">
        <f>C37*Zein_2012!$D$5</f>
        <v>8.3428800000000011E-2</v>
      </c>
      <c r="G37" s="4" t="s">
        <v>49</v>
      </c>
    </row>
    <row r="38" spans="1:7">
      <c r="A38" s="4">
        <v>1995</v>
      </c>
      <c r="C38" s="10">
        <f>UNEP_2017!G40</f>
        <v>0.92050000000000021</v>
      </c>
      <c r="D38" s="4" t="s">
        <v>34</v>
      </c>
      <c r="F38" s="23">
        <f>C38*Zein_2012!$D$5</f>
        <v>8.376550000000002E-2</v>
      </c>
      <c r="G38" s="4" t="s">
        <v>49</v>
      </c>
    </row>
    <row r="39" spans="1:7">
      <c r="A39" s="4">
        <v>1996</v>
      </c>
      <c r="C39" s="10">
        <f>UNEP_2017!G41</f>
        <v>0.92420000000000024</v>
      </c>
      <c r="D39" s="4" t="s">
        <v>34</v>
      </c>
      <c r="F39" s="23">
        <f>C39*Zein_2012!$D$5</f>
        <v>8.4102200000000016E-2</v>
      </c>
      <c r="G39" s="4" t="s">
        <v>49</v>
      </c>
    </row>
    <row r="40" spans="1:7">
      <c r="A40" s="4">
        <v>1997</v>
      </c>
      <c r="C40" s="10">
        <f>UNEP_2017!G42</f>
        <v>0.92790000000000028</v>
      </c>
      <c r="D40" s="4" t="s">
        <v>34</v>
      </c>
      <c r="F40" s="23">
        <f>C40*Zein_2012!$D$5</f>
        <v>8.4438900000000025E-2</v>
      </c>
      <c r="G40" s="4" t="s">
        <v>49</v>
      </c>
    </row>
    <row r="41" spans="1:7">
      <c r="A41" s="4">
        <v>1998</v>
      </c>
      <c r="C41" s="10">
        <f>UNEP_2017!G43</f>
        <v>0.93160000000000032</v>
      </c>
      <c r="D41" s="4" t="s">
        <v>34</v>
      </c>
      <c r="F41" s="23">
        <f>C41*Zein_2012!$D$5</f>
        <v>8.477560000000002E-2</v>
      </c>
      <c r="G41" s="4" t="s">
        <v>49</v>
      </c>
    </row>
    <row r="42" spans="1:7">
      <c r="A42" s="4">
        <v>1999</v>
      </c>
      <c r="C42" s="10">
        <f>UNEP_2017!G44</f>
        <v>0.93530000000000035</v>
      </c>
      <c r="D42" s="4" t="s">
        <v>34</v>
      </c>
      <c r="F42" s="23">
        <f>C42*Zein_2012!$D$5</f>
        <v>8.511230000000003E-2</v>
      </c>
      <c r="G42" s="4" t="s">
        <v>49</v>
      </c>
    </row>
    <row r="43" spans="1:7">
      <c r="A43" s="4">
        <v>2000</v>
      </c>
      <c r="C43" s="10">
        <f>UNEP_2017!G45</f>
        <v>0.93899999999999995</v>
      </c>
      <c r="D43" s="4" t="s">
        <v>34</v>
      </c>
      <c r="F43" s="23">
        <f>C43*Zein_2012!$D$5</f>
        <v>8.5448999999999997E-2</v>
      </c>
      <c r="G43" s="4" t="s">
        <v>49</v>
      </c>
    </row>
    <row r="44" spans="1:7">
      <c r="A44" s="4">
        <v>2001</v>
      </c>
      <c r="C44" s="10">
        <f>UNEP_2017!G46</f>
        <v>0.94019999999999992</v>
      </c>
      <c r="D44" s="4" t="s">
        <v>34</v>
      </c>
      <c r="F44" s="23">
        <f>C44*Zein_2012!$D$5</f>
        <v>8.5558199999999987E-2</v>
      </c>
      <c r="G44" s="4" t="s">
        <v>49</v>
      </c>
    </row>
    <row r="45" spans="1:7">
      <c r="A45" s="4">
        <v>2002</v>
      </c>
      <c r="C45" s="10">
        <f>UNEP_2017!G47</f>
        <v>0.9413999999999999</v>
      </c>
      <c r="D45" s="4" t="s">
        <v>34</v>
      </c>
      <c r="F45" s="23">
        <f>C45*Zein_2012!$D$5</f>
        <v>8.5667399999999991E-2</v>
      </c>
      <c r="G45" s="4" t="s">
        <v>49</v>
      </c>
    </row>
    <row r="46" spans="1:7">
      <c r="A46" s="4">
        <v>2003</v>
      </c>
      <c r="C46" s="10">
        <f>UNEP_2017!G48</f>
        <v>0.94259999999999988</v>
      </c>
      <c r="D46" s="4" t="s">
        <v>34</v>
      </c>
      <c r="F46" s="23">
        <f>C46*Zein_2012!$D$5</f>
        <v>8.5776599999999981E-2</v>
      </c>
      <c r="G46" s="4" t="s">
        <v>49</v>
      </c>
    </row>
    <row r="47" spans="1:7">
      <c r="A47" s="4">
        <v>2004</v>
      </c>
      <c r="C47" s="10">
        <f>UNEP_2017!G49</f>
        <v>0.94379999999999986</v>
      </c>
      <c r="D47" s="4" t="s">
        <v>34</v>
      </c>
      <c r="F47" s="23">
        <f>C47*Zein_2012!$D$5</f>
        <v>8.5885799999999984E-2</v>
      </c>
      <c r="G47" s="4" t="s">
        <v>49</v>
      </c>
    </row>
    <row r="48" spans="1:7">
      <c r="A48" s="4">
        <v>2005</v>
      </c>
      <c r="C48" s="10">
        <f>UNEP_2017!G50</f>
        <v>0.94499999999999984</v>
      </c>
      <c r="D48" s="4" t="s">
        <v>34</v>
      </c>
      <c r="F48" s="23">
        <f>C48*Zein_2012!$D$5</f>
        <v>8.5994999999999988E-2</v>
      </c>
      <c r="G48" s="4" t="s">
        <v>49</v>
      </c>
    </row>
    <row r="49" spans="1:7">
      <c r="A49" s="4">
        <v>2006</v>
      </c>
      <c r="C49" s="10">
        <f>UNEP_2017!G51</f>
        <v>0.94619999999999982</v>
      </c>
      <c r="D49" s="4" t="s">
        <v>34</v>
      </c>
      <c r="F49" s="23">
        <f>C49*Zein_2012!$D$5</f>
        <v>8.6104199999999978E-2</v>
      </c>
      <c r="G49" s="4" t="s">
        <v>49</v>
      </c>
    </row>
    <row r="50" spans="1:7">
      <c r="A50" s="4">
        <v>2007</v>
      </c>
      <c r="C50" s="10">
        <f>UNEP_2017!G52</f>
        <v>0.9473999999999998</v>
      </c>
      <c r="D50" s="4" t="s">
        <v>34</v>
      </c>
      <c r="F50" s="23">
        <f>C50*Zein_2012!$D$5</f>
        <v>8.6213399999999982E-2</v>
      </c>
      <c r="G50" s="4" t="s">
        <v>49</v>
      </c>
    </row>
    <row r="51" spans="1:7">
      <c r="A51" s="4">
        <v>2008</v>
      </c>
      <c r="C51" s="10">
        <f>UNEP_2017!G53</f>
        <v>0.94859999999999978</v>
      </c>
      <c r="D51" s="4" t="s">
        <v>34</v>
      </c>
      <c r="F51" s="23">
        <f>C51*Zein_2012!$D$5</f>
        <v>8.6322599999999972E-2</v>
      </c>
      <c r="G51" s="4" t="s">
        <v>49</v>
      </c>
    </row>
    <row r="52" spans="1:7">
      <c r="A52" s="4">
        <v>2009</v>
      </c>
      <c r="C52" s="10">
        <f>UNEP_2017!G54</f>
        <v>0.94979999999999976</v>
      </c>
      <c r="D52" s="4" t="s">
        <v>34</v>
      </c>
      <c r="F52" s="23">
        <f>C52*Zein_2012!$D$5</f>
        <v>8.6431799999999975E-2</v>
      </c>
      <c r="G52" s="4" t="s">
        <v>49</v>
      </c>
    </row>
    <row r="53" spans="1:7">
      <c r="A53" s="4">
        <v>2010</v>
      </c>
      <c r="C53" s="10">
        <f>UNEP_2017!G55</f>
        <v>0.95099999999999996</v>
      </c>
      <c r="D53" s="4" t="s">
        <v>34</v>
      </c>
      <c r="F53" s="23">
        <f>C53*Zein_2012!$D$5</f>
        <v>8.6540999999999993E-2</v>
      </c>
      <c r="G53" s="4" t="s">
        <v>49</v>
      </c>
    </row>
    <row r="54" spans="1:7">
      <c r="A54" s="4">
        <v>2011</v>
      </c>
      <c r="C54" s="10">
        <f>UNEP_2017!G56</f>
        <v>0.95333333333333325</v>
      </c>
      <c r="D54" s="4" t="s">
        <v>34</v>
      </c>
      <c r="F54" s="23">
        <f>C54*Zein_2012!$D$5</f>
        <v>8.6753333333333321E-2</v>
      </c>
      <c r="G54" s="4" t="s">
        <v>49</v>
      </c>
    </row>
    <row r="55" spans="1:7">
      <c r="A55" s="4">
        <v>2012</v>
      </c>
      <c r="C55" s="10">
        <f>UNEP_2017!G57</f>
        <v>0.95566666666666655</v>
      </c>
      <c r="D55" s="4" t="s">
        <v>34</v>
      </c>
      <c r="F55" s="23">
        <f>C55*Zein_2012!$D$5</f>
        <v>8.6965666666666649E-2</v>
      </c>
      <c r="G55" s="4" t="s">
        <v>49</v>
      </c>
    </row>
    <row r="56" spans="1:7">
      <c r="A56" s="4">
        <v>2013</v>
      </c>
      <c r="C56" s="10">
        <f>UNEP_2017!G58</f>
        <v>0.95799999999999996</v>
      </c>
      <c r="D56" s="4" t="s">
        <v>34</v>
      </c>
      <c r="F56" s="23">
        <f>C56*Zein_2012!$D$5</f>
        <v>8.7177999999999992E-2</v>
      </c>
      <c r="G56" s="4" t="s">
        <v>49</v>
      </c>
    </row>
    <row r="57" spans="1:7">
      <c r="A57" s="4">
        <v>2014</v>
      </c>
      <c r="C57" s="10">
        <f>UNEP_2017!G59</f>
        <v>0.96033333333333326</v>
      </c>
      <c r="D57" s="4" t="s">
        <v>34</v>
      </c>
      <c r="F57" s="23">
        <f>C57*Zein_2012!$D$5</f>
        <v>8.739033333333332E-2</v>
      </c>
      <c r="G57" s="4" t="s">
        <v>49</v>
      </c>
    </row>
    <row r="58" spans="1:7">
      <c r="A58" s="4">
        <v>2015</v>
      </c>
      <c r="C58" s="10">
        <f>UNEP_2017!G60</f>
        <v>0.96266666666666678</v>
      </c>
      <c r="D58" s="4" t="s">
        <v>34</v>
      </c>
      <c r="F58" s="23">
        <f>C58*Zein_2012!$D$5</f>
        <v>8.7602666666666676E-2</v>
      </c>
      <c r="G58" s="4" t="s">
        <v>49</v>
      </c>
    </row>
    <row r="59" spans="1:7">
      <c r="A59" s="4">
        <v>2016</v>
      </c>
      <c r="C59" s="10">
        <f>UNEP_2017!G61</f>
        <v>0.96499999999999986</v>
      </c>
      <c r="D59" s="4" t="s">
        <v>34</v>
      </c>
      <c r="F59" s="23">
        <f>C59*Zein_2012!$D$5</f>
        <v>8.781499999999999E-2</v>
      </c>
      <c r="G59" s="4" t="s">
        <v>49</v>
      </c>
    </row>
    <row r="60" spans="1:7">
      <c r="A60" s="4">
        <v>2017</v>
      </c>
      <c r="C60" s="10">
        <f>UNEP_2017!G62</f>
        <v>0.96733333333333338</v>
      </c>
      <c r="D60" s="4" t="s">
        <v>34</v>
      </c>
      <c r="F60" s="23">
        <f>C60*Zein_2012!$D$5</f>
        <v>8.8027333333333332E-2</v>
      </c>
      <c r="G60" s="4" t="s">
        <v>49</v>
      </c>
    </row>
    <row r="61" spans="1:7">
      <c r="A61" s="4">
        <v>2018</v>
      </c>
      <c r="C61" s="10">
        <f>UNEP_2017!G63</f>
        <v>0.9696666666666669</v>
      </c>
      <c r="D61" s="4" t="s">
        <v>34</v>
      </c>
      <c r="F61" s="23">
        <f>C61*Zein_2012!$D$5</f>
        <v>8.8239666666666688E-2</v>
      </c>
      <c r="G61" s="4" t="s">
        <v>49</v>
      </c>
    </row>
    <row r="62" spans="1:7">
      <c r="A62" s="4">
        <v>2019</v>
      </c>
      <c r="C62" s="10">
        <f>UNEP_2017!G64</f>
        <v>0.97199999999999998</v>
      </c>
      <c r="D62" s="4" t="s">
        <v>34</v>
      </c>
      <c r="F62" s="23">
        <f>C62*Zein_2012!$D$5</f>
        <v>8.8451999999999989E-2</v>
      </c>
      <c r="G62" s="4" t="s">
        <v>49</v>
      </c>
    </row>
    <row r="63" spans="1:7">
      <c r="A63" s="4">
        <v>2020</v>
      </c>
      <c r="C63" s="10">
        <f>UNEP_2017!G65</f>
        <v>0.9743333333333335</v>
      </c>
      <c r="D63" s="4" t="s">
        <v>34</v>
      </c>
      <c r="F63" s="23">
        <f>C63*Zein_2012!$D$5</f>
        <v>8.8664333333333345E-2</v>
      </c>
      <c r="G63" s="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H65"/>
  <sheetViews>
    <sheetView zoomScale="80" zoomScaleNormal="80" workbookViewId="0">
      <selection activeCell="K20" sqref="K20"/>
    </sheetView>
  </sheetViews>
  <sheetFormatPr defaultColWidth="9.140625" defaultRowHeight="15"/>
  <cols>
    <col min="1" max="1" width="9.140625" style="13"/>
    <col min="2" max="2" width="22" style="13" bestFit="1" customWidth="1"/>
    <col min="3" max="5" width="9.140625" style="13"/>
    <col min="6" max="6" width="22" style="13" bestFit="1" customWidth="1"/>
    <col min="7" max="7" width="9.140625" style="13"/>
    <col min="8" max="8" width="13.5703125" style="13" bestFit="1" customWidth="1"/>
    <col min="9" max="16384" width="9.140625" style="13"/>
  </cols>
  <sheetData>
    <row r="1" spans="1:8">
      <c r="A1" s="13" t="s">
        <v>28</v>
      </c>
    </row>
    <row r="2" spans="1:8">
      <c r="A2" s="14" t="s">
        <v>29</v>
      </c>
    </row>
    <row r="3" spans="1:8">
      <c r="A3" s="15" t="s">
        <v>30</v>
      </c>
    </row>
    <row r="4" spans="1:8">
      <c r="A4" s="16" t="s">
        <v>7</v>
      </c>
      <c r="B4" s="16" t="s">
        <v>1</v>
      </c>
      <c r="C4" s="16" t="s">
        <v>31</v>
      </c>
      <c r="E4" s="16" t="s">
        <v>7</v>
      </c>
      <c r="F4" s="16" t="s">
        <v>1</v>
      </c>
      <c r="G4" s="16" t="s">
        <v>31</v>
      </c>
      <c r="H4" s="16" t="s">
        <v>32</v>
      </c>
    </row>
    <row r="5" spans="1:8">
      <c r="A5" s="17">
        <v>1960</v>
      </c>
      <c r="B5" s="17" t="s">
        <v>33</v>
      </c>
      <c r="C5" s="17">
        <v>0.88</v>
      </c>
      <c r="E5" s="17">
        <v>1960</v>
      </c>
      <c r="F5" s="17" t="s">
        <v>33</v>
      </c>
      <c r="G5" s="17">
        <f>C5</f>
        <v>0.88</v>
      </c>
      <c r="H5" s="17" t="s">
        <v>34</v>
      </c>
    </row>
    <row r="6" spans="1:8">
      <c r="A6" s="17">
        <v>1980</v>
      </c>
      <c r="B6" s="17" t="s">
        <v>33</v>
      </c>
      <c r="C6" s="17">
        <v>0.9</v>
      </c>
      <c r="E6" s="17">
        <v>1961</v>
      </c>
      <c r="F6" s="17" t="s">
        <v>33</v>
      </c>
      <c r="G6" s="18">
        <f t="shared" ref="G6:G24" si="0">G5+(($G$25-$G$5)/($E$25-$E$5))</f>
        <v>0.88100000000000001</v>
      </c>
      <c r="H6" s="18" t="s">
        <v>35</v>
      </c>
    </row>
    <row r="7" spans="1:8">
      <c r="A7" s="17">
        <v>1990</v>
      </c>
      <c r="B7" s="17" t="s">
        <v>33</v>
      </c>
      <c r="C7" s="17">
        <v>0.90200000000000002</v>
      </c>
      <c r="E7" s="17">
        <v>1962</v>
      </c>
      <c r="F7" s="17" t="s">
        <v>33</v>
      </c>
      <c r="G7" s="18">
        <f t="shared" si="0"/>
        <v>0.88200000000000001</v>
      </c>
      <c r="H7" s="18" t="s">
        <v>35</v>
      </c>
    </row>
    <row r="8" spans="1:8">
      <c r="A8" s="17">
        <v>2000</v>
      </c>
      <c r="B8" s="17" t="s">
        <v>33</v>
      </c>
      <c r="C8" s="17">
        <v>0.93899999999999995</v>
      </c>
      <c r="E8" s="17">
        <v>1963</v>
      </c>
      <c r="F8" s="17" t="s">
        <v>33</v>
      </c>
      <c r="G8" s="18">
        <f t="shared" si="0"/>
        <v>0.88300000000000001</v>
      </c>
      <c r="H8" s="18" t="s">
        <v>35</v>
      </c>
    </row>
    <row r="9" spans="1:8">
      <c r="A9" s="17">
        <v>2010</v>
      </c>
      <c r="B9" s="17" t="s">
        <v>33</v>
      </c>
      <c r="C9" s="17">
        <v>0.95099999999999996</v>
      </c>
      <c r="E9" s="17">
        <v>1964</v>
      </c>
      <c r="F9" s="17" t="s">
        <v>33</v>
      </c>
      <c r="G9" s="18">
        <f t="shared" si="0"/>
        <v>0.88400000000000001</v>
      </c>
      <c r="H9" s="18" t="s">
        <v>35</v>
      </c>
    </row>
    <row r="10" spans="1:8">
      <c r="A10" s="17">
        <v>2013</v>
      </c>
      <c r="B10" s="17" t="s">
        <v>33</v>
      </c>
      <c r="C10" s="17">
        <v>0.95799999999999996</v>
      </c>
      <c r="E10" s="17">
        <v>1965</v>
      </c>
      <c r="F10" s="17" t="s">
        <v>33</v>
      </c>
      <c r="G10" s="18">
        <f t="shared" si="0"/>
        <v>0.88500000000000001</v>
      </c>
      <c r="H10" s="18" t="s">
        <v>35</v>
      </c>
    </row>
    <row r="11" spans="1:8">
      <c r="E11" s="17">
        <v>1966</v>
      </c>
      <c r="F11" s="17" t="s">
        <v>33</v>
      </c>
      <c r="G11" s="18">
        <f t="shared" si="0"/>
        <v>0.88600000000000001</v>
      </c>
      <c r="H11" s="18" t="s">
        <v>35</v>
      </c>
    </row>
    <row r="12" spans="1:8">
      <c r="E12" s="17">
        <v>1967</v>
      </c>
      <c r="F12" s="17" t="s">
        <v>33</v>
      </c>
      <c r="G12" s="18">
        <f t="shared" si="0"/>
        <v>0.88700000000000001</v>
      </c>
      <c r="H12" s="18" t="s">
        <v>35</v>
      </c>
    </row>
    <row r="13" spans="1:8">
      <c r="E13" s="17">
        <v>1968</v>
      </c>
      <c r="F13" s="17" t="s">
        <v>33</v>
      </c>
      <c r="G13" s="18">
        <f t="shared" si="0"/>
        <v>0.88800000000000001</v>
      </c>
      <c r="H13" s="18" t="s">
        <v>35</v>
      </c>
    </row>
    <row r="14" spans="1:8">
      <c r="E14" s="17">
        <v>1969</v>
      </c>
      <c r="F14" s="17" t="s">
        <v>33</v>
      </c>
      <c r="G14" s="18">
        <f t="shared" si="0"/>
        <v>0.88900000000000001</v>
      </c>
      <c r="H14" s="18" t="s">
        <v>35</v>
      </c>
    </row>
    <row r="15" spans="1:8">
      <c r="E15" s="17">
        <v>1970</v>
      </c>
      <c r="F15" s="17" t="s">
        <v>33</v>
      </c>
      <c r="G15" s="18">
        <f t="shared" si="0"/>
        <v>0.89</v>
      </c>
      <c r="H15" s="18" t="s">
        <v>35</v>
      </c>
    </row>
    <row r="16" spans="1:8">
      <c r="E16" s="17">
        <v>1971</v>
      </c>
      <c r="F16" s="17" t="s">
        <v>33</v>
      </c>
      <c r="G16" s="18">
        <f t="shared" si="0"/>
        <v>0.89100000000000001</v>
      </c>
      <c r="H16" s="18" t="s">
        <v>35</v>
      </c>
    </row>
    <row r="17" spans="5:8">
      <c r="E17" s="17">
        <v>1972</v>
      </c>
      <c r="F17" s="17" t="s">
        <v>33</v>
      </c>
      <c r="G17" s="18">
        <f t="shared" si="0"/>
        <v>0.89200000000000002</v>
      </c>
      <c r="H17" s="18" t="s">
        <v>35</v>
      </c>
    </row>
    <row r="18" spans="5:8">
      <c r="E18" s="17">
        <v>1973</v>
      </c>
      <c r="F18" s="17" t="s">
        <v>33</v>
      </c>
      <c r="G18" s="18">
        <f t="shared" si="0"/>
        <v>0.89300000000000002</v>
      </c>
      <c r="H18" s="18" t="s">
        <v>35</v>
      </c>
    </row>
    <row r="19" spans="5:8">
      <c r="E19" s="17">
        <v>1974</v>
      </c>
      <c r="F19" s="17" t="s">
        <v>33</v>
      </c>
      <c r="G19" s="18">
        <f t="shared" si="0"/>
        <v>0.89400000000000002</v>
      </c>
      <c r="H19" s="18" t="s">
        <v>35</v>
      </c>
    </row>
    <row r="20" spans="5:8">
      <c r="E20" s="17">
        <v>1975</v>
      </c>
      <c r="F20" s="17" t="s">
        <v>33</v>
      </c>
      <c r="G20" s="18">
        <f t="shared" si="0"/>
        <v>0.89500000000000002</v>
      </c>
      <c r="H20" s="18" t="s">
        <v>35</v>
      </c>
    </row>
    <row r="21" spans="5:8">
      <c r="E21" s="17">
        <v>1976</v>
      </c>
      <c r="F21" s="17" t="s">
        <v>33</v>
      </c>
      <c r="G21" s="18">
        <f t="shared" si="0"/>
        <v>0.89600000000000002</v>
      </c>
      <c r="H21" s="18" t="s">
        <v>35</v>
      </c>
    </row>
    <row r="22" spans="5:8">
      <c r="E22" s="17">
        <v>1977</v>
      </c>
      <c r="F22" s="17" t="s">
        <v>33</v>
      </c>
      <c r="G22" s="18">
        <f t="shared" si="0"/>
        <v>0.89700000000000002</v>
      </c>
      <c r="H22" s="18" t="s">
        <v>35</v>
      </c>
    </row>
    <row r="23" spans="5:8">
      <c r="E23" s="17">
        <v>1978</v>
      </c>
      <c r="F23" s="17" t="s">
        <v>33</v>
      </c>
      <c r="G23" s="18">
        <f t="shared" si="0"/>
        <v>0.89800000000000002</v>
      </c>
      <c r="H23" s="18" t="s">
        <v>35</v>
      </c>
    </row>
    <row r="24" spans="5:8">
      <c r="E24" s="17">
        <v>1979</v>
      </c>
      <c r="F24" s="17" t="s">
        <v>33</v>
      </c>
      <c r="G24" s="18">
        <f t="shared" si="0"/>
        <v>0.89900000000000002</v>
      </c>
      <c r="H24" s="18" t="s">
        <v>35</v>
      </c>
    </row>
    <row r="25" spans="5:8">
      <c r="E25" s="17">
        <v>1980</v>
      </c>
      <c r="F25" s="17" t="s">
        <v>33</v>
      </c>
      <c r="G25" s="17">
        <f>C6</f>
        <v>0.9</v>
      </c>
      <c r="H25" s="17" t="s">
        <v>34</v>
      </c>
    </row>
    <row r="26" spans="5:8">
      <c r="E26" s="17">
        <v>1981</v>
      </c>
      <c r="F26" s="17" t="s">
        <v>33</v>
      </c>
      <c r="G26" s="18">
        <f t="shared" ref="G26:G34" si="1">G25+(($G$35-$G$25)/($E$35-$E$25))</f>
        <v>0.9002</v>
      </c>
      <c r="H26" s="18" t="s">
        <v>35</v>
      </c>
    </row>
    <row r="27" spans="5:8">
      <c r="E27" s="17">
        <v>1982</v>
      </c>
      <c r="F27" s="17" t="s">
        <v>33</v>
      </c>
      <c r="G27" s="18">
        <f t="shared" si="1"/>
        <v>0.90039999999999998</v>
      </c>
      <c r="H27" s="18" t="s">
        <v>35</v>
      </c>
    </row>
    <row r="28" spans="5:8">
      <c r="E28" s="17">
        <v>1983</v>
      </c>
      <c r="F28" s="17" t="s">
        <v>33</v>
      </c>
      <c r="G28" s="18">
        <f t="shared" si="1"/>
        <v>0.90059999999999996</v>
      </c>
      <c r="H28" s="18" t="s">
        <v>35</v>
      </c>
    </row>
    <row r="29" spans="5:8">
      <c r="E29" s="17">
        <v>1984</v>
      </c>
      <c r="F29" s="17" t="s">
        <v>33</v>
      </c>
      <c r="G29" s="18">
        <f t="shared" si="1"/>
        <v>0.90079999999999993</v>
      </c>
      <c r="H29" s="18" t="s">
        <v>35</v>
      </c>
    </row>
    <row r="30" spans="5:8">
      <c r="E30" s="17">
        <v>1985</v>
      </c>
      <c r="F30" s="17" t="s">
        <v>33</v>
      </c>
      <c r="G30" s="18">
        <f t="shared" si="1"/>
        <v>0.90099999999999991</v>
      </c>
      <c r="H30" s="18" t="s">
        <v>35</v>
      </c>
    </row>
    <row r="31" spans="5:8">
      <c r="E31" s="17">
        <v>1986</v>
      </c>
      <c r="F31" s="17" t="s">
        <v>33</v>
      </c>
      <c r="G31" s="18">
        <f t="shared" si="1"/>
        <v>0.90119999999999989</v>
      </c>
      <c r="H31" s="18" t="s">
        <v>35</v>
      </c>
    </row>
    <row r="32" spans="5:8">
      <c r="E32" s="17">
        <v>1987</v>
      </c>
      <c r="F32" s="17" t="s">
        <v>33</v>
      </c>
      <c r="G32" s="18">
        <f t="shared" si="1"/>
        <v>0.90139999999999987</v>
      </c>
      <c r="H32" s="18" t="s">
        <v>35</v>
      </c>
    </row>
    <row r="33" spans="5:8">
      <c r="E33" s="17">
        <v>1988</v>
      </c>
      <c r="F33" s="17" t="s">
        <v>33</v>
      </c>
      <c r="G33" s="18">
        <f t="shared" si="1"/>
        <v>0.90159999999999985</v>
      </c>
      <c r="H33" s="18" t="s">
        <v>35</v>
      </c>
    </row>
    <row r="34" spans="5:8">
      <c r="E34" s="17">
        <v>1989</v>
      </c>
      <c r="F34" s="17" t="s">
        <v>33</v>
      </c>
      <c r="G34" s="18">
        <f t="shared" si="1"/>
        <v>0.90179999999999982</v>
      </c>
      <c r="H34" s="18" t="s">
        <v>35</v>
      </c>
    </row>
    <row r="35" spans="5:8">
      <c r="E35" s="17">
        <v>1990</v>
      </c>
      <c r="F35" s="17" t="s">
        <v>33</v>
      </c>
      <c r="G35" s="17">
        <f>C7</f>
        <v>0.90200000000000002</v>
      </c>
      <c r="H35" s="17" t="s">
        <v>34</v>
      </c>
    </row>
    <row r="36" spans="5:8">
      <c r="E36" s="17">
        <v>1991</v>
      </c>
      <c r="F36" s="17" t="s">
        <v>33</v>
      </c>
      <c r="G36" s="18">
        <f t="shared" ref="G36:G44" si="2">G35+(($G$45-$G$35)/($E$45-$E$35))</f>
        <v>0.90570000000000006</v>
      </c>
      <c r="H36" s="18" t="s">
        <v>35</v>
      </c>
    </row>
    <row r="37" spans="5:8">
      <c r="E37" s="17">
        <v>1992</v>
      </c>
      <c r="F37" s="17" t="s">
        <v>33</v>
      </c>
      <c r="G37" s="18">
        <f t="shared" si="2"/>
        <v>0.9094000000000001</v>
      </c>
      <c r="H37" s="18" t="s">
        <v>35</v>
      </c>
    </row>
    <row r="38" spans="5:8">
      <c r="E38" s="17">
        <v>1993</v>
      </c>
      <c r="F38" s="17" t="s">
        <v>33</v>
      </c>
      <c r="G38" s="18">
        <f t="shared" si="2"/>
        <v>0.91310000000000013</v>
      </c>
      <c r="H38" s="18" t="s">
        <v>35</v>
      </c>
    </row>
    <row r="39" spans="5:8">
      <c r="E39" s="17">
        <v>1994</v>
      </c>
      <c r="F39" s="17" t="s">
        <v>33</v>
      </c>
      <c r="G39" s="18">
        <f t="shared" si="2"/>
        <v>0.91680000000000017</v>
      </c>
      <c r="H39" s="18" t="s">
        <v>35</v>
      </c>
    </row>
    <row r="40" spans="5:8">
      <c r="E40" s="17">
        <v>1995</v>
      </c>
      <c r="F40" s="17" t="s">
        <v>33</v>
      </c>
      <c r="G40" s="18">
        <f t="shared" si="2"/>
        <v>0.92050000000000021</v>
      </c>
      <c r="H40" s="18" t="s">
        <v>35</v>
      </c>
    </row>
    <row r="41" spans="5:8">
      <c r="E41" s="17">
        <v>1996</v>
      </c>
      <c r="F41" s="17" t="s">
        <v>33</v>
      </c>
      <c r="G41" s="18">
        <f t="shared" si="2"/>
        <v>0.92420000000000024</v>
      </c>
      <c r="H41" s="18" t="s">
        <v>35</v>
      </c>
    </row>
    <row r="42" spans="5:8">
      <c r="E42" s="17">
        <v>1997</v>
      </c>
      <c r="F42" s="17" t="s">
        <v>33</v>
      </c>
      <c r="G42" s="18">
        <f t="shared" si="2"/>
        <v>0.92790000000000028</v>
      </c>
      <c r="H42" s="18" t="s">
        <v>35</v>
      </c>
    </row>
    <row r="43" spans="5:8">
      <c r="E43" s="17">
        <v>1998</v>
      </c>
      <c r="F43" s="17" t="s">
        <v>33</v>
      </c>
      <c r="G43" s="18">
        <f t="shared" si="2"/>
        <v>0.93160000000000032</v>
      </c>
      <c r="H43" s="18" t="s">
        <v>35</v>
      </c>
    </row>
    <row r="44" spans="5:8">
      <c r="E44" s="17">
        <v>1999</v>
      </c>
      <c r="F44" s="17" t="s">
        <v>33</v>
      </c>
      <c r="G44" s="18">
        <f t="shared" si="2"/>
        <v>0.93530000000000035</v>
      </c>
      <c r="H44" s="18" t="s">
        <v>35</v>
      </c>
    </row>
    <row r="45" spans="5:8">
      <c r="E45" s="17">
        <v>2000</v>
      </c>
      <c r="F45" s="17" t="s">
        <v>33</v>
      </c>
      <c r="G45" s="17">
        <f>C8</f>
        <v>0.93899999999999995</v>
      </c>
      <c r="H45" s="17" t="s">
        <v>34</v>
      </c>
    </row>
    <row r="46" spans="5:8">
      <c r="E46" s="17">
        <v>2001</v>
      </c>
      <c r="F46" s="17" t="s">
        <v>33</v>
      </c>
      <c r="G46" s="18">
        <f t="shared" ref="G46:G54" si="3">G45+(($G$55-$G$45)/($E$55-$E$45))</f>
        <v>0.94019999999999992</v>
      </c>
      <c r="H46" s="18" t="s">
        <v>35</v>
      </c>
    </row>
    <row r="47" spans="5:8">
      <c r="E47" s="17">
        <v>2002</v>
      </c>
      <c r="F47" s="17" t="s">
        <v>33</v>
      </c>
      <c r="G47" s="18">
        <f t="shared" si="3"/>
        <v>0.9413999999999999</v>
      </c>
      <c r="H47" s="18" t="s">
        <v>35</v>
      </c>
    </row>
    <row r="48" spans="5:8">
      <c r="E48" s="17">
        <v>2003</v>
      </c>
      <c r="F48" s="17" t="s">
        <v>33</v>
      </c>
      <c r="G48" s="18">
        <f t="shared" si="3"/>
        <v>0.94259999999999988</v>
      </c>
      <c r="H48" s="18" t="s">
        <v>35</v>
      </c>
    </row>
    <row r="49" spans="5:8">
      <c r="E49" s="17">
        <v>2004</v>
      </c>
      <c r="F49" s="17" t="s">
        <v>33</v>
      </c>
      <c r="G49" s="18">
        <f t="shared" si="3"/>
        <v>0.94379999999999986</v>
      </c>
      <c r="H49" s="18" t="s">
        <v>35</v>
      </c>
    </row>
    <row r="50" spans="5:8">
      <c r="E50" s="17">
        <v>2005</v>
      </c>
      <c r="F50" s="17" t="s">
        <v>33</v>
      </c>
      <c r="G50" s="18">
        <f t="shared" si="3"/>
        <v>0.94499999999999984</v>
      </c>
      <c r="H50" s="18" t="s">
        <v>35</v>
      </c>
    </row>
    <row r="51" spans="5:8">
      <c r="E51" s="17">
        <v>2006</v>
      </c>
      <c r="F51" s="17" t="s">
        <v>33</v>
      </c>
      <c r="G51" s="18">
        <f t="shared" si="3"/>
        <v>0.94619999999999982</v>
      </c>
      <c r="H51" s="18" t="s">
        <v>35</v>
      </c>
    </row>
    <row r="52" spans="5:8">
      <c r="E52" s="17">
        <v>2007</v>
      </c>
      <c r="F52" s="17" t="s">
        <v>33</v>
      </c>
      <c r="G52" s="18">
        <f t="shared" si="3"/>
        <v>0.9473999999999998</v>
      </c>
      <c r="H52" s="18" t="s">
        <v>35</v>
      </c>
    </row>
    <row r="53" spans="5:8">
      <c r="E53" s="17">
        <v>2008</v>
      </c>
      <c r="F53" s="17" t="s">
        <v>33</v>
      </c>
      <c r="G53" s="18">
        <f t="shared" si="3"/>
        <v>0.94859999999999978</v>
      </c>
      <c r="H53" s="18" t="s">
        <v>35</v>
      </c>
    </row>
    <row r="54" spans="5:8">
      <c r="E54" s="17">
        <v>2009</v>
      </c>
      <c r="F54" s="17" t="s">
        <v>33</v>
      </c>
      <c r="G54" s="18">
        <f t="shared" si="3"/>
        <v>0.94979999999999976</v>
      </c>
      <c r="H54" s="18" t="s">
        <v>35</v>
      </c>
    </row>
    <row r="55" spans="5:8">
      <c r="E55" s="17">
        <v>2010</v>
      </c>
      <c r="F55" s="17" t="s">
        <v>33</v>
      </c>
      <c r="G55" s="17">
        <f>C9</f>
        <v>0.95099999999999996</v>
      </c>
      <c r="H55" s="17" t="s">
        <v>34</v>
      </c>
    </row>
    <row r="56" spans="5:8">
      <c r="E56" s="17">
        <v>2011</v>
      </c>
      <c r="F56" s="17" t="s">
        <v>33</v>
      </c>
      <c r="G56" s="19">
        <f>G55+(($G$58-$G$55)/($E$58-$E$55))</f>
        <v>0.95333333333333325</v>
      </c>
      <c r="H56" s="18" t="s">
        <v>35</v>
      </c>
    </row>
    <row r="57" spans="5:8">
      <c r="E57" s="17">
        <v>2012</v>
      </c>
      <c r="F57" s="17" t="s">
        <v>33</v>
      </c>
      <c r="G57" s="19">
        <f>G56+(($G$58-$G$55)/($E$58-$E$55))</f>
        <v>0.95566666666666655</v>
      </c>
      <c r="H57" s="18" t="s">
        <v>35</v>
      </c>
    </row>
    <row r="58" spans="5:8">
      <c r="E58" s="17">
        <v>2013</v>
      </c>
      <c r="F58" s="17" t="s">
        <v>33</v>
      </c>
      <c r="G58" s="17">
        <f>C10</f>
        <v>0.95799999999999996</v>
      </c>
      <c r="H58" s="17" t="s">
        <v>34</v>
      </c>
    </row>
    <row r="59" spans="5:8">
      <c r="E59" s="17">
        <v>2014</v>
      </c>
      <c r="F59" s="17" t="s">
        <v>33</v>
      </c>
      <c r="G59" s="19">
        <f t="shared" ref="G59:G65" si="4">_xlfn.FORECAST.LINEAR(E59,G55:G58,E55:E58)</f>
        <v>0.96033333333333326</v>
      </c>
      <c r="H59" s="18" t="s">
        <v>36</v>
      </c>
    </row>
    <row r="60" spans="5:8">
      <c r="E60" s="17">
        <v>2015</v>
      </c>
      <c r="F60" s="17" t="s">
        <v>33</v>
      </c>
      <c r="G60" s="19">
        <f t="shared" si="4"/>
        <v>0.96266666666666678</v>
      </c>
      <c r="H60" s="18" t="s">
        <v>36</v>
      </c>
    </row>
    <row r="61" spans="5:8">
      <c r="E61" s="17">
        <v>2016</v>
      </c>
      <c r="F61" s="17" t="s">
        <v>33</v>
      </c>
      <c r="G61" s="19">
        <f t="shared" si="4"/>
        <v>0.96499999999999986</v>
      </c>
      <c r="H61" s="18" t="s">
        <v>36</v>
      </c>
    </row>
    <row r="62" spans="5:8">
      <c r="E62" s="17">
        <v>2017</v>
      </c>
      <c r="F62" s="17" t="s">
        <v>33</v>
      </c>
      <c r="G62" s="19">
        <f t="shared" si="4"/>
        <v>0.96733333333333338</v>
      </c>
      <c r="H62" s="18" t="s">
        <v>36</v>
      </c>
    </row>
    <row r="63" spans="5:8">
      <c r="E63" s="17">
        <v>2018</v>
      </c>
      <c r="F63" s="17" t="s">
        <v>33</v>
      </c>
      <c r="G63" s="19">
        <f t="shared" si="4"/>
        <v>0.9696666666666669</v>
      </c>
      <c r="H63" s="18" t="s">
        <v>36</v>
      </c>
    </row>
    <row r="64" spans="5:8">
      <c r="E64" s="17">
        <v>2019</v>
      </c>
      <c r="F64" s="17" t="s">
        <v>33</v>
      </c>
      <c r="G64" s="19">
        <f t="shared" si="4"/>
        <v>0.97199999999999998</v>
      </c>
      <c r="H64" s="18" t="s">
        <v>36</v>
      </c>
    </row>
    <row r="65" spans="5:8">
      <c r="E65" s="17">
        <v>2020</v>
      </c>
      <c r="F65" s="17" t="s">
        <v>33</v>
      </c>
      <c r="G65" s="19">
        <f t="shared" si="4"/>
        <v>0.9743333333333335</v>
      </c>
      <c r="H65" s="18" t="s">
        <v>36</v>
      </c>
    </row>
  </sheetData>
  <hyperlinks>
    <hyperlink ref="A2" r:id="rId1" xr:uid="{00000000-0004-0000-03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6"/>
  <sheetViews>
    <sheetView zoomScale="80" zoomScaleNormal="80" workbookViewId="0">
      <selection activeCell="D39" sqref="D39"/>
    </sheetView>
  </sheetViews>
  <sheetFormatPr defaultRowHeight="15"/>
  <cols>
    <col min="2" max="2" width="15.28515625" bestFit="1" customWidth="1"/>
    <col min="3" max="3" width="19.5703125" customWidth="1"/>
    <col min="4" max="4" width="28.42578125" bestFit="1" customWidth="1"/>
  </cols>
  <sheetData>
    <row r="1" spans="1:4">
      <c r="A1" t="s">
        <v>12</v>
      </c>
    </row>
    <row r="2" spans="1:4">
      <c r="A2" s="11" t="s">
        <v>13</v>
      </c>
    </row>
    <row r="4" spans="1:4">
      <c r="A4" s="12" t="s">
        <v>7</v>
      </c>
      <c r="B4" s="12" t="s">
        <v>1</v>
      </c>
      <c r="C4" s="12" t="s">
        <v>44</v>
      </c>
      <c r="D4" s="12" t="s">
        <v>22</v>
      </c>
    </row>
    <row r="5" spans="1:4">
      <c r="A5" s="2">
        <v>2012</v>
      </c>
      <c r="B5" s="2" t="s">
        <v>18</v>
      </c>
      <c r="C5" s="2" t="s">
        <v>45</v>
      </c>
      <c r="D5" s="3">
        <v>9.0999999999999998E-2</v>
      </c>
    </row>
    <row r="6" spans="1:4">
      <c r="A6" s="2">
        <v>2013</v>
      </c>
      <c r="B6" s="2" t="s">
        <v>18</v>
      </c>
      <c r="C6" s="2" t="s">
        <v>46</v>
      </c>
      <c r="D6" s="3">
        <v>0.24199999999999999</v>
      </c>
    </row>
  </sheetData>
  <hyperlinks>
    <hyperlink ref="A2" r:id="rId1" xr:uid="{00000000-0004-0000-04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zoomScale="80" zoomScaleNormal="80" workbookViewId="0">
      <selection activeCell="A4" sqref="A4:D4"/>
    </sheetView>
  </sheetViews>
  <sheetFormatPr defaultRowHeight="15"/>
  <cols>
    <col min="2" max="3" width="16.7109375" customWidth="1"/>
    <col min="4" max="4" width="26.7109375" bestFit="1" customWidth="1"/>
  </cols>
  <sheetData>
    <row r="1" spans="1:4">
      <c r="A1" t="s">
        <v>20</v>
      </c>
    </row>
    <row r="2" spans="1:4">
      <c r="A2" s="11" t="s">
        <v>21</v>
      </c>
    </row>
    <row r="4" spans="1:4">
      <c r="A4" s="12" t="s">
        <v>7</v>
      </c>
      <c r="B4" s="12" t="s">
        <v>1</v>
      </c>
      <c r="C4" s="12" t="s">
        <v>39</v>
      </c>
      <c r="D4" s="12" t="s">
        <v>40</v>
      </c>
    </row>
    <row r="5" spans="1:4">
      <c r="B5" t="s">
        <v>43</v>
      </c>
      <c r="C5" s="2" t="s">
        <v>41</v>
      </c>
      <c r="D5" s="3">
        <f>3.25/13</f>
        <v>0.25</v>
      </c>
    </row>
    <row r="6" spans="1:4">
      <c r="B6" t="s">
        <v>43</v>
      </c>
      <c r="C6" s="2" t="s">
        <v>42</v>
      </c>
      <c r="D6" s="3">
        <f>1.55/7.4</f>
        <v>0.20945945945945946</v>
      </c>
    </row>
  </sheetData>
  <hyperlinks>
    <hyperlink ref="A2" r:id="rId1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80" zoomScaleNormal="80" workbookViewId="0">
      <selection activeCell="D8" sqref="D8"/>
    </sheetView>
  </sheetViews>
  <sheetFormatPr defaultRowHeight="15"/>
  <cols>
    <col min="2" max="2" width="16.42578125" customWidth="1"/>
    <col min="3" max="3" width="17.42578125" customWidth="1"/>
    <col min="4" max="4" width="24.140625" customWidth="1"/>
  </cols>
  <sheetData>
    <row r="1" spans="1:4">
      <c r="A1" t="s">
        <v>24</v>
      </c>
    </row>
    <row r="2" spans="1:4">
      <c r="A2" s="11" t="s">
        <v>25</v>
      </c>
    </row>
    <row r="5" spans="1:4">
      <c r="A5" s="12" t="s">
        <v>7</v>
      </c>
      <c r="B5" s="12" t="s">
        <v>1</v>
      </c>
      <c r="C5" s="12" t="s">
        <v>39</v>
      </c>
      <c r="D5" s="12" t="s">
        <v>40</v>
      </c>
    </row>
    <row r="6" spans="1:4">
      <c r="A6" s="2"/>
      <c r="B6" s="2" t="s">
        <v>18</v>
      </c>
      <c r="C6" s="22" t="s">
        <v>47</v>
      </c>
      <c r="D6" s="3">
        <v>0.2</v>
      </c>
    </row>
  </sheetData>
  <hyperlinks>
    <hyperlink ref="A2" r:id="rId1" xr:uid="{00000000-0004-0000-0600-000000000000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90" zoomScaleNormal="90" workbookViewId="0">
      <selection activeCell="A4" sqref="A4:D4"/>
    </sheetView>
  </sheetViews>
  <sheetFormatPr defaultRowHeight="15"/>
  <cols>
    <col min="4" max="4" width="18.85546875" bestFit="1" customWidth="1"/>
  </cols>
  <sheetData>
    <row r="1" spans="1:4">
      <c r="A1" t="s">
        <v>11</v>
      </c>
    </row>
    <row r="2" spans="1:4">
      <c r="A2" s="11" t="s">
        <v>10</v>
      </c>
    </row>
    <row r="4" spans="1:4">
      <c r="A4" s="12" t="s">
        <v>7</v>
      </c>
      <c r="B4" s="12" t="s">
        <v>1</v>
      </c>
      <c r="C4" s="12" t="s">
        <v>39</v>
      </c>
      <c r="D4" s="12" t="s">
        <v>40</v>
      </c>
    </row>
  </sheetData>
  <hyperlinks>
    <hyperlink ref="A2" r:id="rId1" xr:uid="{00000000-0004-0000-07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80" zoomScaleNormal="80" workbookViewId="0">
      <selection activeCell="L25" sqref="L25"/>
    </sheetView>
  </sheetViews>
  <sheetFormatPr defaultRowHeight="15"/>
  <sheetData>
    <row r="1" spans="1:1">
      <c r="A1" t="s">
        <v>23</v>
      </c>
    </row>
    <row r="2" spans="1:1">
      <c r="A2" s="11" t="s">
        <v>14</v>
      </c>
    </row>
  </sheetData>
  <hyperlinks>
    <hyperlink ref="A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zoomScale="80" zoomScaleNormal="80" workbookViewId="0">
      <selection activeCell="M30" sqref="M30:M31"/>
    </sheetView>
  </sheetViews>
  <sheetFormatPr defaultRowHeight="15"/>
  <sheetData>
    <row r="1" spans="1:1">
      <c r="A1" t="s">
        <v>26</v>
      </c>
    </row>
    <row r="2" spans="1:1">
      <c r="A2" s="11" t="s">
        <v>27</v>
      </c>
    </row>
  </sheetData>
  <hyperlinks>
    <hyperlink ref="A2" r:id="rId1" xr:uid="{00000000-0004-0000-09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REFS</vt:lpstr>
      <vt:lpstr>FIN_ETA</vt:lpstr>
      <vt:lpstr>Calcs</vt:lpstr>
      <vt:lpstr>UNEP_2017</vt:lpstr>
      <vt:lpstr>Zein_2012</vt:lpstr>
      <vt:lpstr>Heidenhain_2011</vt:lpstr>
      <vt:lpstr>Herrmann_2009</vt:lpstr>
      <vt:lpstr>Denkena_2020</vt:lpstr>
      <vt:lpstr>Sihag_2020</vt:lpstr>
      <vt:lpstr>Yoon_2015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2022-07-07T09:43:06Z</dcterms:modified>
</cp:coreProperties>
</file>