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1947D617-B1A5-49C7-AC73-D7217D08F4A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EFS" sheetId="6" r:id="rId1"/>
    <sheet name="FIN_ETA" sheetId="2" r:id="rId2"/>
    <sheet name="Calcs" sheetId="8" r:id="rId3"/>
    <sheet name="Bharathan_2017" sheetId="5" r:id="rId4"/>
  </sheets>
  <externalReferences>
    <externalReference r:id="rId5"/>
    <externalReference r:id="rId6"/>
    <externalReference r:id="rId7"/>
    <externalReference r:id="rId8"/>
  </externalReferences>
  <definedNames>
    <definedName name="\0">[1]TABLE1a!$U$1:$U$7</definedName>
    <definedName name="\a">!#REF!</definedName>
    <definedName name="\b">#N/A</definedName>
    <definedName name="\p">[1]TABLE1a!$P$1</definedName>
    <definedName name="\s">!#REF!</definedName>
    <definedName name="\t">[1]TABLE1a!$U$3:$U$3</definedName>
    <definedName name="\z">!#REF!</definedName>
    <definedName name="_1.2__Average_distance_travelled_by_mode_of_travel__1975_76__1985_86_and_1993_95">#REF!</definedName>
    <definedName name="_1981">#REF!</definedName>
    <definedName name="_PRv2">!#REF!</definedName>
    <definedName name="_PUv2">!#REF!</definedName>
    <definedName name="_QU1">!#REF!</definedName>
    <definedName name="_QU10">!#REF!</definedName>
    <definedName name="_QU11">!#REF!</definedName>
    <definedName name="_QU12">!#REF!</definedName>
    <definedName name="_QU13">!#REF!</definedName>
    <definedName name="_QU14">!#REF!</definedName>
    <definedName name="_QU15">!#REF!</definedName>
    <definedName name="_QU16">!#REF!</definedName>
    <definedName name="_qu17">!#REF!</definedName>
    <definedName name="_QU2">!#REF!</definedName>
    <definedName name="_QU3">!#REF!</definedName>
    <definedName name="_QU4">!#REF!</definedName>
    <definedName name="_QU5">!#REF!</definedName>
    <definedName name="_QU6">!#REF!</definedName>
    <definedName name="_QU7">!#REF!</definedName>
    <definedName name="_QU8">!#REF!</definedName>
    <definedName name="_QU9">!#REF!</definedName>
    <definedName name="_tab13">#REF!</definedName>
    <definedName name="_tab14">#REF!</definedName>
    <definedName name="_TAB2">!#REF!</definedName>
    <definedName name="_TAB9">!#REF!</definedName>
    <definedName name="_TRv2">!#REF!</definedName>
    <definedName name="_tuv2">!#REF!</definedName>
    <definedName name="_Yr01">!#REF!</definedName>
    <definedName name="_Yr02">!#REF!</definedName>
    <definedName name="activeCell">#REF!</definedName>
    <definedName name="ALL">#N/A</definedName>
    <definedName name="ANNBELGIUM">[1]TABLE5!$D$5:$D$12</definedName>
    <definedName name="ANNDVR">[1]TABLE4AL!$D$6:$D$12</definedName>
    <definedName name="ANNENG">[1]TABLE4AL!$F$6:$F$12</definedName>
    <definedName name="ANNFORIEGN">[1]TABLE1a!$P$37:$P$37</definedName>
    <definedName name="ANNFRANCE">[1]TABLE5!$B$5:$B$12</definedName>
    <definedName name="ANNL">[1]TABLE5!$F$5:$F$12</definedName>
    <definedName name="ANNOTHER">[1]TABLE5!$J$5:$J$12</definedName>
    <definedName name="ANNSE">[1]TABLE4AL!$B$6:$B$12</definedName>
    <definedName name="ANNUAL">#REF!</definedName>
    <definedName name="ANNUK">[1]TABLE1a!$E$8:$E$14</definedName>
    <definedName name="ANNUT">[1]TABLE1a!$M$8:$M$14</definedName>
    <definedName name="BARQTR">#REF!</definedName>
    <definedName name="BELGIUM">#REF!</definedName>
    <definedName name="BOTO">!#REF!</definedName>
    <definedName name="BOTO2">!#REF!</definedName>
    <definedName name="BULL">#N/A</definedName>
    <definedName name="CAMARA">[1]TABLE1a!$P$4</definedName>
    <definedName name="CategoryTitle">#REF!</definedName>
    <definedName name="CLONE">[1]TABLE1a!$P$6</definedName>
    <definedName name="DASH">!#REF!</definedName>
    <definedName name="Data_col1">!#REF!</definedName>
    <definedName name="DEFLATOR">#REF!</definedName>
    <definedName name="dgdsfyh">#REF!</definedName>
    <definedName name="DK">#REF!</definedName>
    <definedName name="DNK_D">#REF!</definedName>
    <definedName name="DOVER">#N/A</definedName>
    <definedName name="EIRE">#REF!</definedName>
    <definedName name="ENGLISH">#N/A</definedName>
    <definedName name="exchange_rate">!#REF!</definedName>
    <definedName name="fbegyear">#REF!</definedName>
    <definedName name="fendyear">[2]Year!$B$3</definedName>
    <definedName name="FL">#REF!</definedName>
    <definedName name="Footnotes">#REF!</definedName>
    <definedName name="FOREIGN">[1]TABLE1a!$P$38:$P$52</definedName>
    <definedName name="FRANCE">#REF!</definedName>
    <definedName name="fyear">[2]c11!$D$42</definedName>
    <definedName name="GEOG9703">!#REF!</definedName>
    <definedName name="GERMANY">#REF!</definedName>
    <definedName name="GraphData">'[3]TIS-INDEX'!$B$13:$Q$44,'[3]TIS-INDEX'!$E$9:$R$9</definedName>
    <definedName name="GraphTitle">#REF!</definedName>
    <definedName name="ITALY">#REF!</definedName>
    <definedName name="Lon">!#REF!</definedName>
    <definedName name="MIN">!#REF!</definedName>
    <definedName name="mincheck">!#REF!</definedName>
    <definedName name="name">!#REF!</definedName>
    <definedName name="NLS">#REF!</definedName>
    <definedName name="NONEC">#REF!</definedName>
    <definedName name="NORTHSEA">#N/A</definedName>
    <definedName name="OldData">#REF!</definedName>
    <definedName name="OTHER">#N/A</definedName>
    <definedName name="OTHEREC">#REF!</definedName>
    <definedName name="PIE">#REF!</definedName>
    <definedName name="PM">"['file:///C:/temp/Working%20files/6.11.9%20DW%20LHA%20&amp;%20HA%20roads%20casulties_1WIP.xls'#$Sheet1.$K$1:.$S$13]"</definedName>
    <definedName name="PR">!#REF!</definedName>
    <definedName name="_xlnm.Print_Area">#REF!</definedName>
    <definedName name="Print_Area_MI">[1]TABLE1a!$A$1:$O$37</definedName>
    <definedName name="PU">!#REF!</definedName>
    <definedName name="PUBLISH_Print_Area">#REF!</definedName>
    <definedName name="PUBLISH1998_Print_Area">#REF!</definedName>
    <definedName name="qryNonEUBreakdown">#REF!</definedName>
    <definedName name="QUARTER">#REF!</definedName>
    <definedName name="R_">!#REF!</definedName>
    <definedName name="region">!#REF!</definedName>
    <definedName name="SPAIN">#REF!</definedName>
    <definedName name="tab">[4]TABLE1a!$U$3:$U$3</definedName>
    <definedName name="TAB4ALL">#N/A</definedName>
    <definedName name="TAB4PV">#N/A</definedName>
    <definedName name="TAB4UT">#N/A</definedName>
    <definedName name="TAB5cQT">!#REF!</definedName>
    <definedName name="TableTitle">#REF!</definedName>
    <definedName name="TB6a_bik">!#REF!</definedName>
    <definedName name="TB6a_car">!#REF!</definedName>
    <definedName name="TB6a_cyc">!#REF!</definedName>
    <definedName name="TB6a_ped">!#REF!</definedName>
    <definedName name="TB6b_bik">!#REF!</definedName>
    <definedName name="TB6b_car">!#REF!</definedName>
    <definedName name="TB6b_cyc">!#REF!</definedName>
    <definedName name="TB6b_ped">!#REF!</definedName>
    <definedName name="TB6c_bik">!#REF!</definedName>
    <definedName name="TB6c_car">!#REF!</definedName>
    <definedName name="TB6c_cyc">!#REF!</definedName>
    <definedName name="TB6c_ped">!#REF!</definedName>
    <definedName name="temp02">!#REF!</definedName>
    <definedName name="testing">#REF!</definedName>
    <definedName name="TM">"['file:///C:/temp/Working%20files/6.11.9%20DW%20LHA%20&amp;%20HA%20roads%20casulties_1WIP.xls'#$Sheet1.$A$1:.$I$119]"</definedName>
    <definedName name="TOP">!#REF!</definedName>
    <definedName name="TR">"['file:///C:/temp/Working%20files/6.11.9%20DW%20LHA%20&amp;%20HA%20roads%20casulties_1WIP.xls'#$Sheet1.$U$1:.$AB$146]"</definedName>
    <definedName name="TU">"['file:///C:/temp/Working%20files/6.11.9%20DW%20LHA%20&amp;%20HA%20roads%20casulties_1WIP.xls'#$Sheet1.$AC$1:.$AJ$133]"</definedName>
    <definedName name="UK">#N/A</definedName>
    <definedName name="UT">#N/A</definedName>
    <definedName name="v">!#REF!</definedName>
    <definedName name="ValueTitle">#REF!</definedName>
    <definedName name="Yr00">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7" i="8" l="1"/>
  <c r="F71" i="8"/>
  <c r="F70" i="8"/>
  <c r="G70" i="8" l="1"/>
  <c r="G71" i="8" s="1"/>
  <c r="E72" i="8" s="1"/>
  <c r="I89" i="8" l="1"/>
  <c r="P89" i="8"/>
  <c r="P2" i="2" s="1"/>
  <c r="BI89" i="8"/>
  <c r="L89" i="8"/>
  <c r="L2" i="2" s="1"/>
  <c r="AQ89" i="8"/>
  <c r="AQ2" i="2" s="1"/>
  <c r="BN89" i="8"/>
  <c r="BN2" i="2" s="1"/>
  <c r="BM89" i="8"/>
  <c r="BM2" i="2" s="1"/>
  <c r="BP89" i="8"/>
  <c r="BP2" i="2" s="1"/>
  <c r="BH89" i="8"/>
  <c r="AA89" i="8"/>
  <c r="AA2" i="2" s="1"/>
  <c r="AX89" i="8"/>
  <c r="AX2" i="2" s="1"/>
  <c r="AW89" i="8"/>
  <c r="AW2" i="2" s="1"/>
  <c r="AK89" i="8"/>
  <c r="BF89" i="8"/>
  <c r="BF2" i="2" s="1"/>
  <c r="U89" i="8"/>
  <c r="U2" i="2" s="1"/>
  <c r="V89" i="8"/>
  <c r="V2" i="2" s="1"/>
  <c r="AD89" i="8"/>
  <c r="S89" i="8"/>
  <c r="S2" i="2" s="1"/>
  <c r="AP89" i="8"/>
  <c r="AP2" i="2" s="1"/>
  <c r="AO89" i="8"/>
  <c r="AO2" i="2" s="1"/>
  <c r="AM89" i="8"/>
  <c r="AM2" i="2" s="1"/>
  <c r="BE89" i="8"/>
  <c r="BE2" i="2" s="1"/>
  <c r="BB89" i="8"/>
  <c r="BB2" i="2" s="1"/>
  <c r="M89" i="8"/>
  <c r="AV89" i="8"/>
  <c r="AU89" i="8"/>
  <c r="AU2" i="2" s="1"/>
  <c r="AR89" i="8"/>
  <c r="AR2" i="2" s="1"/>
  <c r="BA89" i="8"/>
  <c r="BA2" i="2" s="1"/>
  <c r="K89" i="8"/>
  <c r="K2" i="2" s="1"/>
  <c r="AH89" i="8"/>
  <c r="AH2" i="2" s="1"/>
  <c r="AG89" i="8"/>
  <c r="AG2" i="2" s="1"/>
  <c r="AC89" i="8"/>
  <c r="BD89" i="8"/>
  <c r="AZ89" i="8"/>
  <c r="AZ2" i="2" s="1"/>
  <c r="N89" i="8"/>
  <c r="N2" i="2" s="1"/>
  <c r="AN89" i="8"/>
  <c r="AN2" i="2" s="1"/>
  <c r="BC89" i="8"/>
  <c r="BC2" i="2" s="1"/>
  <c r="W89" i="8"/>
  <c r="W2" i="2" s="1"/>
  <c r="AJ89" i="8"/>
  <c r="AJ2" i="2" s="1"/>
  <c r="BO89" i="8"/>
  <c r="BO2" i="2" s="1"/>
  <c r="BK89" i="8"/>
  <c r="Z89" i="8"/>
  <c r="Z2" i="2" s="1"/>
  <c r="Y89" i="8"/>
  <c r="Y2" i="2" s="1"/>
  <c r="BL89" i="8"/>
  <c r="BL2" i="2" s="1"/>
  <c r="AI89" i="8"/>
  <c r="AI2" i="2" s="1"/>
  <c r="AT89" i="8"/>
  <c r="AT2" i="2" s="1"/>
  <c r="AF89" i="8"/>
  <c r="AF2" i="2" s="1"/>
  <c r="O89" i="8"/>
  <c r="O2" i="2" s="1"/>
  <c r="H89" i="8"/>
  <c r="H2" i="2" s="1"/>
  <c r="AB89" i="8"/>
  <c r="AB2" i="2" s="1"/>
  <c r="BG89" i="8"/>
  <c r="BG2" i="2" s="1"/>
  <c r="AE89" i="8"/>
  <c r="AE2" i="2" s="1"/>
  <c r="R89" i="8"/>
  <c r="R2" i="2" s="1"/>
  <c r="Q89" i="8"/>
  <c r="Q2" i="2" s="1"/>
  <c r="X89" i="8"/>
  <c r="X2" i="2" s="1"/>
  <c r="AL89" i="8"/>
  <c r="AS89" i="8"/>
  <c r="AS2" i="2" s="1"/>
  <c r="T89" i="8"/>
  <c r="T2" i="2" s="1"/>
  <c r="AY89" i="8"/>
  <c r="AY2" i="2" s="1"/>
  <c r="BJ89" i="8"/>
  <c r="BJ2" i="2" s="1"/>
  <c r="J89" i="8"/>
  <c r="J2" i="2" s="1"/>
  <c r="BK2" i="2"/>
  <c r="AC2" i="2"/>
  <c r="AK2" i="2"/>
  <c r="M2" i="2"/>
  <c r="AL2" i="2"/>
  <c r="BH2" i="2"/>
  <c r="I2" i="2"/>
  <c r="AD2" i="2"/>
  <c r="BI2" i="2"/>
  <c r="BD2" i="2"/>
  <c r="AV2" i="2"/>
</calcChain>
</file>

<file path=xl/sharedStrings.xml><?xml version="1.0" encoding="utf-8"?>
<sst xmlns="http://schemas.openxmlformats.org/spreadsheetml/2006/main" count="85" uniqueCount="61">
  <si>
    <t>Country</t>
  </si>
  <si>
    <t>Machine</t>
  </si>
  <si>
    <t>Eu.product</t>
  </si>
  <si>
    <t>Natural gas vehicles</t>
  </si>
  <si>
    <t>Quantity</t>
  </si>
  <si>
    <t>Energy.type</t>
  </si>
  <si>
    <t>Last.stage</t>
  </si>
  <si>
    <t>Method</t>
  </si>
  <si>
    <t>E</t>
  </si>
  <si>
    <t>Final</t>
  </si>
  <si>
    <t>PCM</t>
  </si>
  <si>
    <t>eta.fu</t>
  </si>
  <si>
    <t>https://doi.org/10.1016/j.jclepro.2017.07.233</t>
  </si>
  <si>
    <t>Bharathan et al (2017) - Analysis of energy consumption and carbon footprint from underground haulage with different power sources in typical Canadian mines</t>
  </si>
  <si>
    <t>@article{bharathan2017analysis,</t>
  </si>
  <si>
    <t xml:space="preserve">  title={Analysis of energy consumption and carbon footprint from underground haulage with different power sources in typical Canadian mines},</t>
  </si>
  <si>
    <t xml:space="preserve">  author={Bharathan, Bhargav and Sasmito, Agus P and Ghoreishi-Madiseh, Seyed Ali},</t>
  </si>
  <si>
    <t xml:space="preserve">  journal={Journal of Cleaner Production},</t>
  </si>
  <si>
    <t xml:space="preserve">  volume={166},</t>
  </si>
  <si>
    <t xml:space="preserve">  pages={21--31},</t>
  </si>
  <si>
    <t xml:space="preserve">  year={2017},</t>
  </si>
  <si>
    <t xml:space="preserve">  publisher={Elsevier}</t>
  </si>
  <si>
    <t>}</t>
  </si>
  <si>
    <t xml:space="preserve">  doi = {10.1016/j.jclepro.2017.07.233},</t>
  </si>
  <si>
    <t>Natural gas vehicles - allocations</t>
  </si>
  <si>
    <t>final energy (fuel) is allocated to one end use:</t>
  </si>
  <si>
    <t>https://www.grandviewresearch.com/industry-analysis/automotive-natural-gas-vehicles-market</t>
  </si>
  <si>
    <t xml:space="preserve">So, we decide to allocate to one natural gas vehicle. </t>
  </si>
  <si>
    <t>then, we produce a combined efficiency for a natural gas vehicle from</t>
  </si>
  <si>
    <t>A - take world/average gasoline LDV efficiency</t>
  </si>
  <si>
    <t>B - take world/average diesel HDV efficiency</t>
  </si>
  <si>
    <t>https://bioage.typepad.com/.a/6a00d8341c4fbe53ef0192ab4dc973970d-600wi</t>
  </si>
  <si>
    <t>https://afdc.energy.gov/data/10309</t>
  </si>
  <si>
    <t>C - NGV efficiency = 0.74*A + 0.26*B</t>
  </si>
  <si>
    <t xml:space="preserve">average </t>
  </si>
  <si>
    <t>number per 100 vehicles</t>
  </si>
  <si>
    <t>approx miles/year</t>
  </si>
  <si>
    <t>approx. fuel economy, mpg</t>
  </si>
  <si>
    <t>number of gallons/year</t>
  </si>
  <si>
    <t>Natural_gas_LDV</t>
  </si>
  <si>
    <t>Natural_gas_HDV</t>
  </si>
  <si>
    <t>weighted average</t>
  </si>
  <si>
    <t>gasoline engine efficiency</t>
  </si>
  <si>
    <t>CNG engine efficiency (Bharanthan, 2017)</t>
  </si>
  <si>
    <t>gasoline LDV</t>
  </si>
  <si>
    <t>middle bound</t>
  </si>
  <si>
    <t>diesel HDV</t>
  </si>
  <si>
    <t>Data from gasoline LDV &amp; diesel HDV efficiency excel files:</t>
  </si>
  <si>
    <t>Natural_gas_vehicle</t>
  </si>
  <si>
    <t>@article{das2000comparative,</t>
  </si>
  <si>
    <t xml:space="preserve">  title={A comparative evaluation of the performance characteristics of a spark ignition engine using hydrogen and compressed natural gas as alternative fuels},</t>
  </si>
  <si>
    <t xml:space="preserve">  author={Das, LM and Gulati, Rohit and Gupta, Pankaj Kumar},</t>
  </si>
  <si>
    <t xml:space="preserve">  journal={International journal of hydrogen energy},</t>
  </si>
  <si>
    <t xml:space="preserve">  volume={25},</t>
  </si>
  <si>
    <t xml:space="preserve">  number={8},</t>
  </si>
  <si>
    <t xml:space="preserve">  pages={783--793},</t>
  </si>
  <si>
    <t xml:space="preserve">  year={2000},</t>
  </si>
  <si>
    <t xml:space="preserve">  doi = {10.1016/S0360-3199(99)00103-2},</t>
  </si>
  <si>
    <t>diesel engine efficiency  (Bharanthan, 2017)</t>
  </si>
  <si>
    <t>RoP</t>
  </si>
  <si>
    <t>WRLD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</si>
</sst>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0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  <family val="2"/>
    </font>
    <font>
      <sz val="10"/>
      <color theme="9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2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7" fillId="0" borderId="0" xfId="7"/>
    <xf numFmtId="0" fontId="6" fillId="0" borderId="0" xfId="0" applyFont="1"/>
    <xf numFmtId="0" fontId="0" fillId="0" borderId="0" xfId="0" applyAlignment="1">
      <alignment horizontal="right" wrapText="1"/>
    </xf>
    <xf numFmtId="3" fontId="0" fillId="0" borderId="0" xfId="0" applyNumberFormat="1"/>
    <xf numFmtId="9" fontId="0" fillId="2" borderId="0" xfId="8" applyFont="1" applyFill="1"/>
    <xf numFmtId="165" fontId="0" fillId="0" borderId="0" xfId="0" applyNumberFormat="1"/>
    <xf numFmtId="164" fontId="0" fillId="0" borderId="0" xfId="0" applyNumberFormat="1"/>
    <xf numFmtId="164" fontId="0" fillId="0" borderId="0" xfId="8" applyNumberFormat="1" applyFont="1"/>
    <xf numFmtId="0" fontId="0" fillId="0" borderId="0" xfId="0" applyAlignment="1">
      <alignment horizontal="left"/>
    </xf>
    <xf numFmtId="10" fontId="0" fillId="0" borderId="0" xfId="0" applyNumberFormat="1"/>
    <xf numFmtId="0" fontId="0" fillId="3" borderId="0" xfId="0" applyFill="1"/>
    <xf numFmtId="164" fontId="0" fillId="3" borderId="0" xfId="0" applyNumberFormat="1" applyFill="1"/>
    <xf numFmtId="164" fontId="3" fillId="3" borderId="0" xfId="9" applyNumberFormat="1" applyFont="1" applyFill="1"/>
    <xf numFmtId="0" fontId="8" fillId="4" borderId="0" xfId="0" applyFont="1" applyFill="1" applyAlignment="1">
      <alignment vertical="center"/>
    </xf>
    <xf numFmtId="0" fontId="0" fillId="4" borderId="0" xfId="0" applyFill="1"/>
    <xf numFmtId="0" fontId="9" fillId="4" borderId="0" xfId="0" applyFont="1" applyFill="1" applyAlignment="1">
      <alignment vertical="center"/>
    </xf>
  </cellXfs>
  <cellStyles count="10">
    <cellStyle name="Hyperlink" xfId="7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2 2 3" xfId="1" xr:uid="{00000000-0005-0000-0000-000004000000}"/>
    <cellStyle name="Normal 5" xfId="5" xr:uid="{00000000-0005-0000-0000-000005000000}"/>
    <cellStyle name="Normal 7" xfId="3" xr:uid="{00000000-0005-0000-0000-000006000000}"/>
    <cellStyle name="Percent" xfId="8" builtinId="5"/>
    <cellStyle name="Percent 2" xfId="6" xr:uid="{00000000-0005-0000-0000-000008000000}"/>
    <cellStyle name="Percent 4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104774</xdr:colOff>
      <xdr:row>9</xdr:row>
      <xdr:rowOff>38100</xdr:rowOff>
    </xdr:from>
    <xdr:to>
      <xdr:col>5</xdr:col>
      <xdr:colOff>172506</xdr:colOff>
      <xdr:row>30</xdr:row>
      <xdr:rowOff>123825</xdr:rowOff>
    </xdr:to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2435"/>
        <a:stretch/>
      </xdr:blipFill>
      <xdr:spPr>
        <a:xfrm>
          <a:off x="714374" y="4419600"/>
          <a:ext cx="5849407" cy="4086225"/>
        </a:xfrm>
        <a:prstGeom prst="rect">
          <a:avLst/>
        </a:prstGeom>
      </xdr:spPr>
    </xdr:pic>
    <xdr:clientData/>
  </xdr:twoCellAnchor>
  <xdr:twoCellAnchor editAs="oneCell">
    <xdr:from>
      <xdr:col>12</xdr:col>
      <xdr:colOff>400050</xdr:colOff>
      <xdr:row>12</xdr:row>
      <xdr:rowOff>66675</xdr:rowOff>
    </xdr:from>
    <xdr:to>
      <xdr:col>22</xdr:col>
      <xdr:colOff>67479</xdr:colOff>
      <xdr:row>31</xdr:row>
      <xdr:rowOff>10022</xdr:rowOff>
    </xdr:to>
    <xdr:pic>
      <xdr:nvPicPr>
        <xdr:cNvPr id="3" name="Picture 2" descr="Screen Clippi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0" y="5591175"/>
          <a:ext cx="5763429" cy="3562847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276224</xdr:colOff>
      <xdr:row>39</xdr:row>
      <xdr:rowOff>38099</xdr:rowOff>
    </xdr:from>
    <xdr:to>
      <xdr:col>5</xdr:col>
      <xdr:colOff>654082</xdr:colOff>
      <xdr:row>61</xdr:row>
      <xdr:rowOff>19050</xdr:rowOff>
    </xdr:to>
    <xdr:pic>
      <xdr:nvPicPr>
        <xdr:cNvPr id="4" name="Picture 3" descr="Screen Clippi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4" y="10134599"/>
          <a:ext cx="6159533" cy="41719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505943</xdr:colOff>
      <xdr:row>3</xdr:row>
      <xdr:rowOff>130967</xdr:rowOff>
    </xdr:from>
    <xdr:to>
      <xdr:col>14</xdr:col>
      <xdr:colOff>368151</xdr:colOff>
      <xdr:row>21</xdr:row>
      <xdr:rowOff>149330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9256" y="702467"/>
          <a:ext cx="4719958" cy="34473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2005Publications\RoRo%20Q2_2005\Bulletin205draf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Publications%20&amp;%20DataProvision\SR2\Annual%20Bulletin%20working%20version\work\Sect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TSGB1998\SECTION1\1-13-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IRHS\EXCEL\RORO\bulletins\2003\SA%20Changes\SA%20Changes%20to%20bulletin%20-%20draf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2cont.."/>
      <sheetName val="TABLE3"/>
      <sheetName val="TABLE3a"/>
      <sheetName val="TABLE3b"/>
      <sheetName val="TABLE4AL"/>
      <sheetName val="TABLE4a"/>
      <sheetName val="TABLE4b"/>
      <sheetName val="TABLE5"/>
      <sheetName val="Routes"/>
      <sheetName val="FiguresSA -do not print"/>
      <sheetName val="TABLE2cont__22"/>
      <sheetName val="FiguresSA_-do_not_print22"/>
      <sheetName val="TABLE2cont__8"/>
      <sheetName val="FiguresSA_-do_not_print8"/>
      <sheetName val="TABLE2cont__2"/>
      <sheetName val="FiguresSA_-do_not_print2"/>
      <sheetName val="TABLE2cont__"/>
      <sheetName val="FiguresSA_-do_not_print"/>
      <sheetName val="TABLE2cont__1"/>
      <sheetName val="FiguresSA_-do_not_print1"/>
      <sheetName val="TABLE2cont__4"/>
      <sheetName val="FiguresSA_-do_not_print4"/>
      <sheetName val="TABLE2cont__3"/>
      <sheetName val="FiguresSA_-do_not_print3"/>
      <sheetName val="TABLE2cont__5"/>
      <sheetName val="FiguresSA_-do_not_print5"/>
      <sheetName val="TABLE2cont__6"/>
      <sheetName val="FiguresSA_-do_not_print6"/>
      <sheetName val="TABLE2cont__7"/>
      <sheetName val="FiguresSA_-do_not_print7"/>
      <sheetName val="TABLE2cont__10"/>
      <sheetName val="FiguresSA_-do_not_print10"/>
      <sheetName val="TABLE2cont__9"/>
      <sheetName val="FiguresSA_-do_not_print9"/>
      <sheetName val="TABLE2cont__12"/>
      <sheetName val="FiguresSA_-do_not_print12"/>
      <sheetName val="TABLE2cont__11"/>
      <sheetName val="FiguresSA_-do_not_print11"/>
      <sheetName val="TABLE2cont__13"/>
      <sheetName val="FiguresSA_-do_not_print13"/>
      <sheetName val="TABLE2cont__14"/>
      <sheetName val="FiguresSA_-do_not_print14"/>
      <sheetName val="TABLE2cont__15"/>
      <sheetName val="FiguresSA_-do_not_print15"/>
      <sheetName val="Year"/>
      <sheetName val="c11"/>
      <sheetName val="TIS-INDEX"/>
      <sheetName val="TABLE2cont__16"/>
      <sheetName val="FiguresSA_-do_not_print16"/>
      <sheetName val="TABLE2cont__17"/>
      <sheetName val="FiguresSA_-do_not_print17"/>
      <sheetName val="TABLE2cont__18"/>
      <sheetName val="FiguresSA_-do_not_print18"/>
      <sheetName val="TABLE2cont__19"/>
      <sheetName val="FiguresSA_-do_not_print19"/>
      <sheetName val="TABLE2cont__21"/>
      <sheetName val="FiguresSA_-do_not_print21"/>
      <sheetName val="TABLE2cont__20"/>
      <sheetName val="FiguresSA_-do_not_print20"/>
      <sheetName val="TABLE2cont__23"/>
      <sheetName val="FiguresSA_-do_not_print23"/>
    </sheetNames>
    <sheetDataSet>
      <sheetData sheetId="0" refreshError="1"/>
      <sheetData sheetId="1">
        <row r="1">
          <cell r="A1" t="str">
            <v>Table 1a   Road goods vehicles travelling to mainland Europe</v>
          </cell>
        </row>
        <row r="2">
          <cell r="A2" t="str">
            <v xml:space="preserve"> </v>
          </cell>
        </row>
        <row r="3">
          <cell r="O3" t="str">
            <v>Thousands</v>
          </cell>
        </row>
        <row r="4">
          <cell r="E4" t="str">
            <v xml:space="preserve">          Powered vehicles by country of registration </v>
          </cell>
          <cell r="M4" t="str">
            <v xml:space="preserve"> </v>
          </cell>
          <cell r="O4" t="str">
            <v xml:space="preserve"> </v>
          </cell>
        </row>
        <row r="5">
          <cell r="M5" t="str">
            <v>Unaccompanied</v>
          </cell>
          <cell r="O5" t="str">
            <v>All</v>
          </cell>
        </row>
        <row r="6">
          <cell r="A6" t="str">
            <v>Year</v>
          </cell>
          <cell r="E6" t="str">
            <v xml:space="preserve">      UK</v>
          </cell>
          <cell r="G6" t="str">
            <v>Foreign</v>
          </cell>
          <cell r="I6" t="str">
            <v>Unknown</v>
          </cell>
          <cell r="K6" t="str">
            <v xml:space="preserve">   Total</v>
          </cell>
          <cell r="M6" t="str">
            <v>trailers</v>
          </cell>
          <cell r="O6" t="str">
            <v>vehicles</v>
          </cell>
        </row>
        <row r="8">
          <cell r="A8" t="str">
            <v>1990</v>
          </cell>
          <cell r="E8">
            <v>338.98700000000002</v>
          </cell>
          <cell r="G8">
            <v>382.94099999999997</v>
          </cell>
          <cell r="I8">
            <v>1.7490000000000001</v>
          </cell>
          <cell r="K8">
            <v>723.67700000000002</v>
          </cell>
          <cell r="M8">
            <v>583.88400000000001</v>
          </cell>
          <cell r="O8">
            <v>1307.5609999999999</v>
          </cell>
        </row>
        <row r="9">
          <cell r="A9" t="str">
            <v>1991</v>
          </cell>
          <cell r="E9">
            <v>360.2</v>
          </cell>
          <cell r="G9">
            <v>362.9</v>
          </cell>
          <cell r="I9">
            <v>2.4</v>
          </cell>
          <cell r="K9">
            <v>725.5</v>
          </cell>
          <cell r="M9">
            <v>601.20000000000005</v>
          </cell>
          <cell r="O9">
            <v>1326.7</v>
          </cell>
        </row>
        <row r="10">
          <cell r="A10" t="str">
            <v>1992</v>
          </cell>
          <cell r="E10">
            <v>373.7</v>
          </cell>
          <cell r="G10">
            <v>394.1</v>
          </cell>
          <cell r="I10">
            <v>2.1</v>
          </cell>
          <cell r="K10">
            <v>769.8</v>
          </cell>
          <cell r="M10">
            <v>629.29999999999995</v>
          </cell>
          <cell r="O10">
            <v>1399.1</v>
          </cell>
        </row>
        <row r="11">
          <cell r="A11" t="str">
            <v>1993</v>
          </cell>
          <cell r="E11">
            <v>398</v>
          </cell>
          <cell r="G11">
            <v>392.4</v>
          </cell>
          <cell r="I11">
            <v>5.8</v>
          </cell>
          <cell r="J11" t="str">
            <v/>
          </cell>
          <cell r="K11">
            <v>796.2</v>
          </cell>
          <cell r="L11" t="str">
            <v/>
          </cell>
          <cell r="M11">
            <v>539.4</v>
          </cell>
          <cell r="N11" t="str">
            <v/>
          </cell>
          <cell r="O11">
            <v>1335.6</v>
          </cell>
        </row>
        <row r="12">
          <cell r="A12" t="str">
            <v>1994</v>
          </cell>
          <cell r="E12">
            <v>453.1</v>
          </cell>
          <cell r="G12">
            <v>439.3</v>
          </cell>
          <cell r="I12">
            <v>4</v>
          </cell>
          <cell r="J12" t="str">
            <v/>
          </cell>
          <cell r="K12">
            <v>896.5</v>
          </cell>
          <cell r="L12" t="str">
            <v/>
          </cell>
          <cell r="M12">
            <v>701.6</v>
          </cell>
          <cell r="N12" t="str">
            <v/>
          </cell>
          <cell r="O12">
            <v>1598.1</v>
          </cell>
        </row>
        <row r="13">
          <cell r="A13" t="str">
            <v>1995</v>
          </cell>
          <cell r="E13">
            <v>486</v>
          </cell>
          <cell r="F13" t="str">
            <v xml:space="preserve"> </v>
          </cell>
          <cell r="G13">
            <v>461.2</v>
          </cell>
          <cell r="H13" t="str">
            <v xml:space="preserve"> </v>
          </cell>
          <cell r="I13">
            <v>3</v>
          </cell>
          <cell r="J13" t="str">
            <v xml:space="preserve"> </v>
          </cell>
          <cell r="K13">
            <v>950.2</v>
          </cell>
          <cell r="L13" t="str">
            <v xml:space="preserve"> </v>
          </cell>
          <cell r="M13">
            <v>677.4</v>
          </cell>
          <cell r="N13" t="str">
            <v xml:space="preserve"> </v>
          </cell>
          <cell r="O13">
            <v>1627.6</v>
          </cell>
        </row>
        <row r="14">
          <cell r="A14">
            <v>1996</v>
          </cell>
          <cell r="E14">
            <v>531.08299999999997</v>
          </cell>
          <cell r="G14">
            <v>484.42899999999997</v>
          </cell>
          <cell r="I14">
            <v>2.2130000000000001</v>
          </cell>
          <cell r="J14" t="str">
            <v xml:space="preserve"> </v>
          </cell>
          <cell r="K14">
            <v>1017.725</v>
          </cell>
          <cell r="M14">
            <v>626.40899999999999</v>
          </cell>
          <cell r="N14" t="str">
            <v xml:space="preserve"> </v>
          </cell>
          <cell r="O14">
            <v>1644.134</v>
          </cell>
        </row>
        <row r="15">
          <cell r="A15" t="str">
            <v xml:space="preserve">1997 </v>
          </cell>
          <cell r="E15">
            <v>543.20000000000005</v>
          </cell>
          <cell r="G15">
            <v>597.6</v>
          </cell>
          <cell r="I15">
            <v>5.7</v>
          </cell>
          <cell r="K15">
            <v>1146.4000000000001</v>
          </cell>
          <cell r="M15">
            <v>740</v>
          </cell>
          <cell r="O15">
            <v>1886.4</v>
          </cell>
        </row>
        <row r="16">
          <cell r="A16" t="str">
            <v xml:space="preserve">1998 </v>
          </cell>
          <cell r="E16">
            <v>544.29999999999995</v>
          </cell>
          <cell r="G16">
            <v>725.7</v>
          </cell>
          <cell r="I16">
            <v>4.5</v>
          </cell>
          <cell r="K16">
            <v>1274.5</v>
          </cell>
          <cell r="M16">
            <v>737.5</v>
          </cell>
          <cell r="O16">
            <v>2012.3</v>
          </cell>
        </row>
        <row r="17">
          <cell r="A17" t="str">
            <v>1999</v>
          </cell>
          <cell r="E17">
            <v>562.70000000000005</v>
          </cell>
          <cell r="G17">
            <v>884.6</v>
          </cell>
          <cell r="I17">
            <v>6.3</v>
          </cell>
          <cell r="K17">
            <v>1453.7</v>
          </cell>
          <cell r="M17">
            <v>737.8</v>
          </cell>
          <cell r="O17">
            <v>2191.4</v>
          </cell>
        </row>
        <row r="18">
          <cell r="A18" t="str">
            <v xml:space="preserve">2000  </v>
          </cell>
          <cell r="E18">
            <v>544.79999999999995</v>
          </cell>
          <cell r="G18">
            <v>1042.9000000000001</v>
          </cell>
          <cell r="I18">
            <v>17.7</v>
          </cell>
          <cell r="K18">
            <v>1605.4</v>
          </cell>
          <cell r="M18">
            <v>712.9</v>
          </cell>
          <cell r="O18">
            <v>2318.3000000000002</v>
          </cell>
        </row>
        <row r="19">
          <cell r="A19" t="str">
            <v>2001</v>
          </cell>
          <cell r="E19">
            <v>517.57000000000005</v>
          </cell>
          <cell r="G19">
            <v>1173.873</v>
          </cell>
          <cell r="I19">
            <v>20.495999999999999</v>
          </cell>
          <cell r="K19">
            <v>1711.9390000000001</v>
          </cell>
          <cell r="M19">
            <v>686.37400000000002</v>
          </cell>
          <cell r="O19">
            <v>2398.3130000000001</v>
          </cell>
        </row>
        <row r="20">
          <cell r="A20" t="str">
            <v>2002</v>
          </cell>
          <cell r="E20">
            <v>493.33800000000002</v>
          </cell>
          <cell r="G20">
            <v>1290.115</v>
          </cell>
          <cell r="I20">
            <v>18.069000000000003</v>
          </cell>
          <cell r="K20">
            <v>1801.5219999999999</v>
          </cell>
          <cell r="M20">
            <v>725.976</v>
          </cell>
          <cell r="O20">
            <v>2527.498</v>
          </cell>
        </row>
        <row r="21">
          <cell r="A21" t="str">
            <v>2003</v>
          </cell>
          <cell r="E21">
            <v>473.92600000000004</v>
          </cell>
          <cell r="G21">
            <v>1321.6379999999999</v>
          </cell>
          <cell r="I21">
            <v>19.129000000000001</v>
          </cell>
          <cell r="K21">
            <v>1814.69</v>
          </cell>
          <cell r="M21">
            <v>780.423</v>
          </cell>
          <cell r="O21">
            <v>2595.1130000000003</v>
          </cell>
        </row>
        <row r="22">
          <cell r="A22" t="str">
            <v>2004</v>
          </cell>
          <cell r="E22">
            <v>493.09900000000005</v>
          </cell>
          <cell r="G22">
            <v>1446.7440000000001</v>
          </cell>
          <cell r="I22">
            <v>16.983000000000001</v>
          </cell>
          <cell r="K22">
            <v>1956.826</v>
          </cell>
          <cell r="M22">
            <v>782.16700000000003</v>
          </cell>
          <cell r="O22">
            <v>2738.9929999999999</v>
          </cell>
        </row>
        <row r="24">
          <cell r="A24" t="str">
            <v>Four Quarters Ending</v>
          </cell>
        </row>
        <row r="25">
          <cell r="A25" t="str">
            <v>2005 Q2P</v>
          </cell>
          <cell r="E25">
            <v>508.60399999999998</v>
          </cell>
          <cell r="G25">
            <v>1484.979</v>
          </cell>
          <cell r="I25">
            <v>23.750999999999998</v>
          </cell>
          <cell r="K25">
            <v>2017.3340000000003</v>
          </cell>
          <cell r="M25">
            <v>768.22</v>
          </cell>
          <cell r="O25">
            <v>2785.5540000000001</v>
          </cell>
        </row>
        <row r="27">
          <cell r="A27" t="str">
            <v>Quarters</v>
          </cell>
        </row>
        <row r="28">
          <cell r="A28" t="str">
            <v>2003 Q2</v>
          </cell>
          <cell r="E28">
            <v>118.836</v>
          </cell>
          <cell r="G28">
            <v>332.07100000000003</v>
          </cell>
          <cell r="I28">
            <v>5.0519999999999996</v>
          </cell>
          <cell r="K28">
            <v>455.959</v>
          </cell>
          <cell r="M28">
            <v>200.72900000000001</v>
          </cell>
          <cell r="O28">
            <v>656.68799999999999</v>
          </cell>
        </row>
        <row r="29">
          <cell r="A29" t="str">
            <v xml:space="preserve">         Q3</v>
          </cell>
          <cell r="E29">
            <v>118.346</v>
          </cell>
          <cell r="G29">
            <v>321.35899999999998</v>
          </cell>
          <cell r="I29">
            <v>4.5460000000000003</v>
          </cell>
          <cell r="K29">
            <v>444.25099999999998</v>
          </cell>
          <cell r="M29">
            <v>200.73400000000001</v>
          </cell>
          <cell r="O29">
            <v>644.98500000000001</v>
          </cell>
        </row>
        <row r="30">
          <cell r="A30" t="str">
            <v xml:space="preserve">         Q4</v>
          </cell>
          <cell r="E30">
            <v>114.9</v>
          </cell>
          <cell r="G30">
            <v>338.57600000000002</v>
          </cell>
          <cell r="I30">
            <v>4.835</v>
          </cell>
          <cell r="K30">
            <v>458.30799999999999</v>
          </cell>
          <cell r="M30">
            <v>193.77099999999999</v>
          </cell>
          <cell r="O30">
            <v>652.07899999999995</v>
          </cell>
        </row>
        <row r="31">
          <cell r="A31" t="str">
            <v>2004 Q1</v>
          </cell>
          <cell r="E31">
            <v>118.19499999999999</v>
          </cell>
          <cell r="G31">
            <v>340.90100000000001</v>
          </cell>
          <cell r="I31">
            <v>4.5209999999999999</v>
          </cell>
          <cell r="K31">
            <v>463.61700000000002</v>
          </cell>
          <cell r="M31">
            <v>186.762</v>
          </cell>
          <cell r="O31">
            <v>650.37900000000002</v>
          </cell>
        </row>
        <row r="32">
          <cell r="A32" t="str">
            <v xml:space="preserve">         Q2</v>
          </cell>
          <cell r="E32">
            <v>121.959</v>
          </cell>
          <cell r="G32">
            <v>353.03300000000002</v>
          </cell>
          <cell r="I32">
            <v>4.5209999999999999</v>
          </cell>
          <cell r="K32">
            <v>479.51299999999998</v>
          </cell>
          <cell r="M32">
            <v>199.56</v>
          </cell>
          <cell r="O32">
            <v>679.07299999999998</v>
          </cell>
        </row>
        <row r="33">
          <cell r="A33" t="str">
            <v xml:space="preserve">         Q3</v>
          </cell>
          <cell r="E33">
            <v>121.989</v>
          </cell>
          <cell r="G33">
            <v>362.73599999999999</v>
          </cell>
          <cell r="I33">
            <v>4.4050000000000002</v>
          </cell>
          <cell r="K33">
            <v>489.13</v>
          </cell>
          <cell r="M33">
            <v>197.96600000000001</v>
          </cell>
          <cell r="O33">
            <v>687.096</v>
          </cell>
        </row>
        <row r="34">
          <cell r="A34" t="str">
            <v xml:space="preserve">         Q4</v>
          </cell>
          <cell r="E34">
            <v>130.95599999999999</v>
          </cell>
          <cell r="G34">
            <v>390.07400000000001</v>
          </cell>
          <cell r="I34">
            <v>3.536</v>
          </cell>
          <cell r="K34">
            <v>524.56600000000003</v>
          </cell>
          <cell r="M34">
            <v>197.87899999999999</v>
          </cell>
          <cell r="O34">
            <v>722.44500000000005</v>
          </cell>
        </row>
        <row r="35">
          <cell r="A35" t="str">
            <v>2005 Q1</v>
          </cell>
          <cell r="E35">
            <v>124.902</v>
          </cell>
          <cell r="G35">
            <v>355.11900000000003</v>
          </cell>
          <cell r="I35">
            <v>8.0559999999999992</v>
          </cell>
          <cell r="K35">
            <v>488.077</v>
          </cell>
          <cell r="M35">
            <v>183.55199999999999</v>
          </cell>
          <cell r="O35">
            <v>671.62900000000002</v>
          </cell>
        </row>
        <row r="36">
          <cell r="A36" t="str">
            <v xml:space="preserve">         Q2P</v>
          </cell>
          <cell r="E36">
            <v>130.75700000000001</v>
          </cell>
          <cell r="G36">
            <v>377.05</v>
          </cell>
          <cell r="I36">
            <v>7.7539999999999996</v>
          </cell>
          <cell r="K36">
            <v>515.56100000000004</v>
          </cell>
          <cell r="M36">
            <v>188.82300000000001</v>
          </cell>
          <cell r="O36">
            <v>704.38400000000001</v>
          </cell>
        </row>
        <row r="37">
          <cell r="A37" t="str">
            <v>Percentage change on 1 year earlier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6">
          <cell r="B6">
            <v>577.40200000000004</v>
          </cell>
          <cell r="D6">
            <v>582.44799999999998</v>
          </cell>
          <cell r="F6">
            <v>147.71100000000001</v>
          </cell>
        </row>
        <row r="7">
          <cell r="B7">
            <v>589.79999999999995</v>
          </cell>
          <cell r="D7">
            <v>589.5</v>
          </cell>
          <cell r="F7">
            <v>147.30000000000001</v>
          </cell>
        </row>
        <row r="8">
          <cell r="B8">
            <v>596.79999999999995</v>
          </cell>
          <cell r="D8">
            <v>630.9</v>
          </cell>
          <cell r="F8">
            <v>171.5</v>
          </cell>
        </row>
        <row r="9">
          <cell r="B9">
            <v>552.9</v>
          </cell>
          <cell r="D9">
            <v>662.8</v>
          </cell>
          <cell r="F9">
            <v>173.9</v>
          </cell>
        </row>
        <row r="10">
          <cell r="B10">
            <v>620.29999999999995</v>
          </cell>
          <cell r="D10">
            <v>751.1</v>
          </cell>
          <cell r="F10">
            <v>226.7</v>
          </cell>
        </row>
        <row r="11">
          <cell r="B11">
            <v>611.20000000000005</v>
          </cell>
          <cell r="D11">
            <v>816.4</v>
          </cell>
          <cell r="F11">
            <v>200</v>
          </cell>
        </row>
        <row r="12">
          <cell r="B12">
            <v>581.86400000000003</v>
          </cell>
          <cell r="D12">
            <v>873.72799999999995</v>
          </cell>
          <cell r="F12">
            <v>188.54199999999997</v>
          </cell>
        </row>
      </sheetData>
      <sheetData sheetId="9" refreshError="1"/>
      <sheetData sheetId="10" refreshError="1"/>
      <sheetData sheetId="11">
        <row r="6">
          <cell r="B6">
            <v>205.35400000000001</v>
          </cell>
          <cell r="D6">
            <v>97.811999999999998</v>
          </cell>
          <cell r="F6">
            <v>32.856999999999999</v>
          </cell>
          <cell r="J6">
            <v>1.86</v>
          </cell>
        </row>
        <row r="7">
          <cell r="B7">
            <v>228.5</v>
          </cell>
          <cell r="D7">
            <v>96.4</v>
          </cell>
          <cell r="F7">
            <v>33.200000000000003</v>
          </cell>
          <cell r="J7">
            <v>1.4</v>
          </cell>
        </row>
        <row r="8">
          <cell r="B8">
            <v>241</v>
          </cell>
          <cell r="D8">
            <v>96.6</v>
          </cell>
          <cell r="F8">
            <v>34</v>
          </cell>
          <cell r="J8">
            <v>1.5</v>
          </cell>
        </row>
        <row r="9">
          <cell r="B9">
            <v>271.3</v>
          </cell>
          <cell r="D9">
            <v>86.2</v>
          </cell>
          <cell r="F9">
            <v>38.799999999999997</v>
          </cell>
          <cell r="J9">
            <v>1.2</v>
          </cell>
        </row>
        <row r="10">
          <cell r="B10">
            <v>332.9</v>
          </cell>
          <cell r="D10">
            <v>77.2</v>
          </cell>
          <cell r="F10">
            <v>39.299999999999997</v>
          </cell>
          <cell r="J10">
            <v>3.5</v>
          </cell>
        </row>
        <row r="11">
          <cell r="B11">
            <v>368</v>
          </cell>
          <cell r="D11">
            <v>73.5</v>
          </cell>
          <cell r="F11">
            <v>41.7</v>
          </cell>
          <cell r="J11">
            <v>2.5</v>
          </cell>
        </row>
        <row r="12">
          <cell r="B12">
            <v>401.9</v>
          </cell>
          <cell r="D12">
            <v>80.2</v>
          </cell>
          <cell r="F12">
            <v>45.9</v>
          </cell>
          <cell r="J12">
            <v>2.8</v>
          </cell>
        </row>
      </sheetData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ar"/>
      <sheetName val="Admin"/>
      <sheetName val="t11"/>
      <sheetName val="c11"/>
      <sheetName val="t12"/>
      <sheetName val="c12"/>
      <sheetName val="c12Pies"/>
      <sheetName val="t13_09-08"/>
      <sheetName val="t13_09 (probs)"/>
      <sheetName val="t13_09"/>
      <sheetName val="t13_08"/>
      <sheetName val="t13_07"/>
      <sheetName val="t13_06"/>
      <sheetName val="t14_time series"/>
      <sheetName val="c14Pies"/>
      <sheetName val="t42 final"/>
      <sheetName val="revised Urban_Rural data"/>
      <sheetName val="t14_01"/>
      <sheetName val="t14_00"/>
      <sheetName val="t14_99"/>
      <sheetName val="t14_98"/>
      <sheetName val="t14_97"/>
      <sheetName val="t14_96"/>
      <sheetName val="t14_95"/>
      <sheetName val="t14_94"/>
      <sheetName val="t14_93"/>
      <sheetName val="t14_09-08"/>
      <sheetName val="t14_09"/>
      <sheetName val="t14_08"/>
      <sheetName val="t14_07"/>
      <sheetName val="t14_06"/>
      <sheetName val="t14_05"/>
      <sheetName val="t14_04"/>
      <sheetName val="t14_03"/>
      <sheetName val="t14_02"/>
      <sheetName val="t13_05"/>
      <sheetName val="t13_04"/>
      <sheetName val="t13_03"/>
      <sheetName val="t13_09_(probs)20"/>
      <sheetName val="t14_time_series20"/>
      <sheetName val="t42_final20"/>
      <sheetName val="revised_Urban_Rural_data20"/>
      <sheetName val="t13_09_(probs)2"/>
      <sheetName val="t14_time_series2"/>
      <sheetName val="t42_final2"/>
      <sheetName val="revised_Urban_Rural_data2"/>
      <sheetName val="t13_09_(probs)"/>
      <sheetName val="t14_time_series"/>
      <sheetName val="t42_final"/>
      <sheetName val="revised_Urban_Rural_data"/>
      <sheetName val="t13_09_(probs)1"/>
      <sheetName val="t14_time_series1"/>
      <sheetName val="t42_final1"/>
      <sheetName val="revised_Urban_Rural_data1"/>
      <sheetName val="t13_09_(probs)8"/>
      <sheetName val="t14_time_series8"/>
      <sheetName val="t42_final8"/>
      <sheetName val="revised_Urban_Rural_data8"/>
      <sheetName val="t13_09_(probs)3"/>
      <sheetName val="t14_time_series3"/>
      <sheetName val="t42_final3"/>
      <sheetName val="revised_Urban_Rural_data3"/>
      <sheetName val="t13_09_(probs)4"/>
      <sheetName val="t14_time_series4"/>
      <sheetName val="t42_final4"/>
      <sheetName val="revised_Urban_Rural_data4"/>
      <sheetName val="t13_09_(probs)5"/>
      <sheetName val="t14_time_series5"/>
      <sheetName val="t42_final5"/>
      <sheetName val="revised_Urban_Rural_data5"/>
      <sheetName val="t13_09_(probs)6"/>
      <sheetName val="t14_time_series6"/>
      <sheetName val="t42_final6"/>
      <sheetName val="revised_Urban_Rural_data6"/>
      <sheetName val="t13_09_(probs)7"/>
      <sheetName val="t14_time_series7"/>
      <sheetName val="t42_final7"/>
      <sheetName val="revised_Urban_Rural_data7"/>
      <sheetName val="t13_09_(probs)10"/>
      <sheetName val="t14_time_series10"/>
      <sheetName val="t42_final10"/>
      <sheetName val="revised_Urban_Rural_data10"/>
      <sheetName val="t13_09_(probs)9"/>
      <sheetName val="t14_time_series9"/>
      <sheetName val="t42_final9"/>
      <sheetName val="revised_Urban_Rural_data9"/>
      <sheetName val="t13_09_(probs)11"/>
      <sheetName val="t14_time_series11"/>
      <sheetName val="t42_final11"/>
      <sheetName val="revised_Urban_Rural_data11"/>
      <sheetName val="t13_09_(probs)12"/>
      <sheetName val="t14_time_series12"/>
      <sheetName val="t42_final12"/>
      <sheetName val="revised_Urban_Rural_data12"/>
      <sheetName val="t13_09_(probs)13"/>
      <sheetName val="t14_time_series13"/>
      <sheetName val="t42_final13"/>
      <sheetName val="revised_Urban_Rural_data13"/>
      <sheetName val="t13_09_(probs)14"/>
      <sheetName val="t14_time_series14"/>
      <sheetName val="t42_final14"/>
      <sheetName val="revised_Urban_Rural_data14"/>
      <sheetName val="t13_09_(probs)15"/>
      <sheetName val="t14_time_series15"/>
      <sheetName val="t42_final15"/>
      <sheetName val="revised_Urban_Rural_data15"/>
      <sheetName val="t13_09_(probs)16"/>
      <sheetName val="t14_time_series16"/>
      <sheetName val="t42_final16"/>
      <sheetName val="revised_Urban_Rural_data16"/>
      <sheetName val="t13_09_(probs)17"/>
      <sheetName val="t14_time_series17"/>
      <sheetName val="t42_final17"/>
      <sheetName val="revised_Urban_Rural_data17"/>
      <sheetName val="t13_09_(probs)19"/>
      <sheetName val="t14_time_series19"/>
      <sheetName val="t42_final19"/>
      <sheetName val="revised_Urban_Rural_data19"/>
      <sheetName val="t13_09_(probs)18"/>
      <sheetName val="t14_time_series18"/>
      <sheetName val="t42_final18"/>
      <sheetName val="revised_Urban_Rural_data18"/>
      <sheetName val="t13_09_(probs)21"/>
      <sheetName val="t14_time_series21"/>
      <sheetName val="t42_final21"/>
      <sheetName val="revised_Urban_Rural_data21"/>
    </sheetNames>
    <sheetDataSet>
      <sheetData sheetId="0">
        <row r="3">
          <cell r="B3">
            <v>2008</v>
          </cell>
        </row>
      </sheetData>
      <sheetData sheetId="1"/>
      <sheetData sheetId="2"/>
      <sheetData sheetId="3">
        <row r="42">
          <cell r="D42" t="str">
            <v>2007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S-INDEX"/>
    </sheetNames>
    <sheetDataSet>
      <sheetData sheetId="0" refreshError="1">
        <row r="9">
          <cell r="E9">
            <v>1983</v>
          </cell>
          <cell r="F9">
            <v>1984</v>
          </cell>
          <cell r="G9">
            <v>1985</v>
          </cell>
          <cell r="H9">
            <v>1986</v>
          </cell>
          <cell r="I9">
            <v>1987</v>
          </cell>
          <cell r="J9">
            <v>1988</v>
          </cell>
          <cell r="K9">
            <v>1989</v>
          </cell>
          <cell r="L9">
            <v>1990</v>
          </cell>
          <cell r="M9">
            <v>1991</v>
          </cell>
          <cell r="N9">
            <v>1992</v>
          </cell>
          <cell r="O9">
            <v>1993</v>
          </cell>
          <cell r="P9">
            <v>1994</v>
          </cell>
          <cell r="Q9">
            <v>1995</v>
          </cell>
          <cell r="R9">
            <v>1996</v>
          </cell>
        </row>
        <row r="13">
          <cell r="B13" t="str">
            <v>Road 1</v>
          </cell>
          <cell r="E13">
            <v>4.2</v>
          </cell>
          <cell r="F13">
            <v>4</v>
          </cell>
          <cell r="G13">
            <v>4.3</v>
          </cell>
          <cell r="H13">
            <v>3.7</v>
          </cell>
          <cell r="I13">
            <v>4.0999999999999996</v>
          </cell>
          <cell r="J13">
            <v>4.9000000000000004</v>
          </cell>
          <cell r="K13">
            <v>4.5</v>
          </cell>
          <cell r="L13">
            <v>4.9000000000000004</v>
          </cell>
          <cell r="M13">
            <v>4.9000000000000004</v>
          </cell>
          <cell r="N13">
            <v>4.5</v>
          </cell>
          <cell r="O13">
            <v>5</v>
          </cell>
          <cell r="P13">
            <v>5.0999999999999996</v>
          </cell>
          <cell r="Q13">
            <v>5.7</v>
          </cell>
        </row>
        <row r="14">
          <cell r="B14" t="str">
            <v xml:space="preserve">Rail </v>
          </cell>
          <cell r="E14">
            <v>2.2999999999999998</v>
          </cell>
          <cell r="F14">
            <v>2.2000000000000002</v>
          </cell>
          <cell r="G14">
            <v>2</v>
          </cell>
          <cell r="H14">
            <v>2.1</v>
          </cell>
          <cell r="I14">
            <v>2</v>
          </cell>
          <cell r="J14">
            <v>2.2000000000000002</v>
          </cell>
          <cell r="K14">
            <v>2.2000000000000002</v>
          </cell>
          <cell r="L14">
            <v>2.1</v>
          </cell>
          <cell r="M14">
            <v>2</v>
          </cell>
          <cell r="N14">
            <v>2</v>
          </cell>
          <cell r="O14">
            <v>1.91</v>
          </cell>
          <cell r="P14">
            <v>1.8220000000000001</v>
          </cell>
          <cell r="Q14">
            <v>1.7</v>
          </cell>
        </row>
        <row r="15">
          <cell r="B15" t="str">
            <v xml:space="preserve">Water </v>
          </cell>
          <cell r="E15">
            <v>51.4</v>
          </cell>
          <cell r="F15">
            <v>53.1</v>
          </cell>
          <cell r="G15">
            <v>50.9</v>
          </cell>
          <cell r="H15">
            <v>46</v>
          </cell>
          <cell r="I15">
            <v>43.9</v>
          </cell>
          <cell r="J15">
            <v>49.3</v>
          </cell>
          <cell r="K15">
            <v>47.9</v>
          </cell>
          <cell r="L15">
            <v>45.4</v>
          </cell>
          <cell r="M15">
            <v>46</v>
          </cell>
          <cell r="N15">
            <v>42.7</v>
          </cell>
          <cell r="O15">
            <v>41.7</v>
          </cell>
          <cell r="P15">
            <v>43</v>
          </cell>
          <cell r="Q15">
            <v>42.5</v>
          </cell>
        </row>
        <row r="16">
          <cell r="B16" t="str">
            <v>ow:  coastwise</v>
          </cell>
          <cell r="E16">
            <v>40.200000000000003</v>
          </cell>
          <cell r="F16">
            <v>41</v>
          </cell>
          <cell r="G16">
            <v>38.9</v>
          </cell>
          <cell r="H16">
            <v>33.9</v>
          </cell>
          <cell r="I16">
            <v>31.4</v>
          </cell>
          <cell r="J16">
            <v>34.200000000000003</v>
          </cell>
          <cell r="K16">
            <v>34.1</v>
          </cell>
          <cell r="L16">
            <v>32.1</v>
          </cell>
          <cell r="M16">
            <v>31.2</v>
          </cell>
          <cell r="N16">
            <v>29.4</v>
          </cell>
          <cell r="O16">
            <v>28.9</v>
          </cell>
          <cell r="P16">
            <v>28.9</v>
          </cell>
          <cell r="Q16">
            <v>31.4</v>
          </cell>
        </row>
        <row r="17">
          <cell r="B17" t="str">
            <v xml:space="preserve">Pipeline </v>
          </cell>
          <cell r="H17">
            <v>10.4</v>
          </cell>
          <cell r="I17">
            <v>10.5</v>
          </cell>
          <cell r="J17">
            <v>11.1</v>
          </cell>
          <cell r="K17">
            <v>9.8000000000000007</v>
          </cell>
          <cell r="L17">
            <v>11.1</v>
          </cell>
          <cell r="M17">
            <v>11.1</v>
          </cell>
          <cell r="N17">
            <v>11</v>
          </cell>
          <cell r="O17">
            <v>11.6</v>
          </cell>
          <cell r="P17">
            <v>12</v>
          </cell>
          <cell r="Q17">
            <v>12.2</v>
          </cell>
        </row>
        <row r="18">
          <cell r="B18" t="str">
            <v>Pipeline</v>
          </cell>
          <cell r="E18">
            <v>9.9</v>
          </cell>
          <cell r="F18">
            <v>10.4</v>
          </cell>
          <cell r="G18">
            <v>11.2</v>
          </cell>
          <cell r="H18">
            <v>10.4</v>
          </cell>
          <cell r="I18">
            <v>10.5</v>
          </cell>
          <cell r="J18">
            <v>11.1</v>
          </cell>
          <cell r="K18">
            <v>9.8000000000000007</v>
          </cell>
          <cell r="L18">
            <v>11</v>
          </cell>
          <cell r="M18">
            <v>11.1</v>
          </cell>
          <cell r="N18">
            <v>11</v>
          </cell>
          <cell r="O18">
            <v>11.6</v>
          </cell>
          <cell r="P18">
            <v>12</v>
          </cell>
          <cell r="Q18">
            <v>12.2</v>
          </cell>
        </row>
        <row r="19">
          <cell r="B19" t="str">
            <v>All modes</v>
          </cell>
          <cell r="E19">
            <v>67.8</v>
          </cell>
          <cell r="F19">
            <v>69.7</v>
          </cell>
          <cell r="G19">
            <v>68.400000000000006</v>
          </cell>
          <cell r="H19">
            <v>62.2</v>
          </cell>
          <cell r="I19">
            <v>60.5</v>
          </cell>
          <cell r="J19">
            <v>67.5</v>
          </cell>
          <cell r="K19">
            <v>64.400000000000006</v>
          </cell>
          <cell r="L19">
            <v>63.5</v>
          </cell>
          <cell r="M19">
            <v>64</v>
          </cell>
          <cell r="N19">
            <v>60.2</v>
          </cell>
          <cell r="O19">
            <v>60.21</v>
          </cell>
          <cell r="P19">
            <v>61.921999999999997</v>
          </cell>
          <cell r="Q19">
            <v>62.099999999999994</v>
          </cell>
        </row>
        <row r="22">
          <cell r="B22" t="str">
            <v>Road 1</v>
          </cell>
          <cell r="E22">
            <v>3.2</v>
          </cell>
          <cell r="F22">
            <v>3.3</v>
          </cell>
          <cell r="G22">
            <v>4.2</v>
          </cell>
          <cell r="H22">
            <v>3.7</v>
          </cell>
          <cell r="I22">
            <v>3.7</v>
          </cell>
          <cell r="J22">
            <v>3.9</v>
          </cell>
          <cell r="K22">
            <v>4</v>
          </cell>
          <cell r="L22">
            <v>4.2</v>
          </cell>
          <cell r="M22">
            <v>3.7</v>
          </cell>
          <cell r="N22">
            <v>3.5</v>
          </cell>
          <cell r="O22">
            <v>3.1</v>
          </cell>
          <cell r="P22">
            <v>2.9</v>
          </cell>
          <cell r="Q22">
            <v>2.7</v>
          </cell>
        </row>
        <row r="23">
          <cell r="B23" t="str">
            <v xml:space="preserve">Rail </v>
          </cell>
          <cell r="E23">
            <v>5.9</v>
          </cell>
          <cell r="F23">
            <v>1.6</v>
          </cell>
          <cell r="G23">
            <v>4.0999999999999996</v>
          </cell>
          <cell r="H23">
            <v>5.0999999999999996</v>
          </cell>
          <cell r="I23">
            <v>4.7</v>
          </cell>
          <cell r="J23">
            <v>4.5999999999999996</v>
          </cell>
          <cell r="K23">
            <v>4.8</v>
          </cell>
          <cell r="L23">
            <v>5</v>
          </cell>
          <cell r="M23">
            <v>5</v>
          </cell>
          <cell r="N23">
            <v>5.4</v>
          </cell>
          <cell r="O23">
            <v>3.9449999999999998</v>
          </cell>
          <cell r="P23">
            <v>3.2719999999999998</v>
          </cell>
          <cell r="Q23">
            <v>3.1</v>
          </cell>
        </row>
        <row r="24">
          <cell r="B24" t="str">
            <v xml:space="preserve">Water </v>
          </cell>
          <cell r="E24">
            <v>3.8</v>
          </cell>
          <cell r="F24">
            <v>1.1000000000000001</v>
          </cell>
          <cell r="G24">
            <v>3.1</v>
          </cell>
          <cell r="H24">
            <v>3.7</v>
          </cell>
          <cell r="I24">
            <v>2.9</v>
          </cell>
          <cell r="J24">
            <v>2.9</v>
          </cell>
          <cell r="K24">
            <v>2.6</v>
          </cell>
          <cell r="L24">
            <v>1.4</v>
          </cell>
          <cell r="M24">
            <v>1.8</v>
          </cell>
          <cell r="N24">
            <v>1.8</v>
          </cell>
          <cell r="O24">
            <v>1.5</v>
          </cell>
          <cell r="P24">
            <v>1.4</v>
          </cell>
          <cell r="Q24">
            <v>1.8</v>
          </cell>
        </row>
        <row r="25">
          <cell r="B25" t="str">
            <v>All modes</v>
          </cell>
          <cell r="E25">
            <v>12.900000000000002</v>
          </cell>
          <cell r="F25">
            <v>6</v>
          </cell>
          <cell r="G25">
            <v>11.4</v>
          </cell>
          <cell r="H25">
            <v>12.5</v>
          </cell>
          <cell r="I25">
            <v>11.3</v>
          </cell>
          <cell r="J25">
            <v>11.4</v>
          </cell>
          <cell r="K25">
            <v>11.4</v>
          </cell>
          <cell r="L25">
            <v>10.6</v>
          </cell>
          <cell r="M25">
            <v>10.5</v>
          </cell>
          <cell r="N25">
            <v>10.700000000000001</v>
          </cell>
          <cell r="O25">
            <v>8.5449999999999999</v>
          </cell>
          <cell r="P25">
            <v>7.5719999999999992</v>
          </cell>
          <cell r="Q25">
            <v>7.6000000000000005</v>
          </cell>
        </row>
        <row r="28">
          <cell r="B28" t="str">
            <v>Road 1</v>
          </cell>
          <cell r="E28">
            <v>88.5</v>
          </cell>
          <cell r="F28">
            <v>93.1</v>
          </cell>
          <cell r="G28">
            <v>94.7</v>
          </cell>
          <cell r="H28">
            <v>98</v>
          </cell>
          <cell r="I28">
            <v>105.5</v>
          </cell>
          <cell r="J28">
            <v>121.4</v>
          </cell>
          <cell r="K28">
            <v>129.30000000000001</v>
          </cell>
          <cell r="L28">
            <v>127.2</v>
          </cell>
          <cell r="M28">
            <v>121.4</v>
          </cell>
          <cell r="N28">
            <v>118.5</v>
          </cell>
          <cell r="O28">
            <v>126.4</v>
          </cell>
          <cell r="P28">
            <v>135.69999999999999</v>
          </cell>
          <cell r="Q28">
            <v>141.19999999999999</v>
          </cell>
        </row>
        <row r="29">
          <cell r="B29" t="str">
            <v xml:space="preserve">Rail </v>
          </cell>
          <cell r="E29">
            <v>8.9</v>
          </cell>
          <cell r="F29">
            <v>8.9</v>
          </cell>
          <cell r="G29">
            <v>9.1999999999999993</v>
          </cell>
          <cell r="H29">
            <v>9.4</v>
          </cell>
          <cell r="I29">
            <v>10.6</v>
          </cell>
          <cell r="J29">
            <v>11.4</v>
          </cell>
          <cell r="K29">
            <v>10.3</v>
          </cell>
          <cell r="L29">
            <v>8.6999999999999993</v>
          </cell>
          <cell r="M29">
            <v>8.3000000000000007</v>
          </cell>
          <cell r="N29">
            <v>8.1</v>
          </cell>
          <cell r="O29">
            <v>7.91</v>
          </cell>
          <cell r="P29">
            <v>7.8839999999999995</v>
          </cell>
          <cell r="Q29">
            <v>8.5</v>
          </cell>
        </row>
        <row r="30">
          <cell r="B30" t="str">
            <v xml:space="preserve">Water </v>
          </cell>
          <cell r="E30">
            <v>5.0999999999999996</v>
          </cell>
          <cell r="F30">
            <v>5.5</v>
          </cell>
          <cell r="G30">
            <v>3.6</v>
          </cell>
          <cell r="H30">
            <v>5.0999999999999996</v>
          </cell>
          <cell r="I30">
            <v>7.3</v>
          </cell>
          <cell r="J30">
            <v>7.1</v>
          </cell>
          <cell r="K30">
            <v>7.4</v>
          </cell>
          <cell r="L30">
            <v>8.6999999999999993</v>
          </cell>
          <cell r="M30">
            <v>9.9</v>
          </cell>
          <cell r="N30">
            <v>10.4</v>
          </cell>
          <cell r="O30">
            <v>8</v>
          </cell>
          <cell r="P30">
            <v>7.8</v>
          </cell>
          <cell r="Q30">
            <v>8.3000000000000007</v>
          </cell>
        </row>
        <row r="31">
          <cell r="B31" t="str">
            <v>All modes</v>
          </cell>
          <cell r="E31">
            <v>102.5</v>
          </cell>
          <cell r="F31">
            <v>107.5</v>
          </cell>
          <cell r="G31">
            <v>107.5</v>
          </cell>
          <cell r="H31">
            <v>112.5</v>
          </cell>
          <cell r="I31">
            <v>123.39999999999999</v>
          </cell>
          <cell r="J31">
            <v>139.9</v>
          </cell>
          <cell r="K31">
            <v>147.00000000000003</v>
          </cell>
          <cell r="L31">
            <v>144.6</v>
          </cell>
          <cell r="M31">
            <v>139.60000000000002</v>
          </cell>
          <cell r="N31">
            <v>137</v>
          </cell>
          <cell r="O31">
            <v>142.31</v>
          </cell>
          <cell r="P31">
            <v>151.38399999999999</v>
          </cell>
          <cell r="Q31">
            <v>158</v>
          </cell>
        </row>
        <row r="34">
          <cell r="B34" t="str">
            <v>Road 1</v>
          </cell>
          <cell r="E34">
            <v>95.9</v>
          </cell>
          <cell r="F34">
            <v>100.39999999999999</v>
          </cell>
          <cell r="G34">
            <v>103.2</v>
          </cell>
          <cell r="H34">
            <v>105.4</v>
          </cell>
          <cell r="I34">
            <v>113.3</v>
          </cell>
          <cell r="J34">
            <v>130.20000000000002</v>
          </cell>
          <cell r="K34">
            <v>137.80000000000001</v>
          </cell>
          <cell r="L34">
            <v>136.30000000000001</v>
          </cell>
          <cell r="M34">
            <v>130</v>
          </cell>
          <cell r="N34">
            <v>126.5</v>
          </cell>
          <cell r="O34">
            <v>134.5</v>
          </cell>
          <cell r="P34">
            <v>143.69999999999999</v>
          </cell>
          <cell r="Q34">
            <v>149.6</v>
          </cell>
        </row>
        <row r="35">
          <cell r="B35" t="str">
            <v xml:space="preserve">Rail </v>
          </cell>
          <cell r="E35">
            <v>17.100000000000001</v>
          </cell>
          <cell r="F35">
            <v>12.700000000000001</v>
          </cell>
          <cell r="G35">
            <v>15.299999999999999</v>
          </cell>
          <cell r="H35">
            <v>16.600000000000001</v>
          </cell>
          <cell r="I35">
            <v>17.3</v>
          </cell>
          <cell r="J35">
            <v>18.2</v>
          </cell>
          <cell r="K35">
            <v>17.3</v>
          </cell>
          <cell r="L35">
            <v>15.799999999999999</v>
          </cell>
          <cell r="M35">
            <v>15.3</v>
          </cell>
          <cell r="N35">
            <v>15.5</v>
          </cell>
          <cell r="O35">
            <v>13.765000000000001</v>
          </cell>
          <cell r="P35">
            <v>12.977999999999998</v>
          </cell>
          <cell r="Q35">
            <v>13.3</v>
          </cell>
        </row>
        <row r="36">
          <cell r="B36" t="str">
            <v xml:space="preserve">Water </v>
          </cell>
          <cell r="E36">
            <v>60.3</v>
          </cell>
          <cell r="F36">
            <v>59.7</v>
          </cell>
          <cell r="G36">
            <v>57.6</v>
          </cell>
          <cell r="H36">
            <v>54.800000000000004</v>
          </cell>
          <cell r="I36">
            <v>54.099999999999994</v>
          </cell>
          <cell r="J36">
            <v>59.3</v>
          </cell>
          <cell r="K36">
            <v>57.9</v>
          </cell>
          <cell r="L36">
            <v>55.7</v>
          </cell>
          <cell r="M36">
            <v>57.699999999999996</v>
          </cell>
          <cell r="N36">
            <v>54.900000000000006</v>
          </cell>
          <cell r="O36">
            <v>51.2</v>
          </cell>
          <cell r="P36">
            <v>52.2</v>
          </cell>
          <cell r="Q36">
            <v>52.6</v>
          </cell>
        </row>
        <row r="37">
          <cell r="B37" t="str">
            <v xml:space="preserve">Pipeline </v>
          </cell>
          <cell r="E37">
            <v>9.9</v>
          </cell>
          <cell r="F37">
            <v>10.4</v>
          </cell>
          <cell r="G37">
            <v>11.2</v>
          </cell>
          <cell r="H37">
            <v>10.4</v>
          </cell>
          <cell r="I37">
            <v>10.5</v>
          </cell>
          <cell r="J37">
            <v>11.1</v>
          </cell>
          <cell r="K37">
            <v>9.8000000000000007</v>
          </cell>
          <cell r="L37">
            <v>11</v>
          </cell>
          <cell r="M37">
            <v>11.1</v>
          </cell>
          <cell r="N37">
            <v>11</v>
          </cell>
          <cell r="O37">
            <v>11.6</v>
          </cell>
          <cell r="P37">
            <v>12</v>
          </cell>
          <cell r="Q37">
            <v>12.2</v>
          </cell>
        </row>
        <row r="38">
          <cell r="B38" t="str">
            <v xml:space="preserve">All modes </v>
          </cell>
          <cell r="E38">
            <v>183.20000000000002</v>
          </cell>
          <cell r="F38">
            <v>183.20000000000002</v>
          </cell>
          <cell r="G38">
            <v>187.29999999999998</v>
          </cell>
          <cell r="H38">
            <v>187.20000000000002</v>
          </cell>
          <cell r="I38">
            <v>195.2</v>
          </cell>
          <cell r="J38">
            <v>218.79999999999998</v>
          </cell>
          <cell r="K38">
            <v>222.80000000000004</v>
          </cell>
          <cell r="L38">
            <v>218.8</v>
          </cell>
          <cell r="M38">
            <v>214.1</v>
          </cell>
          <cell r="N38">
            <v>207.9</v>
          </cell>
          <cell r="O38">
            <v>211.06499999999997</v>
          </cell>
          <cell r="P38">
            <v>220.87799999999999</v>
          </cell>
          <cell r="Q38">
            <v>227.7</v>
          </cell>
        </row>
        <row r="41">
          <cell r="B41" t="str">
            <v>Road 1</v>
          </cell>
          <cell r="E41">
            <v>52.3471615720524</v>
          </cell>
          <cell r="F41">
            <v>54.803493449781648</v>
          </cell>
          <cell r="G41">
            <v>55.098772023491726</v>
          </cell>
          <cell r="H41">
            <v>56.303418803418801</v>
          </cell>
          <cell r="I41">
            <v>58.043032786885249</v>
          </cell>
          <cell r="J41">
            <v>59.506398537477153</v>
          </cell>
          <cell r="K41">
            <v>61.849192100538595</v>
          </cell>
          <cell r="L41">
            <v>62.294332723948806</v>
          </cell>
          <cell r="M41">
            <v>60.719290051377861</v>
          </cell>
          <cell r="N41">
            <v>60.846560846560848</v>
          </cell>
          <cell r="O41">
            <v>63.724445076161388</v>
          </cell>
          <cell r="P41">
            <v>65.058539103034249</v>
          </cell>
          <cell r="Q41">
            <v>65.700483091787447</v>
          </cell>
        </row>
        <row r="42">
          <cell r="B42" t="str">
            <v xml:space="preserve">Rail </v>
          </cell>
          <cell r="E42">
            <v>9.3340611353711793</v>
          </cell>
          <cell r="F42">
            <v>6.9323144104803491</v>
          </cell>
          <cell r="G42">
            <v>8.1687132941804581</v>
          </cell>
          <cell r="H42">
            <v>8.867521367521368</v>
          </cell>
          <cell r="I42">
            <v>8.8627049180327884</v>
          </cell>
          <cell r="J42">
            <v>8.3180987202925056</v>
          </cell>
          <cell r="K42">
            <v>7.7648114901256724</v>
          </cell>
          <cell r="L42">
            <v>7.221206581352833</v>
          </cell>
          <cell r="M42">
            <v>7.1461933675852407</v>
          </cell>
          <cell r="N42">
            <v>7.4555074555074556</v>
          </cell>
          <cell r="O42">
            <v>6.5216876317722035</v>
          </cell>
          <cell r="P42">
            <v>5.8756417569880197</v>
          </cell>
          <cell r="Q42">
            <v>5.8410188844971467</v>
          </cell>
        </row>
        <row r="43">
          <cell r="B43" t="str">
            <v xml:space="preserve">Water </v>
          </cell>
          <cell r="E43">
            <v>32.914847161572048</v>
          </cell>
          <cell r="F43">
            <v>32.587336244541483</v>
          </cell>
          <cell r="G43">
            <v>30.752802989855848</v>
          </cell>
          <cell r="H43">
            <v>29.273504273504276</v>
          </cell>
          <cell r="I43">
            <v>27.715163934426229</v>
          </cell>
          <cell r="J43">
            <v>27.102376599634368</v>
          </cell>
          <cell r="K43">
            <v>25.987432675044879</v>
          </cell>
          <cell r="L43">
            <v>25.457038391224863</v>
          </cell>
          <cell r="M43">
            <v>26.950023353573094</v>
          </cell>
          <cell r="N43">
            <v>26.406926406926406</v>
          </cell>
          <cell r="O43">
            <v>24.257930021557346</v>
          </cell>
          <cell r="P43">
            <v>23.632955749327685</v>
          </cell>
          <cell r="Q43">
            <v>23.100570926657884</v>
          </cell>
        </row>
        <row r="44">
          <cell r="B44" t="str">
            <v>Pipeline</v>
          </cell>
          <cell r="E44">
            <v>5.4039301310043664</v>
          </cell>
          <cell r="F44">
            <v>5.676855895196506</v>
          </cell>
          <cell r="G44">
            <v>5.9797116924719704</v>
          </cell>
          <cell r="H44">
            <v>5.5555555555555554</v>
          </cell>
          <cell r="I44">
            <v>5.3790983606557381</v>
          </cell>
          <cell r="J44">
            <v>5.0731261425959779</v>
          </cell>
          <cell r="K44">
            <v>4.3985637342908435</v>
          </cell>
          <cell r="L44">
            <v>5.0274223034734913</v>
          </cell>
          <cell r="M44">
            <v>5.1844932274638014</v>
          </cell>
          <cell r="N44">
            <v>5.2910052910052912</v>
          </cell>
          <cell r="O44">
            <v>5.495937270509085</v>
          </cell>
          <cell r="P44">
            <v>5.4328633906500423</v>
          </cell>
          <cell r="Q44">
            <v>5.3579270970575319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3"/>
      <sheetName val="TABLE3a"/>
      <sheetName val="TABLE3b"/>
      <sheetName val="TABLE4AL"/>
      <sheetName val="TABLE4a"/>
      <sheetName val="TABLE4b"/>
      <sheetName val="TABLE5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grandviewresearch.com/industry-analysis/automotive-natural-gas-vehicles-mark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oi.org/10.1016/j.jclepro.2017.07.2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2"/>
  <sheetViews>
    <sheetView tabSelected="1" workbookViewId="0">
      <selection activeCell="D7" sqref="D7"/>
    </sheetView>
  </sheetViews>
  <sheetFormatPr defaultColWidth="9.140625" defaultRowHeight="15"/>
  <cols>
    <col min="1" max="16384" width="9.140625" style="21"/>
  </cols>
  <sheetData>
    <row r="1" spans="1:1">
      <c r="A1" s="22" t="s">
        <v>14</v>
      </c>
    </row>
    <row r="2" spans="1:1">
      <c r="A2" s="22" t="s">
        <v>15</v>
      </c>
    </row>
    <row r="3" spans="1:1">
      <c r="A3" s="22" t="s">
        <v>16</v>
      </c>
    </row>
    <row r="4" spans="1:1">
      <c r="A4" s="22" t="s">
        <v>17</v>
      </c>
    </row>
    <row r="5" spans="1:1">
      <c r="A5" s="22" t="s">
        <v>18</v>
      </c>
    </row>
    <row r="6" spans="1:1">
      <c r="A6" s="22" t="s">
        <v>19</v>
      </c>
    </row>
    <row r="7" spans="1:1">
      <c r="A7" s="22" t="s">
        <v>20</v>
      </c>
    </row>
    <row r="8" spans="1:1">
      <c r="A8" s="22" t="s">
        <v>23</v>
      </c>
    </row>
    <row r="9" spans="1:1">
      <c r="A9" s="22" t="s">
        <v>21</v>
      </c>
    </row>
    <row r="10" spans="1:1">
      <c r="A10" s="22" t="s">
        <v>22</v>
      </c>
    </row>
    <row r="12" spans="1:1">
      <c r="A12" s="20" t="s">
        <v>49</v>
      </c>
    </row>
    <row r="13" spans="1:1">
      <c r="A13" s="20" t="s">
        <v>50</v>
      </c>
    </row>
    <row r="14" spans="1:1">
      <c r="A14" s="20" t="s">
        <v>51</v>
      </c>
    </row>
    <row r="15" spans="1:1">
      <c r="A15" s="20" t="s">
        <v>52</v>
      </c>
    </row>
    <row r="16" spans="1:1">
      <c r="A16" s="20" t="s">
        <v>53</v>
      </c>
    </row>
    <row r="17" spans="1:1">
      <c r="A17" s="20" t="s">
        <v>54</v>
      </c>
    </row>
    <row r="18" spans="1:1">
      <c r="A18" s="20" t="s">
        <v>55</v>
      </c>
    </row>
    <row r="19" spans="1:1">
      <c r="A19" s="20" t="s">
        <v>56</v>
      </c>
    </row>
    <row r="20" spans="1:1">
      <c r="A20" s="20" t="s">
        <v>57</v>
      </c>
    </row>
    <row r="21" spans="1:1">
      <c r="A21" s="20" t="s">
        <v>21</v>
      </c>
    </row>
    <row r="22" spans="1:1">
      <c r="A22" s="20" t="s">
        <v>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27"/>
  <sheetViews>
    <sheetView zoomScale="80" zoomScaleNormal="80" workbookViewId="0">
      <selection activeCell="F8" sqref="F8"/>
    </sheetView>
  </sheetViews>
  <sheetFormatPr defaultRowHeight="15"/>
  <cols>
    <col min="1" max="1" width="11.140625" customWidth="1"/>
    <col min="2" max="2" width="11.7109375" style="3" bestFit="1" customWidth="1"/>
    <col min="3" max="3" width="10.140625" style="3" bestFit="1" customWidth="1"/>
    <col min="4" max="4" width="12.28515625" style="3" customWidth="1"/>
    <col min="5" max="5" width="21.42578125" bestFit="1" customWidth="1"/>
    <col min="6" max="6" width="10.5703125" bestFit="1" customWidth="1"/>
    <col min="7" max="7" width="11.42578125" customWidth="1"/>
  </cols>
  <sheetData>
    <row r="1" spans="1:68" s="2" customFormat="1">
      <c r="A1" s="2" t="s">
        <v>0</v>
      </c>
      <c r="B1" s="2" t="s">
        <v>5</v>
      </c>
      <c r="C1" s="2" t="s">
        <v>6</v>
      </c>
      <c r="D1" s="2" t="s">
        <v>7</v>
      </c>
      <c r="E1" s="2" t="s">
        <v>1</v>
      </c>
      <c r="F1" s="2" t="s">
        <v>2</v>
      </c>
      <c r="G1" s="2" t="s">
        <v>4</v>
      </c>
      <c r="H1" s="2">
        <v>1960</v>
      </c>
      <c r="I1" s="2">
        <v>1961</v>
      </c>
      <c r="J1" s="2">
        <v>1962</v>
      </c>
      <c r="K1" s="2">
        <v>1963</v>
      </c>
      <c r="L1" s="2">
        <v>1964</v>
      </c>
      <c r="M1" s="2">
        <v>1965</v>
      </c>
      <c r="N1" s="2">
        <v>1966</v>
      </c>
      <c r="O1" s="2">
        <v>1967</v>
      </c>
      <c r="P1" s="2">
        <v>1968</v>
      </c>
      <c r="Q1" s="2">
        <v>1969</v>
      </c>
      <c r="R1" s="2">
        <v>1970</v>
      </c>
      <c r="S1" s="2">
        <v>1971</v>
      </c>
      <c r="T1" s="2">
        <v>1972</v>
      </c>
      <c r="U1" s="2">
        <v>1973</v>
      </c>
      <c r="V1" s="2">
        <v>1974</v>
      </c>
      <c r="W1" s="2">
        <v>1975</v>
      </c>
      <c r="X1" s="2">
        <v>1976</v>
      </c>
      <c r="Y1" s="2">
        <v>1977</v>
      </c>
      <c r="Z1" s="2">
        <v>1978</v>
      </c>
      <c r="AA1" s="2">
        <v>1979</v>
      </c>
      <c r="AB1" s="2">
        <v>1980</v>
      </c>
      <c r="AC1" s="2">
        <v>1981</v>
      </c>
      <c r="AD1" s="2">
        <v>1982</v>
      </c>
      <c r="AE1" s="2">
        <v>1983</v>
      </c>
      <c r="AF1" s="2">
        <v>1984</v>
      </c>
      <c r="AG1" s="2">
        <v>1985</v>
      </c>
      <c r="AH1" s="2">
        <v>1986</v>
      </c>
      <c r="AI1" s="2">
        <v>1987</v>
      </c>
      <c r="AJ1" s="2">
        <v>1988</v>
      </c>
      <c r="AK1" s="2">
        <v>1989</v>
      </c>
      <c r="AL1" s="2">
        <v>1990</v>
      </c>
      <c r="AM1" s="2">
        <v>1991</v>
      </c>
      <c r="AN1" s="2">
        <v>1992</v>
      </c>
      <c r="AO1" s="2">
        <v>1993</v>
      </c>
      <c r="AP1" s="2">
        <v>1994</v>
      </c>
      <c r="AQ1" s="2">
        <v>1995</v>
      </c>
      <c r="AR1" s="2">
        <v>1996</v>
      </c>
      <c r="AS1" s="2">
        <v>1997</v>
      </c>
      <c r="AT1" s="2">
        <v>1998</v>
      </c>
      <c r="AU1" s="2">
        <v>1999</v>
      </c>
      <c r="AV1" s="2">
        <v>2000</v>
      </c>
      <c r="AW1" s="2">
        <v>2001</v>
      </c>
      <c r="AX1" s="2">
        <v>2002</v>
      </c>
      <c r="AY1" s="2">
        <v>2003</v>
      </c>
      <c r="AZ1" s="2">
        <v>2004</v>
      </c>
      <c r="BA1" s="2">
        <v>2005</v>
      </c>
      <c r="BB1" s="2">
        <v>2006</v>
      </c>
      <c r="BC1" s="2">
        <v>2007</v>
      </c>
      <c r="BD1" s="2">
        <v>2008</v>
      </c>
      <c r="BE1" s="2">
        <v>2009</v>
      </c>
      <c r="BF1" s="2">
        <v>2010</v>
      </c>
      <c r="BG1" s="2">
        <v>2011</v>
      </c>
      <c r="BH1" s="2">
        <v>2012</v>
      </c>
      <c r="BI1" s="2">
        <v>2013</v>
      </c>
      <c r="BJ1" s="2">
        <v>2014</v>
      </c>
      <c r="BK1" s="2">
        <v>2015</v>
      </c>
      <c r="BL1" s="2">
        <v>2016</v>
      </c>
      <c r="BM1" s="2">
        <v>2017</v>
      </c>
      <c r="BN1" s="2">
        <v>2018</v>
      </c>
      <c r="BO1" s="2">
        <v>2019</v>
      </c>
      <c r="BP1" s="2">
        <v>2020</v>
      </c>
    </row>
    <row r="2" spans="1:68" s="3" customFormat="1">
      <c r="A2" s="3" t="s">
        <v>60</v>
      </c>
      <c r="B2" s="5" t="s">
        <v>8</v>
      </c>
      <c r="C2" s="5" t="s">
        <v>9</v>
      </c>
      <c r="D2" s="5" t="s">
        <v>10</v>
      </c>
      <c r="E2" s="3" t="s">
        <v>3</v>
      </c>
      <c r="F2" s="3" t="s">
        <v>59</v>
      </c>
      <c r="G2" s="3" t="s">
        <v>11</v>
      </c>
      <c r="H2" s="4">
        <f>Calcs!H89</f>
        <v>0.20118403390641193</v>
      </c>
      <c r="I2" s="4">
        <f>Calcs!I89</f>
        <v>0.19986298944527098</v>
      </c>
      <c r="J2" s="4">
        <f>Calcs!J89</f>
        <v>0.19864910577326808</v>
      </c>
      <c r="K2" s="4">
        <f>Calcs!K89</f>
        <v>0.1975370673516644</v>
      </c>
      <c r="L2" s="4">
        <f>Calcs!L89</f>
        <v>0.19652188823669448</v>
      </c>
      <c r="M2" s="4">
        <f>Calcs!M89</f>
        <v>0.19559888411049506</v>
      </c>
      <c r="N2" s="4">
        <f>Calcs!N89</f>
        <v>0.19476365749733887</v>
      </c>
      <c r="O2" s="4">
        <f>Calcs!O89</f>
        <v>0.19401208160055122</v>
      </c>
      <c r="P2" s="4">
        <f>Calcs!P89</f>
        <v>0.19334028350980031</v>
      </c>
      <c r="Q2" s="4">
        <f>Calcs!Q89</f>
        <v>0.19274462729996716</v>
      </c>
      <c r="R2" s="4">
        <f>Calcs!R89</f>
        <v>0.19222169737723033</v>
      </c>
      <c r="S2" s="4">
        <f>Calcs!S89</f>
        <v>0.19176828230829912</v>
      </c>
      <c r="T2" s="4">
        <f>Calcs!T89</f>
        <v>0.19138135928251043</v>
      </c>
      <c r="U2" s="4">
        <f>Calcs!U89</f>
        <v>0.19105807929477586</v>
      </c>
      <c r="V2" s="4">
        <f>Calcs!V89</f>
        <v>0.19079575309355618</v>
      </c>
      <c r="W2" s="4">
        <f>Calcs!W89</f>
        <v>0.19059183790733639</v>
      </c>
      <c r="X2" s="4">
        <f>Calcs!X89</f>
        <v>0.19044392494196447</v>
      </c>
      <c r="Y2" s="4">
        <f>Calcs!Y89</f>
        <v>0.19034972762709804</v>
      </c>
      <c r="Z2" s="4">
        <f>Calcs!Z89</f>
        <v>0.19030707058098362</v>
      </c>
      <c r="AA2" s="4">
        <f>Calcs!AA89</f>
        <v>0.19031387925745699</v>
      </c>
      <c r="AB2" s="4">
        <f>Calcs!AB89</f>
        <v>0.19036817023638153</v>
      </c>
      <c r="AC2" s="4">
        <f>Calcs!AC89</f>
        <v>0.19046804211795923</v>
      </c>
      <c r="AD2" s="4">
        <f>Calcs!AD89</f>
        <v>0.19061166698190768</v>
      </c>
      <c r="AE2" s="4">
        <f>Calcs!AE89</f>
        <v>0.19079728237397672</v>
      </c>
      <c r="AF2" s="4">
        <f>Calcs!AF89</f>
        <v>0.19102318378438402</v>
      </c>
      <c r="AG2" s="4">
        <f>Calcs!AG89</f>
        <v>0.19128771758525687</v>
      </c>
      <c r="AH2" s="4">
        <f>Calcs!AH89</f>
        <v>0.19158927439691709</v>
      </c>
      <c r="AI2" s="4">
        <f>Calcs!AI89</f>
        <v>0.19192628285572569</v>
      </c>
      <c r="AJ2" s="4">
        <f>Calcs!AJ89</f>
        <v>0.19229720375912374</v>
      </c>
      <c r="AK2" s="4">
        <f>Calcs!AK89</f>
        <v>0.19270052456641198</v>
      </c>
      <c r="AL2" s="4">
        <f>Calcs!AL89</f>
        <v>0.19313475423665696</v>
      </c>
      <c r="AM2" s="4">
        <f>Calcs!AM89</f>
        <v>0.19359841838786693</v>
      </c>
      <c r="AN2" s="4">
        <f>Calcs!AN89</f>
        <v>0.19409005476422816</v>
      </c>
      <c r="AO2" s="4">
        <f>Calcs!AO89</f>
        <v>0.19460820900070469</v>
      </c>
      <c r="AP2" s="4">
        <f>Calcs!AP89</f>
        <v>0.19515143067668517</v>
      </c>
      <c r="AQ2" s="4">
        <f>Calcs!AQ89</f>
        <v>0.19571826965258532</v>
      </c>
      <c r="AR2" s="4">
        <f>Calcs!AR89</f>
        <v>0.19630727268538375</v>
      </c>
      <c r="AS2" s="4">
        <f>Calcs!AS89</f>
        <v>0.19691698032097188</v>
      </c>
      <c r="AT2" s="4">
        <f>Calcs!AT89</f>
        <v>0.19754592406292906</v>
      </c>
      <c r="AU2" s="4">
        <f>Calcs!AU89</f>
        <v>0.19819262381888456</v>
      </c>
      <c r="AV2" s="4">
        <f>Calcs!AV89</f>
        <v>0.19885558562698979</v>
      </c>
      <c r="AW2" s="4">
        <f>Calcs!AW89</f>
        <v>0.19953329966619637</v>
      </c>
      <c r="AX2" s="4">
        <f>Calcs!AX89</f>
        <v>0.20022423855500343</v>
      </c>
      <c r="AY2" s="4">
        <f>Calcs!AY89</f>
        <v>0.20092685594410409</v>
      </c>
      <c r="AZ2" s="4">
        <f>Calcs!AZ89</f>
        <v>0.20163958540891533</v>
      </c>
      <c r="BA2" s="4">
        <f>Calcs!BA89</f>
        <v>0.20236083964832111</v>
      </c>
      <c r="BB2" s="4">
        <f>Calcs!BB89</f>
        <v>0.20308900999608615</v>
      </c>
      <c r="BC2" s="4">
        <f>Calcs!BC89</f>
        <v>0.20382246625131936</v>
      </c>
      <c r="BD2" s="4">
        <f>Calcs!BD89</f>
        <v>0.20455955683407825</v>
      </c>
      <c r="BE2" s="4">
        <f>Calcs!BE89</f>
        <v>0.20529860927171362</v>
      </c>
      <c r="BF2" s="4">
        <f>Calcs!BF89</f>
        <v>0.20603793102087903</v>
      </c>
      <c r="BG2" s="4">
        <f>Calcs!BG89</f>
        <v>0.20677581062926675</v>
      </c>
      <c r="BH2" s="4">
        <f>Calcs!BH89</f>
        <v>0.20751051924011238</v>
      </c>
      <c r="BI2" s="4">
        <f>Calcs!BI89</f>
        <v>0.20824031244133362</v>
      </c>
      <c r="BJ2" s="4">
        <f>Calcs!BJ89</f>
        <v>0.20896343245986973</v>
      </c>
      <c r="BK2" s="4">
        <f>Calcs!BK89</f>
        <v>0.20967811070036046</v>
      </c>
      <c r="BL2" s="4">
        <f>Calcs!BL89</f>
        <v>0.21038257062577914</v>
      </c>
      <c r="BM2" s="4">
        <f>Calcs!BM89</f>
        <v>0.21107503097601232</v>
      </c>
      <c r="BN2" s="4">
        <f>Calcs!BN89</f>
        <v>0.21175370931866175</v>
      </c>
      <c r="BO2" s="4">
        <f>Calcs!BO89</f>
        <v>0.21241682592453309</v>
      </c>
      <c r="BP2" s="4">
        <f>Calcs!BP89</f>
        <v>0.21306260795834572</v>
      </c>
    </row>
    <row r="3" spans="1:68" s="3" customFormat="1">
      <c r="B3" s="5"/>
      <c r="C3" s="5"/>
      <c r="D3" s="5"/>
    </row>
    <row r="4" spans="1:68" s="3" customFormat="1">
      <c r="B4" s="6"/>
      <c r="C4" s="6"/>
      <c r="D4" s="6"/>
    </row>
    <row r="5" spans="1:68" s="3" customFormat="1">
      <c r="B5" s="6"/>
      <c r="C5" s="6"/>
      <c r="D5" s="6"/>
    </row>
    <row r="6" spans="1:68" s="3" customFormat="1"/>
    <row r="7" spans="1:68" s="3" customFormat="1"/>
    <row r="8" spans="1:68" s="3" customFormat="1"/>
    <row r="9" spans="1:68" s="3" customFormat="1"/>
    <row r="10" spans="1:68" s="3" customFormat="1"/>
    <row r="11" spans="1:68" s="3" customFormat="1"/>
    <row r="12" spans="1:68" s="3" customFormat="1"/>
    <row r="13" spans="1:68" s="3" customFormat="1"/>
    <row r="14" spans="1:68" s="3" customFormat="1"/>
    <row r="15" spans="1:68" s="3" customFormat="1"/>
    <row r="16" spans="1:68" s="3" customFormat="1"/>
    <row r="17" s="3" customFormat="1"/>
    <row r="18" s="3" customFormat="1"/>
    <row r="19" s="3" customFormat="1"/>
    <row r="20" s="3" customFormat="1"/>
    <row r="21" s="3" customFormat="1"/>
    <row r="22" s="3" customFormat="1"/>
    <row r="23" s="3" customFormat="1"/>
    <row r="24" s="3" customFormat="1"/>
    <row r="25" s="3" customFormat="1"/>
    <row r="26" s="3" customFormat="1"/>
    <row r="27" s="3" customFormat="1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P89"/>
  <sheetViews>
    <sheetView workbookViewId="0">
      <selection activeCell="H86" sqref="H86:BP86"/>
    </sheetView>
  </sheetViews>
  <sheetFormatPr defaultRowHeight="15"/>
  <cols>
    <col min="2" max="2" width="41.28515625" customWidth="1"/>
    <col min="3" max="7" width="15.140625" customWidth="1"/>
    <col min="8" max="8" width="10.140625" customWidth="1"/>
  </cols>
  <sheetData>
    <row r="3" spans="2:14">
      <c r="B3" s="8" t="s">
        <v>24</v>
      </c>
    </row>
    <row r="4" spans="2:14">
      <c r="B4" t="s">
        <v>25</v>
      </c>
    </row>
    <row r="8" spans="2:14">
      <c r="B8" s="7" t="s">
        <v>26</v>
      </c>
    </row>
    <row r="10" spans="2:14">
      <c r="N10" t="s">
        <v>31</v>
      </c>
    </row>
    <row r="38" spans="2:2">
      <c r="B38" t="s">
        <v>32</v>
      </c>
    </row>
    <row r="63" spans="1:3">
      <c r="A63" t="s">
        <v>27</v>
      </c>
    </row>
    <row r="64" spans="1:3">
      <c r="A64" t="s">
        <v>28</v>
      </c>
      <c r="C64" t="s">
        <v>29</v>
      </c>
    </row>
    <row r="65" spans="2:8">
      <c r="C65" t="s">
        <v>30</v>
      </c>
    </row>
    <row r="66" spans="2:8">
      <c r="C66" t="s">
        <v>33</v>
      </c>
    </row>
    <row r="69" spans="2:8" ht="30">
      <c r="B69" t="s">
        <v>34</v>
      </c>
      <c r="C69" s="9" t="s">
        <v>35</v>
      </c>
      <c r="D69" s="1" t="s">
        <v>36</v>
      </c>
      <c r="E69" s="1" t="s">
        <v>37</v>
      </c>
      <c r="F69" s="1" t="s">
        <v>38</v>
      </c>
      <c r="G69" s="1"/>
      <c r="H69" s="1"/>
    </row>
    <row r="70" spans="2:8">
      <c r="B70" t="s">
        <v>39</v>
      </c>
      <c r="C70">
        <v>90</v>
      </c>
      <c r="D70" s="10">
        <v>12000</v>
      </c>
      <c r="E70">
        <v>30</v>
      </c>
      <c r="F70">
        <f>C70*D70/E70</f>
        <v>36000</v>
      </c>
      <c r="G70" s="11">
        <f>F70/(F70+F71)</f>
        <v>0.26470588235294118</v>
      </c>
    </row>
    <row r="71" spans="2:8">
      <c r="B71" t="s">
        <v>40</v>
      </c>
      <c r="C71">
        <v>10</v>
      </c>
      <c r="D71" s="10">
        <v>50000</v>
      </c>
      <c r="E71">
        <v>5</v>
      </c>
      <c r="F71">
        <f>C71*D71/E71</f>
        <v>100000</v>
      </c>
      <c r="G71" s="11">
        <f>1-G70</f>
        <v>0.73529411764705888</v>
      </c>
    </row>
    <row r="72" spans="2:8">
      <c r="B72" t="s">
        <v>41</v>
      </c>
      <c r="E72" s="12">
        <f>E70*G70+E71*G71</f>
        <v>11.617647058823529</v>
      </c>
    </row>
    <row r="76" spans="2:8">
      <c r="B76" t="s">
        <v>58</v>
      </c>
      <c r="C76" s="13">
        <v>0.375</v>
      </c>
    </row>
    <row r="77" spans="2:8">
      <c r="B77" t="s">
        <v>42</v>
      </c>
      <c r="C77" s="14">
        <f>C76/1.25</f>
        <v>0.3</v>
      </c>
    </row>
    <row r="78" spans="2:8">
      <c r="B78" s="15" t="s">
        <v>43</v>
      </c>
      <c r="C78" s="16">
        <v>0.27600000000000002</v>
      </c>
    </row>
    <row r="81" spans="1:68">
      <c r="C81" t="s">
        <v>47</v>
      </c>
    </row>
    <row r="82" spans="1:68">
      <c r="A82" t="s">
        <v>0</v>
      </c>
      <c r="B82" t="s">
        <v>5</v>
      </c>
      <c r="C82" t="s">
        <v>6</v>
      </c>
      <c r="D82" t="s">
        <v>7</v>
      </c>
      <c r="E82" t="s">
        <v>1</v>
      </c>
      <c r="F82" t="s">
        <v>2</v>
      </c>
      <c r="G82" t="s">
        <v>4</v>
      </c>
      <c r="H82">
        <v>1960</v>
      </c>
      <c r="I82">
        <v>1961</v>
      </c>
      <c r="J82">
        <v>1962</v>
      </c>
      <c r="K82">
        <v>1963</v>
      </c>
      <c r="L82">
        <v>1964</v>
      </c>
      <c r="M82">
        <v>1965</v>
      </c>
      <c r="N82">
        <v>1966</v>
      </c>
      <c r="O82">
        <v>1967</v>
      </c>
      <c r="P82">
        <v>1968</v>
      </c>
      <c r="Q82">
        <v>1969</v>
      </c>
      <c r="R82">
        <v>1970</v>
      </c>
      <c r="S82">
        <v>1971</v>
      </c>
      <c r="T82">
        <v>1972</v>
      </c>
      <c r="U82">
        <v>1973</v>
      </c>
      <c r="V82">
        <v>1974</v>
      </c>
      <c r="W82">
        <v>1975</v>
      </c>
      <c r="X82">
        <v>1976</v>
      </c>
      <c r="Y82">
        <v>1977</v>
      </c>
      <c r="Z82">
        <v>1978</v>
      </c>
      <c r="AA82">
        <v>1979</v>
      </c>
      <c r="AB82">
        <v>1980</v>
      </c>
      <c r="AC82">
        <v>1981</v>
      </c>
      <c r="AD82">
        <v>1982</v>
      </c>
      <c r="AE82">
        <v>1983</v>
      </c>
      <c r="AF82">
        <v>1984</v>
      </c>
      <c r="AG82">
        <v>1985</v>
      </c>
      <c r="AH82">
        <v>1986</v>
      </c>
      <c r="AI82">
        <v>1987</v>
      </c>
      <c r="AJ82">
        <v>1988</v>
      </c>
      <c r="AK82">
        <v>1989</v>
      </c>
      <c r="AL82">
        <v>1990</v>
      </c>
      <c r="AM82">
        <v>1991</v>
      </c>
      <c r="AN82">
        <v>1992</v>
      </c>
      <c r="AO82">
        <v>1993</v>
      </c>
      <c r="AP82">
        <v>1994</v>
      </c>
      <c r="AQ82">
        <v>1995</v>
      </c>
      <c r="AR82">
        <v>1996</v>
      </c>
      <c r="AS82">
        <v>1997</v>
      </c>
      <c r="AT82">
        <v>1998</v>
      </c>
      <c r="AU82">
        <v>1999</v>
      </c>
      <c r="AV82">
        <v>2000</v>
      </c>
      <c r="AW82">
        <v>2001</v>
      </c>
      <c r="AX82">
        <v>2002</v>
      </c>
      <c r="AY82">
        <v>2003</v>
      </c>
      <c r="AZ82">
        <v>2004</v>
      </c>
      <c r="BA82">
        <v>2005</v>
      </c>
      <c r="BB82">
        <v>2006</v>
      </c>
      <c r="BC82">
        <v>2007</v>
      </c>
      <c r="BD82">
        <v>2008</v>
      </c>
      <c r="BE82">
        <v>2009</v>
      </c>
      <c r="BF82">
        <v>2010</v>
      </c>
      <c r="BG82">
        <v>2011</v>
      </c>
      <c r="BH82">
        <v>2012</v>
      </c>
      <c r="BI82">
        <v>2013</v>
      </c>
      <c r="BJ82">
        <v>2014</v>
      </c>
      <c r="BK82">
        <v>2015</v>
      </c>
      <c r="BL82">
        <v>2016</v>
      </c>
      <c r="BM82">
        <v>2017</v>
      </c>
      <c r="BN82">
        <v>2018</v>
      </c>
      <c r="BO82">
        <v>2019</v>
      </c>
      <c r="BP82">
        <v>2020</v>
      </c>
    </row>
    <row r="83" spans="1:68">
      <c r="A83" t="s">
        <v>45</v>
      </c>
      <c r="E83" t="s">
        <v>44</v>
      </c>
      <c r="H83" s="14">
        <v>0.12584235911910077</v>
      </c>
      <c r="I83" s="14">
        <v>0.12666682681237498</v>
      </c>
      <c r="J83" s="14">
        <v>0.12750193577932861</v>
      </c>
      <c r="K83" s="14">
        <v>0.12834788740019124</v>
      </c>
      <c r="L83" s="14">
        <v>0.12920488795905244</v>
      </c>
      <c r="M83" s="14">
        <v>0.130073148784521</v>
      </c>
      <c r="N83" s="14">
        <v>0.13095288639470876</v>
      </c>
      <c r="O83" s="14">
        <v>0.13184432264665702</v>
      </c>
      <c r="P83" s="14">
        <v>0.13274768489032204</v>
      </c>
      <c r="Q83" s="14">
        <v>0.13366320612723617</v>
      </c>
      <c r="R83" s="14">
        <v>0.13459112517396046</v>
      </c>
      <c r="S83" s="14">
        <v>0.13553168683044178</v>
      </c>
      <c r="T83" s="14">
        <v>0.13648514205338619</v>
      </c>
      <c r="U83" s="14">
        <v>0.13745174813475602</v>
      </c>
      <c r="V83" s="14">
        <v>0.13843176888549444</v>
      </c>
      <c r="W83" s="14">
        <v>0.13942547482457404</v>
      </c>
      <c r="X83" s="14">
        <v>0.14043314337346202</v>
      </c>
      <c r="Y83" s="14">
        <v>0.14145505905608258</v>
      </c>
      <c r="Z83" s="14">
        <v>0.14249151370435023</v>
      </c>
      <c r="AA83" s="14">
        <v>0.14354280666933295</v>
      </c>
      <c r="AB83" s="14">
        <v>0.14460924503809186</v>
      </c>
      <c r="AC83" s="14">
        <v>0.14569114385622572</v>
      </c>
      <c r="AD83" s="14">
        <v>0.14678882635612991</v>
      </c>
      <c r="AE83" s="14">
        <v>0.14790262419095634</v>
      </c>
      <c r="AF83" s="14">
        <v>0.14903287767423357</v>
      </c>
      <c r="AG83" s="14">
        <v>0.15017993602507645</v>
      </c>
      <c r="AH83" s="14">
        <v>0.15134415761887943</v>
      </c>
      <c r="AI83" s="14">
        <v>0.15252591024334519</v>
      </c>
      <c r="AJ83" s="14">
        <v>0.15372557135965603</v>
      </c>
      <c r="AK83" s="14">
        <v>0.15494352836854014</v>
      </c>
      <c r="AL83" s="14">
        <v>0.15618017888092389</v>
      </c>
      <c r="AM83" s="14">
        <v>0.15743593099279266</v>
      </c>
      <c r="AN83" s="14">
        <v>0.158711203563801</v>
      </c>
      <c r="AO83" s="14">
        <v>0.16000642649908389</v>
      </c>
      <c r="AP83" s="14">
        <v>0.16132204103361669</v>
      </c>
      <c r="AQ83" s="14">
        <v>0.16265850001835364</v>
      </c>
      <c r="AR83" s="14">
        <v>0.16401626820724113</v>
      </c>
      <c r="AS83" s="14">
        <v>0.16539582254405094</v>
      </c>
      <c r="AT83" s="14">
        <v>0.16679765244780362</v>
      </c>
      <c r="AU83" s="14">
        <v>0.16822226009536029</v>
      </c>
      <c r="AV83" s="14">
        <v>0.16967016069953378</v>
      </c>
      <c r="AW83" s="14">
        <v>0.17114188278082237</v>
      </c>
      <c r="AX83" s="14">
        <v>0.1726379684305793</v>
      </c>
      <c r="AY83" s="14">
        <v>0.17415897356310808</v>
      </c>
      <c r="AZ83" s="14">
        <v>0.17570546815380525</v>
      </c>
      <c r="BA83" s="14">
        <v>0.17727803646005172</v>
      </c>
      <c r="BB83" s="14">
        <v>0.17887727722108113</v>
      </c>
      <c r="BC83" s="14">
        <v>0.18050380383251274</v>
      </c>
      <c r="BD83" s="14">
        <v>0.18215824449062695</v>
      </c>
      <c r="BE83" s="14">
        <v>0.1838412423007636</v>
      </c>
      <c r="BF83" s="14">
        <v>0.18555345534343634</v>
      </c>
      <c r="BG83" s="14">
        <v>0.18729555669085923</v>
      </c>
      <c r="BH83" s="14">
        <v>0.18906823436556322</v>
      </c>
      <c r="BI83" s="14">
        <v>0.19087219123162064</v>
      </c>
      <c r="BJ83" s="14">
        <v>0.19270814480768078</v>
      </c>
      <c r="BK83" s="14">
        <v>0.1945768269895192</v>
      </c>
      <c r="BL83" s="14">
        <v>0.19647898366809993</v>
      </c>
      <c r="BM83" s="14">
        <v>0.19841537422720659</v>
      </c>
      <c r="BN83" s="14">
        <v>0.20038677090248758</v>
      </c>
      <c r="BO83" s="14">
        <v>0.20239395798124094</v>
      </c>
      <c r="BP83" s="14">
        <v>0.20443773081939207</v>
      </c>
    </row>
    <row r="85" spans="1:68">
      <c r="A85" t="s">
        <v>0</v>
      </c>
      <c r="B85" t="s">
        <v>5</v>
      </c>
      <c r="C85" t="s">
        <v>6</v>
      </c>
      <c r="D85" t="s">
        <v>7</v>
      </c>
      <c r="E85" t="s">
        <v>1</v>
      </c>
      <c r="F85" t="s">
        <v>2</v>
      </c>
      <c r="G85" t="s">
        <v>4</v>
      </c>
      <c r="H85">
        <v>1960</v>
      </c>
      <c r="I85">
        <v>1961</v>
      </c>
      <c r="J85">
        <v>1962</v>
      </c>
      <c r="K85">
        <v>1963</v>
      </c>
      <c r="L85">
        <v>1964</v>
      </c>
      <c r="M85">
        <v>1965</v>
      </c>
      <c r="N85">
        <v>1966</v>
      </c>
      <c r="O85">
        <v>1967</v>
      </c>
      <c r="P85">
        <v>1968</v>
      </c>
      <c r="Q85">
        <v>1969</v>
      </c>
      <c r="R85">
        <v>1970</v>
      </c>
      <c r="S85">
        <v>1971</v>
      </c>
      <c r="T85">
        <v>1972</v>
      </c>
      <c r="U85">
        <v>1973</v>
      </c>
      <c r="V85">
        <v>1974</v>
      </c>
      <c r="W85">
        <v>1975</v>
      </c>
      <c r="X85">
        <v>1976</v>
      </c>
      <c r="Y85">
        <v>1977</v>
      </c>
      <c r="Z85">
        <v>1978</v>
      </c>
      <c r="AA85">
        <v>1979</v>
      </c>
      <c r="AB85">
        <v>1980</v>
      </c>
      <c r="AC85">
        <v>1981</v>
      </c>
      <c r="AD85">
        <v>1982</v>
      </c>
      <c r="AE85">
        <v>1983</v>
      </c>
      <c r="AF85">
        <v>1984</v>
      </c>
      <c r="AG85">
        <v>1985</v>
      </c>
      <c r="AH85">
        <v>1986</v>
      </c>
      <c r="AI85">
        <v>1987</v>
      </c>
      <c r="AJ85">
        <v>1988</v>
      </c>
      <c r="AK85">
        <v>1989</v>
      </c>
      <c r="AL85">
        <v>1990</v>
      </c>
      <c r="AM85">
        <v>1991</v>
      </c>
      <c r="AN85">
        <v>1992</v>
      </c>
      <c r="AO85">
        <v>1993</v>
      </c>
      <c r="AP85">
        <v>1994</v>
      </c>
      <c r="AQ85">
        <v>1995</v>
      </c>
      <c r="AR85">
        <v>1996</v>
      </c>
      <c r="AS85">
        <v>1997</v>
      </c>
      <c r="AT85">
        <v>1998</v>
      </c>
      <c r="AU85">
        <v>1999</v>
      </c>
      <c r="AV85">
        <v>2000</v>
      </c>
      <c r="AW85">
        <v>2001</v>
      </c>
      <c r="AX85">
        <v>2002</v>
      </c>
      <c r="AY85">
        <v>2003</v>
      </c>
      <c r="AZ85">
        <v>2004</v>
      </c>
      <c r="BA85">
        <v>2005</v>
      </c>
      <c r="BB85">
        <v>2006</v>
      </c>
      <c r="BC85">
        <v>2007</v>
      </c>
      <c r="BD85">
        <v>2008</v>
      </c>
      <c r="BE85">
        <v>2009</v>
      </c>
      <c r="BF85">
        <v>2010</v>
      </c>
      <c r="BG85">
        <v>2011</v>
      </c>
      <c r="BH85">
        <v>2012</v>
      </c>
      <c r="BI85">
        <v>2013</v>
      </c>
      <c r="BJ85">
        <v>2014</v>
      </c>
      <c r="BK85">
        <v>2015</v>
      </c>
      <c r="BL85">
        <v>2016</v>
      </c>
      <c r="BM85">
        <v>2017</v>
      </c>
      <c r="BN85">
        <v>2018</v>
      </c>
      <c r="BO85">
        <v>2019</v>
      </c>
      <c r="BP85">
        <v>2020</v>
      </c>
    </row>
    <row r="86" spans="1:68">
      <c r="A86" t="s">
        <v>45</v>
      </c>
      <c r="E86" t="s">
        <v>46</v>
      </c>
      <c r="H86" s="19">
        <v>0.31512404452781795</v>
      </c>
      <c r="I86" s="19">
        <v>0.31231197364851887</v>
      </c>
      <c r="J86" s="19">
        <v>0.30969312869773225</v>
      </c>
      <c r="K86" s="19">
        <v>0.30725759686320681</v>
      </c>
      <c r="L86" s="19">
        <v>0.3049960721601444</v>
      </c>
      <c r="M86" s="19">
        <v>0.30289980368592373</v>
      </c>
      <c r="N86" s="19">
        <v>0.30096056823702894</v>
      </c>
      <c r="O86" s="19">
        <v>0.29917064037524022</v>
      </c>
      <c r="P86" s="19">
        <v>0.29752276132833388</v>
      </c>
      <c r="Q86" s="19">
        <v>0.29601010768833513</v>
      </c>
      <c r="R86" s="19">
        <v>0.29462626056442587</v>
      </c>
      <c r="S86" s="19">
        <v>0.29336517562641906</v>
      </c>
      <c r="T86" s="19">
        <v>0.29222115431539758</v>
      </c>
      <c r="U86" s="19">
        <v>0.29118881638405425</v>
      </c>
      <c r="V86" s="19">
        <v>0.29026307384831601</v>
      </c>
      <c r="W86" s="19">
        <v>0.28943910637510673</v>
      </c>
      <c r="X86" s="19">
        <v>0.28871233809209373</v>
      </c>
      <c r="Y86" s="19">
        <v>0.28807841577918303</v>
      </c>
      <c r="Z86" s="19">
        <v>0.28753318838485986</v>
      </c>
      <c r="AA86" s="19">
        <v>0.28707268780062284</v>
      </c>
      <c r="AB86" s="19">
        <v>0.28669311082182447</v>
      </c>
      <c r="AC86" s="19">
        <v>0.28639080222179691</v>
      </c>
      <c r="AD86" s="19">
        <v>0.28616223886717956</v>
      </c>
      <c r="AE86" s="19">
        <v>0.2860040148051135</v>
      </c>
      <c r="AF86" s="19">
        <v>0.28591282725686962</v>
      </c>
      <c r="AG86" s="19">
        <v>0.28588546345712496</v>
      </c>
      <c r="AH86" s="19">
        <v>0.28591878828319883</v>
      </c>
      <c r="AI86" s="19">
        <v>0.28600973262390073</v>
      </c>
      <c r="AJ86" s="19">
        <v>0.28615528244305727</v>
      </c>
      <c r="AK86" s="19">
        <v>0.28635246849817902</v>
      </c>
      <c r="AL86" s="19">
        <v>0.28659835668001549</v>
      </c>
      <c r="AM86" s="19">
        <v>0.28689003894386689</v>
      </c>
      <c r="AN86" s="19">
        <v>0.28722462480845024</v>
      </c>
      <c r="AO86" s="19">
        <v>0.2875992334028013</v>
      </c>
      <c r="AP86" s="19">
        <v>0.28801098604613845</v>
      </c>
      <c r="AQ86" s="19">
        <v>0.28845699934977886</v>
      </c>
      <c r="AR86" s="19">
        <v>0.28893437883408096</v>
      </c>
      <c r="AS86" s="19">
        <v>0.28944021305697287</v>
      </c>
      <c r="AT86" s="19">
        <v>0.28997156825390069</v>
      </c>
      <c r="AU86" s="19">
        <v>0.29052548349198315</v>
      </c>
      <c r="AV86" s="19">
        <v>0.29109896634377785</v>
      </c>
      <c r="AW86" s="19">
        <v>0.29168898908834057</v>
      </c>
      <c r="AX86" s="19">
        <v>0.29229248544918041</v>
      </c>
      <c r="AY86" s="19">
        <v>0.29290634788027187</v>
      </c>
      <c r="AZ86" s="19">
        <v>0.29352742541247889</v>
      </c>
      <c r="BA86" s="19">
        <v>0.29415252207357001</v>
      </c>
      <c r="BB86" s="19">
        <v>0.29477839589545518</v>
      </c>
      <c r="BC86" s="19">
        <v>0.29540175852237238</v>
      </c>
      <c r="BD86" s="19">
        <v>0.29601927543349282</v>
      </c>
      <c r="BE86" s="19">
        <v>0.29662756679282276</v>
      </c>
      <c r="BF86" s="19">
        <v>0.29722320893838222</v>
      </c>
      <c r="BG86" s="19">
        <v>0.29780273652145406</v>
      </c>
      <c r="BH86" s="19">
        <v>0.29836264530526935</v>
      </c>
      <c r="BI86" s="19">
        <v>0.29889939563084361</v>
      </c>
      <c r="BJ86" s="19">
        <v>0.29940941655586806</v>
      </c>
      <c r="BK86" s="19">
        <v>0.29988911067059976</v>
      </c>
      <c r="BL86" s="19">
        <v>0.3003348595926425</v>
      </c>
      <c r="BM86" s="19">
        <v>0.30074303014038839</v>
      </c>
      <c r="BN86" s="19">
        <v>0.30110998118271198</v>
      </c>
      <c r="BO86" s="19">
        <v>0.30143207116029613</v>
      </c>
      <c r="BP86" s="19">
        <v>0.30170566627169493</v>
      </c>
    </row>
    <row r="87" spans="1:68"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</row>
    <row r="88" spans="1:68">
      <c r="A88" t="s">
        <v>0</v>
      </c>
      <c r="B88" t="s">
        <v>5</v>
      </c>
      <c r="C88" t="s">
        <v>6</v>
      </c>
      <c r="D88" t="s">
        <v>7</v>
      </c>
      <c r="E88" t="s">
        <v>1</v>
      </c>
      <c r="F88" t="s">
        <v>2</v>
      </c>
      <c r="G88" t="s">
        <v>4</v>
      </c>
      <c r="H88">
        <v>1960</v>
      </c>
      <c r="I88">
        <v>1961</v>
      </c>
      <c r="J88">
        <v>1962</v>
      </c>
      <c r="K88">
        <v>1963</v>
      </c>
      <c r="L88">
        <v>1964</v>
      </c>
      <c r="M88">
        <v>1965</v>
      </c>
      <c r="N88">
        <v>1966</v>
      </c>
      <c r="O88">
        <v>1967</v>
      </c>
      <c r="P88">
        <v>1968</v>
      </c>
      <c r="Q88">
        <v>1969</v>
      </c>
      <c r="R88">
        <v>1970</v>
      </c>
      <c r="S88">
        <v>1971</v>
      </c>
      <c r="T88">
        <v>1972</v>
      </c>
      <c r="U88">
        <v>1973</v>
      </c>
      <c r="V88">
        <v>1974</v>
      </c>
      <c r="W88">
        <v>1975</v>
      </c>
      <c r="X88">
        <v>1976</v>
      </c>
      <c r="Y88">
        <v>1977</v>
      </c>
      <c r="Z88">
        <v>1978</v>
      </c>
      <c r="AA88">
        <v>1979</v>
      </c>
      <c r="AB88">
        <v>1980</v>
      </c>
      <c r="AC88">
        <v>1981</v>
      </c>
      <c r="AD88">
        <v>1982</v>
      </c>
      <c r="AE88">
        <v>1983</v>
      </c>
      <c r="AF88">
        <v>1984</v>
      </c>
      <c r="AG88">
        <v>1985</v>
      </c>
      <c r="AH88">
        <v>1986</v>
      </c>
      <c r="AI88">
        <v>1987</v>
      </c>
      <c r="AJ88">
        <v>1988</v>
      </c>
      <c r="AK88">
        <v>1989</v>
      </c>
      <c r="AL88">
        <v>1990</v>
      </c>
      <c r="AM88">
        <v>1991</v>
      </c>
      <c r="AN88">
        <v>1992</v>
      </c>
      <c r="AO88">
        <v>1993</v>
      </c>
      <c r="AP88">
        <v>1994</v>
      </c>
      <c r="AQ88">
        <v>1995</v>
      </c>
      <c r="AR88">
        <v>1996</v>
      </c>
      <c r="AS88">
        <v>1997</v>
      </c>
      <c r="AT88">
        <v>1998</v>
      </c>
      <c r="AU88">
        <v>1999</v>
      </c>
      <c r="AV88">
        <v>2000</v>
      </c>
      <c r="AW88">
        <v>2001</v>
      </c>
      <c r="AX88">
        <v>2002</v>
      </c>
      <c r="AY88">
        <v>2003</v>
      </c>
      <c r="AZ88">
        <v>2004</v>
      </c>
      <c r="BA88">
        <v>2005</v>
      </c>
      <c r="BB88">
        <v>2006</v>
      </c>
      <c r="BC88">
        <v>2007</v>
      </c>
      <c r="BD88">
        <v>2008</v>
      </c>
      <c r="BE88">
        <v>2009</v>
      </c>
      <c r="BF88">
        <v>2010</v>
      </c>
      <c r="BG88">
        <v>2011</v>
      </c>
      <c r="BH88">
        <v>2012</v>
      </c>
      <c r="BI88">
        <v>2013</v>
      </c>
      <c r="BJ88">
        <v>2014</v>
      </c>
      <c r="BK88">
        <v>2015</v>
      </c>
      <c r="BL88">
        <v>2016</v>
      </c>
      <c r="BM88">
        <v>2017</v>
      </c>
      <c r="BN88">
        <v>2018</v>
      </c>
      <c r="BO88">
        <v>2019</v>
      </c>
      <c r="BP88">
        <v>2020</v>
      </c>
    </row>
    <row r="89" spans="1:68" s="17" customFormat="1">
      <c r="E89" s="17" t="s">
        <v>48</v>
      </c>
      <c r="H89" s="18">
        <f>$C78/$C77*H83*$G70+$C78/$C76*H86*$G71</f>
        <v>0.20118403390641193</v>
      </c>
      <c r="I89" s="18">
        <f t="shared" ref="I89:BP89" si="0">$C78/$C77*I83*$G70+$C78/$C76*I86*$G71</f>
        <v>0.19986298944527098</v>
      </c>
      <c r="J89" s="18">
        <f t="shared" si="0"/>
        <v>0.19864910577326808</v>
      </c>
      <c r="K89" s="18">
        <f t="shared" si="0"/>
        <v>0.1975370673516644</v>
      </c>
      <c r="L89" s="18">
        <f t="shared" si="0"/>
        <v>0.19652188823669448</v>
      </c>
      <c r="M89" s="18">
        <f t="shared" si="0"/>
        <v>0.19559888411049506</v>
      </c>
      <c r="N89" s="18">
        <f t="shared" si="0"/>
        <v>0.19476365749733887</v>
      </c>
      <c r="O89" s="18">
        <f t="shared" si="0"/>
        <v>0.19401208160055122</v>
      </c>
      <c r="P89" s="18">
        <f t="shared" si="0"/>
        <v>0.19334028350980031</v>
      </c>
      <c r="Q89" s="18">
        <f t="shared" si="0"/>
        <v>0.19274462729996716</v>
      </c>
      <c r="R89" s="18">
        <f t="shared" si="0"/>
        <v>0.19222169737723033</v>
      </c>
      <c r="S89" s="18">
        <f t="shared" si="0"/>
        <v>0.19176828230829912</v>
      </c>
      <c r="T89" s="18">
        <f t="shared" si="0"/>
        <v>0.19138135928251043</v>
      </c>
      <c r="U89" s="18">
        <f t="shared" si="0"/>
        <v>0.19105807929477586</v>
      </c>
      <c r="V89" s="18">
        <f t="shared" si="0"/>
        <v>0.19079575309355618</v>
      </c>
      <c r="W89" s="18">
        <f t="shared" si="0"/>
        <v>0.19059183790733639</v>
      </c>
      <c r="X89" s="18">
        <f t="shared" si="0"/>
        <v>0.19044392494196447</v>
      </c>
      <c r="Y89" s="18">
        <f t="shared" si="0"/>
        <v>0.19034972762709804</v>
      </c>
      <c r="Z89" s="18">
        <f t="shared" si="0"/>
        <v>0.19030707058098362</v>
      </c>
      <c r="AA89" s="18">
        <f t="shared" si="0"/>
        <v>0.19031387925745699</v>
      </c>
      <c r="AB89" s="18">
        <f t="shared" si="0"/>
        <v>0.19036817023638153</v>
      </c>
      <c r="AC89" s="18">
        <f t="shared" si="0"/>
        <v>0.19046804211795923</v>
      </c>
      <c r="AD89" s="18">
        <f t="shared" si="0"/>
        <v>0.19061166698190768</v>
      </c>
      <c r="AE89" s="18">
        <f t="shared" si="0"/>
        <v>0.19079728237397672</v>
      </c>
      <c r="AF89" s="18">
        <f t="shared" si="0"/>
        <v>0.19102318378438402</v>
      </c>
      <c r="AG89" s="18">
        <f t="shared" si="0"/>
        <v>0.19128771758525687</v>
      </c>
      <c r="AH89" s="18">
        <f t="shared" si="0"/>
        <v>0.19158927439691709</v>
      </c>
      <c r="AI89" s="18">
        <f t="shared" si="0"/>
        <v>0.19192628285572569</v>
      </c>
      <c r="AJ89" s="18">
        <f t="shared" si="0"/>
        <v>0.19229720375912374</v>
      </c>
      <c r="AK89" s="18">
        <f t="shared" si="0"/>
        <v>0.19270052456641198</v>
      </c>
      <c r="AL89" s="18">
        <f t="shared" si="0"/>
        <v>0.19313475423665696</v>
      </c>
      <c r="AM89" s="18">
        <f t="shared" si="0"/>
        <v>0.19359841838786693</v>
      </c>
      <c r="AN89" s="18">
        <f t="shared" si="0"/>
        <v>0.19409005476422816</v>
      </c>
      <c r="AO89" s="18">
        <f t="shared" si="0"/>
        <v>0.19460820900070469</v>
      </c>
      <c r="AP89" s="18">
        <f t="shared" si="0"/>
        <v>0.19515143067668517</v>
      </c>
      <c r="AQ89" s="18">
        <f t="shared" si="0"/>
        <v>0.19571826965258532</v>
      </c>
      <c r="AR89" s="18">
        <f t="shared" si="0"/>
        <v>0.19630727268538375</v>
      </c>
      <c r="AS89" s="18">
        <f t="shared" si="0"/>
        <v>0.19691698032097188</v>
      </c>
      <c r="AT89" s="18">
        <f t="shared" si="0"/>
        <v>0.19754592406292906</v>
      </c>
      <c r="AU89" s="18">
        <f t="shared" si="0"/>
        <v>0.19819262381888456</v>
      </c>
      <c r="AV89" s="18">
        <f t="shared" si="0"/>
        <v>0.19885558562698979</v>
      </c>
      <c r="AW89" s="18">
        <f t="shared" si="0"/>
        <v>0.19953329966619637</v>
      </c>
      <c r="AX89" s="18">
        <f t="shared" si="0"/>
        <v>0.20022423855500343</v>
      </c>
      <c r="AY89" s="18">
        <f t="shared" si="0"/>
        <v>0.20092685594410409</v>
      </c>
      <c r="AZ89" s="18">
        <f t="shared" si="0"/>
        <v>0.20163958540891533</v>
      </c>
      <c r="BA89" s="18">
        <f t="shared" si="0"/>
        <v>0.20236083964832111</v>
      </c>
      <c r="BB89" s="18">
        <f t="shared" si="0"/>
        <v>0.20308900999608615</v>
      </c>
      <c r="BC89" s="18">
        <f t="shared" si="0"/>
        <v>0.20382246625131936</v>
      </c>
      <c r="BD89" s="18">
        <f t="shared" si="0"/>
        <v>0.20455955683407825</v>
      </c>
      <c r="BE89" s="18">
        <f t="shared" si="0"/>
        <v>0.20529860927171362</v>
      </c>
      <c r="BF89" s="18">
        <f t="shared" si="0"/>
        <v>0.20603793102087903</v>
      </c>
      <c r="BG89" s="18">
        <f t="shared" si="0"/>
        <v>0.20677581062926675</v>
      </c>
      <c r="BH89" s="18">
        <f t="shared" si="0"/>
        <v>0.20751051924011238</v>
      </c>
      <c r="BI89" s="18">
        <f t="shared" si="0"/>
        <v>0.20824031244133362</v>
      </c>
      <c r="BJ89" s="18">
        <f t="shared" si="0"/>
        <v>0.20896343245986973</v>
      </c>
      <c r="BK89" s="18">
        <f t="shared" si="0"/>
        <v>0.20967811070036046</v>
      </c>
      <c r="BL89" s="18">
        <f t="shared" si="0"/>
        <v>0.21038257062577914</v>
      </c>
      <c r="BM89" s="18">
        <f t="shared" si="0"/>
        <v>0.21107503097601232</v>
      </c>
      <c r="BN89" s="18">
        <f t="shared" si="0"/>
        <v>0.21175370931866175</v>
      </c>
      <c r="BO89" s="18">
        <f t="shared" si="0"/>
        <v>0.21241682592453309</v>
      </c>
      <c r="BP89" s="18">
        <f t="shared" si="0"/>
        <v>0.21306260795834572</v>
      </c>
    </row>
  </sheetData>
  <hyperlinks>
    <hyperlink ref="B8" r:id="rId1" xr:uid="{00000000-0004-0000-0200-000000000000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2"/>
  <sheetViews>
    <sheetView zoomScale="80" zoomScaleNormal="80" workbookViewId="0">
      <selection activeCell="H36" sqref="H36"/>
    </sheetView>
  </sheetViews>
  <sheetFormatPr defaultRowHeight="15"/>
  <sheetData>
    <row r="1" spans="1:1">
      <c r="A1" t="s">
        <v>13</v>
      </c>
    </row>
    <row r="2" spans="1:1">
      <c r="A2" s="7" t="s">
        <v>12</v>
      </c>
    </row>
  </sheetData>
  <hyperlinks>
    <hyperlink ref="A2" r:id="rId1" xr:uid="{00000000-0004-0000-03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REFS</vt:lpstr>
      <vt:lpstr>FIN_ETA</vt:lpstr>
      <vt:lpstr>Calcs</vt:lpstr>
      <vt:lpstr>Bharathan_2017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2022-07-07T09:46:17Z</dcterms:modified>
</cp:coreProperties>
</file>