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03B2C43-FDA7-472D-833B-3EEA213B91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FS" sheetId="8" r:id="rId1"/>
    <sheet name="FIN_ETA" sheetId="2" r:id="rId2"/>
    <sheet name="Calcs" sheetId="6" r:id="rId3"/>
    <sheet name="NRCAN_2004" sheetId="9" r:id="rId4"/>
    <sheet name="Schipper_1991" sheetId="4" r:id="rId5"/>
    <sheet name="Ayres_2005" sheetId="5" r:id="rId6"/>
    <sheet name="EnergyStar_2021" sheetId="7" r:id="rId7"/>
    <sheet name="CMHC_2008" sheetId="10" r:id="rId8"/>
  </sheets>
  <externalReferences>
    <externalReference r:id="rId9"/>
    <externalReference r:id="rId10"/>
    <externalReference r:id="rId11"/>
  </externalReferences>
  <definedNames>
    <definedName name="COP_max">'[1]Domestic refrigeration'!$B$12</definedName>
    <definedName name="deltaE_food">#REF!</definedName>
    <definedName name="EER_to_COP">[2]Units!$B$2</definedName>
    <definedName name="Ep_tot_cap_2000" localSheetId="7">#REF!</definedName>
    <definedName name="Ep_tot_cap_2000">#REF!</definedName>
    <definedName name="eta_charcoal">[3]Afrane_2012!$B$6</definedName>
    <definedName name="N_ml" localSheetId="7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7">#REF!</definedName>
    <definedName name="S_food">#REF!</definedName>
    <definedName name="S_food_2000" localSheetId="7">#REF!</definedName>
    <definedName name="S_food_2000">#REF!</definedName>
    <definedName name="S_food_S_food_2000" localSheetId="7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7" l="1"/>
  <c r="D7" i="7"/>
  <c r="D8" i="7"/>
  <c r="D9" i="7"/>
  <c r="D10" i="7"/>
  <c r="D11" i="7"/>
  <c r="D12" i="7"/>
  <c r="D13" i="7"/>
  <c r="B74" i="6" s="1"/>
  <c r="D5" i="7"/>
  <c r="B3" i="6" l="1"/>
  <c r="H78" i="4" l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H77" i="4"/>
  <c r="B39" i="6" s="1"/>
  <c r="H76" i="4"/>
  <c r="B38" i="6" s="1"/>
  <c r="L75" i="4"/>
  <c r="H75" i="4"/>
  <c r="B37" i="6" s="1"/>
  <c r="L74" i="4"/>
  <c r="H74" i="4"/>
  <c r="B36" i="6" s="1"/>
  <c r="L73" i="4"/>
  <c r="H73" i="4"/>
  <c r="B35" i="6" s="1"/>
  <c r="L72" i="4"/>
  <c r="H72" i="4"/>
  <c r="B34" i="6" s="1"/>
  <c r="L71" i="4"/>
  <c r="H71" i="4"/>
  <c r="B33" i="6" s="1"/>
  <c r="L70" i="4"/>
  <c r="H70" i="4"/>
  <c r="B32" i="6" s="1"/>
  <c r="L69" i="4"/>
  <c r="H69" i="4"/>
  <c r="B31" i="6" s="1"/>
  <c r="L68" i="4"/>
  <c r="H68" i="4"/>
  <c r="B30" i="6" s="1"/>
  <c r="L67" i="4"/>
  <c r="H67" i="4"/>
  <c r="B29" i="6" s="1"/>
  <c r="L66" i="4"/>
  <c r="H66" i="4"/>
  <c r="B28" i="6" s="1"/>
  <c r="L65" i="4"/>
  <c r="H65" i="4"/>
  <c r="B27" i="6" s="1"/>
  <c r="L64" i="4"/>
  <c r="H64" i="4"/>
  <c r="B26" i="6" s="1"/>
  <c r="L63" i="4"/>
  <c r="H63" i="4"/>
  <c r="B25" i="6" s="1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J61" i="4"/>
  <c r="F61" i="4"/>
  <c r="L59" i="4"/>
  <c r="L58" i="4"/>
  <c r="L57" i="4"/>
  <c r="L56" i="4"/>
  <c r="H56" i="4"/>
  <c r="L55" i="4"/>
  <c r="H55" i="4"/>
  <c r="L54" i="4"/>
  <c r="H54" i="4"/>
  <c r="L53" i="4"/>
  <c r="H53" i="4"/>
  <c r="L52" i="4"/>
  <c r="H52" i="4"/>
  <c r="L51" i="4"/>
  <c r="H51" i="4"/>
  <c r="L50" i="4"/>
  <c r="H50" i="4"/>
  <c r="L49" i="4"/>
  <c r="H49" i="4"/>
  <c r="L48" i="4"/>
  <c r="H48" i="4"/>
  <c r="L47" i="4"/>
  <c r="H47" i="4"/>
  <c r="L46" i="4"/>
  <c r="H46" i="4"/>
  <c r="L45" i="4"/>
  <c r="H45" i="4"/>
  <c r="L44" i="4"/>
  <c r="H44" i="4"/>
  <c r="J42" i="4"/>
  <c r="F42" i="4"/>
  <c r="L40" i="4"/>
  <c r="H40" i="4"/>
  <c r="L39" i="4"/>
  <c r="H39" i="4"/>
  <c r="L38" i="4"/>
  <c r="H38" i="4"/>
  <c r="L37" i="4"/>
  <c r="H37" i="4"/>
  <c r="L36" i="4"/>
  <c r="H36" i="4"/>
  <c r="L35" i="4"/>
  <c r="H35" i="4"/>
  <c r="L34" i="4"/>
  <c r="H34" i="4"/>
  <c r="L33" i="4"/>
  <c r="H33" i="4"/>
  <c r="L32" i="4"/>
  <c r="H32" i="4"/>
  <c r="L31" i="4"/>
  <c r="H31" i="4"/>
  <c r="L30" i="4"/>
  <c r="H30" i="4"/>
  <c r="L29" i="4"/>
  <c r="H29" i="4"/>
  <c r="L28" i="4"/>
  <c r="H28" i="4"/>
  <c r="L27" i="4"/>
  <c r="H27" i="4"/>
  <c r="L26" i="4"/>
  <c r="H26" i="4"/>
  <c r="L25" i="4"/>
  <c r="H25" i="4"/>
  <c r="J23" i="4"/>
  <c r="F23" i="4"/>
  <c r="L21" i="4"/>
  <c r="H21" i="4"/>
  <c r="L20" i="4"/>
  <c r="H20" i="4"/>
  <c r="L19" i="4"/>
  <c r="H19" i="4"/>
  <c r="L18" i="4"/>
  <c r="H18" i="4"/>
  <c r="L17" i="4"/>
  <c r="H17" i="4"/>
  <c r="L16" i="4"/>
  <c r="H16" i="4"/>
  <c r="L15" i="4"/>
  <c r="H15" i="4"/>
  <c r="L14" i="4"/>
  <c r="H14" i="4"/>
  <c r="L13" i="4"/>
  <c r="H13" i="4"/>
  <c r="L12" i="4"/>
  <c r="H12" i="4"/>
  <c r="L11" i="4"/>
  <c r="H11" i="4"/>
  <c r="L10" i="4"/>
  <c r="H10" i="4"/>
  <c r="L9" i="4"/>
  <c r="H9" i="4"/>
  <c r="L8" i="4"/>
  <c r="H8" i="4"/>
  <c r="L7" i="4"/>
  <c r="H7" i="4"/>
  <c r="L6" i="4"/>
  <c r="H6" i="4"/>
  <c r="J4" i="4"/>
  <c r="F4" i="4"/>
  <c r="H3" i="2" l="1" a="1"/>
  <c r="H3" i="2" s="1"/>
  <c r="H2" i="2" a="1"/>
  <c r="BR2" i="2" s="1"/>
  <c r="BF2" i="2" l="1"/>
  <c r="X2" i="2"/>
  <c r="BL2" i="2"/>
  <c r="BV3" i="2"/>
  <c r="Y3" i="2"/>
  <c r="BU3" i="2"/>
  <c r="BH2" i="2"/>
  <c r="AO2" i="2"/>
  <c r="BO3" i="2"/>
  <c r="BD3" i="2"/>
  <c r="AR2" i="2"/>
  <c r="AY2" i="2"/>
  <c r="BS3" i="2"/>
  <c r="AW3" i="2"/>
  <c r="BE3" i="2"/>
  <c r="BF3" i="2"/>
  <c r="BG3" i="2"/>
  <c r="AG2" i="2"/>
  <c r="AP2" i="2"/>
  <c r="K3" i="2"/>
  <c r="BT3" i="2"/>
  <c r="W2" i="2"/>
  <c r="Q2" i="2"/>
  <c r="BE2" i="2"/>
  <c r="BH3" i="2"/>
  <c r="BT2" i="2"/>
  <c r="AK2" i="2"/>
  <c r="BI2" i="2"/>
  <c r="BA3" i="2"/>
  <c r="BR3" i="2"/>
  <c r="AP3" i="2"/>
  <c r="AJ3" i="2"/>
  <c r="AR3" i="2"/>
  <c r="AZ3" i="2"/>
  <c r="K2" i="2"/>
  <c r="BJ2" i="2"/>
  <c r="H2" i="2"/>
  <c r="AO3" i="2"/>
  <c r="AM3" i="2"/>
  <c r="T2" i="2"/>
  <c r="AZ2" i="2"/>
  <c r="AX3" i="2"/>
  <c r="AH3" i="2"/>
  <c r="BN3" i="2"/>
  <c r="BC2" i="2"/>
  <c r="AI2" i="2"/>
  <c r="L2" i="2"/>
  <c r="BP3" i="2"/>
  <c r="BN2" i="2"/>
  <c r="BA2" i="2"/>
  <c r="N2" i="2"/>
  <c r="AG3" i="2"/>
  <c r="BZ2" i="2"/>
  <c r="V2" i="2"/>
  <c r="M2" i="2"/>
  <c r="AM2" i="2"/>
  <c r="BJ3" i="2"/>
  <c r="M3" i="2"/>
  <c r="AI3" i="2"/>
  <c r="AS3" i="2"/>
  <c r="AB2" i="2"/>
  <c r="BV2" i="2"/>
  <c r="P2" i="2"/>
  <c r="BO2" i="2"/>
  <c r="AH2" i="2"/>
  <c r="AU3" i="2"/>
  <c r="BX3" i="2"/>
  <c r="Z3" i="2"/>
  <c r="AL3" i="2"/>
  <c r="BB3" i="2"/>
  <c r="Z2" i="2"/>
  <c r="BY2" i="2"/>
  <c r="U2" i="2"/>
  <c r="AA2" i="2"/>
  <c r="I2" i="2"/>
  <c r="AQ2" i="2"/>
  <c r="Y2" i="2"/>
  <c r="O2" i="2"/>
  <c r="AJ2" i="2"/>
  <c r="Q3" i="2"/>
  <c r="AF3" i="2"/>
  <c r="BZ3" i="2"/>
  <c r="AE3" i="2"/>
  <c r="L3" i="2"/>
  <c r="U3" i="2"/>
  <c r="BC3" i="2"/>
  <c r="P3" i="2"/>
  <c r="O3" i="2"/>
  <c r="BU2" i="2"/>
  <c r="AL2" i="2"/>
  <c r="BG2" i="2"/>
  <c r="BW3" i="2"/>
  <c r="BQ3" i="2"/>
  <c r="AQ3" i="2"/>
  <c r="AD2" i="2"/>
  <c r="AC2" i="2"/>
  <c r="BI3" i="2"/>
  <c r="BK3" i="2"/>
  <c r="S2" i="2"/>
  <c r="BM3" i="2"/>
  <c r="AA3" i="2"/>
  <c r="R2" i="2"/>
  <c r="BS2" i="2"/>
  <c r="BQ2" i="2"/>
  <c r="AY3" i="2"/>
  <c r="T3" i="2"/>
  <c r="AX2" i="2"/>
  <c r="AF2" i="2"/>
  <c r="AN2" i="2"/>
  <c r="BB2" i="2"/>
  <c r="BD2" i="2"/>
  <c r="AT3" i="2"/>
  <c r="S3" i="2"/>
  <c r="AN3" i="2"/>
  <c r="AC3" i="2"/>
  <c r="AK3" i="2"/>
  <c r="AE2" i="2"/>
  <c r="BM2" i="2"/>
  <c r="J2" i="2"/>
  <c r="BW2" i="2"/>
  <c r="X3" i="2"/>
  <c r="V3" i="2"/>
  <c r="AB3" i="2"/>
  <c r="BY3" i="2"/>
  <c r="AS2" i="2"/>
  <c r="BK2" i="2"/>
  <c r="AW2" i="2"/>
  <c r="BP2" i="2"/>
  <c r="AU2" i="2"/>
  <c r="BX2" i="2"/>
  <c r="AV2" i="2"/>
  <c r="AT2" i="2"/>
  <c r="J3" i="2"/>
  <c r="R3" i="2"/>
  <c r="AV3" i="2"/>
  <c r="W3" i="2"/>
  <c r="N3" i="2"/>
  <c r="AD3" i="2"/>
  <c r="BL3" i="2"/>
  <c r="I3" i="2"/>
</calcChain>
</file>

<file path=xl/sharedStrings.xml><?xml version="1.0" encoding="utf-8"?>
<sst xmlns="http://schemas.openxmlformats.org/spreadsheetml/2006/main" count="245" uniqueCount="122">
  <si>
    <t>Country</t>
  </si>
  <si>
    <t>Machine</t>
  </si>
  <si>
    <t>Eu.product</t>
  </si>
  <si>
    <t>Metric</t>
  </si>
  <si>
    <t>Schipper &amp; Hawk (1991) - More efficient household electricity an international perspective</t>
  </si>
  <si>
    <t>https://www.sciencedirect.com/science/article/pii/030142159190150M</t>
  </si>
  <si>
    <t>Base Values</t>
  </si>
  <si>
    <t>Year</t>
  </si>
  <si>
    <t>Value</t>
  </si>
  <si>
    <t>% Improvement</t>
  </si>
  <si>
    <t>Efficiency [day ft3/kWh]</t>
  </si>
  <si>
    <t>Refrigerator</t>
  </si>
  <si>
    <t>day ft3/kWh</t>
  </si>
  <si>
    <t>Freezer</t>
  </si>
  <si>
    <t>Central A/C</t>
  </si>
  <si>
    <t>SEER</t>
  </si>
  <si>
    <t>Room A/C</t>
  </si>
  <si>
    <t>EER</t>
  </si>
  <si>
    <t>Gas water heater</t>
  </si>
  <si>
    <t>%</t>
  </si>
  <si>
    <t>Gas space heater</t>
  </si>
  <si>
    <t>Oil space heater</t>
  </si>
  <si>
    <t>Electric water heater</t>
  </si>
  <si>
    <t>Efficiency [SEER]</t>
  </si>
  <si>
    <t>Efficiency [EER]</t>
  </si>
  <si>
    <t>Efficiency [%]</t>
  </si>
  <si>
    <t>USA</t>
  </si>
  <si>
    <t>Quantity</t>
  </si>
  <si>
    <t>Energy.type</t>
  </si>
  <si>
    <t>Last.stage</t>
  </si>
  <si>
    <t>Method</t>
  </si>
  <si>
    <t>E</t>
  </si>
  <si>
    <t>Final</t>
  </si>
  <si>
    <t>PCM</t>
  </si>
  <si>
    <t>Ayres et al (2005) - On the efficiency of US electricity usage since 1900</t>
  </si>
  <si>
    <t>https://www.sciencedirect.com/science/article/pii/S036054420400324X</t>
  </si>
  <si>
    <t>Coal, oil or gas, industrial boiler</t>
  </si>
  <si>
    <t xml:space="preserve">Electric with heat pump (COP = 4) </t>
  </si>
  <si>
    <t>Oil-fired furnace, domestic</t>
  </si>
  <si>
    <t>Gas-fired furnace, domestic</t>
  </si>
  <si>
    <t>Gas-fired water heater, domestic</t>
  </si>
  <si>
    <t>Coal furnace with stoker, domestic</t>
  </si>
  <si>
    <t xml:space="preserve">Electric with heat pump (COP = 3) </t>
  </si>
  <si>
    <t>System</t>
  </si>
  <si>
    <t>Ayres</t>
  </si>
  <si>
    <t>UNECE</t>
  </si>
  <si>
    <t>Carnahan</t>
  </si>
  <si>
    <t>Hand-fired coal furnace, domestic</t>
  </si>
  <si>
    <t>Wood-burning stove</t>
  </si>
  <si>
    <t>Electric heat for cooking</t>
  </si>
  <si>
    <t>Open fireplace</t>
  </si>
  <si>
    <t>Efficiency</t>
  </si>
  <si>
    <t>Source/method</t>
  </si>
  <si>
    <t>Schipper &amp; Hawk (1991)</t>
  </si>
  <si>
    <t>Ayres (2005)</t>
  </si>
  <si>
    <t>eta.fu</t>
  </si>
  <si>
    <t>year</t>
  </si>
  <si>
    <t>Eta.fu.mean</t>
  </si>
  <si>
    <t>}</t>
  </si>
  <si>
    <t>Energy Star (2021) - ENERGY STAR Certified Product Data Sets and APIs</t>
  </si>
  <si>
    <t>https://www.energystar.gov/productfinder/advanced</t>
  </si>
  <si>
    <t>Eta.fu.mean [-]</t>
  </si>
  <si>
    <t>EnergyStar (2021)</t>
  </si>
  <si>
    <t>Linear interpolation</t>
  </si>
  <si>
    <t>MTH.100.C</t>
  </si>
  <si>
    <t xml:space="preserve">  title={On the efficiency of US electricity usage since 1900},</t>
  </si>
  <si>
    <t xml:space="preserve">  author={Ayres, Robert U and Ayres, Leslie W and Pokrovsky, Vladimir},</t>
  </si>
  <si>
    <t xml:space="preserve">  journal={Energy},</t>
  </si>
  <si>
    <t xml:space="preserve">  volume={30},</t>
  </si>
  <si>
    <t xml:space="preserve">  number={7},</t>
  </si>
  <si>
    <t xml:space="preserve">  pages={1092--1145},</t>
  </si>
  <si>
    <t xml:space="preserve">  year={2005},</t>
  </si>
  <si>
    <t xml:space="preserve">  publisher={Elsevier},</t>
  </si>
  <si>
    <t xml:space="preserve">  DOI={https://doi.org/10.1016/j.energy.2004.07.012}</t>
  </si>
  <si>
    <t xml:space="preserve">  title={More efficient household electricity-use: An international perspective},</t>
  </si>
  <si>
    <t xml:space="preserve">  author={Schipper, Lee and Hawk, Dianne V},</t>
  </si>
  <si>
    <t xml:space="preserve">  journal={Energy Policy},</t>
  </si>
  <si>
    <t xml:space="preserve">  volume={19},</t>
  </si>
  <si>
    <t xml:space="preserve">  number={3},</t>
  </si>
  <si>
    <t xml:space="preserve">  pages={244--265},</t>
  </si>
  <si>
    <t xml:space="preserve">  year={1991},</t>
  </si>
  <si>
    <t xml:space="preserve">  DOI={https://doi.org/10.1016/0301-4215(91)90150-M}</t>
  </si>
  <si>
    <t>Oil water heaters</t>
  </si>
  <si>
    <t>NRCAN (2004) - Heating with Oil</t>
  </si>
  <si>
    <r>
      <t>Canada Mortgage and Housing Corporation, ed. (2008) [1993], </t>
    </r>
    <r>
      <rPr>
        <i/>
        <sz val="10"/>
        <color rgb="FF3366BB"/>
        <rFont val="Arial"/>
        <family val="2"/>
      </rPr>
      <t>A Guide to Residential Home Heating</t>
    </r>
    <r>
      <rPr>
        <sz val="10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(PDF)</t>
    </r>
    <r>
      <rPr>
        <sz val="10"/>
        <color rgb="FF202122"/>
        <rFont val="Arial"/>
        <family val="2"/>
      </rPr>
      <t> (2008 ed.), </t>
    </r>
    <r>
      <rPr>
        <sz val="10"/>
        <color rgb="FF0645AD"/>
        <rFont val="Arial"/>
        <family val="2"/>
      </rPr>
      <t>ISBN</t>
    </r>
    <r>
      <rPr>
        <sz val="10"/>
        <color rgb="FF202122"/>
        <rFont val="Arial"/>
        <family val="2"/>
      </rPr>
      <t> </t>
    </r>
    <r>
      <rPr>
        <sz val="10"/>
        <color rgb="FF0645AD"/>
        <rFont val="Arial"/>
        <family val="2"/>
      </rPr>
      <t>978-0-660-19848-4</t>
    </r>
    <r>
      <rPr>
        <sz val="10"/>
        <color rgb="FF202122"/>
        <rFont val="Arial"/>
        <family val="2"/>
      </rPr>
      <t>, archived from </t>
    </r>
    <r>
      <rPr>
        <sz val="10"/>
        <color rgb="FF3366BB"/>
        <rFont val="Arial"/>
        <family val="2"/>
      </rPr>
      <t>the original</t>
    </r>
    <r>
      <rPr>
        <sz val="10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(PDF)</t>
    </r>
    <r>
      <rPr>
        <sz val="10"/>
        <color rgb="FF202122"/>
        <rFont val="Arial"/>
        <family val="2"/>
      </rPr>
      <t> on 2019-08-16, retrieved 2009-03-23</t>
    </r>
  </si>
  <si>
    <t>Fuel</t>
  </si>
  <si>
    <t>Furnace/boiler</t>
  </si>
  <si>
    <t>AFUE</t>
  </si>
  <si>
    <t>AFUE Mid-Range [-]</t>
  </si>
  <si>
    <t>CAN</t>
  </si>
  <si>
    <t>&lt;1970</t>
  </si>
  <si>
    <t>Heating oil</t>
  </si>
  <si>
    <t>Cast iron (pre-1970)</t>
  </si>
  <si>
    <t>Retention head burner</t>
  </si>
  <si>
    <t>70–78%</t>
  </si>
  <si>
    <t>Mid efficiency</t>
  </si>
  <si>
    <t>83–89%</t>
  </si>
  <si>
    <t>Electric heating</t>
  </si>
  <si>
    <t>Central or baseboard</t>
  </si>
  <si>
    <t>Natural gas</t>
  </si>
  <si>
    <t>Standard efficiency</t>
  </si>
  <si>
    <t>78–84%</t>
  </si>
  <si>
    <t>Condensing</t>
  </si>
  <si>
    <t>90–97%</t>
  </si>
  <si>
    <t>Propane</t>
  </si>
  <si>
    <t>79–85%</t>
  </si>
  <si>
    <t>88–95%</t>
  </si>
  <si>
    <t>Firewood</t>
  </si>
  <si>
    <t>Conventional</t>
  </si>
  <si>
    <t>45–55%</t>
  </si>
  <si>
    <t>Advanced</t>
  </si>
  <si>
    <t>55–65%</t>
  </si>
  <si>
    <t>State-of-the-Art</t>
  </si>
  <si>
    <t>75–90%</t>
  </si>
  <si>
    <t>WRLD</t>
  </si>
  <si>
    <t>@misc{energystar2021furn,</t>
  </si>
  <si>
    <t xml:space="preserve">  url={https://data.energystar.gov/Active-Specifications/ENERGY-STAR-Certified-Furnaces/i97v-e8au/data},</t>
  </si>
  <si>
    <t xml:space="preserve">  title={ENERGY STAR Certified Furnaces},</t>
  </si>
  <si>
    <t xml:space="preserve">  author={Energy Star},</t>
  </si>
  <si>
    <t xml:space="preserve">  year={2021},</t>
  </si>
  <si>
    <t>@article{schipper1991,</t>
  </si>
  <si>
    <t>@article{ayres2005,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</si>
</sst>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02122"/>
      <name val="Arial"/>
      <family val="2"/>
    </font>
    <font>
      <i/>
      <sz val="10"/>
      <color rgb="FF3366BB"/>
      <name val="Arial"/>
      <family val="2"/>
    </font>
    <font>
      <sz val="9"/>
      <color rgb="FF202122"/>
      <name val="Arial"/>
      <family val="2"/>
    </font>
    <font>
      <sz val="10"/>
      <color rgb="FF0645AD"/>
      <name val="Arial"/>
      <family val="2"/>
    </font>
    <font>
      <sz val="10"/>
      <color rgb="FF3366BB"/>
      <name val="Arial"/>
      <family val="2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2"/>
    <xf numFmtId="0" fontId="5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0" fontId="7" fillId="0" borderId="0" xfId="0" applyNumberFormat="1" applyFont="1" applyAlignment="1">
      <alignment horizontal="center"/>
    </xf>
    <xf numFmtId="0" fontId="5" fillId="0" borderId="0" xfId="0" applyFont="1"/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3"/>
    <xf numFmtId="0" fontId="0" fillId="3" borderId="0" xfId="0" applyFill="1"/>
    <xf numFmtId="0" fontId="0" fillId="2" borderId="0" xfId="0" applyFill="1" applyAlignment="1">
      <alignment horizontal="center"/>
    </xf>
    <xf numFmtId="0" fontId="9" fillId="0" borderId="0" xfId="0" applyFont="1"/>
    <xf numFmtId="9" fontId="0" fillId="0" borderId="0" xfId="0" applyNumberFormat="1" applyAlignment="1">
      <alignment horizontal="center"/>
    </xf>
    <xf numFmtId="0" fontId="14" fillId="3" borderId="0" xfId="0" applyFont="1" applyFill="1"/>
    <xf numFmtId="0" fontId="14" fillId="3" borderId="0" xfId="0" quotePrefix="1" applyFont="1" applyFill="1"/>
  </cellXfs>
  <cellStyles count="4">
    <cellStyle name="Hyperlink" xfId="2" builtinId="8"/>
    <cellStyle name="Normal" xfId="0" builtinId="0"/>
    <cellStyle name="Normal 2" xfId="3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219075</xdr:colOff>
      <xdr:row>0</xdr:row>
      <xdr:rowOff>0</xdr:rowOff>
    </xdr:from>
    <xdr:to>
      <xdr:col>13</xdr:col>
      <xdr:colOff>104256</xdr:colOff>
      <xdr:row>42</xdr:row>
      <xdr:rowOff>128564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7F1F25-1405-42DB-BE5A-AD5CAA323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0"/>
          <a:ext cx="4152381" cy="77295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27</xdr:col>
      <xdr:colOff>313209</xdr:colOff>
      <xdr:row>43</xdr:row>
      <xdr:rowOff>179928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0"/>
          <a:ext cx="8923809" cy="8371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571500</xdr:colOff>
      <xdr:row>2</xdr:row>
      <xdr:rowOff>123825</xdr:rowOff>
    </xdr:from>
    <xdr:to>
      <xdr:col>25</xdr:col>
      <xdr:colOff>141786</xdr:colOff>
      <xdr:row>23</xdr:row>
      <xdr:rowOff>18563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0" y="504825"/>
          <a:ext cx="8714286" cy="38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1</xdr:row>
      <xdr:rowOff>114300</xdr:rowOff>
    </xdr:from>
    <xdr:to>
      <xdr:col>22</xdr:col>
      <xdr:colOff>275014</xdr:colOff>
      <xdr:row>21</xdr:row>
      <xdr:rowOff>170967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B4FD4D-9A41-410D-9D21-424B3F6F7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297180"/>
          <a:ext cx="9685714" cy="37142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Air_conditioners/Air_condition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Bib_Refs"/>
      <sheetName val="Units"/>
      <sheetName val="Calcs_USA"/>
      <sheetName val="Calcs_ALL"/>
      <sheetName val="Murakami_2009"/>
      <sheetName val="Kondo_2009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/>
      <sheetData sheetId="1"/>
      <sheetData sheetId="2"/>
      <sheetData sheetId="3">
        <row r="2">
          <cell r="B2">
            <v>0.29307121044271339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030142159190150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sciencedirect.com/science/article/pii/S036054420400324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star.gov/productfinder/advance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K12" sqref="K12"/>
    </sheetView>
  </sheetViews>
  <sheetFormatPr defaultColWidth="9.140625" defaultRowHeight="15" x14ac:dyDescent="0.25"/>
  <cols>
    <col min="1" max="16384" width="9.140625" style="20"/>
  </cols>
  <sheetData>
    <row r="1" spans="1:1" x14ac:dyDescent="0.25">
      <c r="A1" s="24" t="s">
        <v>115</v>
      </c>
    </row>
    <row r="2" spans="1:1" x14ac:dyDescent="0.25">
      <c r="A2" s="24" t="s">
        <v>116</v>
      </c>
    </row>
    <row r="3" spans="1:1" x14ac:dyDescent="0.25">
      <c r="A3" s="24" t="s">
        <v>117</v>
      </c>
    </row>
    <row r="4" spans="1:1" x14ac:dyDescent="0.25">
      <c r="A4" s="24" t="s">
        <v>118</v>
      </c>
    </row>
    <row r="5" spans="1:1" x14ac:dyDescent="0.25">
      <c r="A5" s="24" t="s">
        <v>119</v>
      </c>
    </row>
    <row r="6" spans="1:1" x14ac:dyDescent="0.25">
      <c r="A6" s="24" t="s">
        <v>58</v>
      </c>
    </row>
    <row r="7" spans="1:1" x14ac:dyDescent="0.25">
      <c r="A7" s="24"/>
    </row>
    <row r="8" spans="1:1" x14ac:dyDescent="0.25">
      <c r="A8" s="25" t="s">
        <v>121</v>
      </c>
    </row>
    <row r="9" spans="1:1" x14ac:dyDescent="0.25">
      <c r="A9" s="24" t="s">
        <v>65</v>
      </c>
    </row>
    <row r="10" spans="1:1" x14ac:dyDescent="0.25">
      <c r="A10" s="24" t="s">
        <v>66</v>
      </c>
    </row>
    <row r="11" spans="1:1" x14ac:dyDescent="0.25">
      <c r="A11" s="24" t="s">
        <v>67</v>
      </c>
    </row>
    <row r="12" spans="1:1" x14ac:dyDescent="0.25">
      <c r="A12" s="24" t="s">
        <v>68</v>
      </c>
    </row>
    <row r="13" spans="1:1" x14ac:dyDescent="0.25">
      <c r="A13" s="24" t="s">
        <v>69</v>
      </c>
    </row>
    <row r="14" spans="1:1" x14ac:dyDescent="0.25">
      <c r="A14" s="24" t="s">
        <v>70</v>
      </c>
    </row>
    <row r="15" spans="1:1" x14ac:dyDescent="0.25">
      <c r="A15" s="24" t="s">
        <v>71</v>
      </c>
    </row>
    <row r="16" spans="1:1" x14ac:dyDescent="0.25">
      <c r="A16" s="24" t="s">
        <v>72</v>
      </c>
    </row>
    <row r="17" spans="1:1" x14ac:dyDescent="0.25">
      <c r="A17" s="24" t="s">
        <v>73</v>
      </c>
    </row>
    <row r="18" spans="1:1" x14ac:dyDescent="0.25">
      <c r="A18" s="24" t="s">
        <v>58</v>
      </c>
    </row>
    <row r="19" spans="1:1" x14ac:dyDescent="0.25">
      <c r="A19" s="24"/>
    </row>
    <row r="20" spans="1:1" x14ac:dyDescent="0.25">
      <c r="A20" s="25" t="s">
        <v>120</v>
      </c>
    </row>
    <row r="21" spans="1:1" x14ac:dyDescent="0.25">
      <c r="A21" s="24" t="s">
        <v>74</v>
      </c>
    </row>
    <row r="22" spans="1:1" x14ac:dyDescent="0.25">
      <c r="A22" s="24" t="s">
        <v>75</v>
      </c>
    </row>
    <row r="23" spans="1:1" x14ac:dyDescent="0.25">
      <c r="A23" s="24" t="s">
        <v>76</v>
      </c>
    </row>
    <row r="24" spans="1:1" x14ac:dyDescent="0.25">
      <c r="A24" s="24" t="s">
        <v>77</v>
      </c>
    </row>
    <row r="25" spans="1:1" x14ac:dyDescent="0.25">
      <c r="A25" s="24" t="s">
        <v>78</v>
      </c>
    </row>
    <row r="26" spans="1:1" x14ac:dyDescent="0.25">
      <c r="A26" s="24" t="s">
        <v>79</v>
      </c>
    </row>
    <row r="27" spans="1:1" x14ac:dyDescent="0.25">
      <c r="A27" s="24" t="s">
        <v>80</v>
      </c>
    </row>
    <row r="28" spans="1:1" x14ac:dyDescent="0.25">
      <c r="A28" s="24" t="s">
        <v>72</v>
      </c>
    </row>
    <row r="29" spans="1:1" x14ac:dyDescent="0.25">
      <c r="A29" s="24" t="s">
        <v>81</v>
      </c>
    </row>
    <row r="30" spans="1:1" x14ac:dyDescent="0.25">
      <c r="A30" s="2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30"/>
  <sheetViews>
    <sheetView zoomScale="80" zoomScaleNormal="80" workbookViewId="0">
      <selection activeCell="E9" sqref="E9"/>
    </sheetView>
  </sheetViews>
  <sheetFormatPr defaultRowHeight="15" x14ac:dyDescent="0.25"/>
  <cols>
    <col min="2" max="2" width="11.5703125" style="2" bestFit="1" customWidth="1"/>
    <col min="3" max="3" width="10.140625" style="2" bestFit="1" customWidth="1"/>
    <col min="4" max="4" width="12.42578125" style="2" customWidth="1"/>
    <col min="5" max="5" width="18.5703125" bestFit="1" customWidth="1"/>
    <col min="6" max="6" width="10.5703125" bestFit="1" customWidth="1"/>
    <col min="7" max="17" width="11.42578125" customWidth="1"/>
  </cols>
  <sheetData>
    <row r="1" spans="1:78" s="1" customFormat="1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1</v>
      </c>
      <c r="F1" s="1" t="s">
        <v>2</v>
      </c>
      <c r="G1" s="1" t="s">
        <v>27</v>
      </c>
      <c r="H1" s="1">
        <v>1950</v>
      </c>
      <c r="I1" s="1">
        <v>1951</v>
      </c>
      <c r="J1" s="1">
        <v>1952</v>
      </c>
      <c r="K1" s="1">
        <v>1953</v>
      </c>
      <c r="L1" s="1">
        <v>1954</v>
      </c>
      <c r="M1" s="1">
        <v>1955</v>
      </c>
      <c r="N1" s="1">
        <v>1956</v>
      </c>
      <c r="O1" s="1">
        <v>1957</v>
      </c>
      <c r="P1" s="1">
        <v>1958</v>
      </c>
      <c r="Q1" s="1">
        <v>1959</v>
      </c>
      <c r="R1" s="1">
        <v>1960</v>
      </c>
      <c r="S1" s="1">
        <v>1961</v>
      </c>
      <c r="T1" s="1">
        <v>1962</v>
      </c>
      <c r="U1" s="1">
        <v>1963</v>
      </c>
      <c r="V1" s="1">
        <v>1964</v>
      </c>
      <c r="W1" s="1">
        <v>1965</v>
      </c>
      <c r="X1" s="1">
        <v>1966</v>
      </c>
      <c r="Y1" s="1">
        <v>1967</v>
      </c>
      <c r="Z1" s="1">
        <v>1968</v>
      </c>
      <c r="AA1" s="1">
        <v>1969</v>
      </c>
      <c r="AB1" s="1">
        <v>1970</v>
      </c>
      <c r="AC1" s="1">
        <v>1971</v>
      </c>
      <c r="AD1" s="1">
        <v>1972</v>
      </c>
      <c r="AE1" s="1">
        <v>1973</v>
      </c>
      <c r="AF1" s="1">
        <v>1974</v>
      </c>
      <c r="AG1" s="1">
        <v>1975</v>
      </c>
      <c r="AH1" s="1">
        <v>1976</v>
      </c>
      <c r="AI1" s="1">
        <v>1977</v>
      </c>
      <c r="AJ1" s="1">
        <v>1978</v>
      </c>
      <c r="AK1" s="1">
        <v>1979</v>
      </c>
      <c r="AL1" s="1">
        <v>1980</v>
      </c>
      <c r="AM1" s="1">
        <v>1981</v>
      </c>
      <c r="AN1" s="1">
        <v>1982</v>
      </c>
      <c r="AO1" s="1">
        <v>1983</v>
      </c>
      <c r="AP1" s="1">
        <v>1984</v>
      </c>
      <c r="AQ1" s="1">
        <v>1985</v>
      </c>
      <c r="AR1" s="1">
        <v>1986</v>
      </c>
      <c r="AS1" s="1">
        <v>1987</v>
      </c>
      <c r="AT1" s="1">
        <v>1988</v>
      </c>
      <c r="AU1" s="1">
        <v>1989</v>
      </c>
      <c r="AV1" s="1">
        <v>1990</v>
      </c>
      <c r="AW1" s="1">
        <v>1991</v>
      </c>
      <c r="AX1" s="1">
        <v>1992</v>
      </c>
      <c r="AY1" s="1">
        <v>1993</v>
      </c>
      <c r="AZ1" s="1">
        <v>1994</v>
      </c>
      <c r="BA1" s="1">
        <v>1995</v>
      </c>
      <c r="BB1" s="1">
        <v>1996</v>
      </c>
      <c r="BC1" s="1">
        <v>1997</v>
      </c>
      <c r="BD1" s="1">
        <v>1998</v>
      </c>
      <c r="BE1" s="1">
        <v>1999</v>
      </c>
      <c r="BF1" s="1">
        <v>2000</v>
      </c>
      <c r="BG1" s="1">
        <v>2001</v>
      </c>
      <c r="BH1" s="1">
        <v>2002</v>
      </c>
      <c r="BI1" s="1">
        <v>2003</v>
      </c>
      <c r="BJ1" s="1">
        <v>2004</v>
      </c>
      <c r="BK1" s="1">
        <v>2005</v>
      </c>
      <c r="BL1" s="1">
        <v>2006</v>
      </c>
      <c r="BM1" s="1">
        <v>2007</v>
      </c>
      <c r="BN1" s="1">
        <v>2008</v>
      </c>
      <c r="BO1" s="1">
        <v>2009</v>
      </c>
      <c r="BP1" s="1">
        <v>2010</v>
      </c>
      <c r="BQ1" s="1">
        <v>2011</v>
      </c>
      <c r="BR1" s="1">
        <v>2012</v>
      </c>
      <c r="BS1" s="1">
        <v>2013</v>
      </c>
      <c r="BT1" s="1">
        <v>2014</v>
      </c>
      <c r="BU1" s="1">
        <v>2015</v>
      </c>
      <c r="BV1" s="1">
        <v>2016</v>
      </c>
      <c r="BW1" s="1">
        <v>2017</v>
      </c>
      <c r="BX1" s="1">
        <v>2018</v>
      </c>
      <c r="BY1" s="1">
        <v>2019</v>
      </c>
      <c r="BZ1" s="1">
        <v>2020</v>
      </c>
    </row>
    <row r="2" spans="1:78" s="2" customFormat="1" x14ac:dyDescent="0.25">
      <c r="A2" s="2" t="s">
        <v>26</v>
      </c>
      <c r="B2" s="14" t="s">
        <v>31</v>
      </c>
      <c r="C2" s="14" t="s">
        <v>32</v>
      </c>
      <c r="D2" s="14" t="s">
        <v>33</v>
      </c>
      <c r="E2" s="2" t="s">
        <v>82</v>
      </c>
      <c r="F2" s="2" t="s">
        <v>64</v>
      </c>
      <c r="G2" s="2" t="s">
        <v>55</v>
      </c>
      <c r="H2" s="3">
        <f t="array" ref="H2:BZ2">TRANSPOSE(Calcs!B3:B73)</f>
        <v>0.61</v>
      </c>
      <c r="I2" s="3">
        <v>0.61572727272727268</v>
      </c>
      <c r="J2" s="3">
        <v>0.62145454545454537</v>
      </c>
      <c r="K2" s="3">
        <v>0.62718181818181806</v>
      </c>
      <c r="L2" s="3">
        <v>0.63290909090909075</v>
      </c>
      <c r="M2" s="3">
        <v>0.63863636363636345</v>
      </c>
      <c r="N2" s="3">
        <v>0.64436363636363614</v>
      </c>
      <c r="O2" s="3">
        <v>0.65009090909090883</v>
      </c>
      <c r="P2" s="3">
        <v>0.65581818181818152</v>
      </c>
      <c r="Q2" s="3">
        <v>0.66154545454545421</v>
      </c>
      <c r="R2" s="3">
        <v>0.66727272727272691</v>
      </c>
      <c r="S2" s="3">
        <v>0.6729999999999996</v>
      </c>
      <c r="T2" s="3">
        <v>0.67872727272727229</v>
      </c>
      <c r="U2" s="3">
        <v>0.68445454545454498</v>
      </c>
      <c r="V2" s="3">
        <v>0.69018181818181767</v>
      </c>
      <c r="W2" s="3">
        <v>0.69590909090909037</v>
      </c>
      <c r="X2" s="3">
        <v>0.70163636363636306</v>
      </c>
      <c r="Y2" s="3">
        <v>0.70736363636363575</v>
      </c>
      <c r="Z2" s="3">
        <v>0.71309090909090844</v>
      </c>
      <c r="AA2" s="3">
        <v>0.71881818181818113</v>
      </c>
      <c r="AB2" s="3">
        <v>0.72454545454545383</v>
      </c>
      <c r="AC2" s="3">
        <v>0.73027272727272652</v>
      </c>
      <c r="AD2" s="3">
        <v>0.73599999999999999</v>
      </c>
      <c r="AE2" s="3">
        <v>0.74215295999999997</v>
      </c>
      <c r="AF2" s="3">
        <v>0.74419903999999992</v>
      </c>
      <c r="AG2" s="3">
        <v>0.74727551999999997</v>
      </c>
      <c r="AH2" s="3">
        <v>0.74932896000000004</v>
      </c>
      <c r="AI2" s="3">
        <v>0.75035200000000002</v>
      </c>
      <c r="AJ2" s="3">
        <v>0.75547455999999991</v>
      </c>
      <c r="AK2" s="3">
        <v>0.75752799999999998</v>
      </c>
      <c r="AL2" s="3">
        <v>0.76367360000000006</v>
      </c>
      <c r="AM2" s="3">
        <v>0.76880351999999996</v>
      </c>
      <c r="AN2" s="3">
        <v>0.77905599999999997</v>
      </c>
      <c r="AO2" s="3">
        <v>0.78623199999999993</v>
      </c>
      <c r="AP2" s="3">
        <v>0.78930111999999997</v>
      </c>
      <c r="AQ2" s="3">
        <v>0.79135456000000004</v>
      </c>
      <c r="AR2" s="3">
        <v>0.79750751999999991</v>
      </c>
      <c r="AS2" s="3">
        <v>0.79853055999999989</v>
      </c>
      <c r="AT2" s="3">
        <v>0.80013486479637996</v>
      </c>
      <c r="AU2" s="3">
        <v>0.80173916959276004</v>
      </c>
      <c r="AV2" s="3">
        <v>0.80334347438914011</v>
      </c>
      <c r="AW2" s="3">
        <v>0.80494777918552018</v>
      </c>
      <c r="AX2" s="3">
        <v>0.80655208398190026</v>
      </c>
      <c r="AY2" s="3">
        <v>0.80815638877828033</v>
      </c>
      <c r="AZ2" s="3">
        <v>0.80976069357466041</v>
      </c>
      <c r="BA2" s="3">
        <v>0.81136499837104048</v>
      </c>
      <c r="BB2" s="3">
        <v>0.81296930316742055</v>
      </c>
      <c r="BC2" s="3">
        <v>0.81457360796380063</v>
      </c>
      <c r="BD2" s="3">
        <v>0.8161779127601807</v>
      </c>
      <c r="BE2" s="3">
        <v>0.81778221755656078</v>
      </c>
      <c r="BF2" s="3">
        <v>0.81938652235294085</v>
      </c>
      <c r="BG2" s="3">
        <v>0.82099082714932092</v>
      </c>
      <c r="BH2" s="3">
        <v>0.822595131945701</v>
      </c>
      <c r="BI2" s="3">
        <v>0.82419943674208107</v>
      </c>
      <c r="BJ2" s="3">
        <v>0.82580374153846114</v>
      </c>
      <c r="BK2" s="3">
        <v>0.82740804633484122</v>
      </c>
      <c r="BL2" s="3">
        <v>0.82901235113122129</v>
      </c>
      <c r="BM2" s="3">
        <v>0.83061665592760137</v>
      </c>
      <c r="BN2" s="3">
        <v>0.83222096072398144</v>
      </c>
      <c r="BO2" s="3">
        <v>0.83382526552036151</v>
      </c>
      <c r="BP2" s="3">
        <v>0.83542957031674159</v>
      </c>
      <c r="BQ2" s="3">
        <v>0.83703387511312166</v>
      </c>
      <c r="BR2" s="3">
        <v>0.83863817990950174</v>
      </c>
      <c r="BS2" s="3">
        <v>0.84024248470588181</v>
      </c>
      <c r="BT2" s="3">
        <v>0.84184678950226188</v>
      </c>
      <c r="BU2" s="3">
        <v>0.84345109429864196</v>
      </c>
      <c r="BV2" s="3">
        <v>0.84505539909502203</v>
      </c>
      <c r="BW2" s="3">
        <v>0.8466597038914021</v>
      </c>
      <c r="BX2" s="3">
        <v>0.84826400868778218</v>
      </c>
      <c r="BY2" s="3">
        <v>0.84986831348416225</v>
      </c>
      <c r="BZ2" s="3">
        <v>0.85147261828054233</v>
      </c>
    </row>
    <row r="3" spans="1:78" s="2" customFormat="1" x14ac:dyDescent="0.25">
      <c r="A3" s="2" t="s">
        <v>114</v>
      </c>
      <c r="B3" s="14" t="s">
        <v>31</v>
      </c>
      <c r="C3" s="14" t="s">
        <v>32</v>
      </c>
      <c r="D3" s="14" t="s">
        <v>33</v>
      </c>
      <c r="E3" s="2" t="s">
        <v>82</v>
      </c>
      <c r="F3" s="2" t="s">
        <v>64</v>
      </c>
      <c r="G3" s="2" t="s">
        <v>55</v>
      </c>
      <c r="H3" s="3">
        <f t="array" ref="H3:BZ3">TRANSPOSE(Calcs!B3:B73)</f>
        <v>0.61</v>
      </c>
      <c r="I3" s="3">
        <v>0.61572727272727268</v>
      </c>
      <c r="J3" s="3">
        <v>0.62145454545454537</v>
      </c>
      <c r="K3" s="3">
        <v>0.62718181818181806</v>
      </c>
      <c r="L3" s="3">
        <v>0.63290909090909075</v>
      </c>
      <c r="M3" s="3">
        <v>0.63863636363636345</v>
      </c>
      <c r="N3" s="3">
        <v>0.64436363636363614</v>
      </c>
      <c r="O3" s="3">
        <v>0.65009090909090883</v>
      </c>
      <c r="P3" s="3">
        <v>0.65581818181818152</v>
      </c>
      <c r="Q3" s="3">
        <v>0.66154545454545421</v>
      </c>
      <c r="R3" s="3">
        <v>0.66727272727272691</v>
      </c>
      <c r="S3" s="3">
        <v>0.6729999999999996</v>
      </c>
      <c r="T3" s="3">
        <v>0.67872727272727229</v>
      </c>
      <c r="U3" s="3">
        <v>0.68445454545454498</v>
      </c>
      <c r="V3" s="3">
        <v>0.69018181818181767</v>
      </c>
      <c r="W3" s="3">
        <v>0.69590909090909037</v>
      </c>
      <c r="X3" s="3">
        <v>0.70163636363636306</v>
      </c>
      <c r="Y3" s="3">
        <v>0.70736363636363575</v>
      </c>
      <c r="Z3" s="3">
        <v>0.71309090909090844</v>
      </c>
      <c r="AA3" s="3">
        <v>0.71881818181818113</v>
      </c>
      <c r="AB3" s="3">
        <v>0.72454545454545383</v>
      </c>
      <c r="AC3" s="3">
        <v>0.73027272727272652</v>
      </c>
      <c r="AD3" s="3">
        <v>0.73599999999999999</v>
      </c>
      <c r="AE3" s="3">
        <v>0.74215295999999997</v>
      </c>
      <c r="AF3" s="3">
        <v>0.74419903999999992</v>
      </c>
      <c r="AG3" s="3">
        <v>0.74727551999999997</v>
      </c>
      <c r="AH3" s="3">
        <v>0.74932896000000004</v>
      </c>
      <c r="AI3" s="3">
        <v>0.75035200000000002</v>
      </c>
      <c r="AJ3" s="3">
        <v>0.75547455999999991</v>
      </c>
      <c r="AK3" s="3">
        <v>0.75752799999999998</v>
      </c>
      <c r="AL3" s="3">
        <v>0.76367360000000006</v>
      </c>
      <c r="AM3" s="3">
        <v>0.76880351999999996</v>
      </c>
      <c r="AN3" s="3">
        <v>0.77905599999999997</v>
      </c>
      <c r="AO3" s="3">
        <v>0.78623199999999993</v>
      </c>
      <c r="AP3" s="3">
        <v>0.78930111999999997</v>
      </c>
      <c r="AQ3" s="3">
        <v>0.79135456000000004</v>
      </c>
      <c r="AR3" s="3">
        <v>0.79750751999999991</v>
      </c>
      <c r="AS3" s="3">
        <v>0.79853055999999989</v>
      </c>
      <c r="AT3" s="3">
        <v>0.80013486479637996</v>
      </c>
      <c r="AU3" s="3">
        <v>0.80173916959276004</v>
      </c>
      <c r="AV3" s="3">
        <v>0.80334347438914011</v>
      </c>
      <c r="AW3" s="3">
        <v>0.80494777918552018</v>
      </c>
      <c r="AX3" s="3">
        <v>0.80655208398190026</v>
      </c>
      <c r="AY3" s="3">
        <v>0.80815638877828033</v>
      </c>
      <c r="AZ3" s="3">
        <v>0.80976069357466041</v>
      </c>
      <c r="BA3" s="3">
        <v>0.81136499837104048</v>
      </c>
      <c r="BB3" s="3">
        <v>0.81296930316742055</v>
      </c>
      <c r="BC3" s="3">
        <v>0.81457360796380063</v>
      </c>
      <c r="BD3" s="3">
        <v>0.8161779127601807</v>
      </c>
      <c r="BE3" s="3">
        <v>0.81778221755656078</v>
      </c>
      <c r="BF3" s="3">
        <v>0.81938652235294085</v>
      </c>
      <c r="BG3" s="3">
        <v>0.82099082714932092</v>
      </c>
      <c r="BH3" s="3">
        <v>0.822595131945701</v>
      </c>
      <c r="BI3" s="3">
        <v>0.82419943674208107</v>
      </c>
      <c r="BJ3" s="3">
        <v>0.82580374153846114</v>
      </c>
      <c r="BK3" s="3">
        <v>0.82740804633484122</v>
      </c>
      <c r="BL3" s="3">
        <v>0.82901235113122129</v>
      </c>
      <c r="BM3" s="3">
        <v>0.83061665592760137</v>
      </c>
      <c r="BN3" s="3">
        <v>0.83222096072398144</v>
      </c>
      <c r="BO3" s="3">
        <v>0.83382526552036151</v>
      </c>
      <c r="BP3" s="3">
        <v>0.83542957031674159</v>
      </c>
      <c r="BQ3" s="3">
        <v>0.83703387511312166</v>
      </c>
      <c r="BR3" s="3">
        <v>0.83863817990950174</v>
      </c>
      <c r="BS3" s="3">
        <v>0.84024248470588181</v>
      </c>
      <c r="BT3" s="3">
        <v>0.84184678950226188</v>
      </c>
      <c r="BU3" s="3">
        <v>0.84345109429864196</v>
      </c>
      <c r="BV3" s="3">
        <v>0.84505539909502203</v>
      </c>
      <c r="BW3" s="3">
        <v>0.8466597038914021</v>
      </c>
      <c r="BX3" s="3">
        <v>0.84826400868778218</v>
      </c>
      <c r="BY3" s="3">
        <v>0.84986831348416225</v>
      </c>
      <c r="BZ3" s="3">
        <v>0.85147261828054233</v>
      </c>
    </row>
    <row r="4" spans="1:78" s="2" customFormat="1" x14ac:dyDescent="0.25">
      <c r="B4" s="14"/>
      <c r="C4" s="14"/>
      <c r="D4" s="14"/>
    </row>
    <row r="5" spans="1:78" s="2" customFormat="1" x14ac:dyDescent="0.25">
      <c r="B5" s="15"/>
      <c r="C5" s="15"/>
      <c r="D5" s="15"/>
    </row>
    <row r="6" spans="1:78" s="2" customFormat="1" x14ac:dyDescent="0.25"/>
    <row r="7" spans="1:78" s="2" customFormat="1" x14ac:dyDescent="0.25"/>
    <row r="8" spans="1:78" s="2" customFormat="1" x14ac:dyDescent="0.25"/>
    <row r="9" spans="1:78" s="2" customFormat="1" x14ac:dyDescent="0.25"/>
    <row r="10" spans="1:78" s="2" customFormat="1" x14ac:dyDescent="0.25"/>
    <row r="11" spans="1:78" s="2" customFormat="1" x14ac:dyDescent="0.25"/>
    <row r="12" spans="1:78" s="2" customFormat="1" x14ac:dyDescent="0.25"/>
    <row r="13" spans="1:78" s="2" customFormat="1" x14ac:dyDescent="0.25"/>
    <row r="14" spans="1:78" s="2" customFormat="1" x14ac:dyDescent="0.25"/>
    <row r="15" spans="1:78" s="2" customFormat="1" x14ac:dyDescent="0.25"/>
    <row r="16" spans="1:7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4"/>
  <sheetViews>
    <sheetView topLeftCell="A7" zoomScale="80" zoomScaleNormal="80" workbookViewId="0">
      <selection activeCell="C14" sqref="C14"/>
    </sheetView>
  </sheetViews>
  <sheetFormatPr defaultRowHeight="15" x14ac:dyDescent="0.25"/>
  <cols>
    <col min="1" max="1" width="13.5703125" style="2" customWidth="1"/>
    <col min="2" max="2" width="15.42578125" style="2" customWidth="1"/>
    <col min="3" max="3" width="24.42578125" style="2" bestFit="1" customWidth="1"/>
  </cols>
  <sheetData>
    <row r="1" spans="1:3" x14ac:dyDescent="0.25">
      <c r="B1" s="10" t="s">
        <v>26</v>
      </c>
      <c r="C1" s="21"/>
    </row>
    <row r="2" spans="1:3" s="16" customFormat="1" x14ac:dyDescent="0.25">
      <c r="A2" s="12" t="s">
        <v>7</v>
      </c>
      <c r="B2" s="12" t="s">
        <v>51</v>
      </c>
      <c r="C2" s="12" t="s">
        <v>52</v>
      </c>
    </row>
    <row r="3" spans="1:3" x14ac:dyDescent="0.25">
      <c r="A3" s="2">
        <v>1950</v>
      </c>
      <c r="B3" s="3">
        <f>Ayres_2005!B8</f>
        <v>0.61</v>
      </c>
      <c r="C3" s="2" t="s">
        <v>54</v>
      </c>
    </row>
    <row r="4" spans="1:3" x14ac:dyDescent="0.25">
      <c r="A4" s="2">
        <v>1951</v>
      </c>
      <c r="B4" s="17">
        <f>B3+((B$25-B$3)/(A$25-A$3))</f>
        <v>0.61572727272727268</v>
      </c>
      <c r="C4" s="18" t="s">
        <v>63</v>
      </c>
    </row>
    <row r="5" spans="1:3" x14ac:dyDescent="0.25">
      <c r="A5" s="2">
        <v>1952</v>
      </c>
      <c r="B5" s="17">
        <f t="shared" ref="B5:B24" si="0">B4+((B$25-B$3)/(A$25-A$3))</f>
        <v>0.62145454545454537</v>
      </c>
      <c r="C5" s="18" t="s">
        <v>63</v>
      </c>
    </row>
    <row r="6" spans="1:3" x14ac:dyDescent="0.25">
      <c r="A6" s="2">
        <v>1953</v>
      </c>
      <c r="B6" s="17">
        <f t="shared" si="0"/>
        <v>0.62718181818181806</v>
      </c>
      <c r="C6" s="18" t="s">
        <v>63</v>
      </c>
    </row>
    <row r="7" spans="1:3" x14ac:dyDescent="0.25">
      <c r="A7" s="2">
        <v>1954</v>
      </c>
      <c r="B7" s="17">
        <f t="shared" si="0"/>
        <v>0.63290909090909075</v>
      </c>
      <c r="C7" s="18" t="s">
        <v>63</v>
      </c>
    </row>
    <row r="8" spans="1:3" x14ac:dyDescent="0.25">
      <c r="A8" s="2">
        <v>1955</v>
      </c>
      <c r="B8" s="17">
        <f t="shared" si="0"/>
        <v>0.63863636363636345</v>
      </c>
      <c r="C8" s="18" t="s">
        <v>63</v>
      </c>
    </row>
    <row r="9" spans="1:3" x14ac:dyDescent="0.25">
      <c r="A9" s="2">
        <v>1956</v>
      </c>
      <c r="B9" s="17">
        <f t="shared" si="0"/>
        <v>0.64436363636363614</v>
      </c>
      <c r="C9" s="18" t="s">
        <v>63</v>
      </c>
    </row>
    <row r="10" spans="1:3" x14ac:dyDescent="0.25">
      <c r="A10" s="2">
        <v>1957</v>
      </c>
      <c r="B10" s="17">
        <f t="shared" si="0"/>
        <v>0.65009090909090883</v>
      </c>
      <c r="C10" s="18" t="s">
        <v>63</v>
      </c>
    </row>
    <row r="11" spans="1:3" x14ac:dyDescent="0.25">
      <c r="A11" s="2">
        <v>1958</v>
      </c>
      <c r="B11" s="17">
        <f t="shared" si="0"/>
        <v>0.65581818181818152</v>
      </c>
      <c r="C11" s="18" t="s">
        <v>63</v>
      </c>
    </row>
    <row r="12" spans="1:3" x14ac:dyDescent="0.25">
      <c r="A12" s="2">
        <v>1959</v>
      </c>
      <c r="B12" s="17">
        <f t="shared" si="0"/>
        <v>0.66154545454545421</v>
      </c>
      <c r="C12" s="18" t="s">
        <v>63</v>
      </c>
    </row>
    <row r="13" spans="1:3" x14ac:dyDescent="0.25">
      <c r="A13" s="2">
        <v>1960</v>
      </c>
      <c r="B13" s="17">
        <f t="shared" si="0"/>
        <v>0.66727272727272691</v>
      </c>
      <c r="C13" s="18" t="s">
        <v>63</v>
      </c>
    </row>
    <row r="14" spans="1:3" x14ac:dyDescent="0.25">
      <c r="A14" s="2">
        <v>1961</v>
      </c>
      <c r="B14" s="17">
        <f t="shared" si="0"/>
        <v>0.6729999999999996</v>
      </c>
      <c r="C14" s="18" t="s">
        <v>63</v>
      </c>
    </row>
    <row r="15" spans="1:3" x14ac:dyDescent="0.25">
      <c r="A15" s="2">
        <v>1962</v>
      </c>
      <c r="B15" s="17">
        <f t="shared" si="0"/>
        <v>0.67872727272727229</v>
      </c>
      <c r="C15" s="18" t="s">
        <v>63</v>
      </c>
    </row>
    <row r="16" spans="1:3" x14ac:dyDescent="0.25">
      <c r="A16" s="2">
        <v>1963</v>
      </c>
      <c r="B16" s="17">
        <f t="shared" si="0"/>
        <v>0.68445454545454498</v>
      </c>
      <c r="C16" s="18" t="s">
        <v>63</v>
      </c>
    </row>
    <row r="17" spans="1:3" x14ac:dyDescent="0.25">
      <c r="A17" s="2">
        <v>1964</v>
      </c>
      <c r="B17" s="17">
        <f t="shared" si="0"/>
        <v>0.69018181818181767</v>
      </c>
      <c r="C17" s="18" t="s">
        <v>63</v>
      </c>
    </row>
    <row r="18" spans="1:3" x14ac:dyDescent="0.25">
      <c r="A18" s="2">
        <v>1965</v>
      </c>
      <c r="B18" s="17">
        <f t="shared" si="0"/>
        <v>0.69590909090909037</v>
      </c>
      <c r="C18" s="18" t="s">
        <v>63</v>
      </c>
    </row>
    <row r="19" spans="1:3" x14ac:dyDescent="0.25">
      <c r="A19" s="2">
        <v>1966</v>
      </c>
      <c r="B19" s="17">
        <f t="shared" si="0"/>
        <v>0.70163636363636306</v>
      </c>
      <c r="C19" s="18" t="s">
        <v>63</v>
      </c>
    </row>
    <row r="20" spans="1:3" x14ac:dyDescent="0.25">
      <c r="A20" s="2">
        <v>1967</v>
      </c>
      <c r="B20" s="17">
        <f t="shared" si="0"/>
        <v>0.70736363636363575</v>
      </c>
      <c r="C20" s="18" t="s">
        <v>63</v>
      </c>
    </row>
    <row r="21" spans="1:3" x14ac:dyDescent="0.25">
      <c r="A21" s="2">
        <v>1968</v>
      </c>
      <c r="B21" s="17">
        <f t="shared" si="0"/>
        <v>0.71309090909090844</v>
      </c>
      <c r="C21" s="18" t="s">
        <v>63</v>
      </c>
    </row>
    <row r="22" spans="1:3" x14ac:dyDescent="0.25">
      <c r="A22" s="2">
        <v>1969</v>
      </c>
      <c r="B22" s="17">
        <f t="shared" si="0"/>
        <v>0.71881818181818113</v>
      </c>
      <c r="C22" s="18" t="s">
        <v>63</v>
      </c>
    </row>
    <row r="23" spans="1:3" x14ac:dyDescent="0.25">
      <c r="A23" s="2">
        <v>1970</v>
      </c>
      <c r="B23" s="17">
        <f t="shared" si="0"/>
        <v>0.72454545454545383</v>
      </c>
      <c r="C23" s="18" t="s">
        <v>63</v>
      </c>
    </row>
    <row r="24" spans="1:3" x14ac:dyDescent="0.25">
      <c r="A24" s="2">
        <v>1971</v>
      </c>
      <c r="B24" s="17">
        <f t="shared" si="0"/>
        <v>0.73027272727272652</v>
      </c>
      <c r="C24" s="18" t="s">
        <v>63</v>
      </c>
    </row>
    <row r="25" spans="1:3" x14ac:dyDescent="0.25">
      <c r="A25" s="2">
        <v>1972</v>
      </c>
      <c r="B25" s="3">
        <f>Schipper_1991!H63</f>
        <v>0.73599999999999999</v>
      </c>
      <c r="C25" s="2" t="s">
        <v>53</v>
      </c>
    </row>
    <row r="26" spans="1:3" x14ac:dyDescent="0.25">
      <c r="A26" s="2">
        <v>1973</v>
      </c>
      <c r="B26" s="3">
        <f>Schipper_1991!H64</f>
        <v>0.74215295999999997</v>
      </c>
      <c r="C26" s="2" t="s">
        <v>53</v>
      </c>
    </row>
    <row r="27" spans="1:3" x14ac:dyDescent="0.25">
      <c r="A27" s="2">
        <v>1974</v>
      </c>
      <c r="B27" s="3">
        <f>Schipper_1991!H65</f>
        <v>0.74419903999999992</v>
      </c>
      <c r="C27" s="2" t="s">
        <v>53</v>
      </c>
    </row>
    <row r="28" spans="1:3" x14ac:dyDescent="0.25">
      <c r="A28" s="2">
        <v>1975</v>
      </c>
      <c r="B28" s="3">
        <f>Schipper_1991!H66</f>
        <v>0.74727551999999997</v>
      </c>
      <c r="C28" s="2" t="s">
        <v>53</v>
      </c>
    </row>
    <row r="29" spans="1:3" x14ac:dyDescent="0.25">
      <c r="A29" s="2">
        <v>1976</v>
      </c>
      <c r="B29" s="3">
        <f>Schipper_1991!H67</f>
        <v>0.74932896000000004</v>
      </c>
      <c r="C29" s="2" t="s">
        <v>53</v>
      </c>
    </row>
    <row r="30" spans="1:3" x14ac:dyDescent="0.25">
      <c r="A30" s="2">
        <v>1977</v>
      </c>
      <c r="B30" s="3">
        <f>Schipper_1991!H68</f>
        <v>0.75035200000000002</v>
      </c>
      <c r="C30" s="2" t="s">
        <v>53</v>
      </c>
    </row>
    <row r="31" spans="1:3" x14ac:dyDescent="0.25">
      <c r="A31" s="2">
        <v>1978</v>
      </c>
      <c r="B31" s="3">
        <f>Schipper_1991!H69</f>
        <v>0.75547455999999991</v>
      </c>
      <c r="C31" s="2" t="s">
        <v>53</v>
      </c>
    </row>
    <row r="32" spans="1:3" x14ac:dyDescent="0.25">
      <c r="A32" s="2">
        <v>1979</v>
      </c>
      <c r="B32" s="3">
        <f>Schipper_1991!H70</f>
        <v>0.75752799999999998</v>
      </c>
      <c r="C32" s="2" t="s">
        <v>53</v>
      </c>
    </row>
    <row r="33" spans="1:3" x14ac:dyDescent="0.25">
      <c r="A33" s="2">
        <v>1980</v>
      </c>
      <c r="B33" s="3">
        <f>Schipper_1991!H71</f>
        <v>0.76367360000000006</v>
      </c>
      <c r="C33" s="2" t="s">
        <v>53</v>
      </c>
    </row>
    <row r="34" spans="1:3" x14ac:dyDescent="0.25">
      <c r="A34" s="2">
        <v>1981</v>
      </c>
      <c r="B34" s="3">
        <f>Schipper_1991!H72</f>
        <v>0.76880351999999996</v>
      </c>
      <c r="C34" s="2" t="s">
        <v>53</v>
      </c>
    </row>
    <row r="35" spans="1:3" x14ac:dyDescent="0.25">
      <c r="A35" s="2">
        <v>1982</v>
      </c>
      <c r="B35" s="3">
        <f>Schipper_1991!H73</f>
        <v>0.77905599999999997</v>
      </c>
      <c r="C35" s="2" t="s">
        <v>53</v>
      </c>
    </row>
    <row r="36" spans="1:3" x14ac:dyDescent="0.25">
      <c r="A36" s="2">
        <v>1983</v>
      </c>
      <c r="B36" s="3">
        <f>Schipper_1991!H74</f>
        <v>0.78623199999999993</v>
      </c>
      <c r="C36" s="2" t="s">
        <v>53</v>
      </c>
    </row>
    <row r="37" spans="1:3" x14ac:dyDescent="0.25">
      <c r="A37" s="2">
        <v>1984</v>
      </c>
      <c r="B37" s="3">
        <f>Schipper_1991!H75</f>
        <v>0.78930111999999997</v>
      </c>
      <c r="C37" s="2" t="s">
        <v>53</v>
      </c>
    </row>
    <row r="38" spans="1:3" x14ac:dyDescent="0.25">
      <c r="A38" s="2">
        <v>1985</v>
      </c>
      <c r="B38" s="3">
        <f>Schipper_1991!H76</f>
        <v>0.79135456000000004</v>
      </c>
      <c r="C38" s="2" t="s">
        <v>53</v>
      </c>
    </row>
    <row r="39" spans="1:3" x14ac:dyDescent="0.25">
      <c r="A39" s="2">
        <v>1986</v>
      </c>
      <c r="B39" s="3">
        <f>Schipper_1991!H77</f>
        <v>0.79750751999999991</v>
      </c>
      <c r="C39" s="2" t="s">
        <v>53</v>
      </c>
    </row>
    <row r="40" spans="1:3" x14ac:dyDescent="0.25">
      <c r="A40" s="2">
        <v>1987</v>
      </c>
      <c r="B40" s="3">
        <f>Schipper_1991!H78</f>
        <v>0.79853055999999989</v>
      </c>
      <c r="C40" s="2" t="s">
        <v>53</v>
      </c>
    </row>
    <row r="41" spans="1:3" x14ac:dyDescent="0.25">
      <c r="A41" s="2">
        <v>1988</v>
      </c>
      <c r="B41" s="17">
        <f>B40+((B$74-B$40)/(A$74-A$40))</f>
        <v>0.80013486479637996</v>
      </c>
      <c r="C41" s="18" t="s">
        <v>63</v>
      </c>
    </row>
    <row r="42" spans="1:3" x14ac:dyDescent="0.25">
      <c r="A42" s="2">
        <v>1989</v>
      </c>
      <c r="B42" s="17">
        <f t="shared" ref="B42:B73" si="1">B41+((B$74-B$40)/(A$74-A$40))</f>
        <v>0.80173916959276004</v>
      </c>
      <c r="C42" s="18" t="s">
        <v>63</v>
      </c>
    </row>
    <row r="43" spans="1:3" x14ac:dyDescent="0.25">
      <c r="A43" s="2">
        <v>1990</v>
      </c>
      <c r="B43" s="17">
        <f t="shared" si="1"/>
        <v>0.80334347438914011</v>
      </c>
      <c r="C43" s="18" t="s">
        <v>63</v>
      </c>
    </row>
    <row r="44" spans="1:3" x14ac:dyDescent="0.25">
      <c r="A44" s="2">
        <v>1991</v>
      </c>
      <c r="B44" s="17">
        <f t="shared" si="1"/>
        <v>0.80494777918552018</v>
      </c>
      <c r="C44" s="18" t="s">
        <v>63</v>
      </c>
    </row>
    <row r="45" spans="1:3" x14ac:dyDescent="0.25">
      <c r="A45" s="2">
        <v>1992</v>
      </c>
      <c r="B45" s="17">
        <f t="shared" si="1"/>
        <v>0.80655208398190026</v>
      </c>
      <c r="C45" s="18" t="s">
        <v>63</v>
      </c>
    </row>
    <row r="46" spans="1:3" x14ac:dyDescent="0.25">
      <c r="A46" s="2">
        <v>1993</v>
      </c>
      <c r="B46" s="17">
        <f t="shared" si="1"/>
        <v>0.80815638877828033</v>
      </c>
      <c r="C46" s="18" t="s">
        <v>63</v>
      </c>
    </row>
    <row r="47" spans="1:3" x14ac:dyDescent="0.25">
      <c r="A47" s="2">
        <v>1994</v>
      </c>
      <c r="B47" s="17">
        <f t="shared" si="1"/>
        <v>0.80976069357466041</v>
      </c>
      <c r="C47" s="18" t="s">
        <v>63</v>
      </c>
    </row>
    <row r="48" spans="1:3" x14ac:dyDescent="0.25">
      <c r="A48" s="2">
        <v>1995</v>
      </c>
      <c r="B48" s="17">
        <f t="shared" si="1"/>
        <v>0.81136499837104048</v>
      </c>
      <c r="C48" s="18" t="s">
        <v>63</v>
      </c>
    </row>
    <row r="49" spans="1:3" x14ac:dyDescent="0.25">
      <c r="A49" s="2">
        <v>1996</v>
      </c>
      <c r="B49" s="17">
        <f t="shared" si="1"/>
        <v>0.81296930316742055</v>
      </c>
      <c r="C49" s="18" t="s">
        <v>63</v>
      </c>
    </row>
    <row r="50" spans="1:3" x14ac:dyDescent="0.25">
      <c r="A50" s="2">
        <v>1997</v>
      </c>
      <c r="B50" s="17">
        <f t="shared" si="1"/>
        <v>0.81457360796380063</v>
      </c>
      <c r="C50" s="18" t="s">
        <v>63</v>
      </c>
    </row>
    <row r="51" spans="1:3" x14ac:dyDescent="0.25">
      <c r="A51" s="2">
        <v>1998</v>
      </c>
      <c r="B51" s="17">
        <f t="shared" si="1"/>
        <v>0.8161779127601807</v>
      </c>
      <c r="C51" s="18" t="s">
        <v>63</v>
      </c>
    </row>
    <row r="52" spans="1:3" x14ac:dyDescent="0.25">
      <c r="A52" s="2">
        <v>1999</v>
      </c>
      <c r="B52" s="17">
        <f t="shared" si="1"/>
        <v>0.81778221755656078</v>
      </c>
      <c r="C52" s="18" t="s">
        <v>63</v>
      </c>
    </row>
    <row r="53" spans="1:3" x14ac:dyDescent="0.25">
      <c r="A53" s="2">
        <v>2000</v>
      </c>
      <c r="B53" s="17">
        <f t="shared" si="1"/>
        <v>0.81938652235294085</v>
      </c>
      <c r="C53" s="18" t="s">
        <v>63</v>
      </c>
    </row>
    <row r="54" spans="1:3" x14ac:dyDescent="0.25">
      <c r="A54" s="2">
        <v>2001</v>
      </c>
      <c r="B54" s="17">
        <f t="shared" si="1"/>
        <v>0.82099082714932092</v>
      </c>
      <c r="C54" s="18" t="s">
        <v>63</v>
      </c>
    </row>
    <row r="55" spans="1:3" x14ac:dyDescent="0.25">
      <c r="A55" s="2">
        <v>2002</v>
      </c>
      <c r="B55" s="17">
        <f t="shared" si="1"/>
        <v>0.822595131945701</v>
      </c>
      <c r="C55" s="18" t="s">
        <v>63</v>
      </c>
    </row>
    <row r="56" spans="1:3" x14ac:dyDescent="0.25">
      <c r="A56" s="2">
        <v>2003</v>
      </c>
      <c r="B56" s="17">
        <f t="shared" si="1"/>
        <v>0.82419943674208107</v>
      </c>
      <c r="C56" s="18" t="s">
        <v>63</v>
      </c>
    </row>
    <row r="57" spans="1:3" x14ac:dyDescent="0.25">
      <c r="A57" s="2">
        <v>2004</v>
      </c>
      <c r="B57" s="17">
        <f t="shared" si="1"/>
        <v>0.82580374153846114</v>
      </c>
      <c r="C57" s="18" t="s">
        <v>63</v>
      </c>
    </row>
    <row r="58" spans="1:3" x14ac:dyDescent="0.25">
      <c r="A58" s="2">
        <v>2005</v>
      </c>
      <c r="B58" s="17">
        <f t="shared" si="1"/>
        <v>0.82740804633484122</v>
      </c>
      <c r="C58" s="18" t="s">
        <v>63</v>
      </c>
    </row>
    <row r="59" spans="1:3" x14ac:dyDescent="0.25">
      <c r="A59" s="2">
        <v>2006</v>
      </c>
      <c r="B59" s="17">
        <f t="shared" si="1"/>
        <v>0.82901235113122129</v>
      </c>
      <c r="C59" s="18" t="s">
        <v>63</v>
      </c>
    </row>
    <row r="60" spans="1:3" x14ac:dyDescent="0.25">
      <c r="A60" s="2">
        <v>2007</v>
      </c>
      <c r="B60" s="17">
        <f t="shared" si="1"/>
        <v>0.83061665592760137</v>
      </c>
      <c r="C60" s="18" t="s">
        <v>63</v>
      </c>
    </row>
    <row r="61" spans="1:3" x14ac:dyDescent="0.25">
      <c r="A61" s="2">
        <v>2008</v>
      </c>
      <c r="B61" s="17">
        <f t="shared" si="1"/>
        <v>0.83222096072398144</v>
      </c>
      <c r="C61" s="18" t="s">
        <v>63</v>
      </c>
    </row>
    <row r="62" spans="1:3" x14ac:dyDescent="0.25">
      <c r="A62" s="2">
        <v>2009</v>
      </c>
      <c r="B62" s="17">
        <f t="shared" si="1"/>
        <v>0.83382526552036151</v>
      </c>
      <c r="C62" s="18" t="s">
        <v>63</v>
      </c>
    </row>
    <row r="63" spans="1:3" x14ac:dyDescent="0.25">
      <c r="A63" s="2">
        <v>2010</v>
      </c>
      <c r="B63" s="17">
        <f t="shared" si="1"/>
        <v>0.83542957031674159</v>
      </c>
      <c r="C63" s="18" t="s">
        <v>63</v>
      </c>
    </row>
    <row r="64" spans="1:3" x14ac:dyDescent="0.25">
      <c r="A64" s="2">
        <v>2011</v>
      </c>
      <c r="B64" s="17">
        <f t="shared" si="1"/>
        <v>0.83703387511312166</v>
      </c>
      <c r="C64" s="18" t="s">
        <v>63</v>
      </c>
    </row>
    <row r="65" spans="1:3" x14ac:dyDescent="0.25">
      <c r="A65" s="2">
        <v>2012</v>
      </c>
      <c r="B65" s="17">
        <f t="shared" si="1"/>
        <v>0.83863817990950174</v>
      </c>
      <c r="C65" s="18" t="s">
        <v>63</v>
      </c>
    </row>
    <row r="66" spans="1:3" x14ac:dyDescent="0.25">
      <c r="A66" s="2">
        <v>2013</v>
      </c>
      <c r="B66" s="17">
        <f t="shared" si="1"/>
        <v>0.84024248470588181</v>
      </c>
      <c r="C66" s="18" t="s">
        <v>63</v>
      </c>
    </row>
    <row r="67" spans="1:3" x14ac:dyDescent="0.25">
      <c r="A67" s="2">
        <v>2014</v>
      </c>
      <c r="B67" s="17">
        <f t="shared" si="1"/>
        <v>0.84184678950226188</v>
      </c>
      <c r="C67" s="18" t="s">
        <v>63</v>
      </c>
    </row>
    <row r="68" spans="1:3" x14ac:dyDescent="0.25">
      <c r="A68" s="2">
        <v>2015</v>
      </c>
      <c r="B68" s="17">
        <f t="shared" si="1"/>
        <v>0.84345109429864196</v>
      </c>
      <c r="C68" s="18" t="s">
        <v>63</v>
      </c>
    </row>
    <row r="69" spans="1:3" x14ac:dyDescent="0.25">
      <c r="A69" s="2">
        <v>2016</v>
      </c>
      <c r="B69" s="17">
        <f t="shared" si="1"/>
        <v>0.84505539909502203</v>
      </c>
      <c r="C69" s="18" t="s">
        <v>63</v>
      </c>
    </row>
    <row r="70" spans="1:3" x14ac:dyDescent="0.25">
      <c r="A70" s="2">
        <v>2017</v>
      </c>
      <c r="B70" s="17">
        <f t="shared" si="1"/>
        <v>0.8466597038914021</v>
      </c>
      <c r="C70" s="18" t="s">
        <v>63</v>
      </c>
    </row>
    <row r="71" spans="1:3" x14ac:dyDescent="0.25">
      <c r="A71" s="2">
        <v>2018</v>
      </c>
      <c r="B71" s="17">
        <f t="shared" si="1"/>
        <v>0.84826400868778218</v>
      </c>
      <c r="C71" s="18" t="s">
        <v>63</v>
      </c>
    </row>
    <row r="72" spans="1:3" x14ac:dyDescent="0.25">
      <c r="A72" s="2">
        <v>2019</v>
      </c>
      <c r="B72" s="17">
        <f t="shared" si="1"/>
        <v>0.84986831348416225</v>
      </c>
      <c r="C72" s="18" t="s">
        <v>63</v>
      </c>
    </row>
    <row r="73" spans="1:3" x14ac:dyDescent="0.25">
      <c r="A73" s="2">
        <v>2020</v>
      </c>
      <c r="B73" s="17">
        <f t="shared" si="1"/>
        <v>0.85147261828054233</v>
      </c>
      <c r="C73" s="18" t="s">
        <v>63</v>
      </c>
    </row>
    <row r="74" spans="1:3" x14ac:dyDescent="0.25">
      <c r="A74" s="2">
        <v>2021</v>
      </c>
      <c r="B74" s="3">
        <f>EnergyStar_2021!D13</f>
        <v>0.85307692307692307</v>
      </c>
      <c r="C74" s="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80" zoomScaleNormal="80" workbookViewId="0">
      <selection activeCell="D19" sqref="D19"/>
    </sheetView>
  </sheetViews>
  <sheetFormatPr defaultRowHeight="15" x14ac:dyDescent="0.25"/>
  <sheetData>
    <row r="1" spans="1:1" x14ac:dyDescent="0.25">
      <c r="A1" t="s">
        <v>83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78"/>
  <sheetViews>
    <sheetView topLeftCell="A24" zoomScale="80" zoomScaleNormal="80" workbookViewId="0">
      <selection activeCell="A2" sqref="A2"/>
    </sheetView>
  </sheetViews>
  <sheetFormatPr defaultRowHeight="15" x14ac:dyDescent="0.25"/>
  <cols>
    <col min="2" max="2" width="19.5703125" bestFit="1" customWidth="1"/>
    <col min="3" max="3" width="12.85546875" bestFit="1" customWidth="1"/>
    <col min="6" max="6" width="9.140625" style="2"/>
    <col min="7" max="7" width="15.42578125" style="2" bestFit="1" customWidth="1"/>
    <col min="8" max="8" width="22.85546875" style="2" bestFit="1" customWidth="1"/>
    <col min="9" max="10" width="9.140625" style="2"/>
    <col min="11" max="11" width="15.42578125" style="2" bestFit="1" customWidth="1"/>
    <col min="12" max="12" width="22.85546875" style="2" bestFit="1" customWidth="1"/>
  </cols>
  <sheetData>
    <row r="1" spans="1:12" x14ac:dyDescent="0.25">
      <c r="A1" t="s">
        <v>4</v>
      </c>
    </row>
    <row r="2" spans="1:12" x14ac:dyDescent="0.25">
      <c r="A2" s="4" t="s">
        <v>5</v>
      </c>
    </row>
    <row r="4" spans="1:12" x14ac:dyDescent="0.25">
      <c r="A4" s="5" t="s">
        <v>6</v>
      </c>
      <c r="B4" s="6"/>
      <c r="F4" s="7" t="str">
        <f>B6</f>
        <v>Refrigerator</v>
      </c>
      <c r="G4" s="7"/>
      <c r="H4" s="8"/>
      <c r="I4" s="9"/>
      <c r="J4" s="7" t="str">
        <f>B7</f>
        <v>Freezer</v>
      </c>
      <c r="K4" s="10"/>
      <c r="L4" s="11"/>
    </row>
    <row r="5" spans="1:12" x14ac:dyDescent="0.25">
      <c r="A5" s="12" t="s">
        <v>7</v>
      </c>
      <c r="B5" s="12" t="s">
        <v>1</v>
      </c>
      <c r="C5" s="12" t="s">
        <v>3</v>
      </c>
      <c r="D5" s="12" t="s">
        <v>8</v>
      </c>
      <c r="F5" s="12" t="s">
        <v>7</v>
      </c>
      <c r="G5" s="12" t="s">
        <v>9</v>
      </c>
      <c r="H5" s="12" t="s">
        <v>10</v>
      </c>
      <c r="J5" s="12" t="s">
        <v>7</v>
      </c>
      <c r="K5" s="12" t="s">
        <v>9</v>
      </c>
      <c r="L5" s="12" t="s">
        <v>10</v>
      </c>
    </row>
    <row r="6" spans="1:12" x14ac:dyDescent="0.25">
      <c r="A6" s="2">
        <v>1972</v>
      </c>
      <c r="B6" s="2" t="s">
        <v>11</v>
      </c>
      <c r="C6" s="2" t="s">
        <v>12</v>
      </c>
      <c r="D6" s="2">
        <v>3.84</v>
      </c>
      <c r="F6" s="2">
        <v>1972</v>
      </c>
      <c r="G6" s="13">
        <v>0</v>
      </c>
      <c r="H6" s="13">
        <f>$D$6*(1+(G6/100))</f>
        <v>3.84</v>
      </c>
      <c r="J6" s="2">
        <v>1972</v>
      </c>
      <c r="K6" s="13">
        <v>0</v>
      </c>
      <c r="L6" s="13">
        <f>$D$7*(1+(K6/100))</f>
        <v>7.29</v>
      </c>
    </row>
    <row r="7" spans="1:12" x14ac:dyDescent="0.25">
      <c r="A7" s="2">
        <v>1972</v>
      </c>
      <c r="B7" s="2" t="s">
        <v>13</v>
      </c>
      <c r="C7" s="2" t="s">
        <v>12</v>
      </c>
      <c r="D7" s="2">
        <v>7.29</v>
      </c>
      <c r="F7" s="2">
        <v>1973</v>
      </c>
      <c r="G7" s="13">
        <v>5.5709999999999997</v>
      </c>
      <c r="H7" s="13">
        <f t="shared" ref="H7:H21" si="0">$D$6*(1+(G7/100))</f>
        <v>4.0539263999999999</v>
      </c>
      <c r="J7" s="2">
        <v>1973</v>
      </c>
      <c r="K7" s="13">
        <v>6.6849999999999996</v>
      </c>
      <c r="L7" s="13">
        <f t="shared" ref="L7:L21" si="1">$D$7*(1+(K7/100))</f>
        <v>7.7773365000000005</v>
      </c>
    </row>
    <row r="8" spans="1:12" x14ac:dyDescent="0.25">
      <c r="A8" s="2">
        <v>1972</v>
      </c>
      <c r="B8" s="2" t="s">
        <v>14</v>
      </c>
      <c r="C8" s="2" t="s">
        <v>15</v>
      </c>
      <c r="D8" s="2">
        <v>6.66</v>
      </c>
      <c r="F8" s="2">
        <v>1974</v>
      </c>
      <c r="G8" s="13">
        <v>10.028</v>
      </c>
      <c r="H8" s="13">
        <f t="shared" si="0"/>
        <v>4.2250751999999991</v>
      </c>
      <c r="J8" s="2">
        <v>1974</v>
      </c>
      <c r="K8" s="13">
        <v>12.923</v>
      </c>
      <c r="L8" s="13">
        <f t="shared" si="1"/>
        <v>8.2320867</v>
      </c>
    </row>
    <row r="9" spans="1:12" x14ac:dyDescent="0.25">
      <c r="A9" s="2">
        <v>1972</v>
      </c>
      <c r="B9" s="2" t="s">
        <v>16</v>
      </c>
      <c r="C9" s="2" t="s">
        <v>17</v>
      </c>
      <c r="D9" s="2">
        <v>5.98</v>
      </c>
      <c r="F9" s="2">
        <v>1975</v>
      </c>
      <c r="G9" s="13">
        <v>14.903</v>
      </c>
      <c r="H9" s="13">
        <f t="shared" si="0"/>
        <v>4.4122751999999998</v>
      </c>
      <c r="J9" s="2">
        <v>1975</v>
      </c>
      <c r="K9" s="13">
        <v>17.966999999999999</v>
      </c>
      <c r="L9" s="13">
        <f t="shared" si="1"/>
        <v>8.5997942999999992</v>
      </c>
    </row>
    <row r="10" spans="1:12" x14ac:dyDescent="0.25">
      <c r="A10" s="2">
        <v>1972</v>
      </c>
      <c r="B10" s="2" t="s">
        <v>18</v>
      </c>
      <c r="C10" s="2" t="s">
        <v>19</v>
      </c>
      <c r="D10" s="3">
        <v>0.47399999999999998</v>
      </c>
      <c r="F10" s="2">
        <v>1976</v>
      </c>
      <c r="G10" s="13">
        <v>19.359000000000002</v>
      </c>
      <c r="H10" s="13">
        <f t="shared" si="0"/>
        <v>4.5833855999999997</v>
      </c>
      <c r="J10" s="2">
        <v>1976</v>
      </c>
      <c r="K10" s="13">
        <v>24.373000000000001</v>
      </c>
      <c r="L10" s="13">
        <f t="shared" si="1"/>
        <v>9.0667916999999996</v>
      </c>
    </row>
    <row r="11" spans="1:12" x14ac:dyDescent="0.25">
      <c r="A11" s="2">
        <v>1972</v>
      </c>
      <c r="B11" s="2" t="s">
        <v>20</v>
      </c>
      <c r="C11" s="2" t="s">
        <v>19</v>
      </c>
      <c r="D11" s="3">
        <v>0.627</v>
      </c>
      <c r="F11" s="2">
        <v>1977</v>
      </c>
      <c r="G11" s="13">
        <v>24.094999999999999</v>
      </c>
      <c r="H11" s="13">
        <f t="shared" si="0"/>
        <v>4.7652479999999997</v>
      </c>
      <c r="J11" s="2">
        <v>1977</v>
      </c>
      <c r="K11" s="13">
        <v>30.084</v>
      </c>
      <c r="L11" s="13">
        <f t="shared" si="1"/>
        <v>9.4831236000000008</v>
      </c>
    </row>
    <row r="12" spans="1:12" x14ac:dyDescent="0.25">
      <c r="A12" s="2">
        <v>1972</v>
      </c>
      <c r="B12" s="2" t="s">
        <v>21</v>
      </c>
      <c r="C12" s="2" t="s">
        <v>19</v>
      </c>
      <c r="D12" s="3">
        <v>0.73599999999999999</v>
      </c>
      <c r="F12" s="2">
        <v>1978</v>
      </c>
      <c r="G12" s="13">
        <v>29.943999999999999</v>
      </c>
      <c r="H12" s="13">
        <f t="shared" si="0"/>
        <v>4.9898495999999994</v>
      </c>
      <c r="J12" s="2">
        <v>1978</v>
      </c>
      <c r="K12" s="13">
        <v>35.933</v>
      </c>
      <c r="L12" s="13">
        <f t="shared" si="1"/>
        <v>9.9095157</v>
      </c>
    </row>
    <row r="13" spans="1:12" x14ac:dyDescent="0.25">
      <c r="A13" s="2">
        <v>1972</v>
      </c>
      <c r="B13" s="2" t="s">
        <v>22</v>
      </c>
      <c r="C13" s="2" t="s">
        <v>19</v>
      </c>
      <c r="D13" s="3">
        <v>0.79800000000000004</v>
      </c>
      <c r="F13" s="2">
        <v>1979</v>
      </c>
      <c r="G13" s="13">
        <v>36.212000000000003</v>
      </c>
      <c r="H13" s="13">
        <f t="shared" si="0"/>
        <v>5.2305408</v>
      </c>
      <c r="J13" s="2">
        <v>1979</v>
      </c>
      <c r="K13" s="13">
        <v>41.921999999999997</v>
      </c>
      <c r="L13" s="13">
        <f t="shared" si="1"/>
        <v>10.346113799999999</v>
      </c>
    </row>
    <row r="14" spans="1:12" x14ac:dyDescent="0.25">
      <c r="A14" s="2"/>
      <c r="B14" s="2"/>
      <c r="C14" s="2"/>
      <c r="D14" s="2"/>
      <c r="F14" s="2">
        <v>1980</v>
      </c>
      <c r="G14" s="13">
        <v>46.378999999999998</v>
      </c>
      <c r="H14" s="13">
        <f t="shared" si="0"/>
        <v>5.6209535999999991</v>
      </c>
      <c r="J14" s="2">
        <v>1980</v>
      </c>
      <c r="K14" s="13">
        <v>48.886000000000003</v>
      </c>
      <c r="L14" s="13">
        <f t="shared" si="1"/>
        <v>10.8537894</v>
      </c>
    </row>
    <row r="15" spans="1:12" x14ac:dyDescent="0.25">
      <c r="D15" s="2"/>
      <c r="F15" s="2">
        <v>1981</v>
      </c>
      <c r="G15" s="13">
        <v>59.052999999999997</v>
      </c>
      <c r="H15" s="13">
        <f t="shared" si="0"/>
        <v>6.1076351999999998</v>
      </c>
      <c r="J15" s="2">
        <v>1981</v>
      </c>
      <c r="K15" s="13">
        <v>52.786000000000001</v>
      </c>
      <c r="L15" s="13">
        <f t="shared" si="1"/>
        <v>11.1380994</v>
      </c>
    </row>
    <row r="16" spans="1:12" x14ac:dyDescent="0.25">
      <c r="D16" s="2"/>
      <c r="F16" s="2">
        <v>1982</v>
      </c>
      <c r="G16" s="13">
        <v>59.470999999999997</v>
      </c>
      <c r="H16" s="13">
        <f t="shared" si="0"/>
        <v>6.1236864000000004</v>
      </c>
      <c r="J16" s="2">
        <v>1982</v>
      </c>
      <c r="K16" s="13">
        <v>54.875</v>
      </c>
      <c r="L16" s="13">
        <f t="shared" si="1"/>
        <v>11.290387500000001</v>
      </c>
    </row>
    <row r="17" spans="4:12" x14ac:dyDescent="0.25">
      <c r="D17" s="2"/>
      <c r="F17" s="2">
        <v>1983</v>
      </c>
      <c r="G17" s="13">
        <v>65.319999999999993</v>
      </c>
      <c r="H17" s="13">
        <f t="shared" si="0"/>
        <v>6.3482880000000002</v>
      </c>
      <c r="J17" s="2">
        <v>1983</v>
      </c>
      <c r="K17" s="13">
        <v>55.71</v>
      </c>
      <c r="L17" s="13">
        <f t="shared" si="1"/>
        <v>11.351259000000001</v>
      </c>
    </row>
    <row r="18" spans="4:12" x14ac:dyDescent="0.25">
      <c r="D18" s="2"/>
      <c r="F18" s="2">
        <v>1984</v>
      </c>
      <c r="G18" s="13">
        <v>70.194999999999993</v>
      </c>
      <c r="H18" s="13">
        <f t="shared" si="0"/>
        <v>6.535488</v>
      </c>
      <c r="J18" s="2">
        <v>1984</v>
      </c>
      <c r="K18" s="13">
        <v>59.331000000000003</v>
      </c>
      <c r="L18" s="13">
        <f t="shared" si="1"/>
        <v>11.615229899999999</v>
      </c>
    </row>
    <row r="19" spans="4:12" x14ac:dyDescent="0.25">
      <c r="D19" s="2"/>
      <c r="F19" s="2">
        <v>1985</v>
      </c>
      <c r="G19" s="13">
        <v>74.652000000000001</v>
      </c>
      <c r="H19" s="13">
        <f t="shared" si="0"/>
        <v>6.7066367999999992</v>
      </c>
      <c r="J19" s="2">
        <v>1985</v>
      </c>
      <c r="K19" s="13">
        <v>57.798999999999999</v>
      </c>
      <c r="L19" s="13">
        <f t="shared" si="1"/>
        <v>11.5035471</v>
      </c>
    </row>
    <row r="20" spans="4:12" x14ac:dyDescent="0.25">
      <c r="F20" s="2">
        <v>1986</v>
      </c>
      <c r="G20" s="13">
        <v>77.855000000000004</v>
      </c>
      <c r="H20" s="13">
        <f t="shared" si="0"/>
        <v>6.8296320000000001</v>
      </c>
      <c r="J20" s="2">
        <v>1986</v>
      </c>
      <c r="K20" s="13">
        <v>65.459999999999994</v>
      </c>
      <c r="L20" s="13">
        <f t="shared" si="1"/>
        <v>12.062033999999999</v>
      </c>
    </row>
    <row r="21" spans="4:12" x14ac:dyDescent="0.25">
      <c r="F21" s="2">
        <v>1987</v>
      </c>
      <c r="G21" s="13">
        <v>93.733000000000004</v>
      </c>
      <c r="H21" s="13">
        <f t="shared" si="0"/>
        <v>7.4393471999999994</v>
      </c>
      <c r="J21" s="2">
        <v>1987</v>
      </c>
      <c r="K21" s="13">
        <v>76.602000000000004</v>
      </c>
      <c r="L21" s="13">
        <f t="shared" si="1"/>
        <v>12.874285800000001</v>
      </c>
    </row>
    <row r="23" spans="4:12" x14ac:dyDescent="0.25">
      <c r="F23" s="7" t="str">
        <f>B8</f>
        <v>Central A/C</v>
      </c>
      <c r="G23" s="10"/>
      <c r="H23" s="11"/>
      <c r="J23" s="10" t="str">
        <f>B9</f>
        <v>Room A/C</v>
      </c>
      <c r="K23" s="10"/>
      <c r="L23" s="11"/>
    </row>
    <row r="24" spans="4:12" x14ac:dyDescent="0.25">
      <c r="F24" s="12" t="s">
        <v>7</v>
      </c>
      <c r="G24" s="12" t="s">
        <v>9</v>
      </c>
      <c r="H24" s="12" t="s">
        <v>23</v>
      </c>
      <c r="J24" s="12" t="s">
        <v>7</v>
      </c>
      <c r="K24" s="12" t="s">
        <v>9</v>
      </c>
      <c r="L24" s="12" t="s">
        <v>24</v>
      </c>
    </row>
    <row r="25" spans="4:12" x14ac:dyDescent="0.25">
      <c r="F25" s="2">
        <v>1972</v>
      </c>
      <c r="G25" s="13">
        <v>0</v>
      </c>
      <c r="H25" s="13">
        <f>$D$8*(1+(G25/100))</f>
        <v>6.66</v>
      </c>
      <c r="J25" s="2">
        <v>1972</v>
      </c>
      <c r="K25" s="13">
        <v>0</v>
      </c>
      <c r="L25" s="13">
        <f>$D$9*(1+(K25/100))</f>
        <v>5.98</v>
      </c>
    </row>
    <row r="26" spans="4:12" x14ac:dyDescent="0.25">
      <c r="F26" s="2">
        <v>1973</v>
      </c>
      <c r="G26" s="13">
        <v>2.2280000000000002</v>
      </c>
      <c r="H26" s="13">
        <f t="shared" ref="H26:H40" si="2">$D$8*(1+(G26/100))</f>
        <v>6.8083848000000007</v>
      </c>
      <c r="J26" s="2">
        <v>1973</v>
      </c>
      <c r="K26" s="13">
        <v>2.786</v>
      </c>
      <c r="L26" s="13">
        <f t="shared" ref="L26:L40" si="3">$D$9*(1+(K26/100))</f>
        <v>6.1466028000000001</v>
      </c>
    </row>
    <row r="27" spans="4:12" x14ac:dyDescent="0.25">
      <c r="F27" s="2">
        <v>1974</v>
      </c>
      <c r="G27" s="13">
        <v>3.621</v>
      </c>
      <c r="H27" s="13">
        <f t="shared" si="2"/>
        <v>6.9011586000000005</v>
      </c>
      <c r="J27" s="2">
        <v>1974</v>
      </c>
      <c r="K27" s="13">
        <v>4.7350000000000003</v>
      </c>
      <c r="L27" s="13">
        <f t="shared" si="3"/>
        <v>6.2631530000000009</v>
      </c>
    </row>
    <row r="28" spans="4:12" x14ac:dyDescent="0.25">
      <c r="F28" s="2">
        <v>1975</v>
      </c>
      <c r="G28" s="13">
        <v>5.71</v>
      </c>
      <c r="H28" s="13">
        <f t="shared" si="2"/>
        <v>7.040286</v>
      </c>
      <c r="J28" s="2">
        <v>1975</v>
      </c>
      <c r="K28" s="13">
        <v>6.6849999999999996</v>
      </c>
      <c r="L28" s="13">
        <f t="shared" si="3"/>
        <v>6.3797630000000005</v>
      </c>
    </row>
    <row r="29" spans="4:12" x14ac:dyDescent="0.25">
      <c r="F29" s="2">
        <v>1976</v>
      </c>
      <c r="G29" s="13">
        <v>7.66</v>
      </c>
      <c r="H29" s="13">
        <f t="shared" si="2"/>
        <v>7.1701560000000004</v>
      </c>
      <c r="J29" s="2">
        <v>1976</v>
      </c>
      <c r="K29" s="13">
        <v>8.6349999999999998</v>
      </c>
      <c r="L29" s="13">
        <f t="shared" si="3"/>
        <v>6.4963730000000002</v>
      </c>
    </row>
    <row r="30" spans="4:12" x14ac:dyDescent="0.25">
      <c r="F30" s="2">
        <v>1977</v>
      </c>
      <c r="G30" s="13">
        <v>9.1920000000000002</v>
      </c>
      <c r="H30" s="13">
        <f t="shared" si="2"/>
        <v>7.2721872000000003</v>
      </c>
      <c r="J30" s="2">
        <v>1977</v>
      </c>
      <c r="K30" s="13">
        <v>10.864000000000001</v>
      </c>
      <c r="L30" s="13">
        <f t="shared" si="3"/>
        <v>6.629667200000001</v>
      </c>
    </row>
    <row r="31" spans="4:12" x14ac:dyDescent="0.25">
      <c r="F31" s="2">
        <v>1978</v>
      </c>
      <c r="G31" s="13">
        <v>11.003</v>
      </c>
      <c r="H31" s="13">
        <f t="shared" si="2"/>
        <v>7.3927998000000006</v>
      </c>
      <c r="J31" s="2">
        <v>1978</v>
      </c>
      <c r="K31" s="13">
        <v>13.092000000000001</v>
      </c>
      <c r="L31" s="13">
        <f t="shared" si="3"/>
        <v>6.7629016000000002</v>
      </c>
    </row>
    <row r="32" spans="4:12" x14ac:dyDescent="0.25">
      <c r="F32" s="2">
        <v>1979</v>
      </c>
      <c r="G32" s="13">
        <v>12.673999999999999</v>
      </c>
      <c r="H32" s="13">
        <f t="shared" si="2"/>
        <v>7.5040884000000005</v>
      </c>
      <c r="J32" s="2">
        <v>1979</v>
      </c>
      <c r="K32" s="13">
        <v>15.042</v>
      </c>
      <c r="L32" s="13">
        <f t="shared" si="3"/>
        <v>6.8795116000000007</v>
      </c>
    </row>
    <row r="33" spans="6:12" x14ac:dyDescent="0.25">
      <c r="F33" s="2">
        <v>1980</v>
      </c>
      <c r="G33" s="13">
        <v>14.067</v>
      </c>
      <c r="H33" s="13">
        <f t="shared" si="2"/>
        <v>7.5968622000000003</v>
      </c>
      <c r="J33" s="2">
        <v>1980</v>
      </c>
      <c r="K33" s="13">
        <v>17.966999999999999</v>
      </c>
      <c r="L33" s="13">
        <f t="shared" si="3"/>
        <v>7.0544266000000002</v>
      </c>
    </row>
    <row r="34" spans="6:12" x14ac:dyDescent="0.25">
      <c r="F34" s="2">
        <v>1981</v>
      </c>
      <c r="G34" s="13">
        <v>17.27</v>
      </c>
      <c r="H34" s="13">
        <f t="shared" si="2"/>
        <v>7.8101820000000011</v>
      </c>
      <c r="J34" s="2">
        <v>1981</v>
      </c>
      <c r="K34" s="13">
        <v>18.663</v>
      </c>
      <c r="L34" s="13">
        <f t="shared" si="3"/>
        <v>7.0960474000000007</v>
      </c>
    </row>
    <row r="35" spans="6:12" x14ac:dyDescent="0.25">
      <c r="F35" s="2">
        <v>1982</v>
      </c>
      <c r="G35" s="13">
        <v>25.626999999999999</v>
      </c>
      <c r="H35" s="13">
        <f t="shared" si="2"/>
        <v>8.3667581999999996</v>
      </c>
      <c r="J35" s="2">
        <v>1982</v>
      </c>
      <c r="K35" s="13">
        <v>20.334</v>
      </c>
      <c r="L35" s="13">
        <f t="shared" si="3"/>
        <v>7.195973200000001</v>
      </c>
    </row>
    <row r="36" spans="6:12" x14ac:dyDescent="0.25">
      <c r="F36" s="2">
        <v>1983</v>
      </c>
      <c r="G36" s="13">
        <v>27.158999999999999</v>
      </c>
      <c r="H36" s="13">
        <f t="shared" si="2"/>
        <v>8.4687894000000004</v>
      </c>
      <c r="J36" s="2">
        <v>1983</v>
      </c>
      <c r="K36" s="13">
        <v>22.841000000000001</v>
      </c>
      <c r="L36" s="13">
        <f t="shared" si="3"/>
        <v>7.3458918000000004</v>
      </c>
    </row>
    <row r="37" spans="6:12" x14ac:dyDescent="0.25">
      <c r="F37" s="2">
        <v>1984</v>
      </c>
      <c r="G37" s="13">
        <v>30.640999999999998</v>
      </c>
      <c r="H37" s="13">
        <f t="shared" si="2"/>
        <v>8.7006906000000015</v>
      </c>
      <c r="J37" s="2">
        <v>1984</v>
      </c>
      <c r="K37" s="13">
        <v>25.765999999999998</v>
      </c>
      <c r="L37" s="13">
        <f t="shared" si="3"/>
        <v>7.5208068000000008</v>
      </c>
    </row>
    <row r="38" spans="6:12" x14ac:dyDescent="0.25">
      <c r="F38" s="2">
        <v>1985</v>
      </c>
      <c r="G38" s="13">
        <v>32.869</v>
      </c>
      <c r="H38" s="13">
        <f t="shared" si="2"/>
        <v>8.8490754000000003</v>
      </c>
      <c r="J38" s="2">
        <v>1985</v>
      </c>
      <c r="K38" s="13">
        <v>29.248000000000001</v>
      </c>
      <c r="L38" s="13">
        <f t="shared" si="3"/>
        <v>7.729030400000001</v>
      </c>
    </row>
    <row r="39" spans="6:12" x14ac:dyDescent="0.25">
      <c r="F39" s="2">
        <v>1986</v>
      </c>
      <c r="G39" s="13">
        <v>33.704999999999998</v>
      </c>
      <c r="H39" s="13">
        <f t="shared" si="2"/>
        <v>8.9047530000000013</v>
      </c>
      <c r="J39" s="2">
        <v>1986</v>
      </c>
      <c r="K39" s="13">
        <v>30.919</v>
      </c>
      <c r="L39" s="13">
        <f t="shared" si="3"/>
        <v>7.8289562000000013</v>
      </c>
    </row>
    <row r="40" spans="6:12" x14ac:dyDescent="0.25">
      <c r="F40" s="2">
        <v>1987</v>
      </c>
      <c r="G40" s="13">
        <v>35.375999999999998</v>
      </c>
      <c r="H40" s="13">
        <f t="shared" si="2"/>
        <v>9.0160415999999994</v>
      </c>
      <c r="J40" s="2">
        <v>1987</v>
      </c>
      <c r="K40" s="13">
        <v>35.375999999999998</v>
      </c>
      <c r="L40" s="13">
        <f t="shared" si="3"/>
        <v>8.0954847999999995</v>
      </c>
    </row>
    <row r="42" spans="6:12" x14ac:dyDescent="0.25">
      <c r="F42" s="7" t="str">
        <f>B10</f>
        <v>Gas water heater</v>
      </c>
      <c r="G42" s="10"/>
      <c r="H42" s="11"/>
      <c r="J42" s="7" t="str">
        <f>B11</f>
        <v>Gas space heater</v>
      </c>
      <c r="K42" s="10"/>
      <c r="L42" s="11"/>
    </row>
    <row r="43" spans="6:12" x14ac:dyDescent="0.25">
      <c r="F43" s="12" t="s">
        <v>7</v>
      </c>
      <c r="G43" s="12" t="s">
        <v>9</v>
      </c>
      <c r="H43" s="12" t="s">
        <v>25</v>
      </c>
      <c r="J43" s="12" t="s">
        <v>7</v>
      </c>
      <c r="K43" s="12" t="s">
        <v>9</v>
      </c>
      <c r="L43" s="12" t="s">
        <v>25</v>
      </c>
    </row>
    <row r="44" spans="6:12" x14ac:dyDescent="0.25">
      <c r="F44" s="2">
        <v>1972</v>
      </c>
      <c r="G44" s="13">
        <v>0</v>
      </c>
      <c r="H44" s="3">
        <f>$D$10*(1+(G44/100))</f>
        <v>0.47399999999999998</v>
      </c>
      <c r="J44" s="2">
        <v>1972</v>
      </c>
      <c r="K44" s="13">
        <v>0</v>
      </c>
      <c r="L44" s="3">
        <f>$D$11*(1+(K44/100))</f>
        <v>0.627</v>
      </c>
    </row>
    <row r="45" spans="6:12" x14ac:dyDescent="0.25">
      <c r="F45" s="2">
        <v>1973</v>
      </c>
      <c r="G45" s="13">
        <v>0.55700000000000005</v>
      </c>
      <c r="H45" s="3">
        <f t="shared" ref="H45:H56" si="4">$D$10*(1+(G45/100))</f>
        <v>0.47664018000000002</v>
      </c>
      <c r="J45" s="2">
        <v>1973</v>
      </c>
      <c r="K45" s="13">
        <v>0.69599999999999995</v>
      </c>
      <c r="L45" s="3">
        <f t="shared" ref="L45:L59" si="5">$D$11*(1+(K45/100))</f>
        <v>0.63136392000000008</v>
      </c>
    </row>
    <row r="46" spans="6:12" x14ac:dyDescent="0.25">
      <c r="F46" s="2">
        <v>1974</v>
      </c>
      <c r="G46" s="13">
        <v>0.97499999999999998</v>
      </c>
      <c r="H46" s="3">
        <f t="shared" si="4"/>
        <v>0.47862149999999992</v>
      </c>
      <c r="J46" s="2">
        <v>1974</v>
      </c>
      <c r="K46" s="13">
        <v>0.83599999999999997</v>
      </c>
      <c r="L46" s="3">
        <f t="shared" si="5"/>
        <v>0.63224172000000001</v>
      </c>
    </row>
    <row r="47" spans="6:12" x14ac:dyDescent="0.25">
      <c r="F47" s="2">
        <v>1975</v>
      </c>
      <c r="G47" s="13">
        <v>1.671</v>
      </c>
      <c r="H47" s="3">
        <f t="shared" si="4"/>
        <v>0.48192053999999995</v>
      </c>
      <c r="J47" s="2">
        <v>1975</v>
      </c>
      <c r="K47" s="13">
        <v>1.393</v>
      </c>
      <c r="L47" s="3">
        <f t="shared" si="5"/>
        <v>0.63573411000000002</v>
      </c>
    </row>
    <row r="48" spans="6:12" x14ac:dyDescent="0.25">
      <c r="F48" s="2">
        <v>1976</v>
      </c>
      <c r="G48" s="13">
        <v>1.8109999999999999</v>
      </c>
      <c r="H48" s="3">
        <f t="shared" si="4"/>
        <v>0.48258413999999999</v>
      </c>
      <c r="J48" s="2">
        <v>1976</v>
      </c>
      <c r="K48" s="13">
        <v>1.671</v>
      </c>
      <c r="L48" s="3">
        <f t="shared" si="5"/>
        <v>0.63747717000000004</v>
      </c>
    </row>
    <row r="49" spans="6:12" x14ac:dyDescent="0.25">
      <c r="F49" s="2">
        <v>1977</v>
      </c>
      <c r="G49" s="13">
        <v>1.9</v>
      </c>
      <c r="H49" s="3">
        <f t="shared" si="4"/>
        <v>0.48300599999999994</v>
      </c>
      <c r="J49" s="2">
        <v>1977</v>
      </c>
      <c r="K49" s="13">
        <v>2.2280000000000002</v>
      </c>
      <c r="L49" s="3">
        <f t="shared" si="5"/>
        <v>0.64096956000000005</v>
      </c>
    </row>
    <row r="50" spans="6:12" x14ac:dyDescent="0.25">
      <c r="F50" s="2">
        <v>1978</v>
      </c>
      <c r="G50" s="13">
        <v>2.5070000000000001</v>
      </c>
      <c r="H50" s="3">
        <f t="shared" si="4"/>
        <v>0.48588317999999991</v>
      </c>
      <c r="J50" s="2">
        <v>1978</v>
      </c>
      <c r="K50" s="13">
        <v>2.6459999999999999</v>
      </c>
      <c r="L50" s="3">
        <f t="shared" si="5"/>
        <v>0.64359042</v>
      </c>
    </row>
    <row r="51" spans="6:12" x14ac:dyDescent="0.25">
      <c r="F51" s="2">
        <v>1979</v>
      </c>
      <c r="G51" s="13">
        <v>5.4320000000000004</v>
      </c>
      <c r="H51" s="3">
        <f t="shared" si="4"/>
        <v>0.49974767999999992</v>
      </c>
      <c r="J51" s="2">
        <v>1979</v>
      </c>
      <c r="K51" s="13">
        <v>3.621</v>
      </c>
      <c r="L51" s="3">
        <f t="shared" si="5"/>
        <v>0.64970367000000007</v>
      </c>
    </row>
    <row r="52" spans="6:12" x14ac:dyDescent="0.25">
      <c r="F52" s="2">
        <v>1980</v>
      </c>
      <c r="G52" s="13">
        <v>8.4960000000000004</v>
      </c>
      <c r="H52" s="3">
        <f t="shared" si="4"/>
        <v>0.5142710399999999</v>
      </c>
      <c r="J52" s="2">
        <v>1980</v>
      </c>
      <c r="K52" s="13">
        <v>5.2919999999999998</v>
      </c>
      <c r="L52" s="3">
        <f t="shared" si="5"/>
        <v>0.6601808400000001</v>
      </c>
    </row>
    <row r="53" spans="6:12" x14ac:dyDescent="0.25">
      <c r="F53" s="2">
        <v>1981</v>
      </c>
      <c r="G53" s="13">
        <v>10.864000000000001</v>
      </c>
      <c r="H53" s="3">
        <f t="shared" si="4"/>
        <v>0.52549535999999997</v>
      </c>
      <c r="J53" s="2">
        <v>1981</v>
      </c>
      <c r="K53" s="13">
        <v>7.1029999999999998</v>
      </c>
      <c r="L53" s="3">
        <f t="shared" si="5"/>
        <v>0.67153580999999996</v>
      </c>
    </row>
    <row r="54" spans="6:12" x14ac:dyDescent="0.25">
      <c r="F54" s="2">
        <v>1982</v>
      </c>
      <c r="G54" s="13">
        <v>13.37</v>
      </c>
      <c r="H54" s="3">
        <f t="shared" si="4"/>
        <v>0.5373737999999999</v>
      </c>
      <c r="J54" s="2">
        <v>1982</v>
      </c>
      <c r="K54" s="13">
        <v>9.0530000000000008</v>
      </c>
      <c r="L54" s="3">
        <f t="shared" si="5"/>
        <v>0.68376230999999998</v>
      </c>
    </row>
    <row r="55" spans="6:12" x14ac:dyDescent="0.25">
      <c r="F55" s="2">
        <v>1983</v>
      </c>
      <c r="G55" s="13">
        <v>15.877000000000001</v>
      </c>
      <c r="H55" s="3">
        <f t="shared" si="4"/>
        <v>0.54925698000000001</v>
      </c>
      <c r="J55" s="2">
        <v>1983</v>
      </c>
      <c r="K55" s="13">
        <v>11.699</v>
      </c>
      <c r="L55" s="3">
        <f t="shared" si="5"/>
        <v>0.70035272999999998</v>
      </c>
    </row>
    <row r="56" spans="6:12" x14ac:dyDescent="0.25">
      <c r="F56" s="2">
        <v>1984</v>
      </c>
      <c r="G56" s="13">
        <v>18.942</v>
      </c>
      <c r="H56" s="3">
        <f t="shared" si="4"/>
        <v>0.56378507999999994</v>
      </c>
      <c r="J56" s="2">
        <v>1984</v>
      </c>
      <c r="K56" s="13">
        <v>17.408999999999999</v>
      </c>
      <c r="L56" s="3">
        <f t="shared" si="5"/>
        <v>0.73615443000000003</v>
      </c>
    </row>
    <row r="57" spans="6:12" x14ac:dyDescent="0.25">
      <c r="F57" s="2">
        <v>1985</v>
      </c>
      <c r="J57" s="2">
        <v>1985</v>
      </c>
      <c r="K57" s="13">
        <v>18.384</v>
      </c>
      <c r="L57" s="3">
        <f t="shared" si="5"/>
        <v>0.74226767999999999</v>
      </c>
    </row>
    <row r="58" spans="6:12" x14ac:dyDescent="0.25">
      <c r="F58" s="2">
        <v>1986</v>
      </c>
      <c r="J58" s="2">
        <v>1986</v>
      </c>
      <c r="K58" s="13">
        <v>19.22</v>
      </c>
      <c r="L58" s="3">
        <f t="shared" si="5"/>
        <v>0.74750939999999999</v>
      </c>
    </row>
    <row r="59" spans="6:12" x14ac:dyDescent="0.25">
      <c r="F59" s="2">
        <v>1987</v>
      </c>
      <c r="J59" s="2">
        <v>1987</v>
      </c>
      <c r="K59" s="13">
        <v>20.334</v>
      </c>
      <c r="L59" s="3">
        <f t="shared" si="5"/>
        <v>0.75449418000000001</v>
      </c>
    </row>
    <row r="61" spans="6:12" x14ac:dyDescent="0.25">
      <c r="F61" s="7" t="str">
        <f>B12</f>
        <v>Oil space heater</v>
      </c>
      <c r="G61" s="10"/>
      <c r="H61" s="11"/>
      <c r="J61" s="7" t="str">
        <f>B13</f>
        <v>Electric water heater</v>
      </c>
      <c r="K61" s="10"/>
      <c r="L61" s="11"/>
    </row>
    <row r="62" spans="6:12" x14ac:dyDescent="0.25">
      <c r="F62" s="12" t="s">
        <v>7</v>
      </c>
      <c r="G62" s="12" t="s">
        <v>9</v>
      </c>
      <c r="H62" s="12" t="s">
        <v>25</v>
      </c>
      <c r="J62" s="12" t="s">
        <v>7</v>
      </c>
      <c r="K62" s="12" t="s">
        <v>9</v>
      </c>
      <c r="L62" s="12" t="s">
        <v>25</v>
      </c>
    </row>
    <row r="63" spans="6:12" x14ac:dyDescent="0.25">
      <c r="F63" s="2">
        <v>1972</v>
      </c>
      <c r="G63" s="13">
        <v>0</v>
      </c>
      <c r="H63" s="3">
        <f>$D$12*(1+(G63/100))</f>
        <v>0.73599999999999999</v>
      </c>
      <c r="J63" s="2">
        <v>1972</v>
      </c>
      <c r="K63" s="13">
        <v>0</v>
      </c>
      <c r="L63" s="3">
        <f>$D$13*(1+(K63/100))</f>
        <v>0.79800000000000004</v>
      </c>
    </row>
    <row r="64" spans="6:12" x14ac:dyDescent="0.25">
      <c r="F64" s="2">
        <v>1973</v>
      </c>
      <c r="G64" s="13">
        <v>0.83599999999999997</v>
      </c>
      <c r="H64" s="3">
        <f t="shared" ref="H64:H78" si="6">$D$12*(1+(G64/100))</f>
        <v>0.74215295999999997</v>
      </c>
      <c r="J64" s="2">
        <v>1973</v>
      </c>
      <c r="K64" s="13">
        <v>0.41799999999999998</v>
      </c>
      <c r="L64" s="3">
        <f t="shared" ref="L64:L75" si="7">$D$13*(1+(K64/100))</f>
        <v>0.80133564000000013</v>
      </c>
    </row>
    <row r="65" spans="6:12" x14ac:dyDescent="0.25">
      <c r="F65" s="2">
        <v>1974</v>
      </c>
      <c r="G65" s="13">
        <v>1.1140000000000001</v>
      </c>
      <c r="H65" s="3">
        <f t="shared" si="6"/>
        <v>0.74419903999999992</v>
      </c>
      <c r="J65" s="2">
        <v>1974</v>
      </c>
      <c r="K65" s="13">
        <v>0.83599999999999997</v>
      </c>
      <c r="L65" s="3">
        <f t="shared" si="7"/>
        <v>0.80467127999999999</v>
      </c>
    </row>
    <row r="66" spans="6:12" x14ac:dyDescent="0.25">
      <c r="F66" s="2">
        <v>1975</v>
      </c>
      <c r="G66" s="13">
        <v>1.532</v>
      </c>
      <c r="H66" s="3">
        <f t="shared" si="6"/>
        <v>0.74727551999999997</v>
      </c>
      <c r="J66" s="2">
        <v>1975</v>
      </c>
      <c r="K66" s="13">
        <v>0.97499999999999998</v>
      </c>
      <c r="L66" s="3">
        <f t="shared" si="7"/>
        <v>0.80578050000000001</v>
      </c>
    </row>
    <row r="67" spans="6:12" x14ac:dyDescent="0.25">
      <c r="F67" s="2">
        <v>1976</v>
      </c>
      <c r="G67" s="13">
        <v>1.8109999999999999</v>
      </c>
      <c r="H67" s="3">
        <f t="shared" si="6"/>
        <v>0.74932896000000004</v>
      </c>
      <c r="J67" s="2">
        <v>1976</v>
      </c>
      <c r="K67" s="13">
        <v>1.1140000000000001</v>
      </c>
      <c r="L67" s="3">
        <f t="shared" si="7"/>
        <v>0.80688972000000003</v>
      </c>
    </row>
    <row r="68" spans="6:12" x14ac:dyDescent="0.25">
      <c r="F68" s="2">
        <v>1977</v>
      </c>
      <c r="G68" s="13">
        <v>1.95</v>
      </c>
      <c r="H68" s="3">
        <f t="shared" si="6"/>
        <v>0.75035200000000002</v>
      </c>
      <c r="J68" s="2">
        <v>1977</v>
      </c>
      <c r="K68" s="13">
        <v>1.1140000000000001</v>
      </c>
      <c r="L68" s="3">
        <f t="shared" si="7"/>
        <v>0.80688972000000003</v>
      </c>
    </row>
    <row r="69" spans="6:12" x14ac:dyDescent="0.25">
      <c r="F69" s="2">
        <v>1978</v>
      </c>
      <c r="G69" s="13">
        <v>2.6459999999999999</v>
      </c>
      <c r="H69" s="3">
        <f t="shared" si="6"/>
        <v>0.75547455999999991</v>
      </c>
      <c r="J69" s="2">
        <v>1978</v>
      </c>
      <c r="K69" s="13">
        <v>1.8109999999999999</v>
      </c>
      <c r="L69" s="3">
        <f t="shared" si="7"/>
        <v>0.81245178000000007</v>
      </c>
    </row>
    <row r="70" spans="6:12" x14ac:dyDescent="0.25">
      <c r="F70" s="2">
        <v>1979</v>
      </c>
      <c r="G70" s="13">
        <v>2.9249999999999998</v>
      </c>
      <c r="H70" s="3">
        <f t="shared" si="6"/>
        <v>0.75752799999999998</v>
      </c>
      <c r="J70" s="2">
        <v>1979</v>
      </c>
      <c r="K70" s="13">
        <v>1.8109999999999999</v>
      </c>
      <c r="L70" s="3">
        <f t="shared" si="7"/>
        <v>0.81245178000000007</v>
      </c>
    </row>
    <row r="71" spans="6:12" x14ac:dyDescent="0.25">
      <c r="F71" s="2">
        <v>1980</v>
      </c>
      <c r="G71" s="13">
        <v>3.76</v>
      </c>
      <c r="H71" s="3">
        <f t="shared" si="6"/>
        <v>0.76367360000000006</v>
      </c>
      <c r="J71" s="2">
        <v>1980</v>
      </c>
      <c r="K71" s="13">
        <v>1.95</v>
      </c>
      <c r="L71" s="3">
        <f t="shared" si="7"/>
        <v>0.81356100000000009</v>
      </c>
    </row>
    <row r="72" spans="6:12" x14ac:dyDescent="0.25">
      <c r="F72" s="2">
        <v>1981</v>
      </c>
      <c r="G72" s="13">
        <v>4.4569999999999999</v>
      </c>
      <c r="H72" s="3">
        <f t="shared" si="6"/>
        <v>0.76880351999999996</v>
      </c>
      <c r="J72" s="2">
        <v>1981</v>
      </c>
      <c r="K72" s="13">
        <v>2.3679999999999999</v>
      </c>
      <c r="L72" s="3">
        <f t="shared" si="7"/>
        <v>0.81689663999999995</v>
      </c>
    </row>
    <row r="73" spans="6:12" x14ac:dyDescent="0.25">
      <c r="F73" s="2">
        <v>1982</v>
      </c>
      <c r="G73" s="13">
        <v>5.85</v>
      </c>
      <c r="H73" s="3">
        <f t="shared" si="6"/>
        <v>0.77905599999999997</v>
      </c>
      <c r="J73" s="2">
        <v>1982</v>
      </c>
      <c r="K73" s="13">
        <v>2.44</v>
      </c>
      <c r="L73" s="3">
        <f t="shared" si="7"/>
        <v>0.81747120000000006</v>
      </c>
    </row>
    <row r="74" spans="6:12" x14ac:dyDescent="0.25">
      <c r="F74" s="2">
        <v>1983</v>
      </c>
      <c r="G74" s="13">
        <v>6.8250000000000002</v>
      </c>
      <c r="H74" s="3">
        <f t="shared" si="6"/>
        <v>0.78623199999999993</v>
      </c>
      <c r="J74" s="2">
        <v>1983</v>
      </c>
      <c r="K74" s="13">
        <v>2.5070000000000001</v>
      </c>
      <c r="L74" s="3">
        <f t="shared" si="7"/>
        <v>0.81800585999999997</v>
      </c>
    </row>
    <row r="75" spans="6:12" x14ac:dyDescent="0.25">
      <c r="F75" s="2">
        <v>1984</v>
      </c>
      <c r="G75" s="13">
        <v>7.242</v>
      </c>
      <c r="H75" s="3">
        <f t="shared" si="6"/>
        <v>0.78930111999999997</v>
      </c>
      <c r="J75" s="2">
        <v>1984</v>
      </c>
      <c r="K75" s="13">
        <v>2.61</v>
      </c>
      <c r="L75" s="3">
        <f t="shared" si="7"/>
        <v>0.81882780000000011</v>
      </c>
    </row>
    <row r="76" spans="6:12" x14ac:dyDescent="0.25">
      <c r="F76" s="2">
        <v>1985</v>
      </c>
      <c r="G76" s="13">
        <v>7.5209999999999999</v>
      </c>
      <c r="H76" s="3">
        <f t="shared" si="6"/>
        <v>0.79135456000000004</v>
      </c>
      <c r="J76" s="2">
        <v>1985</v>
      </c>
    </row>
    <row r="77" spans="6:12" x14ac:dyDescent="0.25">
      <c r="F77" s="2">
        <v>1986</v>
      </c>
      <c r="G77" s="13">
        <v>8.3569999999999993</v>
      </c>
      <c r="H77" s="3">
        <f t="shared" si="6"/>
        <v>0.79750751999999991</v>
      </c>
      <c r="J77" s="2">
        <v>1986</v>
      </c>
    </row>
    <row r="78" spans="6:12" x14ac:dyDescent="0.25">
      <c r="F78" s="2">
        <v>1987</v>
      </c>
      <c r="G78" s="13">
        <v>8.4960000000000004</v>
      </c>
      <c r="H78" s="3">
        <f t="shared" si="6"/>
        <v>0.79853055999999989</v>
      </c>
      <c r="J78" s="2">
        <v>1987</v>
      </c>
    </row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16"/>
  <sheetViews>
    <sheetView workbookViewId="0"/>
  </sheetViews>
  <sheetFormatPr defaultRowHeight="15" x14ac:dyDescent="0.25"/>
  <cols>
    <col min="1" max="1" width="66" bestFit="1" customWidth="1"/>
  </cols>
  <sheetData>
    <row r="1" spans="1:5" x14ac:dyDescent="0.25">
      <c r="A1" t="s">
        <v>34</v>
      </c>
    </row>
    <row r="2" spans="1:5" x14ac:dyDescent="0.25">
      <c r="A2" s="4" t="s">
        <v>35</v>
      </c>
    </row>
    <row r="3" spans="1:5" x14ac:dyDescent="0.25">
      <c r="E3" s="2"/>
    </row>
    <row r="4" spans="1:5" x14ac:dyDescent="0.25">
      <c r="A4" s="16"/>
      <c r="B4" s="12" t="s">
        <v>44</v>
      </c>
      <c r="C4" s="12" t="s">
        <v>45</v>
      </c>
      <c r="D4" s="12" t="s">
        <v>46</v>
      </c>
      <c r="E4" s="2"/>
    </row>
    <row r="5" spans="1:5" x14ac:dyDescent="0.25">
      <c r="A5" s="16" t="s">
        <v>43</v>
      </c>
      <c r="B5" s="12">
        <v>1950</v>
      </c>
      <c r="C5" s="12">
        <v>1975</v>
      </c>
      <c r="D5" s="12">
        <v>1975</v>
      </c>
      <c r="E5" s="2"/>
    </row>
    <row r="6" spans="1:5" x14ac:dyDescent="0.25">
      <c r="A6" t="s">
        <v>36</v>
      </c>
      <c r="B6" s="2">
        <v>0.84</v>
      </c>
      <c r="C6" s="2"/>
      <c r="D6" s="2">
        <v>0.26</v>
      </c>
    </row>
    <row r="7" spans="1:5" x14ac:dyDescent="0.25">
      <c r="A7" t="s">
        <v>37</v>
      </c>
      <c r="B7" s="2">
        <v>0.65</v>
      </c>
      <c r="C7" s="2">
        <v>0.85</v>
      </c>
      <c r="D7" s="2">
        <v>0.28000000000000003</v>
      </c>
    </row>
    <row r="8" spans="1:5" x14ac:dyDescent="0.25">
      <c r="A8" t="s">
        <v>38</v>
      </c>
      <c r="B8" s="2">
        <v>0.61</v>
      </c>
      <c r="C8" s="2">
        <v>0.63</v>
      </c>
      <c r="D8" s="2">
        <v>0.06</v>
      </c>
    </row>
    <row r="9" spans="1:5" x14ac:dyDescent="0.25">
      <c r="A9" t="s">
        <v>39</v>
      </c>
      <c r="B9" s="2">
        <v>0.61</v>
      </c>
      <c r="C9" s="2">
        <v>0.75</v>
      </c>
      <c r="D9" s="2">
        <v>0.06</v>
      </c>
    </row>
    <row r="10" spans="1:5" x14ac:dyDescent="0.25">
      <c r="A10" t="s">
        <v>40</v>
      </c>
      <c r="B10" s="2"/>
      <c r="C10" s="2">
        <v>0.62</v>
      </c>
      <c r="D10" s="2">
        <v>0.03</v>
      </c>
    </row>
    <row r="11" spans="1:5" x14ac:dyDescent="0.25">
      <c r="A11" t="s">
        <v>41</v>
      </c>
      <c r="B11" s="2">
        <v>0.6</v>
      </c>
      <c r="C11" s="2"/>
      <c r="D11" s="2">
        <v>0.06</v>
      </c>
    </row>
    <row r="12" spans="1:5" x14ac:dyDescent="0.25">
      <c r="A12" t="s">
        <v>42</v>
      </c>
      <c r="B12" s="2">
        <v>0.49</v>
      </c>
      <c r="C12" s="2"/>
      <c r="D12" s="2">
        <v>0.04</v>
      </c>
    </row>
    <row r="13" spans="1:5" x14ac:dyDescent="0.25">
      <c r="A13" t="s">
        <v>47</v>
      </c>
      <c r="B13" s="2">
        <v>0.42</v>
      </c>
      <c r="C13" s="2">
        <v>0.45</v>
      </c>
      <c r="D13" s="2">
        <v>0.02</v>
      </c>
    </row>
    <row r="14" spans="1:5" x14ac:dyDescent="0.25">
      <c r="A14" t="s">
        <v>48</v>
      </c>
      <c r="B14" s="2">
        <v>0.25</v>
      </c>
      <c r="C14" s="2"/>
      <c r="D14" s="2"/>
    </row>
    <row r="15" spans="1:5" x14ac:dyDescent="0.25">
      <c r="A15" t="s">
        <v>49</v>
      </c>
      <c r="B15" s="2"/>
      <c r="C15" s="2">
        <v>0.75</v>
      </c>
      <c r="D15" s="2"/>
    </row>
    <row r="16" spans="1:5" x14ac:dyDescent="0.25">
      <c r="A16" t="s">
        <v>50</v>
      </c>
      <c r="B16" s="2">
        <v>0.09</v>
      </c>
      <c r="C16" s="2">
        <v>0.2</v>
      </c>
      <c r="D16" s="2"/>
    </row>
  </sheetData>
  <hyperlinks>
    <hyperlink ref="A2" r:id="rId1" xr:uid="{00000000-0004-0000-05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D13"/>
  <sheetViews>
    <sheetView workbookViewId="0">
      <selection activeCell="G25" sqref="G25"/>
    </sheetView>
  </sheetViews>
  <sheetFormatPr defaultColWidth="9.140625" defaultRowHeight="12.75" x14ac:dyDescent="0.2"/>
  <cols>
    <col min="1" max="2" width="9.140625" style="19"/>
    <col min="3" max="3" width="12" style="19" bestFit="1" customWidth="1"/>
    <col min="4" max="16384" width="9.140625" style="19"/>
  </cols>
  <sheetData>
    <row r="1" spans="1:4" x14ac:dyDescent="0.2">
      <c r="A1" s="19" t="s">
        <v>59</v>
      </c>
    </row>
    <row r="2" spans="1:4" ht="15" x14ac:dyDescent="0.25">
      <c r="A2" s="4" t="s">
        <v>60</v>
      </c>
    </row>
    <row r="3" spans="1:4" ht="15" x14ac:dyDescent="0.25">
      <c r="A3" s="4"/>
    </row>
    <row r="4" spans="1:4" x14ac:dyDescent="0.2">
      <c r="B4" s="19" t="s">
        <v>56</v>
      </c>
      <c r="C4" s="19" t="s">
        <v>57</v>
      </c>
      <c r="D4" s="19" t="s">
        <v>61</v>
      </c>
    </row>
    <row r="5" spans="1:4" x14ac:dyDescent="0.2">
      <c r="A5" s="19">
        <v>1</v>
      </c>
      <c r="B5" s="19">
        <v>2011</v>
      </c>
      <c r="C5" s="19">
        <v>87.191666666666706</v>
      </c>
      <c r="D5" s="19">
        <f>C5/100</f>
        <v>0.87191666666666701</v>
      </c>
    </row>
    <row r="6" spans="1:4" x14ac:dyDescent="0.2">
      <c r="A6" s="19">
        <v>2</v>
      </c>
      <c r="B6" s="19">
        <v>2012</v>
      </c>
      <c r="C6" s="19">
        <v>89.745454545454507</v>
      </c>
      <c r="D6" s="19">
        <f t="shared" ref="D6:D13" si="0">C6/100</f>
        <v>0.89745454545454506</v>
      </c>
    </row>
    <row r="7" spans="1:4" x14ac:dyDescent="0.2">
      <c r="A7" s="19">
        <v>3</v>
      </c>
      <c r="B7" s="19">
        <v>2013</v>
      </c>
      <c r="C7" s="19">
        <v>85.872</v>
      </c>
      <c r="D7" s="19">
        <f t="shared" si="0"/>
        <v>0.85872000000000004</v>
      </c>
    </row>
    <row r="8" spans="1:4" x14ac:dyDescent="0.2">
      <c r="A8" s="19">
        <v>4</v>
      </c>
      <c r="B8" s="19">
        <v>2014</v>
      </c>
      <c r="C8" s="19">
        <v>86.466666666666697</v>
      </c>
      <c r="D8" s="19">
        <f t="shared" si="0"/>
        <v>0.86466666666666692</v>
      </c>
    </row>
    <row r="9" spans="1:4" x14ac:dyDescent="0.2">
      <c r="A9" s="19">
        <v>5</v>
      </c>
      <c r="B9" s="19">
        <v>2015</v>
      </c>
      <c r="C9" s="19">
        <v>86.181818181818201</v>
      </c>
      <c r="D9" s="19">
        <f t="shared" si="0"/>
        <v>0.86181818181818204</v>
      </c>
    </row>
    <row r="10" spans="1:4" x14ac:dyDescent="0.2">
      <c r="A10" s="19">
        <v>6</v>
      </c>
      <c r="B10" s="19">
        <v>2016</v>
      </c>
      <c r="C10" s="19">
        <v>85.82</v>
      </c>
      <c r="D10" s="19">
        <f t="shared" si="0"/>
        <v>0.85819999999999996</v>
      </c>
    </row>
    <row r="11" spans="1:4" x14ac:dyDescent="0.2">
      <c r="A11" s="19">
        <v>7</v>
      </c>
      <c r="B11" s="19">
        <v>2017</v>
      </c>
      <c r="C11" s="19">
        <v>86.133333333333297</v>
      </c>
      <c r="D11" s="19">
        <f t="shared" si="0"/>
        <v>0.86133333333333295</v>
      </c>
    </row>
    <row r="12" spans="1:4" x14ac:dyDescent="0.2">
      <c r="A12" s="19">
        <v>8</v>
      </c>
      <c r="B12" s="19">
        <v>2018</v>
      </c>
      <c r="C12" s="19">
        <v>85</v>
      </c>
      <c r="D12" s="19">
        <f t="shared" si="0"/>
        <v>0.85</v>
      </c>
    </row>
    <row r="13" spans="1:4" x14ac:dyDescent="0.2">
      <c r="A13" s="19">
        <v>9</v>
      </c>
      <c r="B13" s="19">
        <v>2021</v>
      </c>
      <c r="C13" s="19">
        <v>85.307692307692307</v>
      </c>
      <c r="D13" s="19">
        <f t="shared" si="0"/>
        <v>0.85307692307692307</v>
      </c>
    </row>
  </sheetData>
  <hyperlinks>
    <hyperlink ref="A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6"/>
  <sheetViews>
    <sheetView workbookViewId="0">
      <selection activeCell="D34" sqref="D34"/>
    </sheetView>
  </sheetViews>
  <sheetFormatPr defaultRowHeight="15" x14ac:dyDescent="0.25"/>
  <cols>
    <col min="1" max="1" width="12.85546875" customWidth="1"/>
    <col min="2" max="2" width="14.140625" customWidth="1"/>
    <col min="3" max="3" width="18.42578125" customWidth="1"/>
    <col min="4" max="4" width="25.85546875" customWidth="1"/>
    <col min="6" max="6" width="18.5703125" bestFit="1" customWidth="1"/>
  </cols>
  <sheetData>
    <row r="1" spans="1:6" x14ac:dyDescent="0.25">
      <c r="A1" s="22" t="s">
        <v>84</v>
      </c>
    </row>
    <row r="3" spans="1:6" x14ac:dyDescent="0.25">
      <c r="A3" s="12" t="s">
        <v>0</v>
      </c>
      <c r="B3" s="12" t="s">
        <v>7</v>
      </c>
      <c r="C3" s="12" t="s">
        <v>85</v>
      </c>
      <c r="D3" s="12" t="s">
        <v>86</v>
      </c>
      <c r="E3" s="12" t="s">
        <v>87</v>
      </c>
      <c r="F3" s="12" t="s">
        <v>88</v>
      </c>
    </row>
    <row r="4" spans="1:6" x14ac:dyDescent="0.25">
      <c r="A4" s="2" t="s">
        <v>89</v>
      </c>
      <c r="B4" s="2" t="s">
        <v>90</v>
      </c>
      <c r="C4" s="2" t="s">
        <v>91</v>
      </c>
      <c r="D4" s="2" t="s">
        <v>92</v>
      </c>
      <c r="E4" s="23">
        <v>0.6</v>
      </c>
      <c r="F4" s="2">
        <v>0.6</v>
      </c>
    </row>
    <row r="5" spans="1:6" x14ac:dyDescent="0.25">
      <c r="A5" s="2" t="s">
        <v>89</v>
      </c>
      <c r="B5" s="2">
        <v>2008</v>
      </c>
      <c r="C5" s="2" t="s">
        <v>91</v>
      </c>
      <c r="D5" s="2" t="s">
        <v>93</v>
      </c>
      <c r="E5" s="2" t="s">
        <v>94</v>
      </c>
      <c r="F5" s="2">
        <v>0.74</v>
      </c>
    </row>
    <row r="6" spans="1:6" x14ac:dyDescent="0.25">
      <c r="A6" s="2" t="s">
        <v>89</v>
      </c>
      <c r="B6" s="2">
        <v>2008</v>
      </c>
      <c r="C6" s="2" t="s">
        <v>91</v>
      </c>
      <c r="D6" s="2" t="s">
        <v>95</v>
      </c>
      <c r="E6" s="2" t="s">
        <v>96</v>
      </c>
      <c r="F6" s="2">
        <v>0.86</v>
      </c>
    </row>
    <row r="7" spans="1:6" x14ac:dyDescent="0.25">
      <c r="A7" s="2" t="s">
        <v>89</v>
      </c>
      <c r="B7" s="2">
        <v>2008</v>
      </c>
      <c r="C7" s="2" t="s">
        <v>97</v>
      </c>
      <c r="D7" s="2" t="s">
        <v>98</v>
      </c>
      <c r="E7" s="23">
        <v>1</v>
      </c>
      <c r="F7" s="2">
        <v>1</v>
      </c>
    </row>
    <row r="8" spans="1:6" x14ac:dyDescent="0.25">
      <c r="A8" s="2" t="s">
        <v>89</v>
      </c>
      <c r="B8" s="2">
        <v>2008</v>
      </c>
      <c r="C8" s="2" t="s">
        <v>99</v>
      </c>
      <c r="D8" s="2" t="s">
        <v>100</v>
      </c>
      <c r="E8" s="2" t="s">
        <v>101</v>
      </c>
      <c r="F8" s="2"/>
    </row>
    <row r="9" spans="1:6" x14ac:dyDescent="0.25">
      <c r="A9" s="2" t="s">
        <v>89</v>
      </c>
      <c r="B9" s="2">
        <v>2008</v>
      </c>
      <c r="C9" s="2" t="s">
        <v>99</v>
      </c>
      <c r="D9" s="2" t="s">
        <v>102</v>
      </c>
      <c r="E9" s="2" t="s">
        <v>103</v>
      </c>
      <c r="F9" s="2"/>
    </row>
    <row r="10" spans="1:6" x14ac:dyDescent="0.25">
      <c r="A10" s="2" t="s">
        <v>89</v>
      </c>
      <c r="B10" s="2">
        <v>2008</v>
      </c>
      <c r="C10" s="2" t="s">
        <v>104</v>
      </c>
      <c r="D10" s="2" t="s">
        <v>100</v>
      </c>
      <c r="E10" s="2" t="s">
        <v>105</v>
      </c>
      <c r="F10" s="2"/>
    </row>
    <row r="11" spans="1:6" x14ac:dyDescent="0.25">
      <c r="A11" s="2" t="s">
        <v>89</v>
      </c>
      <c r="B11" s="2">
        <v>2008</v>
      </c>
      <c r="C11" s="2" t="s">
        <v>104</v>
      </c>
      <c r="D11" s="2" t="s">
        <v>102</v>
      </c>
      <c r="E11" s="2" t="s">
        <v>106</v>
      </c>
      <c r="F11" s="2"/>
    </row>
    <row r="12" spans="1:6" x14ac:dyDescent="0.25">
      <c r="A12" s="2" t="s">
        <v>89</v>
      </c>
      <c r="B12" s="2">
        <v>2008</v>
      </c>
      <c r="C12" s="2" t="s">
        <v>107</v>
      </c>
      <c r="D12" s="2" t="s">
        <v>108</v>
      </c>
      <c r="E12" s="2" t="s">
        <v>109</v>
      </c>
      <c r="F12" s="2"/>
    </row>
    <row r="13" spans="1:6" x14ac:dyDescent="0.25">
      <c r="A13" s="2" t="s">
        <v>89</v>
      </c>
      <c r="B13" s="2">
        <v>2008</v>
      </c>
      <c r="C13" s="2" t="s">
        <v>107</v>
      </c>
      <c r="D13" s="2" t="s">
        <v>110</v>
      </c>
      <c r="E13" s="2" t="s">
        <v>111</v>
      </c>
      <c r="F13" s="2"/>
    </row>
    <row r="14" spans="1:6" x14ac:dyDescent="0.25">
      <c r="A14" s="2" t="s">
        <v>89</v>
      </c>
      <c r="B14" s="2">
        <v>2008</v>
      </c>
      <c r="C14" s="2" t="s">
        <v>107</v>
      </c>
      <c r="D14" s="2" t="s">
        <v>112</v>
      </c>
      <c r="E14" s="2" t="s">
        <v>113</v>
      </c>
      <c r="F14" s="2"/>
    </row>
    <row r="15" spans="1:6" x14ac:dyDescent="0.25">
      <c r="A15" s="2"/>
      <c r="B15" s="2"/>
      <c r="C15" s="2"/>
      <c r="D15" s="2"/>
      <c r="E15" s="2"/>
    </row>
    <row r="16" spans="1:6" x14ac:dyDescent="0.25">
      <c r="A16" s="2"/>
      <c r="B16" s="2"/>
      <c r="C16" s="2"/>
      <c r="D16" s="2"/>
      <c r="E1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REFS</vt:lpstr>
      <vt:lpstr>FIN_ETA</vt:lpstr>
      <vt:lpstr>Calcs</vt:lpstr>
      <vt:lpstr>NRCAN_2004</vt:lpstr>
      <vt:lpstr>Schipper_1991</vt:lpstr>
      <vt:lpstr>Ayres_2005</vt:lpstr>
      <vt:lpstr>EnergyStar_2021</vt:lpstr>
      <vt:lpstr>CMHC_2008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2022-07-07T09:56:47Z</dcterms:modified>
</cp:coreProperties>
</file>