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template_state_4.0\webappdata\"/>
    </mc:Choice>
  </mc:AlternateContent>
  <xr:revisionPtr revIDLastSave="0" documentId="13_ncr:1_{0DFD978A-15BA-4EAA-9BDC-8F0575485FF2}" xr6:coauthVersionLast="47" xr6:coauthVersionMax="47" xr10:uidLastSave="{00000000-0000-0000-0000-000000000000}"/>
  <bookViews>
    <workbookView xWindow="5820" yWindow="0" windowWidth="15690" windowHeight="12863"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<sst xmlns="http://schemas.openxmlformats.org/spreadsheetml/2006/main" count="42870" uniqueCount="4488">
  <si>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</si>
  <si>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</si>
  <si>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</si>
  <si>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</si>
  <si>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</si>
  <si>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</si>
  <si>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</si>
  <si>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</si>
  <si>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</si>
  <si>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</si>
  <si>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</si>
  <si>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</si>
  <si>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</si>
  <si>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</si>
  <si>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</si>
  <si>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</si>
  <si>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</si>
  <si>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</si>
  <si>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</si>
  <si>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</si>
  <si>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</si>
  <si>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</si>
  <si>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</si>
  <si>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</si>
  <si>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</si>
  <si>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</si>
  <si>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</si>
  <si>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</si>
  <si>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</si>
  <si>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</si>
  <si>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</si>
  <si>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</si>
  <si>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</si>
  <si>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</si>
  <si>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</si>
  <si>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</si>
  <si>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</si>
  <si>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</si>
  <si>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</si>
  <si>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</si>
  <si>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</si>
  <si>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</si>
  <si>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</si>
  <si>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</si>
  <si>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</si>
  <si>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</si>
  <si>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</si>
  <si>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</si>
  <si>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</si>
  <si>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</si>
  <si>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</si>
  <si>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</si>
  <si>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</si>
  <si>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</si>
  <si>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</si>
  <si>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</si>
  <si>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</si>
  <si>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</si>
  <si>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</si>
  <si>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</si>
  <si>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</si>
  <si>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</si>
  <si>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</si>
  <si>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</si>
  <si>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</si>
  <si>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</si>
  <si>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</si>
  <si>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</si>
  <si>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</si>
  <si>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</si>
  <si>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</si>
  <si>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</si>
  <si>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</si>
  <si>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</si>
  <si>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</si>
  <si>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</si>
  <si>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</si>
  <si>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</si>
  <si>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</si>
  <si>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</si>
  <si>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</si>
  <si>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</si>
  <si>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</si>
  <si>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</si>
  <si>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</si>
  <si>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</si>
  <si>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</si>
  <si>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</si>
  <si>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</si>
  <si>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</si>
  <si>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</si>
  <si>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</si>
  <si>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</si>
  <si>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</si>
  <si>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</si>
  <si>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</si>
  <si>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</si>
  <si>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</si>
  <si>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</si>
  <si>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</si>
  <si>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</si>
  <si>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</si>
  <si>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</si>
  <si>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</si>
  <si>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</si>
  <si>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</si>
  <si>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</si>
  <si>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</si>
  <si>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</si>
  <si>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</si>
  <si>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</si>
  <si>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</si>
  <si>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</si>
  <si>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</si>
  <si>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</si>
  <si>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</si>
  <si>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</si>
  <si>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</si>
  <si>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</si>
  <si>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</si>
  <si>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</si>
  <si>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</si>
  <si>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</si>
  <si>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</si>
  <si>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</si>
  <si>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</si>
  <si>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</si>
  <si>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</si>
  <si>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</si>
  <si>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</si>
  <si>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</si>
  <si>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</si>
  <si>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</si>
  <si>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</si>
  <si>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</si>
  <si>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</si>
  <si>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</si>
  <si>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</si>
  <si>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</si>
  <si>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</si>
  <si>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</si>
  <si>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</si>
  <si>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</si>
  <si>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</si>
  <si>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</si>
  <si>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</si>
  <si>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</si>
  <si>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</si>
  <si>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</si>
  <si>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</si>
  <si>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</si>
  <si>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</si>
  <si>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</si>
  <si>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</si>
  <si>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</si>
  <si>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</si>
  <si>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</si>
  <si>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</si>
  <si>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</si>
  <si>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</si>
  <si>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</si>
  <si>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</si>
  <si>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</si>
  <si>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</si>
  <si>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</si>
  <si>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</si>
  <si>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</si>
  <si>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</si>
  <si>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</si>
  <si>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</si>
  <si>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</si>
  <si>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</si>
  <si>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</si>
  <si>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</si>
  <si>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</si>
  <si>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</si>
  <si>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</si>
  <si>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</si>
  <si>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</si>
  <si>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</si>
  <si>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</si>
  <si>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</si>
  <si>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</si>
  <si>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</si>
  <si>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</si>
  <si>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</si>
  <si>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</si>
  <si>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</si>
  <si>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</si>
  <si>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</si>
  <si>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</si>
  <si>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</si>
  <si>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</si>
  <si>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</si>
  <si>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</si>
  <si>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</si>
  <si>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</si>
  <si>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</si>
  <si>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</si>
  <si>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</si>
  <si>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</si>
  <si>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</si>
  <si>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</si>
  <si>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</si>
  <si>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</si>
  <si>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</si>
  <si>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</si>
  <si>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</si>
  <si>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</si>
  <si>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</si>
  <si>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</si>
  <si>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</si>
  <si>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</si>
  <si>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</si>
  <si>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</si>
  <si>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</si>
  <si>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</si>
  <si>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</si>
  <si>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</si>
  <si>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</si>
  <si>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</si>
  <si>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</si>
  <si>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</si>
  <si>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</si>
  <si>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</si>
  <si>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</si>
  <si>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</si>
  <si>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</si>
  <si>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</si>
  <si>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</si>
  <si>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</si>
  <si>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</si>
  <si>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</si>
  <si>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</si>
  <si>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</si>
  <si>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</si>
  <si>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</si>
  <si>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</si>
  <si>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</si>
  <si>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</si>
  <si>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</si>
  <si>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</si>
  <si>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</si>
  <si>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</si>
  <si>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</si>
  <si>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</si>
  <si>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</si>
  <si>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</si>
  <si>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</si>
  <si>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</si>
  <si>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</si>
  <si>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</si>
  <si>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</si>
  <si>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</si>
  <si>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</si>
  <si>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</si>
  <si>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</si>
  <si>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</si>
  <si>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</si>
  <si>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</si>
  <si>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</si>
  <si>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</si>
  <si>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</si>
  <si>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</si>
  <si>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</si>
  <si>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</si>
  <si>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</si>
  <si>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</si>
  <si>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</si>
  <si>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</si>
  <si>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</si>
  <si>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</si>
  <si>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</si>
  <si>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</si>
  <si>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</si>
  <si>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</si>
  <si>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</si>
  <si>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</si>
  <si>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</si>
  <si>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</si>
  <si>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</si>
  <si>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</si>
  <si>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</si>
  <si>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</si>
  <si>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</si>
  <si>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</si>
  <si>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</si>
  <si>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</si>
  <si>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</si>
  <si>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</si>
  <si>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</si>
  <si>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</si>
  <si>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</si>
  <si>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</si>
  <si>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</si>
  <si>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</si>
  <si>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</si>
  <si>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</si>
  <si>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</si>
  <si>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</si>
  <si>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</si>
  <si>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</si>
  <si>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</si>
  <si>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</si>
  <si>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</si>
  <si>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</si>
  <si>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</si>
  <si>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</si>
  <si>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</si>
  <si>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</si>
  <si>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</si>
  <si>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</si>
  <si>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</si>
  <si>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</si>
  <si>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</si>
  <si>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</si>
  <si>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</si>
  <si>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</si>
  <si>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</si>
  <si>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</si>
  <si>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</si>
  <si>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</si>
  <si>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</si>
  <si>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</si>
  <si>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</si>
  <si>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</si>
  <si>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</si>
  <si>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</si>
  <si>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</si>
  <si>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</si>
  <si>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</si>
  <si>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</si>
  <si>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</si>
  <si>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</si>
  <si>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</si>
  <si>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</si>
  <si>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</si>
  <si>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</si>
  <si>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</si>
  <si>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</si>
  <si>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</si>
  <si>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</si>
  <si>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</si>
  <si>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</si>
  <si>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</si>
  <si>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</si>
  <si>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</si>
  <si>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</si>
  <si>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</si>
  <si>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</si>
  <si>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</si>
  <si>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</si>
  <si>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</si>
  <si>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</si>
  <si>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</si>
  <si>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</si>
  <si>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</si>
  <si>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</si>
  <si>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</si>
  <si>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</si>
  <si>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</si>
  <si>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</si>
  <si>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</si>
  <si>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</si>
  <si>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</si>
  <si>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</si>
  <si>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</si>
  <si>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</si>
  <si>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</si>
  <si>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</si>
  <si>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</si>
  <si>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</si>
  <si>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</si>
  <si>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</si>
  <si>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</si>
  <si>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</si>
  <si>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</si>
  <si>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</si>
  <si>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</si>
  <si>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</si>
  <si>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</si>
  <si>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</si>
  <si>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</si>
  <si>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</si>
  <si>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</si>
  <si>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</si>
  <si>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</si>
  <si>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</si>
  <si>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</si>
  <si>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</si>
  <si>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</si>
  <si>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</si>
  <si>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</si>
  <si>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</si>
  <si>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</si>
  <si>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</si>
  <si>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</si>
  <si>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</si>
  <si>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</si>
  <si>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</si>
  <si>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</si>
  <si>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</si>
  <si>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</si>
  <si>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</si>
  <si>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</si>
  <si>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</si>
  <si>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</si>
  <si>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</si>
  <si>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</si>
  <si>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</si>
  <si>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</si>
  <si>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</si>
  <si>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</si>
  <si>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</si>
  <si>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</si>
  <si>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</si>
  <si>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</si>
  <si>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</si>
  <si>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</si>
  <si>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</si>
  <si>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</si>
  <si>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</si>
  <si>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</si>
  <si>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</si>
  <si>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</si>
  <si>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</si>
  <si>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</si>
  <si>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</si>
  <si>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</si>
  <si>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</si>
  <si>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</si>
  <si>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</si>
  <si>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</si>
  <si>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</si>
  <si>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</si>
  <si>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</si>
  <si>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</si>
  <si>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</si>
  <si>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</si>
  <si>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</si>
  <si>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</si>
  <si>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</si>
  <si>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</si>
  <si>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</si>
  <si>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</si>
  <si>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</si>
  <si>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</si>
  <si>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</si>
  <si>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</si>
  <si>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</si>
  <si>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</si>
  <si>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</si>
  <si>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</si>
  <si>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</si>
  <si>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</si>
  <si>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</si>
  <si>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</si>
  <si>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</si>
  <si>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</si>
  <si>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</si>
  <si>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</si>
  <si>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</si>
  <si>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</si>
  <si>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</si>
  <si>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</si>
  <si>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</si>
  <si>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</si>
  <si>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</si>
  <si>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</si>
  <si>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</si>
  <si>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</si>
  <si>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</si>
  <si>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</si>
  <si>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</si>
  <si>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</si>
  <si>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</si>
  <si>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</si>
  <si>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</si>
  <si>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</si>
  <si>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</si>
  <si>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</si>
  <si>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</si>
  <si>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</si>
  <si>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</si>
  <si>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</si>
  <si>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</si>
  <si>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</si>
  <si>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</si>
  <si>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</si>
  <si>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</si>
  <si>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</si>
  <si>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</si>
  <si>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</si>
  <si>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</si>
  <si>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</si>
  <si>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</si>
  <si>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</si>
  <si>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</si>
  <si>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</si>
  <si>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</si>
  <si>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</si>
  <si>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</si>
  <si>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</si>
  <si>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</si>
  <si>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</si>
  <si>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</si>
  <si>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</si>
  <si>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</si>
  <si>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</si>
  <si>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</si>
  <si>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</si>
  <si>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</si>
  <si>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</si>
  <si>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</si>
  <si>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</si>
  <si>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</si>
  <si>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</si>
  <si>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</si>
  <si>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</si>
  <si>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</si>
  <si>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</si>
  <si>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</si>
  <si>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</si>
  <si>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</si>
  <si>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</si>
  <si>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</si>
  <si>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</si>
  <si>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</si>
  <si>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</si>
  <si>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</si>
  <si>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</si>
  <si>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</si>
  <si>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</si>
  <si>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</si>
  <si>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</si>
  <si>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</si>
  <si>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</si>
  <si>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</si>
  <si>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</si>
  <si>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</si>
  <si>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</si>
  <si>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</si>
  <si>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</si>
  <si>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</si>
  <si>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</si>
  <si>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</si>
  <si>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</si>
  <si>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</si>
  <si>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</si>
  <si>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</si>
  <si>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</si>
  <si>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</si>
  <si>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</si>
  <si>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</si>
  <si>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</si>
  <si>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</si>
  <si>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</si>
  <si>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</si>
  <si>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</si>
  <si>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</si>
  <si>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</si>
  <si>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</si>
  <si>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</si>
  <si>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</si>
  <si>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</si>
  <si>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</si>
  <si>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</si>
  <si>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</si>
  <si>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</si>
  <si>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</si>
  <si>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</si>
  <si>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</si>
  <si>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</si>
  <si>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</si>
  <si>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</si>
  <si>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</si>
  <si>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</si>
  <si>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</si>
  <si>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</si>
  <si>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</si>
  <si>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</si>
  <si>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</si>
  <si>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</si>
  <si>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</si>
  <si>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</si>
  <si>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</si>
  <si>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</si>
  <si>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</si>
  <si>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</si>
  <si>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</si>
  <si>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</si>
  <si>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</si>
  <si>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</si>
  <si>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</si>
  <si>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</si>
  <si>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</si>
  <si>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</si>
  <si>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</si>
  <si>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</si>
  <si>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</si>
  <si>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</si>
  <si>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</si>
  <si>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</si>
  <si>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</si>
  <si>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</si>
  <si>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</si>
  <si>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</si>
  <si>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</si>
  <si>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</si>
  <si>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</si>
  <si>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</si>
  <si>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</si>
  <si>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</si>
  <si>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</si>
  <si>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</si>
  <si>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</si>
  <si>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</si>
  <si>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</si>
  <si>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</si>
  <si>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</si>
  <si>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</si>
  <si>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</si>
  <si>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</si>
  <si>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</si>
  <si>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</si>
  <si>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</si>
  <si>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</si>
  <si>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</si>
  <si>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</si>
  <si>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</si>
  <si>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</si>
  <si>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</si>
  <si>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</si>
  <si>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</si>
  <si>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</si>
  <si>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</si>
  <si>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</si>
  <si>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</si>
  <si>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</si>
  <si>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</si>
  <si>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</si>
  <si>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</si>
  <si>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</si>
  <si>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</si>
  <si>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</si>
  <si>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</si>
  <si>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</si>
  <si>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</si>
  <si>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</si>
  <si>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</si>
  <si>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</si>
  <si>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</si>
  <si>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</si>
  <si>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</si>
  <si>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</si>
  <si>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</si>
  <si>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</si>
  <si>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</si>
  <si>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</si>
  <si>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</si>
  <si>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</si>
  <si>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</si>
  <si>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</si>
  <si>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</si>
  <si>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</si>
  <si>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</si>
  <si>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</si>
  <si>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</si>
  <si>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</si>
  <si>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</si>
  <si>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</si>
  <si>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</si>
  <si>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</si>
  <si>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</si>
  <si>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</si>
  <si>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</si>
  <si>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</si>
  <si>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</si>
  <si>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</si>
  <si>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</si>
  <si>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</si>
  <si>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</si>
  <si>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</si>
  <si>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</si>
  <si>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</si>
  <si>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</si>
  <si>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</si>
  <si>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</si>
  <si>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</si>
  <si>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</si>
  <si>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</si>
  <si>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</si>
  <si>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</si>
  <si>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</si>
  <si>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</si>
  <si>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</si>
  <si>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</si>
  <si>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</si>
  <si>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</si>
  <si>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</si>
  <si>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</si>
  <si>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</si>
  <si>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</si>
  <si>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</si>
  <si>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</si>
  <si>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</si>
  <si>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</si>
  <si>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</si>
  <si>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</si>
  <si>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</si>
  <si>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</si>
  <si>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</si>
  <si>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</si>
  <si>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</si>
  <si>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</si>
  <si>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</si>
  <si>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</si>
  <si>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</si>
  <si>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</si>
  <si>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</si>
  <si>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</si>
  <si>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</si>
  <si>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</si>
  <si>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</si>
  <si>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</si>
  <si>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</si>
  <si>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</si>
  <si>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</si>
  <si>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</si>
  <si>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</si>
  <si>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</si>
  <si>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</si>
  <si>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</si>
  <si>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</si>
  <si>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</si>
  <si>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</si>
  <si>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</si>
  <si>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</si>
  <si>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</si>
  <si>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</si>
  <si>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</si>
  <si>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</si>
  <si>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</si>
  <si>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</si>
  <si>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</si>
  <si>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</si>
  <si>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</si>
  <si>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</si>
  <si>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</si>
  <si>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</si>
  <si>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</si>
  <si>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</si>
  <si>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</si>
  <si>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</si>
  <si>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</si>
  <si>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</si>
  <si>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</si>
  <si>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</si>
  <si>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</si>
  <si>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</si>
  <si>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</si>
  <si>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</si>
  <si>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</si>
  <si>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</si>
  <si>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</si>
  <si>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</si>
  <si>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</si>
  <si>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</si>
  <si>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</si>
  <si>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</si>
  <si>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</si>
  <si>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</si>
  <si>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</si>
  <si>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</si>
  <si>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</si>
  <si>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</si>
  <si>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</si>
  <si>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</si>
  <si>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</si>
  <si>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</si>
  <si>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</si>
  <si>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</si>
  <si>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</si>
  <si>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</si>
  <si>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</si>
  <si>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</si>
  <si>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</si>
  <si>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</si>
  <si>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</si>
  <si>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</si>
  <si>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</si>
  <si>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</si>
  <si>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</si>
  <si>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</si>
  <si>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</si>
  <si>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</si>
  <si>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</si>
  <si>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</si>
  <si>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</si>
  <si>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</si>
  <si>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</si>
  <si>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</si>
  <si>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</si>
  <si>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</si>
  <si>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</si>
  <si>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</si>
  <si>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</si>
  <si>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</si>
  <si>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</si>
  <si>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</si>
  <si>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</si>
  <si>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</si>
  <si>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</si>
  <si>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</si>
  <si>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</si>
  <si>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</si>
  <si>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</si>
  <si>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</si>
  <si>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</si>
  <si>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</si>
  <si>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</si>
  <si>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</si>
  <si>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</si>
  <si>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</si>
  <si>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</si>
  <si>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</si>
  <si>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</si>
  <si>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</si>
  <si>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</si>
  <si>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</si>
  <si>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</si>
  <si>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</si>
  <si>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</si>
  <si>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</si>
  <si>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</si>
  <si>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</si>
  <si>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</si>
  <si>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</si>
  <si>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</si>
  <si>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</si>
  <si>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</si>
  <si>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</si>
  <si>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</si>
  <si>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</si>
  <si>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</si>
  <si>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</si>
  <si>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</si>
  <si>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</si>
  <si>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</si>
  <si>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</si>
  <si>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</si>
  <si>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</si>
  <si>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</si>
  <si>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</si>
  <si>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</si>
  <si>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</si>
  <si>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</si>
  <si>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</si>
  <si>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</si>
  <si>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</si>
  <si>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</si>
  <si>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</si>
  <si>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</si>
  <si>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</si>
  <si>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</si>
  <si>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</si>
  <si>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</si>
  <si>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</si>
  <si>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</si>
  <si>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</si>
  <si>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</si>
  <si>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</si>
  <si>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</si>
  <si>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</si>
  <si>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</si>
  <si>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</si>
  <si>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</si>
  <si>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</si>
  <si>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</si>
  <si>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</si>
  <si>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</si>
  <si>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</si>
  <si>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</si>
  <si>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</si>
  <si>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</si>
  <si>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</si>
  <si>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</si>
  <si>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</si>
  <si>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</si>
  <si>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</si>
  <si>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</si>
  <si>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</si>
  <si>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</si>
  <si>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</si>
  <si>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</si>
  <si>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</si>
  <si>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</si>
  <si>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</si>
  <si>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</si>
  <si>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</si>
  <si>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</si>
  <si>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</si>
  <si>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</si>
  <si>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</si>
  <si>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</si>
  <si>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</si>
  <si>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</si>
  <si>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</si>
  <si>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</si>
  <si>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</si>
  <si>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</si>
  <si>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</si>
  <si>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</si>
  <si>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</si>
  <si>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</si>
  <si>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</si>
  <si>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</si>
  <si>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</si>
  <si>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</si>
  <si>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</si>
  <si>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</si>
  <si>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</si>
  <si>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</si>
  <si>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</si>
  <si>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</si>
  <si>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</si>
  <si>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</si>
  <si>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</si>
  <si>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</si>
  <si>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</si>
  <si>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</si>
  <si>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</si>
  <si>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</si>
  <si>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</si>
  <si>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</si>
  <si>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</si>
  <si>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</si>
  <si>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</si>
  <si>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</si>
  <si>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</si>
  <si>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</si>
  <si>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</si>
  <si>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</si>
  <si>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</si>
  <si>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</si>
  <si>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</si>
  <si>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</si>
  <si>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</si>
  <si>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</si>
  <si>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</si>
  <si>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</si>
  <si>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</si>
  <si>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</si>
  <si>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</si>
  <si>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</si>
  <si>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</si>
  <si>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</si>
  <si>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</si>
  <si>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</si>
  <si>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</si>
  <si>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</si>
  <si>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</si>
  <si>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</si>
  <si>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</si>
  <si>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</si>
  <si>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</si>
  <si>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</si>
  <si>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</si>
  <si>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</si>
  <si>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</si>
  <si>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</si>
  <si>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</si>
  <si>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</si>
  <si>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</si>
  <si>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</si>
  <si>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</si>
  <si>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</si>
  <si>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</si>
  <si>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</si>
  <si>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</si>
  <si>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</si>
  <si>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</si>
  <si>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</si>
  <si>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</si>
  <si>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</si>
  <si>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</si>
  <si>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</si>
  <si>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</si>
  <si>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</si>
  <si>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</si>
  <si>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</si>
  <si>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</si>
  <si>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</si>
  <si>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</si>
  <si>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</si>
  <si>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</si>
  <si>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</si>
  <si>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</si>
  <si>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</si>
  <si>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</si>
  <si>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</si>
  <si>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</si>
  <si>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</si>
  <si>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</si>
  <si>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</si>
  <si>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</si>
  <si>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</si>
  <si>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</si>
  <si>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</si>
  <si>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</si>
  <si>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</si>
  <si>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</si>
  <si>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</si>
  <si>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</si>
  <si>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</si>
  <si>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</si>
  <si>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</si>
  <si>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</si>
  <si>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</si>
  <si>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</si>
  <si>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</si>
  <si>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</si>
  <si>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</si>
  <si>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</si>
  <si>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</si>
  <si>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</si>
  <si>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</si>
  <si>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</si>
  <si>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</si>
  <si>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</si>
  <si>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</si>
  <si>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</si>
  <si>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</si>
  <si>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</si>
  <si>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</si>
  <si>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</si>
  <si>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</si>
  <si>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</si>
  <si>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</si>
  <si>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</si>
  <si>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</si>
  <si>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</si>
  <si>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</si>
  <si>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</si>
  <si>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</si>
  <si>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</si>
  <si>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</si>
  <si>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</si>
  <si>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</si>
  <si>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</si>
  <si>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</si>
  <si>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</si>
  <si>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</si>
  <si>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</si>
  <si>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</si>
  <si>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</si>
  <si>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</si>
  <si>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</si>
  <si>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</si>
  <si>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</si>
  <si>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</si>
  <si>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</si>
  <si>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</si>
  <si>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</si>
  <si>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</si>
  <si>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</si>
  <si>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</si>
  <si>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</si>
  <si>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</si>
  <si>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</si>
  <si>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</si>
  <si>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</si>
  <si>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</si>
  <si>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</si>
  <si>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</si>
  <si>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</si>
  <si>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</si>
  <si>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</si>
  <si>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</si>
  <si>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</si>
  <si>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</si>
  <si>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</si>
  <si>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</si>
  <si>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</si>
  <si>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</si>
  <si>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</si>
  <si>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</si>
  <si>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</si>
  <si>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</si>
  <si>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</si>
  <si>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</si>
  <si>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</si>
  <si>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</si>
  <si>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</si>
  <si>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</si>
  <si>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</si>
  <si>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</si>
  <si>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</si>
  <si>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</si>
  <si>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</si>
  <si>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</si>
  <si>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</si>
  <si>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</si>
  <si>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</si>
  <si>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</si>
  <si>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</si>
  <si>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</si>
  <si>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</si>
  <si>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</si>
  <si>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</si>
  <si>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</si>
  <si>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</si>
  <si>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</si>
  <si>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</si>
  <si>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</si>
  <si>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</si>
  <si>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</si>
  <si>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</si>
  <si>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</si>
  <si>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</si>
  <si>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</si>
  <si>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</si>
  <si>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</si>
  <si>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</si>
  <si>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</si>
  <si>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</si>
  <si>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</si>
  <si>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</si>
  <si>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</si>
  <si>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</si>
  <si>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</si>
  <si>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</si>
  <si>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</si>
  <si>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</si>
  <si>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</si>
  <si>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</si>
  <si>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</si>
  <si>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</si>
  <si>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</si>
  <si>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</si>
  <si>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</si>
  <si>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</si>
  <si>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</si>
  <si>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</si>
  <si>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</si>
  <si>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</si>
  <si>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</si>
  <si>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</si>
  <si>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</si>
  <si>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</si>
  <si>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</si>
  <si>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</si>
  <si>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</si>
  <si>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</si>
  <si>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</si>
  <si>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</si>
  <si>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</si>
  <si>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</si>
  <si>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</si>
  <si>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</si>
  <si>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</si>
  <si>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</si>
  <si>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</si>
  <si>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</si>
  <si>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</si>
  <si>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</si>
  <si>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</si>
  <si>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</si>
  <si>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</si>
  <si>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</si>
  <si>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</si>
  <si>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</si>
  <si>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</si>
  <si>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</si>
  <si>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</si>
  <si>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</si>
  <si>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</si>
  <si>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</si>
  <si>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</si>
  <si>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</si>
  <si>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</si>
  <si>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</si>
  <si>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</si>
  <si>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</si>
  <si>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</si>
  <si>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</si>
  <si>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</si>
  <si>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</si>
  <si>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</si>
  <si>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</si>
  <si>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</si>
  <si>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</si>
  <si>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</si>
  <si>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</si>
  <si>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</si>
  <si>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</si>
  <si>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</si>
  <si>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</si>
  <si>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</si>
  <si>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</si>
  <si>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</si>
  <si>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</si>
  <si>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</si>
  <si>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</si>
  <si>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</si>
  <si>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</si>
  <si>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</si>
  <si>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</si>
  <si>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</si>
  <si>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</si>
  <si>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</si>
  <si>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</si>
  <si>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</si>
  <si>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</si>
  <si>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</si>
  <si>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</si>
  <si>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</si>
  <si>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</si>
  <si>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</si>
  <si>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</si>
  <si>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</si>
  <si>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</si>
  <si>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</si>
  <si>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</si>
  <si>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</si>
  <si>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</si>
  <si>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</si>
  <si>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</si>
  <si>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</si>
  <si>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</si>
  <si>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</si>
  <si>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</si>
  <si>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</si>
  <si>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</si>
  <si>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</si>
  <si>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</si>
  <si>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</si>
  <si>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</si>
  <si>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</si>
  <si>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</si>
  <si>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</si>
  <si>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</si>
  <si>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</si>
  <si>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</si>
  <si>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</si>
  <si>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</si>
  <si>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</si>
  <si>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</si>
  <si>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</si>
  <si>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</si>
  <si>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</si>
  <si>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</si>
  <si>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</si>
  <si>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</si>
  <si>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</si>
  <si>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</si>
  <si>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</si>
  <si>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</si>
  <si>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</si>
  <si>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</si>
  <si>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</si>
  <si>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</si>
  <si>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</si>
  <si>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</si>
  <si>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</si>
  <si>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</si>
  <si>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</si>
  <si>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</si>
  <si>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</si>
  <si>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</si>
  <si>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</si>
  <si>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</si>
  <si>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</si>
  <si>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</si>
  <si>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</si>
  <si>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</si>
  <si>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</si>
  <si>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</si>
  <si>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</si>
  <si>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</si>
  <si>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</si>
  <si>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</si>
  <si>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</si>
  <si>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</si>
  <si>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</si>
  <si>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</si>
  <si>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</si>
  <si>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</si>
  <si>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</si>
  <si>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</si>
  <si>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</si>
  <si>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</si>
  <si>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</si>
  <si>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</si>
  <si>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</si>
  <si>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</si>
  <si>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</si>
  <si>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</si>
  <si>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</si>
  <si>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</si>
  <si>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</si>
  <si>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</si>
  <si>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</si>
  <si>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</si>
  <si>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</si>
  <si>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</si>
  <si>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</si>
  <si>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</si>
  <si>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</si>
  <si>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</si>
  <si>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</si>
  <si>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</si>
  <si>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</si>
  <si>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</si>
  <si>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</si>
  <si>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</si>
  <si>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</si>
  <si>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</si>
  <si>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</si>
  <si>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</si>
  <si>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</si>
  <si>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</si>
  <si>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</si>
  <si>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</si>
  <si>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</si>
  <si>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</si>
  <si>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</si>
  <si>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</si>
  <si>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</si>
  <si>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</si>
  <si>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</si>
  <si>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</si>
  <si>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</si>
  <si>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</si>
  <si>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</si>
  <si>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</si>
  <si>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</si>
  <si>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</si>
  <si>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</si>
  <si>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</si>
  <si>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</si>
  <si>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</si>
  <si>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</si>
  <si>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</si>
  <si>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</si>
  <si>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</si>
  <si>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</si>
  <si>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</si>
  <si>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</si>
  <si>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</si>
  <si>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</si>
  <si>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</si>
  <si>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</si>
  <si>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</si>
  <si>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</si>
  <si>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</si>
  <si>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</si>
  <si>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</si>
  <si>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</si>
  <si>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</si>
  <si>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</si>
  <si>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</si>
  <si>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</si>
  <si>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</si>
  <si>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</si>
  <si>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</si>
  <si>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</si>
  <si>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</si>
  <si>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</si>
  <si>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</si>
  <si>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</si>
  <si>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</si>
  <si>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</si>
  <si>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</si>
  <si>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</si>
  <si>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</si>
  <si>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</si>
  <si>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</si>
  <si>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</si>
  <si>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</si>
  <si>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</si>
  <si>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</si>
  <si>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</si>
  <si>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</si>
  <si>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</si>
  <si>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</si>
  <si>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</si>
  <si>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</si>
  <si>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</si>
  <si>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</si>
  <si>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</si>
  <si>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</si>
  <si>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</si>
  <si>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</si>
  <si>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</si>
  <si>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</si>
  <si>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</si>
  <si>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</si>
  <si>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</si>
  <si>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</si>
  <si>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</si>
  <si>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</si>
  <si>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</si>
  <si>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</si>
  <si>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</si>
  <si>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</si>
  <si>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</si>
  <si>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</si>
  <si>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</si>
  <si>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</si>
  <si>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</si>
  <si>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</si>
  <si>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</si>
  <si>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</si>
  <si>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</si>
  <si>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</si>
  <si>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</si>
  <si>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</si>
  <si>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</si>
  <si>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</si>
  <si>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</si>
  <si>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</si>
  <si>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</si>
  <si>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</si>
  <si>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</si>
  <si>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</si>
  <si>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</si>
  <si>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</si>
  <si>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</si>
  <si>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</si>
  <si>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</si>
  <si>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</si>
  <si>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</si>
  <si>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</si>
  <si>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</si>
  <si>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</si>
  <si>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</si>
  <si>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</si>
  <si>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</si>
  <si>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</si>
  <si>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</si>
  <si>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</si>
  <si>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</si>
  <si>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</si>
  <si>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</si>
  <si>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</si>
  <si>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</si>
  <si>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</si>
  <si>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</si>
  <si>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</si>
  <si>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</si>
  <si>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</si>
  <si>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</si>
  <si>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</si>
  <si>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</si>
  <si>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</si>
  <si>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</si>
  <si>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</si>
  <si>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</si>
  <si>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</si>
  <si>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</si>
  <si>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</si>
  <si>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</si>
  <si>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</si>
  <si>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</si>
  <si>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</si>
  <si>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</si>
  <si>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</si>
  <si>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</si>
  <si>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</si>
  <si>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</si>
  <si>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</si>
  <si>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</si>
  <si>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</si>
  <si>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</si>
  <si>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</si>
  <si>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</si>
  <si>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</si>
  <si>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</si>
  <si>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</si>
  <si>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</si>
  <si>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</si>
  <si>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</si>
  <si>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</si>
  <si>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</si>
  <si>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</si>
  <si>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</si>
  <si>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</si>
  <si>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</si>
  <si>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</si>
  <si>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</si>
  <si>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</si>
  <si>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</si>
  <si>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</si>
  <si>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</si>
  <si>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</si>
  <si>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</si>
  <si>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</si>
  <si>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</si>
  <si>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</si>
  <si>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</si>
  <si>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</si>
  <si>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</si>
  <si>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</si>
  <si>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</si>
  <si>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</si>
  <si>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</si>
  <si>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</si>
  <si>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</si>
  <si>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</si>
  <si>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</si>
  <si>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</si>
  <si>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</si>
  <si>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</si>
  <si>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</si>
  <si>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</si>
  <si>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</si>
  <si>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</si>
  <si>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</si>
  <si>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</si>
  <si>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</si>
  <si>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</si>
  <si>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</si>
  <si>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</si>
  <si>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</si>
  <si>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</si>
  <si>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</si>
  <si>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</si>
  <si>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</si>
  <si>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</si>
  <si>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</si>
  <si>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</si>
  <si>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</si>
  <si>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</si>
  <si>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</si>
  <si>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</si>
  <si>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</si>
  <si>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</si>
  <si>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</si>
  <si>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</si>
  <si>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</si>
  <si>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</si>
  <si>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</si>
  <si>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</si>
  <si>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</si>
  <si>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</si>
  <si>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</si>
  <si>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</si>
  <si>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</si>
  <si>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</si>
  <si>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</si>
  <si>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</si>
  <si>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</si>
  <si>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</si>
  <si>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</si>
  <si>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</si>
  <si>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</si>
  <si>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</si>
  <si>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</si>
  <si>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</si>
  <si>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</si>
  <si>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</si>
  <si>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</si>
  <si>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</si>
  <si>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</si>
  <si>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</si>
  <si>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</si>
  <si>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</si>
  <si>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</si>
  <si>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</si>
  <si>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</si>
  <si>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</si>
  <si>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</si>
  <si>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</si>
  <si>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</si>
  <si>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</si>
  <si>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</si>
  <si>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</si>
  <si>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</si>
  <si>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</si>
  <si>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</si>
  <si>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</si>
  <si>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</si>
  <si>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</si>
  <si>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</si>
  <si>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</si>
  <si>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</si>
  <si>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</si>
  <si>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</si>
  <si>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</si>
  <si>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</si>
  <si>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</si>
  <si>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</si>
  <si>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</si>
  <si>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</si>
  <si>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</si>
  <si>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</si>
  <si>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</si>
  <si>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</si>
  <si>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</si>
  <si>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</si>
  <si>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</si>
  <si>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</si>
  <si>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</si>
  <si>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</si>
  <si>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</si>
  <si>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</si>
  <si>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</si>
  <si>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</si>
  <si>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</si>
  <si>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</si>
  <si>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</si>
  <si>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</si>
  <si>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</si>
  <si>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</si>
  <si>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</si>
  <si>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</si>
  <si>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</si>
  <si>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</si>
  <si>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</si>
  <si>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</si>
  <si>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</si>
  <si>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</si>
  <si>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</si>
  <si>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</si>
  <si>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</si>
  <si>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</si>
  <si>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</si>
  <si>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</si>
  <si>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</si>
  <si>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</si>
  <si>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</si>
  <si>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</si>
  <si>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</si>
  <si>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</si>
  <si>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</si>
  <si>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</si>
  <si>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</si>
  <si>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</si>
  <si>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</si>
  <si>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</si>
  <si>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</si>
  <si>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</si>
  <si>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</si>
  <si>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</si>
  <si>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</si>
  <si>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</si>
  <si>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</si>
  <si>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</si>
  <si>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</si>
  <si>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</si>
  <si>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</si>
  <si>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</si>
  <si>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</si>
  <si>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</si>
  <si>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</si>
  <si>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</si>
  <si>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</si>
  <si>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</si>
  <si>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</si>
  <si>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</si>
  <si>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</si>
  <si>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</si>
  <si>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</si>
  <si>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</si>
  <si>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</si>
  <si>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</si>
  <si>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</si>
  <si>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</si>
  <si>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</si>
  <si>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</si>
  <si>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</si>
  <si>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</si>
  <si>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</si>
  <si>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</si>
  <si>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</si>
  <si>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</si>
  <si>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</si>
  <si>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</si>
  <si>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</si>
  <si>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</si>
  <si>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</si>
  <si>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</si>
  <si>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</si>
  <si>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</si>
  <si>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</si>
  <si>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</si>
  <si>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</si>
  <si>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</si>
  <si>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</si>
  <si>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</si>
  <si>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</si>
  <si>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</si>
  <si>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</si>
  <si>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</si>
  <si>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</si>
  <si>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</si>
  <si>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</si>
  <si>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</si>
  <si>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</si>
  <si>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</si>
  <si>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</si>
  <si>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</si>
  <si>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</si>
  <si>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</si>
  <si>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</si>
  <si>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</si>
  <si>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</si>
  <si>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</si>
  <si>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</si>
  <si>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</si>
  <si>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</si>
  <si>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</si>
  <si>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</si>
  <si>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</si>
  <si>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</si>
  <si>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</si>
  <si>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</si>
  <si>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</si>
  <si>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</si>
  <si>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</si>
  <si>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</si>
  <si>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</si>
  <si>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</si>
  <si>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</si>
  <si>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</si>
  <si>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</si>
  <si>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</si>
  <si>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</si>
  <si>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</si>
  <si>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</si>
  <si>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</si>
  <si>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</si>
  <si>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</si>
  <si>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</si>
  <si>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</si>
  <si>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</si>
  <si>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</si>
  <si>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</si>
  <si>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</si>
  <si>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</si>
  <si>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</si>
  <si>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</si>
  <si>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</si>
  <si>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</si>
  <si>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</si>
  <si>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</si>
  <si>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</si>
  <si>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</si>
  <si>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</si>
  <si>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</si>
  <si>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</si>
  <si>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</si>
  <si>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</si>
  <si>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</si>
  <si>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</si>
  <si>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</si>
  <si>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</si>
  <si>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</si>
  <si>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</si>
  <si>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</si>
  <si>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</si>
  <si>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</si>
  <si>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</si>
  <si>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</si>
  <si>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</si>
  <si>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</si>
  <si>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</si>
  <si>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</si>
  <si>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</si>
  <si>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</si>
  <si>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</si>
  <si>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</si>
  <si>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</si>
  <si>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</si>
  <si>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</si>
  <si>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</si>
  <si>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</si>
  <si>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</si>
  <si>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</si>
  <si>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</si>
  <si>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</si>
  <si>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</si>
  <si>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</si>
  <si>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</si>
  <si>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</si>
  <si>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</si>
  <si>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</si>
  <si>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</si>
  <si>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</si>
  <si>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</si>
  <si>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</si>
  <si>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</si>
  <si>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</si>
  <si>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</si>
  <si>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</si>
  <si>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</si>
  <si>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</si>
  <si>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</si>
  <si>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</si>
  <si>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</si>
  <si>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</si>
  <si>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</si>
  <si>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</si>
  <si>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</si>
  <si>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</si>
  <si>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</si>
  <si>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</si>
  <si>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</si>
  <si>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</si>
  <si>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</si>
  <si>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</si>
  <si>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</si>
  <si>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</si>
  <si>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</si>
  <si>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</si>
  <si>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</si>
  <si>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</si>
  <si>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</si>
  <si>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</si>
  <si>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</si>
  <si>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</si>
  <si>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</si>
  <si>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</si>
  <si>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</si>
  <si>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</si>
  <si>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</si>
  <si>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</si>
  <si>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</si>
  <si>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</si>
  <si>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</si>
  <si>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</si>
  <si>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</si>
  <si>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</si>
  <si>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</si>
  <si>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</si>
  <si>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</si>
  <si>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</si>
  <si>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</si>
  <si>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</si>
  <si>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</si>
  <si>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</si>
  <si>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</si>
  <si>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</si>
  <si>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</si>
  <si>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</si>
  <si>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</si>
  <si>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</si>
  <si>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</si>
  <si>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</si>
  <si>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</si>
  <si>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</si>
  <si>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</si>
  <si>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</si>
  <si>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</si>
  <si>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</si>
  <si>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</si>
  <si>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</si>
  <si>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</si>
  <si>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</si>
  <si>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</si>
  <si>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</si>
  <si>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</si>
  <si>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</si>
  <si>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</si>
  <si>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</si>
  <si>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</si>
  <si>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</si>
  <si>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</si>
  <si>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</si>
  <si>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</si>
  <si>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</si>
  <si>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</si>
  <si>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</si>
  <si>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</si>
  <si>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</si>
  <si>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</si>
  <si>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</si>
  <si>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</si>
  <si>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</si>
  <si>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</si>
  <si>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</si>
  <si>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</si>
  <si>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</si>
  <si>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</si>
  <si>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</si>
  <si>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</si>
  <si>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</si>
  <si>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</si>
  <si>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</si>
  <si>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</si>
  <si>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</si>
  <si>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</si>
  <si>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</si>
  <si>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</si>
  <si>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</si>
  <si>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</si>
  <si>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</si>
  <si>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</si>
  <si>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</si>
  <si>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</si>
  <si>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</si>
  <si>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</si>
  <si>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</si>
  <si>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</si>
  <si>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</si>
  <si>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</si>
  <si>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</si>
  <si>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</si>
  <si>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</si>
  <si>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</si>
  <si>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</si>
  <si>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</si>
  <si>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</si>
  <si>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</si>
  <si>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</si>
  <si>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</si>
  <si>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</si>
  <si>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</si>
  <si>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</si>
  <si>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</si>
  <si>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</si>
  <si>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</si>
  <si>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</si>
  <si>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</si>
  <si>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</si>
  <si>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</si>
  <si>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</si>
  <si>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</si>
  <si>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</si>
  <si>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</si>
  <si>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</si>
  <si>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</si>
  <si>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</si>
  <si>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</si>
  <si>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</si>
  <si>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</si>
  <si>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</si>
  <si>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</si>
  <si>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</si>
  <si>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</si>
  <si>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</si>
  <si>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</si>
  <si>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</si>
  <si>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</si>
  <si>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</si>
  <si>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</si>
  <si>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</si>
  <si>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</si>
  <si>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</si>
  <si>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</si>
  <si>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</si>
  <si>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</si>
  <si>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</si>
  <si>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</si>
  <si>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</si>
  <si>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</si>
  <si>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</si>
  <si>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</si>
  <si>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</si>
  <si>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</si>
  <si>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</si>
  <si>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</si>
  <si>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</si>
  <si>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</si>
  <si>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</si>
  <si>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</si>
  <si>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</si>
  <si>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</si>
  <si>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</si>
  <si>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</si>
  <si>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</si>
  <si>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</si>
  <si>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</si>
  <si>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</si>
  <si>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</si>
  <si>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</si>
  <si>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</si>
  <si>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</si>
  <si>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</si>
  <si>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</si>
  <si>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</si>
  <si>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</si>
  <si>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</si>
  <si>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</si>
  <si>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</si>
  <si>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</si>
  <si>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</si>
  <si>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</si>
  <si>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</si>
  <si>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</si>
  <si>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</si>
  <si>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</si>
  <si>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</si>
  <si>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</si>
  <si>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</si>
  <si>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</si>
  <si>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</si>
  <si>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</si>
  <si>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</si>
  <si>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</si>
  <si>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</si>
  <si>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</si>
  <si>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</si>
  <si>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</si>
  <si>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</si>
  <si>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</si>
  <si>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</si>
  <si>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</si>
  <si>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</si>
  <si>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</si>
  <si>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</si>
  <si>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</si>
  <si>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</si>
  <si>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</si>
  <si>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</si>
  <si>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</si>
  <si>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</si>
  <si>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</si>
  <si>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</si>
  <si>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</si>
  <si>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</si>
  <si>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</si>
  <si>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</si>
  <si>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</si>
  <si>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</si>
  <si>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</si>
  <si>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</si>
  <si>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</si>
  <si>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</si>
  <si>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</si>
  <si>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</si>
  <si>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</si>
  <si>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</si>
  <si>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</si>
  <si>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</si>
  <si>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</si>
  <si>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</si>
  <si>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</si>
  <si>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</si>
  <si>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</si>
  <si>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</si>
  <si>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</si>
  <si>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</si>
  <si>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</si>
  <si>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</si>
  <si>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</si>
  <si>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</si>
  <si>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</si>
  <si>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</si>
  <si>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</si>
  <si>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</si>
  <si>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</si>
  <si>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</si>
  <si>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</si>
  <si>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</si>
  <si>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</si>
  <si>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</si>
  <si>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</si>
  <si>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</si>
  <si>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</si>
  <si>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</si>
  <si>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</si>
  <si>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</si>
  <si>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</si>
  <si>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</si>
  <si>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</si>
  <si>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</si>
  <si>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</si>
  <si>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</si>
  <si>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</si>
  <si>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</si>
  <si>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</si>
  <si>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</si>
  <si>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</si>
  <si>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</si>
  <si>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</si>
  <si>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</si>
  <si>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</si>
  <si>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</si>
  <si>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</si>
  <si>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</si>
  <si>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</si>
  <si>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</si>
  <si>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</si>
  <si>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</si>
  <si>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</si>
  <si>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</si>
  <si>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</si>
  <si>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</si>
  <si>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</si>
  <si>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</si>
  <si>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</si>
  <si>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</si>
  <si>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</si>
  <si>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</si>
  <si>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</si>
  <si>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</si>
  <si>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</si>
  <si>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</si>
  <si>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</si>
  <si>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</si>
  <si>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</si>
  <si>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</si>
  <si>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</si>
  <si>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</si>
  <si>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</si>
  <si>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</si>
  <si>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</si>
  <si>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</si>
  <si>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</si>
  <si>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</si>
  <si>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</si>
  <si>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</si>
  <si>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</si>
  <si>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</si>
  <si>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</si>
  <si>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</si>
  <si>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</si>
  <si>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</si>
  <si>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</si>
  <si>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</si>
  <si>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</si>
  <si>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</si>
  <si>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</si>
  <si>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</si>
  <si>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</si>
  <si>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</si>
  <si>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</si>
  <si>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</si>
  <si>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</si>
  <si>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</si>
  <si>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</si>
  <si>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</si>
  <si>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</si>
  <si>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</si>
  <si>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</si>
  <si>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</si>
  <si>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</si>
  <si>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</si>
  <si>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</si>
  <si>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</si>
  <si>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</si>
  <si>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</si>
  <si>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</si>
  <si>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</si>
  <si>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</si>
  <si>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</si>
  <si>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</si>
  <si>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</si>
  <si>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</si>
  <si>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</si>
  <si>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</si>
  <si>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</si>
  <si>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</si>
  <si>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</si>
  <si>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</si>
  <si>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</si>
  <si>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</si>
  <si>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</si>
  <si>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</si>
  <si>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</si>
  <si>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</si>
  <si>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</si>
  <si>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</si>
  <si>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</si>
  <si>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</si>
  <si>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</si>
  <si>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</si>
  <si>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</si>
  <si>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</si>
  <si>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</si>
  <si>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</si>
  <si>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</si>
  <si>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</si>
  <si>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</si>
  <si>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</si>
  <si>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</si>
  <si>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</si>
  <si>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</si>
  <si>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</si>
  <si>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</si>
  <si>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</si>
  <si>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</si>
  <si>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</si>
  <si>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</si>
  <si>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</si>
  <si>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</si>
  <si>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</si>
  <si>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</si>
  <si>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</si>
  <si>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</si>
  <si>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</si>
  <si>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</si>
  <si>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</si>
  <si>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</si>
  <si>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</si>
  <si>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</si>
  <si>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</si>
  <si>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</si>
  <si>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</si>
  <si>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</si>
  <si>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</si>
  <si>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</si>
  <si>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</si>
  <si>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</si>
  <si>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</si>
  <si>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</si>
  <si>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</si>
  <si>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</si>
  <si>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</si>
  <si>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</si>
  <si>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</si>
  <si>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</si>
  <si>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</si>
  <si>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</si>
  <si>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</si>
  <si>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</si>
  <si>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</si>
  <si>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</si>
  <si>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</si>
  <si>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</si>
  <si>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</si>
  <si>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</si>
  <si>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</si>
  <si>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</si>
  <si>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</si>
  <si>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</si>
  <si>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</si>
  <si>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</si>
  <si>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</si>
  <si>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</si>
  <si>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</si>
  <si>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</si>
  <si>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</si>
  <si>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</si>
  <si>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</si>
  <si>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</si>
  <si>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</si>
  <si>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</si>
  <si>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</si>
  <si>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</si>
  <si>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</si>
  <si>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</si>
  <si>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</si>
  <si>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</si>
  <si>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</si>
  <si>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</si>
  <si>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</si>
  <si>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</si>
  <si>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</si>
  <si>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</si>
  <si>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</si>
  <si>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</si>
  <si>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</si>
  <si>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</si>
  <si>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</si>
  <si>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</si>
  <si>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</si>
  <si>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</si>
  <si>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</si>
  <si>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</si>
  <si>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</si>
  <si>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</si>
  <si>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</si>
  <si>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</si>
  <si>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</si>
  <si>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</si>
  <si>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</si>
  <si>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</si>
  <si>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</si>
  <si>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</si>
  <si>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</si>
  <si>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</si>
  <si>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</si>
  <si>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</si>
  <si>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</si>
  <si>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</si>
  <si>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</si>
  <si>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</si>
  <si>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</si>
  <si>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</si>
  <si>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</si>
  <si>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</si>
  <si>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</si>
  <si>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</si>
  <si>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</si>
  <si>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</si>
  <si>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</si>
  <si>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</si>
  <si>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</si>
  <si>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</si>
  <si>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</si>
  <si>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</si>
  <si>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</si>
  <si>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</si>
  <si>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</si>
  <si>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</si>
  <si>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</si>
  <si>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</si>
  <si>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</si>
  <si>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</si>
  <si>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</si>
  <si>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</si>
  <si>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</si>
  <si>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</si>
  <si>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</si>
  <si>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</si>
  <si>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</si>
  <si>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</si>
  <si>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</si>
  <si>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</si>
  <si>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</si>
  <si>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</si>
  <si>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</si>
  <si>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</si>
  <si>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</si>
  <si>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</si>
  <si>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</si>
  <si>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</si>
  <si>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</si>
  <si>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</si>
  <si>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</si>
  <si>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</si>
  <si>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</si>
  <si>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</si>
  <si>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</si>
  <si>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</si>
  <si>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</si>
  <si>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</si>
  <si>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</si>
  <si>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</si>
  <si>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</si>
  <si>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</si>
  <si>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</si>
  <si>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</si>
  <si>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</si>
  <si>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</si>
  <si>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</si>
  <si>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</si>
  <si>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</si>
  <si>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</si>
  <si>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</si>
  <si>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</si>
  <si>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</si>
  <si>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</si>
  <si>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</si>
  <si>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</si>
  <si>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</si>
  <si>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</si>
  <si>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</si>
  <si>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</si>
  <si>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</si>
  <si>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</si>
  <si>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</si>
  <si>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</si>
  <si>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</si>
  <si>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</si>
  <si>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</si>
  <si>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</si>
  <si>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</si>
  <si>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</si>
  <si>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</si>
  <si>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</si>
  <si>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</si>
  <si>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</si>
  <si>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</si>
  <si>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</si>
  <si>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</si>
  <si>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</si>
  <si>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</si>
  <si>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</si>
  <si>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</si>
  <si>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</si>
  <si>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</si>
  <si>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</si>
  <si>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</si>
  <si>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</si>
  <si>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</si>
  <si>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</si>
  <si>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</si>
  <si>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</si>
  <si>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</si>
  <si>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</si>
  <si>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</si>
  <si>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</si>
  <si>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</si>
  <si>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</si>
  <si>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</si>
  <si>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</si>
  <si>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</si>
  <si>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</si>
  <si>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</si>
  <si>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</si>
  <si>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</si>
  <si>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</si>
  <si>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</si>
  <si>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</si>
  <si>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</si>
  <si>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</si>
  <si>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</si>
  <si>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</si>
  <si>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</si>
  <si>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</si>
  <si>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</si>
  <si>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</si>
  <si>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</si>
  <si>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</si>
  <si>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</si>
  <si>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</si>
  <si>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</si>
  <si>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</si>
  <si>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</si>
  <si>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</si>
  <si>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</si>
  <si>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</si>
  <si>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</si>
  <si>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</si>
  <si>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</si>
  <si>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</si>
  <si>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</si>
  <si>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</si>
  <si>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</si>
  <si>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</si>
  <si>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</si>
  <si>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</si>
  <si>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</si>
  <si>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</si>
  <si>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</si>
  <si>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</si>
  <si>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</si>
  <si>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</si>
  <si>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</si>
  <si>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</si>
  <si>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</si>
  <si>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</si>
  <si>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</si>
  <si>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</si>
  <si>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</si>
  <si>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</si>
  <si>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</si>
  <si>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</si>
  <si>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</si>
  <si>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</si>
  <si>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</si>
  <si>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</si>
  <si>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</si>
  <si>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</si>
  <si>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</si>
  <si>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</si>
  <si>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</si>
  <si>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</si>
  <si>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</si>
  <si>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</si>
  <si>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</si>
  <si>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</si>
  <si>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</si>
  <si>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</si>
  <si>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</si>
  <si>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</si>
  <si>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</si>
  <si>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</si>
  <si>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</si>
  <si>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</si>
  <si>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</si>
  <si>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</si>
  <si>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</si>
  <si>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</si>
  <si>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</si>
  <si>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</si>
  <si>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</si>
  <si>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</si>
  <si>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</si>
  <si>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</si>
  <si>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</si>
  <si>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</si>
  <si>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</si>
  <si>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</si>
  <si>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</si>
  <si>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</si>
  <si>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</si>
  <si>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</si>
  <si>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</si>
  <si>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</si>
  <si>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</si>
  <si>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</si>
  <si>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</si>
  <si>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</si>
  <si>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</si>
  <si>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</si>
  <si>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</si>
  <si>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</si>
  <si>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</si>
  <si>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</si>
  <si>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</si>
  <si>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</si>
  <si>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</si>
  <si>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</si>
  <si>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</si>
  <si>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</si>
  <si>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</si>
  <si>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</si>
  <si>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</si>
  <si>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</si>
  <si>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</si>
  <si>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</si>
  <si>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</si>
  <si>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</si>
  <si>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</si>
  <si>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</si>
  <si>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</si>
  <si>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</si>
  <si>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</si>
  <si>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</si>
  <si>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</si>
  <si>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</si>
  <si>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</si>
  <si>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</si>
  <si>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</si>
  <si>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</si>
  <si>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</si>
  <si>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</si>
  <si>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</si>
  <si>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</si>
  <si>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</si>
  <si>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</si>
  <si>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</si>
  <si>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</si>
  <si>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</si>
  <si>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</si>
  <si>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</si>
  <si>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</si>
  <si>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</si>
  <si>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</si>
  <si>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</si>
  <si>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</si>
  <si>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</si>
  <si>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</si>
  <si>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</si>
  <si>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</si>
  <si>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</si>
  <si>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</si>
  <si>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</si>
  <si>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</si>
  <si>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</si>
  <si>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</si>
  <si>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</si>
  <si>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</si>
  <si>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</si>
  <si>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</si>
  <si>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</si>
  <si>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</si>
  <si>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</si>
  <si>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</si>
  <si>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</si>
  <si>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</si>
  <si>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</si>
  <si>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</si>
  <si>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</si>
  <si>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</si>
  <si>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</si>
  <si>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</si>
  <si>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</si>
  <si>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</si>
  <si>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</si>
  <si>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</si>
  <si>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</si>
  <si>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</si>
  <si>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</si>
  <si>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</si>
  <si>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</si>
  <si>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</si>
  <si>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</si>
  <si>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</si>
  <si>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</si>
  <si>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</si>
  <si>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</si>
  <si>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</si>
  <si>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</si>
  <si>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</si>
  <si>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</si>
  <si>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</si>
  <si>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</si>
  <si>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</si>
  <si>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</si>
  <si>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</si>
  <si>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</si>
  <si>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</si>
  <si>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</si>
  <si>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</si>
  <si>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</si>
  <si>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</si>
  <si>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</si>
  <si>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</si>
  <si>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</si>
  <si>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</si>
  <si>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</si>
  <si>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</si>
  <si>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</si>
  <si>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</si>
  <si>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</si>
  <si>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</si>
  <si>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</si>
  <si>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</si>
  <si>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</si>
  <si>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</si>
  <si>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</si>
  <si>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</si>
  <si>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</si>
  <si>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</si>
  <si>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</si>
  <si>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</si>
  <si>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</si>
  <si>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</si>
  <si>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</si>
  <si>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</si>
  <si>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</si>
  <si>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</si>
  <si>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</si>
  <si>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</si>
  <si>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</si>
  <si>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</si>
  <si>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</si>
  <si>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</si>
  <si>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</si>
  <si>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</si>
  <si>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</si>
  <si>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</si>
  <si>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</si>
  <si>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</si>
  <si>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</si>
  <si>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</si>
  <si>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</si>
  <si>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</si>
  <si>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</si>
  <si>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</si>
  <si>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</si>
  <si>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</si>
  <si>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</si>
  <si>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</si>
  <si>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</si>
  <si>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</si>
  <si>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</si>
  <si>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</si>
  <si>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</si>
  <si>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</si>
  <si>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</si>
  <si>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</si>
  <si>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</si>
  <si>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</si>
  <si>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</si>
  <si>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</si>
  <si>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</si>
  <si>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</si>
  <si>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</si>
  <si>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</si>
  <si>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</si>
  <si>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</si>
  <si>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</si>
  <si>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</si>
  <si>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</si>
  <si>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</si>
  <si>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</si>
  <si>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</si>
  <si>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</si>
  <si>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</si>
  <si>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</si>
  <si>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</si>
  <si>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</si>
  <si>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</si>
  <si>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</si>
  <si>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</si>
  <si>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</si>
  <si>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</si>
  <si>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</si>
  <si>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</si>
  <si>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</si>
  <si>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</si>
  <si>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</si>
  <si>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</si>
  <si>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</si>
  <si>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</si>
  <si>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</si>
  <si>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</si>
  <si>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</si>
  <si>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</si>
  <si>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</si>
  <si>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</si>
  <si>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</si>
  <si>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</si>
  <si>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</si>
  <si>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</si>
  <si>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</si>
  <si>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</si>
  <si>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</si>
  <si>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</si>
  <si>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</si>
  <si>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</si>
  <si>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</si>
  <si>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</si>
  <si>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</si>
  <si>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</si>
  <si>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</si>
  <si>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</si>
  <si>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</si>
  <si>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</si>
  <si>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</si>
  <si>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</si>
  <si>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</si>
  <si>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</si>
  <si>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</si>
  <si>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</si>
  <si>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</si>
  <si>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</si>
  <si>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</si>
  <si>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</si>
  <si>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</si>
  <si>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</si>
  <si>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</si>
  <si>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</si>
  <si>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</si>
  <si>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</si>
  <si>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</si>
  <si>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</si>
  <si>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</si>
  <si>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</si>
  <si>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</si>
  <si>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</si>
  <si>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</si>
  <si>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</si>
  <si>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</si>
  <si>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</si>
  <si>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</si>
  <si>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</si>
  <si>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</si>
  <si>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</si>
  <si>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</si>
  <si>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</si>
  <si>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</si>
  <si>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</si>
  <si>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</si>
  <si>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</si>
  <si>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</si>
  <si>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</si>
  <si>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</si>
  <si>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</si>
  <si>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</si>
  <si>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</si>
  <si>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</si>
  <si>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</si>
  <si>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</si>
  <si>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</si>
  <si>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</si>
  <si>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</si>
  <si>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</si>
  <si>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</si>
  <si>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</si>
  <si>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</si>
  <si>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</si>
  <si>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</si>
  <si>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</si>
  <si>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</si>
  <si>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</si>
  <si>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</si>
  <si>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</si>
  <si>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</si>
  <si>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</si>
  <si>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</si>
  <si>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</si>
  <si>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</si>
  <si>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</si>
  <si>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</si>
  <si>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</si>
  <si>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</si>
  <si>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</si>
  <si>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</si>
  <si>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</si>
  <si>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</si>
  <si>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</si>
  <si>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</si>
  <si>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</si>
  <si>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</si>
  <si>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</si>
  <si>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</si>
  <si>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</si>
  <si>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</si>
  <si>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</si>
  <si>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</si>
  <si>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</si>
  <si>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</si>
  <si>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</si>
  <si>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</si>
  <si>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</si>
  <si>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</si>
  <si>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</si>
  <si>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</si>
  <si>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</si>
  <si>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</si>
  <si>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</si>
  <si>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</si>
  <si>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</si>
  <si>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</si>
  <si>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</si>
  <si>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</si>
  <si>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</si>
  <si>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</si>
  <si>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</si>
  <si>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</si>
  <si>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</si>
  <si>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</si>
  <si>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</si>
  <si>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</si>
  <si>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</si>
  <si>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</si>
  <si>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</si>
  <si>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</si>
  <si>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</si>
  <si>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</si>
  <si>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</si>
  <si>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</si>
  <si>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</si>
  <si>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</si>
  <si>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</si>
  <si>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</si>
  <si>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</si>
  <si>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</si>
  <si>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</si>
  <si>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</si>
  <si>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</si>
  <si>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</si>
  <si>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</si>
  <si>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</si>
  <si>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</si>
  <si>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</si>
  <si>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</si>
  <si>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</si>
  <si>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</si>
  <si>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</si>
  <si>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</si>
  <si>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</si>
  <si>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</si>
  <si>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</si>
  <si>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</si>
  <si>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</si>
  <si>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</si>
  <si>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</si>
  <si>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</si>
  <si>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</si>
  <si>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</si>
  <si>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</si>
  <si>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</si>
  <si>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</si>
  <si>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</si>
  <si>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</si>
  <si>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</si>
  <si>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</si>
  <si>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</si>
  <si>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</si>
  <si>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</si>
  <si>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</si>
  <si>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</si>
  <si>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</si>
  <si>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</si>
  <si>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</si>
  <si>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</si>
  <si>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</si>
  <si>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</si>
  <si>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</si>
  <si>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</si>
  <si>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</si>
  <si>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</si>
  <si>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</si>
  <si>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</si>
  <si>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</si>
  <si>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</si>
  <si>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</si>
  <si>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</si>
  <si>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</si>
  <si>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</si>
  <si>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</si>
  <si>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</si>
  <si>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</si>
  <si>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</si>
  <si>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</si>
  <si>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</si>
  <si>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</si>
  <si>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</si>
  <si>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</si>
  <si>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</si>
  <si>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</si>
  <si>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</si>
  <si>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</si>
  <si>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</si>
  <si>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</si>
  <si>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</si>
  <si>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</si>
  <si>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</si>
  <si>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</si>
  <si>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</si>
  <si>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</si>
  <si>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</si>
  <si>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</si>
  <si>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</si>
  <si>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</si>
  <si>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</si>
  <si>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</si>
  <si>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</si>
  <si>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</si>
  <si>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</si>
  <si>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</si>
  <si>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</si>
  <si>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</si>
  <si>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</si>
  <si>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</si>
  <si>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</si>
  <si>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</si>
  <si>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</si>
  <si>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</si>
  <si>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</si>
  <si>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</si>
  <si>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</si>
  <si>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</si>
  <si>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</si>
  <si>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</si>
  <si>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</si>
  <si>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</si>
  <si>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</si>
  <si>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</si>
  <si>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</si>
  <si>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</si>
  <si>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</si>
  <si>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</si>
  <si>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</si>
  <si>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</si>
  <si>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</si>
  <si>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</si>
  <si>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</si>
  <si>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</si>
  <si>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</si>
  <si>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</si>
  <si>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</si>
  <si>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</si>
  <si>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</si>
  <si>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</si>
  <si>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</si>
  <si>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</si>
  <si>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</si>
  <si>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</si>
  <si>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</si>
  <si>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</si>
  <si>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</si>
  <si>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</si>
  <si>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</si>
  <si>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</si>
  <si>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</si>
  <si>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</si>
  <si>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</si>
  <si>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</si>
  <si>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</si>
  <si>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</si>
  <si>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</si>
  <si>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</si>
  <si>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</si>
  <si>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</si>
  <si>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</si>
  <si>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</si>
  <si>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</si>
  <si>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</si>
  <si>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</si>
  <si>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</si>
  <si>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</si>
  <si>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</si>
  <si>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</si>
  <si>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</si>
  <si>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</si>
  <si>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</si>
  <si>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</si>
  <si>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</si>
  <si>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</si>
  <si>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</si>
  <si>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</si>
  <si>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</si>
  <si>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</si>
  <si>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</si>
  <si>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</si>
  <si>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</si>
  <si>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</si>
  <si>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</si>
  <si>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</si>
  <si>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</si>
  <si>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</si>
  <si>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</si>
  <si>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</si>
  <si>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</si>
  <si>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</si>
  <si>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</si>
  <si>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</si>
  <si>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</si>
  <si>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</si>
  <si>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</si>
  <si>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</si>
  <si>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</si>
  <si>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</si>
  <si>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</si>
  <si>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</si>
  <si>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</si>
  <si>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</si>
  <si>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</si>
  <si>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</si>
  <si>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</si>
  <si>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</si>
  <si>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</si>
  <si>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</si>
  <si>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</si>
  <si>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</si>
  <si>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</si>
  <si>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</si>
  <si>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</si>
  <si>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</si>
  <si>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</si>
  <si>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</si>
  <si>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</si>
  <si>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</si>
  <si>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</si>
  <si>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</si>
  <si>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</si>
  <si>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</si>
  <si>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</si>
  <si>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</si>
  <si>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</si>
  <si>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</si>
  <si>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</si>
  <si>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</si>
  <si>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</si>
  <si>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</si>
  <si>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</si>
  <si>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</si>
  <si>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</si>
  <si>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</si>
  <si>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</si>
  <si>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</si>
  <si>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</si>
  <si>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</si>
  <si>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</si>
  <si>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</si>
  <si>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</si>
  <si>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</si>
  <si>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</si>
  <si>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</si>
  <si>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</si>
  <si>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</si>
  <si>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</si>
  <si>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</si>
  <si>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</si>
  <si>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</si>
  <si>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</si>
  <si>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</si>
  <si>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</si>
  <si>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</si>
  <si>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</si>
  <si>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</si>
  <si>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</si>
  <si>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</si>
  <si>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</si>
  <si>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</si>
  <si>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</si>
  <si>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</si>
  <si>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</si>
  <si>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</si>
  <si>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</si>
  <si>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</si>
  <si>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</si>
  <si>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</si>
  <si>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</si>
  <si>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</si>
  <si>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</si>
  <si>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</si>
  <si>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</si>
  <si>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</si>
  <si>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</si>
  <si>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</si>
  <si>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</si>
  <si>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</si>
  <si>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</si>
  <si>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</si>
  <si>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</si>
  <si>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</si>
  <si>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</si>
  <si>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</si>
  <si>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</si>
  <si>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</si>
  <si>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</si>
  <si>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</si>
  <si>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</si>
  <si>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</si>
  <si>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</si>
  <si>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</si>
  <si>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</si>
  <si>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</si>
  <si>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</si>
  <si>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</si>
  <si>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</si>
  <si>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</si>
  <si>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</si>
  <si>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</si>
  <si>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</si>
  <si>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</si>
  <si>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</si>
  <si>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</si>
  <si>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</si>
  <si>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</si>
  <si>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</si>
  <si>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</si>
  <si>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</si>
  <si>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</si>
  <si>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</si>
  <si>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</si>
  <si>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</si>
  <si>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</si>
  <si>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</si>
  <si>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</si>
  <si>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</si>
  <si>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</si>
  <si>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</si>
  <si>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</si>
  <si>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</si>
  <si>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</si>
  <si>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</si>
  <si>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</si>
  <si>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</si>
  <si>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</si>
  <si>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</si>
  <si>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</si>
  <si>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</si>
  <si>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</si>
  <si>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</si>
  <si>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</si>
  <si>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</si>
  <si>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</si>
  <si>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</si>
  <si>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</si>
  <si>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</si>
  <si>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</si>
  <si>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</si>
  <si>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</si>
  <si>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</si>
  <si>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</si>
  <si>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</si>
  <si>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</si>
  <si>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</si>
  <si>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</si>
  <si>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</si>
  <si>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</si>
  <si>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</si>
  <si>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</si>
  <si>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</si>
  <si>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</si>
  <si>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</si>
  <si>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</si>
  <si>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</si>
  <si>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</si>
  <si>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</si>
  <si>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</si>
  <si>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</si>
  <si>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</si>
  <si>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</si>
  <si>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</si>
  <si>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</si>
  <si>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</si>
  <si>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</si>
  <si>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</si>
  <si>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</si>
  <si>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</si>
  <si>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</si>
  <si>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</si>
  <si>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</si>
  <si>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</si>
  <si>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</si>
  <si>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</si>
  <si>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</si>
  <si>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</si>
  <si>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</si>
  <si>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</si>
  <si>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</si>
  <si>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</si>
  <si>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</si>
  <si>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</si>
  <si>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</si>
  <si>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</si>
  <si>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</si>
  <si>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</si>
  <si>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</si>
  <si>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</si>
  <si>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</si>
  <si>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</si>
  <si>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</si>
  <si>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</si>
  <si>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</si>
  <si>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</si>
  <si>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</si>
  <si>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</si>
  <si>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</si>
  <si>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</si>
  <si>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</si>
  <si>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</si>
  <si>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</si>
  <si>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</si>
  <si>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</si>
  <si>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</si>
  <si>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</si>
  <si>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</si>
  <si>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</si>
  <si>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</si>
  <si>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</si>
  <si>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</si>
  <si>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</si>
  <si>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</si>
  <si>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</si>
  <si>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</si>
  <si>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</si>
  <si>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</si>
  <si>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</si>
  <si>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</si>
  <si>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</si>
  <si>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</si>
  <si>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</si>
  <si>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</si>
  <si>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</si>
  <si>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</si>
  <si>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</si>
  <si>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</si>
  <si>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</si>
  <si>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</si>
  <si>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</si>
  <si>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</si>
  <si>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</si>
  <si>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</si>
  <si>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</si>
  <si>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</si>
  <si>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</si>
  <si>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</si>
  <si>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</si>
  <si>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</si>
  <si>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</si>
  <si>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</si>
  <si>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</si>
  <si>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</si>
  <si>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</si>
  <si>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</si>
  <si>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</si>
  <si>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</si>
  <si>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</si>
  <si>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</si>
  <si>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</si>
  <si>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</si>
  <si>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</si>
  <si>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</si>
  <si>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</si>
  <si>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</si>
  <si>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</si>
  <si>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</si>
  <si>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</si>
  <si>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</si>
  <si>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</si>
  <si>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</si>
  <si>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</si>
  <si>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</si>
  <si>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</si>
  <si>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</si>
  <si>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</si>
  <si>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</si>
  <si>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</si>
  <si>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</si>
  <si>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</si>
  <si>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</si>
  <si>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</si>
  <si>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</si>
  <si>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</si>
  <si>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</si>
  <si>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</si>
  <si>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</si>
  <si>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</si>
  <si>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</si>
  <si>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</si>
  <si>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</si>
  <si>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</si>
  <si>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</si>
  <si>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</si>
  <si>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</si>
  <si>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</si>
  <si>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</si>
  <si>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</si>
  <si>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</si>
  <si>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</si>
  <si>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</si>
  <si>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</si>
  <si>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</si>
  <si>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</si>
  <si>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</si>
  <si>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</si>
  <si>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</si>
  <si>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</si>
  <si>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</si>
  <si>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</si>
  <si>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</si>
  <si>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</si>
  <si>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</si>
  <si>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</si>
  <si>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</si>
  <si>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</si>
  <si>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</si>
  <si>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</si>
  <si>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</si>
  <si>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</si>
  <si>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</si>
  <si>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</si>
  <si>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</si>
  <si>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</si>
  <si>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</si>
  <si>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</si>
  <si>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</si>
  <si>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</si>
  <si>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</si>
  <si>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</si>
  <si>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</si>
  <si>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</si>
  <si>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</si>
  <si>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</si>
  <si>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</si>
  <si>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</si>
  <si>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</si>
  <si>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</si>
  <si>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</si>
  <si>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</si>
  <si>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</si>
  <si>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</si>
  <si>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</si>
  <si>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</si>
  <si>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</si>
  <si>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</si>
  <si>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</si>
  <si>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</si>
  <si>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</si>
  <si>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</si>
  <si>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</si>
  <si>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</si>
  <si>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</si>
  <si>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</si>
  <si>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</si>
  <si>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</si>
  <si>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</si>
  <si>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</si>
  <si>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</si>
  <si>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</si>
  <si>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</si>
  <si>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</si>
  <si>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</si>
  <si>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</si>
  <si>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</si>
  <si>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</si>
  <si>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</si>
  <si>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</si>
  <si>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</si>
  <si>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</si>
  <si>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</si>
  <si>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</si>
  <si>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</si>
  <si>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</si>
  <si>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</si>
  <si>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</si>
  <si>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</si>
  <si>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</si>
  <si>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</si>
  <si>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</si>
  <si>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</si>
  <si>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</si>
  <si>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</si>
  <si>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</si>
  <si>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</si>
  <si>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</si>
  <si>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</si>
  <si>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</si>
  <si>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</si>
  <si>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</si>
  <si>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</si>
  <si>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</si>
  <si>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</si>
  <si>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</si>
  <si>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</si>
  <si>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</si>
  <si>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</si>
  <si>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</si>
  <si>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</si>
  <si>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</si>
  <si>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</si>
  <si>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</si>
  <si>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</si>
  <si>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</si>
  <si>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</si>
  <si>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</si>
  <si>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</si>
  <si>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</si>
  <si>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</si>
  <si>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</si>
  <si>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</si>
  <si>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</si>
  <si>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</si>
  <si>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</si>
  <si>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</si>
  <si>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</si>
  <si>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</si>
  <si>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</si>
  <si>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</si>
  <si>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</si>
  <si>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</si>
  <si>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</si>
  <si>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</si>
  <si>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</si>
  <si>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</si>
  <si>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</si>
  <si>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</si>
  <si>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</si>
  <si>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</si>
  <si>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</si>
  <si>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</si>
  <si>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</si>
  <si>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</si>
  <si>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</si>
  <si>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</si>
  <si>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</si>
  <si>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</si>
  <si>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</si>
  <si>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</si>
  <si>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</si>
  <si>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</si>
  <si>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</si>
  <si>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</si>
  <si>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</si>
  <si>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</si>
  <si>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</si>
  <si>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</si>
  <si>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</si>
  <si>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</si>
  <si>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</si>
  <si>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</si>
  <si>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</si>
  <si>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</si>
  <si>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</si>
  <si>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</si>
  <si>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</si>
  <si>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</si>
  <si>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</si>
  <si>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</si>
  <si>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</si>
  <si>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</si>
  <si>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</si>
  <si>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</si>
  <si>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</si>
  <si>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</si>
  <si>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</si>
  <si>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</si>
  <si>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</si>
  <si>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</si>
  <si>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</si>
  <si>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</si>
  <si>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</si>
  <si>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</si>
  <si>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</si>
  <si>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</si>
  <si>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</si>
  <si>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</si>
  <si>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</si>
  <si>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</si>
  <si>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</si>
  <si>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</si>
  <si>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</si>
  <si>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</si>
  <si>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</si>
  <si>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</si>
  <si>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</si>
  <si>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</si>
  <si>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</si>
  <si>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</si>
  <si>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</si>
  <si>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</si>
  <si>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</si>
  <si>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</si>
  <si>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</si>
  <si>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</si>
  <si>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</si>
  <si>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</si>
  <si>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</si>
  <si>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</si>
  <si>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</si>
  <si>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</si>
  <si>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</si>
  <si>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</si>
  <si>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</si>
  <si>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</si>
  <si>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</si>
  <si>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</si>
  <si>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</si>
  <si>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</si>
  <si>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</si>
  <si>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</si>
  <si>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</si>
  <si>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</si>
  <si>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</si>
  <si>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</si>
  <si>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</si>
  <si>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</si>
  <si>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</si>
  <si>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</si>
  <si>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</si>
  <si>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</si>
  <si>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</si>
  <si>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</si>
  <si>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</si>
  <si>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</si>
  <si>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</si>
  <si>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</si>
  <si>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</si>
  <si>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</si>
  <si>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</si>
  <si>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</si>
  <si>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</si>
  <si>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</si>
  <si>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</si>
  <si>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</si>
  <si>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</si>
  <si>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</si>
  <si>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</si>
  <si>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</si>
  <si>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</si>
  <si>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</si>
  <si>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</si>
  <si>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</si>
  <si>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</si>
  <si>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</si>
  <si>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</si>
  <si>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</si>
  <si>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</si>
  <si>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</si>
  <si>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</si>
  <si>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</si>
  <si>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</si>
  <si>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</si>
  <si>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</si>
  <si>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</si>
  <si>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</si>
  <si>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</si>
  <si>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</si>
  <si>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</si>
  <si>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</si>
  <si>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</si>
  <si>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</si>
  <si>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</si>
  <si>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</si>
  <si>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</si>
  <si>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</si>
  <si>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</si>
  <si>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</si>
  <si>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</si>
  <si>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</si>
  <si>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</si>
  <si>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</si>
  <si>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</si>
  <si>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</si>
  <si>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</si>
  <si>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</si>
  <si>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</si>
  <si>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</si>
  <si>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</si>
  <si>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</si>
  <si>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</si>
  <si>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</si>
  <si>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</si>
  <si>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</si>
  <si>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</si>
  <si>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</si>
  <si>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</si>
  <si>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</si>
  <si>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</si>
  <si>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</si>
  <si>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</si>
  <si>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</si>
  <si>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</si>
  <si>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</si>
  <si>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</si>
  <si>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</si>
  <si>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</si>
  <si>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</si>
  <si>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</si>
  <si>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</si>
  <si>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</si>
  <si>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</si>
  <si>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</si>
  <si>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</si>
  <si>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</si>
  <si>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</si>
  <si>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</si>
  <si>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</si>
  <si>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</si>
  <si>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</si>
  <si>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</si>
  <si>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</si>
  <si>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</si>
  <si>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</si>
  <si>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</si>
  <si>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</si>
  <si>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</si>
  <si>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</si>
  <si>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</si>
  <si>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</si>
  <si>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</si>
  <si>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</si>
  <si>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</si>
  <si>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</si>
  <si>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</si>
  <si>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</si>
  <si>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</si>
  <si>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</si>
  <si>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</si>
  <si>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</si>
  <si>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</si>
  <si>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</si>
  <si>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</si>
  <si>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</si>
  <si>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</si>
  <si>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</si>
  <si>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</si>
  <si>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</si>
  <si>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</si>
  <si>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</si>
  <si>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</si>
  <si>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</si>
  <si>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</si>
  <si>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</si>
  <si>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</si>
  <si>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</si>
  <si>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</si>
  <si>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</si>
  <si>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</si>
  <si>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</si>
  <si>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</si>
  <si>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</si>
  <si>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</si>
  <si>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</si>
  <si>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</si>
  <si>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</si>
  <si>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</si>
  <si>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</si>
  <si>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</si>
  <si>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</si>
  <si>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</si>
  <si>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</si>
  <si>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</si>
  <si>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</si>
  <si>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</si>
  <si>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</si>
  <si>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</si>
  <si>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</si>
  <si>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</si>
  <si>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</si>
  <si>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</si>
  <si>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</si>
  <si>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</si>
  <si>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</si>
  <si>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</si>
  <si>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</si>
  <si>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</si>
  <si>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</si>
  <si>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</si>
  <si>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</si>
  <si>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</si>
  <si>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</si>
  <si>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</si>
  <si>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</si>
  <si>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</si>
  <si>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</si>
  <si>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</si>
  <si>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</si>
  <si>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</si>
  <si>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</si>
  <si>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</si>
  <si>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</si>
  <si>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</si>
  <si>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</si>
  <si>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</si>
  <si>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</si>
  <si>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</si>
  <si>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</si>
  <si>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</si>
  <si>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</si>
  <si>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</si>
  <si>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</si>
  <si>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</si>
  <si>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</si>
  <si>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</si>
  <si>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</si>
  <si>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</si>
  <si>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</si>
  <si>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</si>
  <si>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</si>
  <si>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</si>
  <si>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</si>
  <si>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</si>
  <si>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</si>
  <si>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</si>
  <si>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</si>
  <si>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</si>
  <si>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</si>
  <si>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</si>
  <si>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</si>
  <si>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</si>
  <si>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</si>
  <si>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</si>
  <si>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</si>
  <si>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</si>
  <si>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</si>
  <si>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</si>
  <si>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</si>
  <si>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</si>
  <si>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</si>
  <si>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</si>
  <si>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</si>
  <si>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</si>
  <si>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</si>
  <si>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</si>
  <si>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</si>
  <si>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</si>
  <si>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</si>
  <si>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</si>
  <si>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</si>
  <si>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</si>
  <si>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</si>
  <si>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</si>
  <si>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</si>
  <si>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</si>
  <si>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</si>
  <si>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</si>
  <si>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</si>
  <si>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</si>
  <si>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</si>
  <si>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</si>
  <si>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</si>
  <si>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</si>
  <si>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</si>
  <si>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</si>
  <si>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</si>
  <si>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</si>
  <si>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</si>
  <si>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</si>
  <si>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</si>
  <si>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</si>
  <si>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</si>
  <si>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</si>
  <si>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</si>
  <si>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</si>
  <si>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</si>
  <si>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</si>
  <si>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</si>
  <si>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</si>
  <si>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</si>
  <si>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</si>
  <si>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</si>
  <si>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</si>
  <si>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</si>
  <si>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</si>
  <si>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</si>
  <si>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</si>
  <si>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</si>
  <si>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</si>
  <si>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</si>
  <si>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</si>
  <si>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</si>
  <si>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</si>
  <si>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</si>
  <si>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</si>
  <si>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</si>
  <si>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</si>
  <si>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</si>
  <si>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</si>
  <si>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</si>
  <si>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</si>
  <si>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</si>
  <si>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</si>
  <si>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</si>
  <si>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</si>
  <si>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</si>
  <si>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</si>
  <si>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</si>
  <si>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</si>
  <si>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</si>
  <si>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</si>
  <si>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</si>
  <si>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</si>
  <si>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</si>
  <si>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</si>
  <si>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</si>
  <si>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</si>
  <si>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</si>
  <si>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</si>
  <si>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</si>
  <si>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</si>
  <si>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</si>
  <si>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</si>
  <si>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</si>
  <si>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</si>
  <si>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</si>
  <si>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</si>
  <si>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</si>
  <si>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</si>
  <si>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</si>
  <si>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</si>
  <si>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</si>
  <si>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</si>
  <si>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</si>
  <si>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</si>
  <si>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</si>
  <si>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</si>
  <si>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</si>
  <si>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</si>
  <si>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</si>
  <si>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</si>
  <si>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</si>
  <si>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</si>
  <si>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</si>
  <si>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</si>
  <si>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</si>
  <si>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</si>
  <si>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</si>
  <si>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</si>
  <si>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</si>
  <si>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</si>
  <si>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</si>
  <si>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</si>
  <si>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</si>
  <si>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</si>
  <si>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</si>
  <si>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</si>
  <si>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</si>
  <si>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</si>
  <si>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</si>
  <si>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</si>
  <si>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</si>
  <si>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</si>
  <si>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</si>
  <si>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</si>
  <si>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</si>
  <si>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</si>
  <si>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</si>
  <si>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</si>
  <si>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</si>
  <si>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</si>
  <si>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</si>
  <si>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</si>
  <si>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</si>
  <si>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</si>
  <si>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</si>
  <si>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</si>
  <si>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</si>
  <si>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</si>
  <si>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</si>
  <si>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</si>
  <si>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</si>
  <si>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</si>
  <si>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</si>
  <si>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</si>
  <si>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</si>
  <si>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</si>
  <si>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</si>
  <si>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</si>
  <si>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</si>
  <si>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</si>
  <si>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</si>
  <si>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</si>
  <si>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</si>
  <si>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</si>
  <si>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</si>
  <si>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</si>
  <si>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</si>
  <si>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</si>
  <si>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</si>
  <si>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</si>
  <si>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</si>
  <si>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</si>
  <si>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</si>
  <si>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</si>
  <si>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</si>
  <si>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</si>
  <si>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</si>
  <si>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</si>
  <si>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</si>
  <si>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</si>
  <si>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</si>
  <si>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</si>
  <si>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</si>
  <si>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</si>
  <si>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</si>
  <si>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</si>
  <si>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</si>
  <si>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</si>
  <si>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</si>
  <si>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</si>
  <si>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</si>
  <si>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</si>
  <si>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</si>
  <si>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</si>
  <si>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</si>
  <si>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</si>
  <si>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</si>
  <si>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</si>
  <si>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</si>
  <si>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</si>
  <si>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</si>
  <si>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</si>
  <si>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</si>
  <si>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</si>
  <si>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</si>
  <si>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</si>
  <si>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</si>
  <si>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</si>
  <si>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</si>
  <si>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</si>
  <si>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</si>
  <si>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</si>
  <si>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</si>
  <si>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</si>
  <si>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</si>
  <si>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</si>
  <si>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</si>
  <si>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</si>
  <si>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</si>
  <si>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</si>
  <si>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</si>
  <si>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</si>
  <si>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</si>
  <si>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</si>
  <si>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</si>
  <si>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</si>
  <si>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</si>
  <si>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</si>
  <si>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</si>
  <si>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</si>
  <si>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</si>
  <si>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</si>
  <si>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</si>
  <si>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</si>
  <si>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</si>
  <si>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</si>
  <si>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</si>
  <si>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</si>
  <si>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</si>
  <si>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</si>
  <si>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</si>
  <si>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</si>
  <si>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</si>
  <si>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</si>
  <si>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</si>
  <si>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</si>
  <si>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</si>
  <si>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</si>
  <si>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</si>
  <si>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</si>
  <si>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</si>
  <si>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</si>
  <si>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</si>
  <si>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</si>
  <si>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</si>
  <si>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</si>
  <si>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</si>
  <si>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</si>
  <si>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</si>
  <si>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</si>
  <si>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</si>
  <si>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</si>
  <si>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</si>
  <si>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</si>
  <si>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</si>
  <si>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</si>
  <si>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</si>
  <si>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</si>
  <si>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</si>
  <si>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</si>
  <si>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</si>
  <si>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</si>
  <si>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</si>
  <si>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</si>
  <si>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</si>
  <si>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</si>
  <si>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</si>
  <si>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</si>
  <si>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</si>
  <si>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</si>
  <si>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</si>
  <si>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</si>
  <si>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</si>
  <si>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</si>
  <si>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</si>
  <si>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</si>
  <si>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</si>
  <si>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</si>
  <si>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</si>
  <si>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</si>
  <si>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</si>
  <si>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</si>
  <si>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</si>
  <si>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</si>
  <si>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</si>
  <si>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</si>
  <si>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</si>
  <si>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</si>
  <si>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</si>
  <si>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</si>
  <si>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</si>
  <si>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</si>
  <si>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</si>
  <si>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</si>
  <si>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</si>
  <si>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</si>
  <si>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</si>
  <si>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</si>
  <si>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</si>
  <si>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</si>
  <si>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</si>
  <si>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</si>
  <si>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</si>
  <si>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</si>
  <si>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</si>
  <si>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</si>
  <si>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</si>
  <si>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</si>
  <si>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</si>
  <si>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</si>
  <si>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</si>
  <si>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</si>
  <si>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</si>
  <si>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</si>
  <si>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</si>
  <si>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</si>
  <si>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</si>
  <si>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</si>
  <si>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</si>
  <si>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</si>
  <si>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</si>
  <si>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</si>
  <si>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</si>
  <si>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</si>
  <si>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</si>
  <si>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</si>
  <si>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</si>
  <si>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</si>
  <si>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</si>
  <si>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</si>
  <si>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</si>
  <si>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</si>
  <si>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</si>
  <si>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</si>
  <si>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</si>
  <si>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</si>
  <si>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</si>
  <si>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</si>
  <si>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</si>
  <si>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</si>
  <si>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</si>
  <si>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</si>
  <si>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</si>
  <si>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</si>
  <si>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</si>
  <si>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</si>
  <si>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</si>
  <si>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</si>
  <si>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</si>
  <si>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</si>
  <si>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</si>
  <si>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</si>
  <si>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</si>
  <si>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</si>
  <si>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</si>
  <si>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</si>
  <si>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</si>
  <si>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</si>
  <si>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</si>
  <si>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</si>
  <si>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</si>
  <si>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</si>
  <si>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</si>
  <si>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</si>
  <si>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</si>
  <si>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</si>
  <si>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</si>
  <si>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</si>
  <si>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</si>
  <si>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</si>
  <si>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</si>
  <si>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</si>
  <si>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</si>
  <si>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</si>
  <si>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</si>
  <si>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</si>
  <si>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</si>
  <si>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</si>
  <si>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</si>
  <si>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</si>
  <si>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</si>
  <si>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</si>
  <si>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</si>
  <si>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</si>
  <si>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</si>
  <si>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</si>
  <si>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</si>
  <si>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</si>
  <si>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</si>
  <si>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</si>
  <si>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</si>
  <si>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</si>
  <si>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</si>
  <si>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</si>
  <si>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</si>
  <si>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</si>
  <si>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</si>
  <si>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</si>
  <si>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</si>
  <si>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</si>
  <si>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</si>
  <si>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</si>
  <si>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</si>
  <si>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</si>
  <si>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</si>
  <si>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</si>
  <si>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</si>
  <si>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</si>
  <si>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</si>
  <si>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</si>
  <si>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</si>
  <si>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</si>
  <si>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</si>
  <si>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</si>
  <si>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</si>
  <si>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</si>
  <si>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</si>
  <si>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</si>
  <si>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</si>
  <si>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</si>
  <si>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</si>
  <si>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</si>
  <si>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</si>
  <si>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</si>
  <si>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</si>
  <si>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</si>
  <si>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</si>
  <si>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</si>
  <si>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</si>
  <si>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</si>
  <si>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</si>
  <si>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</si>
  <si>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</si>
  <si>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</si>
  <si>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</si>
  <si>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</si>
  <si>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</si>
  <si>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</si>
  <si>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</si>
  <si>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</si>
  <si>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</si>
  <si>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</si>
  <si>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</si>
  <si>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</si>
  <si>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</si>
  <si>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</si>
  <si>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</si>
  <si>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</si>
  <si>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</si>
  <si>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</si>
  <si>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</si>
  <si>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</si>
  <si>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</si>
  <si>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</si>
  <si>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</si>
  <si>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</si>
  <si>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</si>
  <si>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</si>
  <si>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</si>
  <si>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</si>
  <si>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</si>
  <si>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</si>
  <si>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</si>
  <si>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</si>
  <si>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</si>
  <si>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</si>
  <si>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</si>
  <si>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</si>
  <si>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</si>
  <si>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</si>
  <si>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</si>
  <si>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</si>
  <si>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</si>
  <si>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</si>
  <si>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</si>
  <si>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</si>
  <si>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</si>
  <si>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</si>
  <si>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</si>
  <si>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</si>
  <si>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</si>
  <si>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</si>
  <si>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</si>
  <si>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</si>
  <si>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</si>
  <si>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</si>
  <si>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</si>
  <si>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</si>
  <si>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</si>
  <si>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</si>
  <si>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</si>
  <si>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</si>
  <si>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</si>
  <si>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</si>
  <si>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</si>
  <si>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</si>
  <si>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</si>
  <si>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</si>
  <si>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</si>
  <si>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</si>
  <si>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</si>
  <si>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</si>
  <si>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</si>
  <si>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</si>
  <si>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</si>
  <si>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</si>
  <si>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</si>
  <si>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</si>
  <si>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</si>
  <si>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</si>
  <si>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</si>
  <si>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</si>
  <si>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</si>
  <si>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</si>
  <si>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</si>
  <si>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</si>
  <si>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</si>
  <si>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</si>
  <si>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</si>
  <si>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</si>
  <si>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</si>
  <si>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</si>
  <si>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</si>
  <si>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</si>
  <si>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</si>
  <si>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</si>
  <si>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</si>
  <si>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</si>
  <si>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</si>
  <si>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</si>
  <si>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</si>
  <si>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</si>
  <si>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</si>
  <si>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</si>
  <si>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</si>
  <si>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</si>
  <si>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</si>
  <si>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</si>
  <si>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</si>
  <si>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</si>
  <si>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</si>
  <si>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</si>
  <si>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</si>
  <si>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</si>
  <si>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</si>
  <si>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</si>
  <si>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</si>
  <si>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</si>
  <si>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</si>
  <si>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</si>
  <si>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</si>
  <si>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</si>
  <si>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</si>
  <si>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</si>
  <si>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</si>
  <si>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</si>
  <si>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</si>
  <si>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</si>
  <si>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</si>
  <si>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</si>
  <si>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</si>
  <si>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</si>
  <si>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</si>
  <si>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</si>
  <si>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</si>
  <si>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</si>
  <si>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</si>
  <si>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</si>
  <si>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</si>
  <si>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</si>
  <si>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</si>
  <si>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</si>
  <si>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</si>
  <si>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</si>
  <si>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</si>
  <si>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</si>
  <si>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</si>
  <si>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</si>
  <si>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</si>
  <si>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</si>
  <si>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</si>
  <si>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</si>
  <si>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</si>
  <si>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</si>
  <si>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</si>
  <si>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</si>
  <si>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</si>
  <si>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</si>
  <si>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</si>
  <si>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</si>
  <si>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</si>
  <si>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</si>
  <si>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</si>
  <si>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</si>
  <si>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</si>
  <si>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</si>
  <si>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</si>
  <si>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</si>
  <si>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</si>
  <si>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</si>
  <si>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</si>
  <si>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</si>
  <si>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</si>
  <si>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</si>
  <si>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</si>
  <si>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</si>
  <si>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</si>
  <si>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</si>
  <si>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</si>
  <si>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</si>
  <si>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</si>
  <si>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</si>
  <si>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</si>
  <si>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</si>
  <si>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</si>
  <si>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</si>
  <si>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</si>
  <si>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</si>
  <si>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</si>
  <si>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</si>
  <si>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</si>
  <si>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</si>
  <si>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</si>
  <si>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</si>
  <si>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</si>
  <si>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</si>
  <si>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</si>
  <si>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</si>
  <si>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</si>
  <si>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</si>
  <si>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</si>
  <si>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</si>
  <si>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</si>
  <si>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</si>
  <si>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</si>
  <si>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</si>
  <si>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</si>
  <si>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</si>
  <si>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</si>
  <si>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</si>
  <si>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</si>
  <si>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</si>
  <si>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</si>
  <si>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</si>
  <si>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</si>
  <si>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</si>
  <si>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</si>
  <si>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</si>
  <si>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</si>
  <si>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</si>
  <si>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</si>
  <si>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</si>
  <si>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</si>
  <si>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</si>
  <si>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</si>
  <si>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</si>
  <si>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</si>
  <si>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</si>
  <si>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</si>
  <si>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</si>
  <si>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</si>
  <si>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</si>
  <si>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</si>
  <si>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</si>
  <si>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</si>
  <si>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</si>
  <si>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</si>
  <si>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</si>
  <si>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</si>
  <si>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</si>
  <si>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</si>
  <si>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</si>
  <si>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</si>
  <si>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</si>
  <si>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</si>
  <si>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</si>
  <si>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</si>
  <si>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</si>
  <si>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</si>
  <si>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</si>
  <si>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</si>
  <si>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</si>
  <si>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</si>
  <si>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</si>
  <si>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</si>
  <si>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</si>
  <si>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</si>
  <si>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</si>
  <si>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</si>
  <si>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</si>
  <si>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</si>
  <si>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</si>
  <si>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</si>
  <si>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</si>
  <si>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</si>
  <si>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</si>
  <si>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</si>
  <si>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</si>
  <si>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</si>
  <si>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</si>
  <si>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</si>
  <si>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</si>
  <si>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</si>
  <si>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</si>
  <si>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</si>
  <si>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</si>
  <si>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</si>
  <si>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</si>
  <si>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</si>
  <si>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</si>
  <si>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</si>
  <si>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</si>
  <si>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</si>
  <si>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</si>
  <si>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</si>
  <si>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</si>
  <si>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</si>
  <si>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</si>
  <si>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</si>
  <si>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</si>
  <si>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</si>
  <si>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</si>
  <si>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</si>
  <si>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</si>
  <si>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</si>
  <si>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</si>
  <si>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</si>
  <si>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</si>
  <si>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</si>
  <si>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</si>
  <si>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</si>
  <si>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</si>
  <si>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</si>
  <si>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</si>
  <si>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</si>
  <si>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</si>
  <si>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</si>
  <si>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</si>
  <si>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</si>
  <si>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</si>
  <si>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</si>
  <si>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</si>
  <si>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</si>
  <si>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</si>
  <si>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</si>
  <si>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</si>
  <si>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</si>
  <si>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</si>
  <si>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california</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</si>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</sst>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4473</v>
      </c>
      <c r="C1" s="380">
        <v>46283</v>
      </c>
      <c r="G1" s="381" t="s">
        <v>3985</v>
      </c>
      <c r="H1" s="381" t="s">
        <v>3986</v>
      </c>
    </row>
    <row r="2" spans="1:8" x14ac:dyDescent="0.45">
      <c r="B2" t="str">
        <f>_xlfn.XLOOKUP(B1,H:H,G:G,0,0,1)</f>
        <v>CA</v>
      </c>
      <c r="C2" t="str">
        <f>_xlfn.XLOOKUP(B2,G:G, H:H, 0,0,1)</f>
        <v>California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4487</v>
      </c>
      <c r="C46" t="s">
        <v>3670</v>
      </c>
      <c r="D46" s="290" t="s">
        <v>4487</v>
      </c>
      <c r="E46" t="s">
        <v>3671</v>
      </c>
      <c r="F46" s="290">
        <v>0</v>
      </c>
      <c r="G46" s="290">
        <v>1</v>
      </c>
      <c r="H46" s="290">
        <v>1</v>
      </c>
      <c r="I46" s="289" t="s">
        <v>29</v>
      </c>
      <c r="J46" s="334" t="s">
        <v>3672</v>
      </c>
      <c r="K46" s="334"/>
      <c r="L46" s="289"/>
    </row>
    <row r="47" spans="1:14" x14ac:dyDescent="0.45">
      <c r="A47" t="s">
        <v>8</v>
      </c>
      <c r="B47" s="290" t="s">
        <v>4486</v>
      </c>
      <c r="C47" t="s">
        <v>327</v>
      </c>
      <c r="D47" s="290" t="s">
        <v>4486</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4474</v>
      </c>
      <c r="C120" s="17">
        <v>1</v>
      </c>
      <c r="D120" t="s">
        <v>65</v>
      </c>
      <c r="E120" t="s">
        <v>3507</v>
      </c>
      <c r="F120" t="str">
        <f>[3]UnitControlCenter!$B$22</f>
        <v>terawatt-hours (TWh)</v>
      </c>
      <c r="G120" t="s">
        <v>4438</v>
      </c>
      <c r="H120" t="s">
        <v>4445</v>
      </c>
      <c r="I120" t="s">
        <v>4446</v>
      </c>
    </row>
    <row r="121" spans="1:10" x14ac:dyDescent="0.45">
      <c r="A121" s="290" t="s">
        <v>2454</v>
      </c>
      <c r="B121" s="290" t="s">
        <v>4475</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4476</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4477</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4478</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4479</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4480</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4481</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4482</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4483</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4484</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4485</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384.43840000000006</v>
      </c>
      <c r="E2" s="436">
        <f>SUMIFS('frozen policy trendline'!E:E,'frozen policy trendline'!$A:$A,About!$B$2)-SUMIFS('frozen policy trendline'!E:E,'frozen policy trendline'!$A:$A,About!$B$2,'frozen policy trendline'!$B:$B,"Output Total CO2e Emissions by Sector[LULUCF sector]")</f>
        <v>379.10180000000003</v>
      </c>
      <c r="F2" s="436">
        <f>SUMIFS('frozen policy trendline'!F:F,'frozen policy trendline'!$A:$A,About!$B$2)-SUMIFS('frozen policy trendline'!F:F,'frozen policy trendline'!$A:$A,About!$B$2,'frozen policy trendline'!$B:$B,"Output Total CO2e Emissions by Sector[LULUCF sector]")</f>
        <v>373.45550000000003</v>
      </c>
      <c r="G2" s="436">
        <f>SUMIFS('frozen policy trendline'!G:G,'frozen policy trendline'!$A:$A,About!$B$2)-SUMIFS('frozen policy trendline'!G:G,'frozen policy trendline'!$A:$A,About!$B$2,'frozen policy trendline'!$B:$B,"Output Total CO2e Emissions by Sector[LULUCF sector]")</f>
        <v>367.10311999999993</v>
      </c>
      <c r="H2" s="436">
        <f>SUMIFS('frozen policy trendline'!H:H,'frozen policy trendline'!$A:$A,About!$B$2)-SUMIFS('frozen policy trendline'!H:H,'frozen policy trendline'!$A:$A,About!$B$2,'frozen policy trendline'!$B:$B,"Output Total CO2e Emissions by Sector[LULUCF sector]")</f>
        <v>359.75898999999998</v>
      </c>
      <c r="I2" s="436">
        <f>SUMIFS('frozen policy trendline'!I:I,'frozen policy trendline'!$A:$A,About!$B$2)-SUMIFS('frozen policy trendline'!I:I,'frozen policy trendline'!$A:$A,About!$B$2,'frozen policy trendline'!$B:$B,"Output Total CO2e Emissions by Sector[LULUCF sector]")</f>
        <v>353.24511000000001</v>
      </c>
      <c r="J2" s="436">
        <f>SUMIFS('frozen policy trendline'!J:J,'frozen policy trendline'!$A:$A,About!$B$2)-SUMIFS('frozen policy trendline'!J:J,'frozen policy trendline'!$A:$A,About!$B$2,'frozen policy trendline'!$B:$B,"Output Total CO2e Emissions by Sector[LULUCF sector]")</f>
        <v>343.44547</v>
      </c>
      <c r="K2" s="436">
        <f>SUMIFS('frozen policy trendline'!K:K,'frozen policy trendline'!$A:$A,About!$B$2)-SUMIFS('frozen policy trendline'!K:K,'frozen policy trendline'!$A:$A,About!$B$2,'frozen policy trendline'!$B:$B,"Output Total CO2e Emissions by Sector[LULUCF sector]")</f>
        <v>334.02708999999999</v>
      </c>
      <c r="L2" s="436">
        <f>SUMIFS('frozen policy trendline'!L:L,'frozen policy trendline'!$A:$A,About!$B$2)-SUMIFS('frozen policy trendline'!L:L,'frozen policy trendline'!$A:$A,About!$B$2,'frozen policy trendline'!$B:$B,"Output Total CO2e Emissions by Sector[LULUCF sector]")</f>
        <v>324.86239</v>
      </c>
      <c r="M2" s="436">
        <f>SUMIFS('frozen policy trendline'!M:M,'frozen policy trendline'!$A:$A,About!$B$2)-SUMIFS('frozen policy trendline'!M:M,'frozen policy trendline'!$A:$A,About!$B$2,'frozen policy trendline'!$B:$B,"Output Total CO2e Emissions by Sector[LULUCF sector]")</f>
        <v>315.19941</v>
      </c>
      <c r="N2" s="436">
        <f>SUMIFS('frozen policy trendline'!N:N,'frozen policy trendline'!$A:$A,About!$B$2)-SUMIFS('frozen policy trendline'!N:N,'frozen policy trendline'!$A:$A,About!$B$2,'frozen policy trendline'!$B:$B,"Output Total CO2e Emissions by Sector[LULUCF sector]")</f>
        <v>308.4966</v>
      </c>
      <c r="O2" s="436">
        <f>SUMIFS('frozen policy trendline'!O:O,'frozen policy trendline'!$A:$A,About!$B$2)-SUMIFS('frozen policy trendline'!O:O,'frozen policy trendline'!$A:$A,About!$B$2,'frozen policy trendline'!$B:$B,"Output Total CO2e Emissions by Sector[LULUCF sector]")</f>
        <v>302.57001000000002</v>
      </c>
      <c r="P2" s="436">
        <f>SUMIFS('frozen policy trendline'!P:P,'frozen policy trendline'!$A:$A,About!$B$2)-SUMIFS('frozen policy trendline'!P:P,'frozen policy trendline'!$A:$A,About!$B$2,'frozen policy trendline'!$B:$B,"Output Total CO2e Emissions by Sector[LULUCF sector]")</f>
        <v>296.26317</v>
      </c>
      <c r="Q2" s="436">
        <f>SUMIFS('frozen policy trendline'!Q:Q,'frozen policy trendline'!$A:$A,About!$B$2)-SUMIFS('frozen policy trendline'!Q:Q,'frozen policy trendline'!$A:$A,About!$B$2,'frozen policy trendline'!$B:$B,"Output Total CO2e Emissions by Sector[LULUCF sector]")</f>
        <v>290.26508000000001</v>
      </c>
      <c r="R2" s="436">
        <f>SUMIFS('frozen policy trendline'!R:R,'frozen policy trendline'!$A:$A,About!$B$2)-SUMIFS('frozen policy trendline'!R:R,'frozen policy trendline'!$A:$A,About!$B$2,'frozen policy trendline'!$B:$B,"Output Total CO2e Emissions by Sector[LULUCF sector]")</f>
        <v>282.81860999999998</v>
      </c>
      <c r="S2" s="436">
        <f>SUMIFS('frozen policy trendline'!S:S,'frozen policy trendline'!$A:$A,About!$B$2)-SUMIFS('frozen policy trendline'!S:S,'frozen policy trendline'!$A:$A,About!$B$2,'frozen policy trendline'!$B:$B,"Output Total CO2e Emissions by Sector[LULUCF sector]")</f>
        <v>273.37003000000004</v>
      </c>
      <c r="T2" s="436">
        <f>SUMIFS('frozen policy trendline'!T:T,'frozen policy trendline'!$A:$A,About!$B$2)-SUMIFS('frozen policy trendline'!T:T,'frozen policy trendline'!$A:$A,About!$B$2,'frozen policy trendline'!$B:$B,"Output Total CO2e Emissions by Sector[LULUCF sector]")</f>
        <v>266.78230000000002</v>
      </c>
      <c r="U2" s="436">
        <f>SUMIFS('frozen policy trendline'!U:U,'frozen policy trendline'!$A:$A,About!$B$2)-SUMIFS('frozen policy trendline'!U:U,'frozen policy trendline'!$A:$A,About!$B$2,'frozen policy trendline'!$B:$B,"Output Total CO2e Emissions by Sector[LULUCF sector]")</f>
        <v>261.55998999999997</v>
      </c>
      <c r="V2" s="436">
        <f>SUMIFS('frozen policy trendline'!V:V,'frozen policy trendline'!$A:$A,About!$B$2)-SUMIFS('frozen policy trendline'!V:V,'frozen policy trendline'!$A:$A,About!$B$2,'frozen policy trendline'!$B:$B,"Output Total CO2e Emissions by Sector[LULUCF sector]")</f>
        <v>256.58502999999996</v>
      </c>
      <c r="W2" s="436">
        <f>SUMIFS('frozen policy trendline'!W:W,'frozen policy trendline'!$A:$A,About!$B$2)-SUMIFS('frozen policy trendline'!W:W,'frozen policy trendline'!$A:$A,About!$B$2,'frozen policy trendline'!$B:$B,"Output Total CO2e Emissions by Sector[LULUCF sector]")</f>
        <v>252.24910999999997</v>
      </c>
      <c r="X2" s="436">
        <f>SUMIFS('frozen policy trendline'!X:X,'frozen policy trendline'!$A:$A,About!$B$2)-SUMIFS('frozen policy trendline'!X:X,'frozen policy trendline'!$A:$A,About!$B$2,'frozen policy trendline'!$B:$B,"Output Total CO2e Emissions by Sector[LULUCF sector]")</f>
        <v>245.69641999999999</v>
      </c>
      <c r="Y2" s="436">
        <f>SUMIFS('frozen policy trendline'!Y:Y,'frozen policy trendline'!$A:$A,About!$B$2)-SUMIFS('frozen policy trendline'!Y:Y,'frozen policy trendline'!$A:$A,About!$B$2,'frozen policy trendline'!$B:$B,"Output Total CO2e Emissions by Sector[LULUCF sector]")</f>
        <v>244.56536</v>
      </c>
      <c r="Z2" s="436">
        <f>SUMIFS('frozen policy trendline'!Z:Z,'frozen policy trendline'!$A:$A,About!$B$2)-SUMIFS('frozen policy trendline'!Z:Z,'frozen policy trendline'!$A:$A,About!$B$2,'frozen policy trendline'!$B:$B,"Output Total CO2e Emissions by Sector[LULUCF sector]")</f>
        <v>243.97984</v>
      </c>
      <c r="AA2" s="436">
        <f>SUMIFS('frozen policy trendline'!AA:AA,'frozen policy trendline'!$A:$A,About!$B$2)-SUMIFS('frozen policy trendline'!AA:AA,'frozen policy trendline'!$A:$A,About!$B$2,'frozen policy trendline'!$B:$B,"Output Total CO2e Emissions by Sector[LULUCF sector]")</f>
        <v>244.73292000000001</v>
      </c>
      <c r="AB2" s="436">
        <f>SUMIFS('frozen policy trendline'!AB:AB,'frozen policy trendline'!$A:$A,About!$B$2)-SUMIFS('frozen policy trendline'!AB:AB,'frozen policy trendline'!$A:$A,About!$B$2,'frozen policy trendline'!$B:$B,"Output Total CO2e Emissions by Sector[LULUCF sector]")</f>
        <v>244.31714999999997</v>
      </c>
      <c r="AC2" s="436">
        <f>SUMIFS('frozen policy trendline'!AC:AC,'frozen policy trendline'!$A:$A,About!$B$2)-SUMIFS('frozen policy trendline'!AC:AC,'frozen policy trendline'!$A:$A,About!$B$2,'frozen policy trendline'!$B:$B,"Output Total CO2e Emissions by Sector[LULUCF sector]")</f>
        <v>245.69654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40% below 1990 levels by 2030</v>
      </c>
      <c r="C2" s="1">
        <f>IF(INDEX('State Targets'!I:I,MATCH(About!$C$2,'State Targets'!$B:$B,0))=0,"",INDEX('State Targets'!I:I,MATCH(About!$C$2,'State Targets'!$B:$B,0)))</f>
        <v>2030</v>
      </c>
      <c r="D2" s="1">
        <f>INDEX('State Targets'!J:J,MATCH(About!$C$2,'State Targets'!$B:$B,0))</f>
        <v>209.4</v>
      </c>
      <c r="E2" s="1">
        <f>INDEX('State Targets'!K:K,MATCH(About!$C$2,'State Targets'!$B:$B,0))</f>
        <v>209.4</v>
      </c>
      <c r="F2" s="1" t="str">
        <f>IF(INDEX('State Targets'!C:C,MATCH(About!$C$2,'State Targets'!$B:$B,0))=0,"",INDEX('State Targets'!C:C,MATCH(About!$C$2,'State Targets'!$B:$B,0)))</f>
        <v xml:space="preserve">California enacted its current statutory target of reaching net-zero carbon dioxide emissions by 2045 in 2022. In 2016, California set a statutory target to reduce GHG emissions 40% below 1990 levels by 2030. </v>
      </c>
    </row>
    <row r="3" spans="1:6" ht="71.25" x14ac:dyDescent="0.45">
      <c r="A3" s="1" t="s">
        <v>3518</v>
      </c>
      <c r="B3" s="1" t="str">
        <f>IF(INDEX('State Targets'!L:L,MATCH(About!$C$2,'State Targets'!$B:$B,0))=0,"",INDEX('State Targets'!L:L,MATCH(About!$C$2,'State Targets'!$B:$B,0)))</f>
        <v>Net-zero carbon dioxide by 2045</v>
      </c>
      <c r="C3" s="1">
        <f>IF(INDEX('State Targets'!M:M,MATCH(About!$C$2,'State Targets'!$B:$B,0))=0,"",INDEX('State Targets'!M:M,MATCH(About!$C$2,'State Targets'!$B:$B,0)))</f>
        <v>2045</v>
      </c>
      <c r="D3" s="1">
        <f>INDEX('State Targets'!N:N,MATCH(About!$C$2,'State Targets'!$B:$B,0))</f>
        <v>0</v>
      </c>
      <c r="E3" s="1">
        <f>INDEX('State Targets'!O:O,MATCH(About!$C$2,'State Targets'!$B:$B,0))</f>
        <v>0</v>
      </c>
      <c r="F3" s="1" t="str">
        <f>IF(INDEX('State Targets'!C:C,MATCH(About!$C$2,'State Targets'!$B:$B,0))=0,"",INDEX('State Targets'!C:C,MATCH(About!$C$2,'State Targets'!$B:$B,0)))</f>
        <v xml:space="preserve">California enacted its current statutory target of reaching net-zero carbon dioxide emissions by 2045 in 2022. In 2016, California set a statutory target to reduce GHG emissions 40% below 1990 levels by 2030.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349</v>
      </c>
      <c r="H6" t="s">
        <v>4125</v>
      </c>
      <c r="I6" s="402">
        <v>2030</v>
      </c>
      <c r="J6" s="402">
        <f>IF($E6="","",(1-$E6)*$G6)</f>
        <v>209.4</v>
      </c>
      <c r="K6" s="402">
        <f>J6</f>
        <v>209.4</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CA</v>
      </c>
      <c r="C1" s="409">
        <f>SUM(C4:C87)</f>
        <v>349.43495915464558</v>
      </c>
      <c r="D1" s="409">
        <f t="shared" ref="D1:AG1" si="0">SUM(D4:D87)</f>
        <v>337.96193143913928</v>
      </c>
      <c r="E1" s="409">
        <f t="shared" si="0"/>
        <v>351.58949766845433</v>
      </c>
      <c r="F1" s="409">
        <f t="shared" si="0"/>
        <v>339.9536018388834</v>
      </c>
      <c r="G1" s="409">
        <f t="shared" si="0"/>
        <v>355.295519899184</v>
      </c>
      <c r="H1" s="409">
        <f t="shared" si="0"/>
        <v>344.8250940388055</v>
      </c>
      <c r="I1" s="409">
        <f t="shared" si="0"/>
        <v>347.49885169053204</v>
      </c>
      <c r="J1" s="409">
        <f t="shared" si="0"/>
        <v>353.05925890072928</v>
      </c>
      <c r="K1" s="409">
        <f t="shared" si="0"/>
        <v>366.08668247378353</v>
      </c>
      <c r="L1" s="409">
        <f t="shared" si="0"/>
        <v>370.18263797549002</v>
      </c>
      <c r="M1" s="409">
        <f t="shared" si="0"/>
        <v>385.18330200443114</v>
      </c>
      <c r="N1" s="409">
        <f t="shared" si="0"/>
        <v>389.24330850438128</v>
      </c>
      <c r="O1" s="409">
        <f t="shared" si="0"/>
        <v>386.59683751572874</v>
      </c>
      <c r="P1" s="409">
        <f t="shared" si="0"/>
        <v>381.08736706183623</v>
      </c>
      <c r="Q1" s="409">
        <f t="shared" si="0"/>
        <v>397.87536834192815</v>
      </c>
      <c r="R1" s="409">
        <f t="shared" si="0"/>
        <v>392.2209288898942</v>
      </c>
      <c r="S1" s="409">
        <f t="shared" si="0"/>
        <v>397.85115263156962</v>
      </c>
      <c r="T1" s="409">
        <f t="shared" si="0"/>
        <v>402.41459274128329</v>
      </c>
      <c r="U1" s="409">
        <f t="shared" si="0"/>
        <v>383.11732645483391</v>
      </c>
      <c r="V1" s="409">
        <f t="shared" si="0"/>
        <v>361.41943674874597</v>
      </c>
      <c r="W1" s="409">
        <f t="shared" si="0"/>
        <v>355.47996393152476</v>
      </c>
      <c r="X1" s="409">
        <f t="shared" si="0"/>
        <v>344.23269534003185</v>
      </c>
      <c r="Y1" s="409">
        <f t="shared" si="0"/>
        <v>350.12520830177652</v>
      </c>
      <c r="Z1" s="409">
        <f t="shared" si="0"/>
        <v>354.28078785549167</v>
      </c>
      <c r="AA1" s="409">
        <f t="shared" si="0"/>
        <v>348.96404786983794</v>
      </c>
      <c r="AB1" s="409">
        <f t="shared" si="0"/>
        <v>353.39323942987897</v>
      </c>
      <c r="AC1" s="409">
        <f t="shared" si="0"/>
        <v>354.07720617209247</v>
      </c>
      <c r="AD1" s="409">
        <f t="shared" si="0"/>
        <v>356.87162069113111</v>
      </c>
      <c r="AE1" s="409">
        <f t="shared" si="0"/>
        <v>356.4668254366685</v>
      </c>
      <c r="AF1" s="409">
        <f t="shared" si="0"/>
        <v>359.83494785582371</v>
      </c>
      <c r="AG1" s="409">
        <f t="shared" si="0"/>
        <v>311.74859954990268</v>
      </c>
      <c r="AH1" s="409">
        <f>SUM(AH4:AH87)</f>
        <v>331.81222621945886</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40.490039915891003</v>
      </c>
      <c r="D4">
        <f>SUMIFS('EPA Export Aggregation'!G:G,'EPA Export Aggregation'!$A:$A,$B4,'EPA Export Aggregation'!$D:$D,$A$1)*IF($A4="CH4",About!$D$58,IF($A4="N2O",About!$D$59,1))</f>
        <v>38.294950237438499</v>
      </c>
      <c r="E4">
        <f>SUMIFS('EPA Export Aggregation'!H:H,'EPA Export Aggregation'!$A:$A,$B4,'EPA Export Aggregation'!$D:$D,$A$1)*IF($A4="CH4",About!$D$58,IF($A4="N2O",About!$D$59,1))</f>
        <v>45.807731886472901</v>
      </c>
      <c r="F4">
        <f>SUMIFS('EPA Export Aggregation'!I:I,'EPA Export Aggregation'!$A:$A,$B4,'EPA Export Aggregation'!$D:$D,$A$1)*IF($A4="CH4",About!$D$58,IF($A4="N2O",About!$D$59,1))</f>
        <v>42.265134381063703</v>
      </c>
      <c r="G4">
        <f>SUMIFS('EPA Export Aggregation'!J:J,'EPA Export Aggregation'!$A:$A,$B4,'EPA Export Aggregation'!$D:$D,$A$1)*IF($A4="CH4",About!$D$58,IF($A4="N2O",About!$D$59,1))</f>
        <v>49.6301652638628</v>
      </c>
      <c r="H4">
        <f>SUMIFS('EPA Export Aggregation'!K:K,'EPA Export Aggregation'!$A:$A,$B4,'EPA Export Aggregation'!$D:$D,$A$1)*IF($A4="CH4",About!$D$58,IF($A4="N2O",About!$D$59,1))</f>
        <v>37.301947075674697</v>
      </c>
      <c r="I4">
        <f>SUMIFS('EPA Export Aggregation'!L:L,'EPA Export Aggregation'!$A:$A,$B4,'EPA Export Aggregation'!$D:$D,$A$1)*IF($A4="CH4",About!$D$58,IF($A4="N2O",About!$D$59,1))</f>
        <v>33.0469974135681</v>
      </c>
      <c r="J4">
        <f>SUMIFS('EPA Export Aggregation'!M:M,'EPA Export Aggregation'!$A:$A,$B4,'EPA Export Aggregation'!$D:$D,$A$1)*IF($A4="CH4",About!$D$58,IF($A4="N2O",About!$D$59,1))</f>
        <v>36.042320751294199</v>
      </c>
      <c r="K4">
        <f>SUMIFS('EPA Export Aggregation'!N:N,'EPA Export Aggregation'!$A:$A,$B4,'EPA Export Aggregation'!$D:$D,$A$1)*IF($A4="CH4",About!$D$58,IF($A4="N2O",About!$D$59,1))</f>
        <v>39.586942271664803</v>
      </c>
      <c r="L4">
        <f>SUMIFS('EPA Export Aggregation'!O:O,'EPA Export Aggregation'!$A:$A,$B4,'EPA Export Aggregation'!$D:$D,$A$1)*IF($A4="CH4",About!$D$58,IF($A4="N2O",About!$D$59,1))</f>
        <v>43.556680484313397</v>
      </c>
      <c r="M4">
        <f>SUMIFS('EPA Export Aggregation'!P:P,'EPA Export Aggregation'!$A:$A,$B4,'EPA Export Aggregation'!$D:$D,$A$1)*IF($A4="CH4",About!$D$58,IF($A4="N2O",About!$D$59,1))</f>
        <v>53.115788159550398</v>
      </c>
      <c r="N4">
        <f>SUMIFS('EPA Export Aggregation'!Q:Q,'EPA Export Aggregation'!$A:$A,$B4,'EPA Export Aggregation'!$D:$D,$A$1)*IF($A4="CH4",About!$D$58,IF($A4="N2O",About!$D$59,1))</f>
        <v>57.855585536506197</v>
      </c>
      <c r="O4">
        <f>SUMIFS('EPA Export Aggregation'!R:R,'EPA Export Aggregation'!$A:$A,$B4,'EPA Export Aggregation'!$D:$D,$A$1)*IF($A4="CH4",About!$D$58,IF($A4="N2O",About!$D$59,1))</f>
        <v>44.000160369309597</v>
      </c>
      <c r="P4">
        <f>SUMIFS('EPA Export Aggregation'!S:S,'EPA Export Aggregation'!$A:$A,$B4,'EPA Export Aggregation'!$D:$D,$A$1)*IF($A4="CH4",About!$D$58,IF($A4="N2O",About!$D$59,1))</f>
        <v>42.979988190459899</v>
      </c>
      <c r="Q4">
        <f>SUMIFS('EPA Export Aggregation'!T:T,'EPA Export Aggregation'!$A:$A,$B4,'EPA Export Aggregation'!$D:$D,$A$1)*IF($A4="CH4",About!$D$58,IF($A4="N2O",About!$D$59,1))</f>
        <v>46.627890813883099</v>
      </c>
      <c r="R4">
        <f>SUMIFS('EPA Export Aggregation'!U:U,'EPA Export Aggregation'!$A:$A,$B4,'EPA Export Aggregation'!$D:$D,$A$1)*IF($A4="CH4",About!$D$58,IF($A4="N2O",About!$D$59,1))</f>
        <v>42.185837160390498</v>
      </c>
      <c r="S4">
        <f>SUMIFS('EPA Export Aggregation'!V:V,'EPA Export Aggregation'!$A:$A,$B4,'EPA Export Aggregation'!$D:$D,$A$1)*IF($A4="CH4",About!$D$58,IF($A4="N2O",About!$D$59,1))</f>
        <v>46.693810667778997</v>
      </c>
      <c r="T4">
        <f>SUMIFS('EPA Export Aggregation'!W:W,'EPA Export Aggregation'!$A:$A,$B4,'EPA Export Aggregation'!$D:$D,$A$1)*IF($A4="CH4",About!$D$58,IF($A4="N2O",About!$D$59,1))</f>
        <v>50.224633123242398</v>
      </c>
      <c r="U4">
        <f>SUMIFS('EPA Export Aggregation'!X:X,'EPA Export Aggregation'!$A:$A,$B4,'EPA Export Aggregation'!$D:$D,$A$1)*IF($A4="CH4",About!$D$58,IF($A4="N2O",About!$D$59,1))</f>
        <v>51.097950671172903</v>
      </c>
      <c r="V4">
        <f>SUMIFS('EPA Export Aggregation'!Y:Y,'EPA Export Aggregation'!$A:$A,$B4,'EPA Export Aggregation'!$D:$D,$A$1)*IF($A4="CH4",About!$D$58,IF($A4="N2O",About!$D$59,1))</f>
        <v>48.027434124807101</v>
      </c>
      <c r="W4">
        <f>SUMIFS('EPA Export Aggregation'!Z:Z,'EPA Export Aggregation'!$A:$A,$B4,'EPA Export Aggregation'!$D:$D,$A$1)*IF($A4="CH4",About!$D$58,IF($A4="N2O",About!$D$59,1))</f>
        <v>43.624523012823701</v>
      </c>
      <c r="X4">
        <f>SUMIFS('EPA Export Aggregation'!AA:AA,'EPA Export Aggregation'!$A:$A,$B4,'EPA Export Aggregation'!$D:$D,$A$1)*IF($A4="CH4",About!$D$58,IF($A4="N2O",About!$D$59,1))</f>
        <v>36.617702822658501</v>
      </c>
      <c r="Y4">
        <f>SUMIFS('EPA Export Aggregation'!AB:AB,'EPA Export Aggregation'!$A:$A,$B4,'EPA Export Aggregation'!$D:$D,$A$1)*IF($A4="CH4",About!$D$58,IF($A4="N2O",About!$D$59,1))</f>
        <v>48.171431022816002</v>
      </c>
      <c r="Z4">
        <f>SUMIFS('EPA Export Aggregation'!AC:AC,'EPA Export Aggregation'!$A:$A,$B4,'EPA Export Aggregation'!$D:$D,$A$1)*IF($A4="CH4",About!$D$58,IF($A4="N2O",About!$D$59,1))</f>
        <v>45.8361417834329</v>
      </c>
      <c r="AA4">
        <f>SUMIFS('EPA Export Aggregation'!AD:AD,'EPA Export Aggregation'!$A:$A,$B4,'EPA Export Aggregation'!$D:$D,$A$1)*IF($A4="CH4",About!$D$58,IF($A4="N2O",About!$D$59,1))</f>
        <v>46.334980308421898</v>
      </c>
      <c r="AB4">
        <f>SUMIFS('EPA Export Aggregation'!AE:AE,'EPA Export Aggregation'!$A:$A,$B4,'EPA Export Aggregation'!$D:$D,$A$1)*IF($A4="CH4",About!$D$58,IF($A4="N2O",About!$D$59,1))</f>
        <v>44.301724855233097</v>
      </c>
      <c r="AC4">
        <f>SUMIFS('EPA Export Aggregation'!AF:AF,'EPA Export Aggregation'!$A:$A,$B4,'EPA Export Aggregation'!$D:$D,$A$1)*IF($A4="CH4",About!$D$58,IF($A4="N2O",About!$D$59,1))</f>
        <v>36.617820254952598</v>
      </c>
      <c r="AD4">
        <f>SUMIFS('EPA Export Aggregation'!AG:AG,'EPA Export Aggregation'!$A:$A,$B4,'EPA Export Aggregation'!$D:$D,$A$1)*IF($A4="CH4",About!$D$58,IF($A4="N2O",About!$D$59,1))</f>
        <v>33.062877676307899</v>
      </c>
      <c r="AE4">
        <f>SUMIFS('EPA Export Aggregation'!AH:AH,'EPA Export Aggregation'!$A:$A,$B4,'EPA Export Aggregation'!$D:$D,$A$1)*IF($A4="CH4",About!$D$58,IF($A4="N2O",About!$D$59,1))</f>
        <v>33.8010953203542</v>
      </c>
      <c r="AF4">
        <f>SUMIFS('EPA Export Aggregation'!AI:AI,'EPA Export Aggregation'!$A:$A,$B4,'EPA Export Aggregation'!$D:$D,$A$1)*IF($A4="CH4",About!$D$58,IF($A4="N2O",About!$D$59,1))</f>
        <v>31.242517704275802</v>
      </c>
      <c r="AG4">
        <f>SUMIFS('EPA Export Aggregation'!AJ:AJ,'EPA Export Aggregation'!$A:$A,$B4,'EPA Export Aggregation'!$D:$D,$A$1)*IF($A4="CH4",About!$D$58,IF($A4="N2O",About!$D$59,1))</f>
        <v>33.809155529907898</v>
      </c>
      <c r="AH4">
        <f>SUMIFS('EPA Export Aggregation'!AK:AK,'EPA Export Aggregation'!$A:$A,$B4,'EPA Export Aggregation'!$D:$D,$A$1)*IF($A4="CH4",About!$D$58,IF($A4="N2O",About!$D$59,1))</f>
        <v>35.473263829498499</v>
      </c>
    </row>
    <row r="5" spans="1:34" x14ac:dyDescent="0.45">
      <c r="A5" s="413" t="s">
        <v>2215</v>
      </c>
      <c r="B5" s="414" t="s">
        <v>4198</v>
      </c>
      <c r="C5">
        <f>SUMIFS('EPA Export Aggregation'!F:F,'EPA Export Aggregation'!$A:$A,$B5,'EPA Export Aggregation'!$D:$D,$A$1)*IF($A5="CH4",About!$D$58,IF($A5="N2O",About!$D$59,1))</f>
        <v>175.63474035931819</v>
      </c>
      <c r="D5">
        <f>SUMIFS('EPA Export Aggregation'!G:G,'EPA Export Aggregation'!$A:$A,$B5,'EPA Export Aggregation'!$D:$D,$A$1)*IF($A5="CH4",About!$D$58,IF($A5="N2O",About!$D$59,1))</f>
        <v>164.72164040426941</v>
      </c>
      <c r="E5">
        <f>SUMIFS('EPA Export Aggregation'!H:H,'EPA Export Aggregation'!$A:$A,$B5,'EPA Export Aggregation'!$D:$D,$A$1)*IF($A5="CH4",About!$D$58,IF($A5="N2O",About!$D$59,1))</f>
        <v>175.80678937919359</v>
      </c>
      <c r="F5">
        <f>SUMIFS('EPA Export Aggregation'!I:I,'EPA Export Aggregation'!$A:$A,$B5,'EPA Export Aggregation'!$D:$D,$A$1)*IF($A5="CH4",About!$D$58,IF($A5="N2O",About!$D$59,1))</f>
        <v>171.00062858759119</v>
      </c>
      <c r="G5">
        <f>SUMIFS('EPA Export Aggregation'!J:J,'EPA Export Aggregation'!$A:$A,$B5,'EPA Export Aggregation'!$D:$D,$A$1)*IF($A5="CH4",About!$D$58,IF($A5="N2O",About!$D$59,1))</f>
        <v>176.65713028613851</v>
      </c>
      <c r="H5">
        <f>SUMIFS('EPA Export Aggregation'!K:K,'EPA Export Aggregation'!$A:$A,$B5,'EPA Export Aggregation'!$D:$D,$A$1)*IF($A5="CH4",About!$D$58,IF($A5="N2O",About!$D$59,1))</f>
        <v>179.07494947830611</v>
      </c>
      <c r="I5">
        <f>SUMIFS('EPA Export Aggregation'!L:L,'EPA Export Aggregation'!$A:$A,$B5,'EPA Export Aggregation'!$D:$D,$A$1)*IF($A5="CH4",About!$D$58,IF($A5="N2O",About!$D$59,1))</f>
        <v>183.740235402883</v>
      </c>
      <c r="J5">
        <f>SUMIFS('EPA Export Aggregation'!M:M,'EPA Export Aggregation'!$A:$A,$B5,'EPA Export Aggregation'!$D:$D,$A$1)*IF($A5="CH4",About!$D$58,IF($A5="N2O",About!$D$59,1))</f>
        <v>181.09112310187439</v>
      </c>
      <c r="K5">
        <f>SUMIFS('EPA Export Aggregation'!N:N,'EPA Export Aggregation'!$A:$A,$B5,'EPA Export Aggregation'!$D:$D,$A$1)*IF($A5="CH4",About!$D$58,IF($A5="N2O",About!$D$59,1))</f>
        <v>183.29652200588779</v>
      </c>
      <c r="L5">
        <f>SUMIFS('EPA Export Aggregation'!O:O,'EPA Export Aggregation'!$A:$A,$B5,'EPA Export Aggregation'!$D:$D,$A$1)*IF($A5="CH4",About!$D$58,IF($A5="N2O",About!$D$59,1))</f>
        <v>188.53072438332671</v>
      </c>
      <c r="M5">
        <f>SUMIFS('EPA Export Aggregation'!P:P,'EPA Export Aggregation'!$A:$A,$B5,'EPA Export Aggregation'!$D:$D,$A$1)*IF($A5="CH4",About!$D$58,IF($A5="N2O",About!$D$59,1))</f>
        <v>197.73892726211369</v>
      </c>
      <c r="N5">
        <f>SUMIFS('EPA Export Aggregation'!Q:Q,'EPA Export Aggregation'!$A:$A,$B5,'EPA Export Aggregation'!$D:$D,$A$1)*IF($A5="CH4",About!$D$58,IF($A5="N2O",About!$D$59,1))</f>
        <v>193.74181141928261</v>
      </c>
      <c r="O5">
        <f>SUMIFS('EPA Export Aggregation'!R:R,'EPA Export Aggregation'!$A:$A,$B5,'EPA Export Aggregation'!$D:$D,$A$1)*IF($A5="CH4",About!$D$58,IF($A5="N2O",About!$D$59,1))</f>
        <v>203.51741206357741</v>
      </c>
      <c r="P5">
        <f>SUMIFS('EPA Export Aggregation'!S:S,'EPA Export Aggregation'!$A:$A,$B5,'EPA Export Aggregation'!$D:$D,$A$1)*IF($A5="CH4",About!$D$58,IF($A5="N2O",About!$D$59,1))</f>
        <v>199.44218055863499</v>
      </c>
      <c r="Q5">
        <f>SUMIFS('EPA Export Aggregation'!T:T,'EPA Export Aggregation'!$A:$A,$B5,'EPA Export Aggregation'!$D:$D,$A$1)*IF($A5="CH4",About!$D$58,IF($A5="N2O",About!$D$59,1))</f>
        <v>205.74786113076419</v>
      </c>
      <c r="R5">
        <f>SUMIFS('EPA Export Aggregation'!U:U,'EPA Export Aggregation'!$A:$A,$B5,'EPA Export Aggregation'!$D:$D,$A$1)*IF($A5="CH4",About!$D$58,IF($A5="N2O",About!$D$59,1))</f>
        <v>207.89693688303299</v>
      </c>
      <c r="S5">
        <f>SUMIFS('EPA Export Aggregation'!V:V,'EPA Export Aggregation'!$A:$A,$B5,'EPA Export Aggregation'!$D:$D,$A$1)*IF($A5="CH4",About!$D$58,IF($A5="N2O",About!$D$59,1))</f>
        <v>207.44163340689451</v>
      </c>
      <c r="T5">
        <f>SUMIFS('EPA Export Aggregation'!W:W,'EPA Export Aggregation'!$A:$A,$B5,'EPA Export Aggregation'!$D:$D,$A$1)*IF($A5="CH4",About!$D$58,IF($A5="N2O",About!$D$59,1))</f>
        <v>208.93808595595669</v>
      </c>
      <c r="U5">
        <f>SUMIFS('EPA Export Aggregation'!X:X,'EPA Export Aggregation'!$A:$A,$B5,'EPA Export Aggregation'!$D:$D,$A$1)*IF($A5="CH4",About!$D$58,IF($A5="N2O",About!$D$59,1))</f>
        <v>192.8336016145349</v>
      </c>
      <c r="V5">
        <f>SUMIFS('EPA Export Aggregation'!Y:Y,'EPA Export Aggregation'!$A:$A,$B5,'EPA Export Aggregation'!$D:$D,$A$1)*IF($A5="CH4",About!$D$58,IF($A5="N2O",About!$D$59,1))</f>
        <v>184.3792159091895</v>
      </c>
      <c r="W5">
        <f>SUMIFS('EPA Export Aggregation'!Z:Z,'EPA Export Aggregation'!$A:$A,$B5,'EPA Export Aggregation'!$D:$D,$A$1)*IF($A5="CH4",About!$D$58,IF($A5="N2O",About!$D$59,1))</f>
        <v>176.71767893186981</v>
      </c>
      <c r="X5">
        <f>SUMIFS('EPA Export Aggregation'!AA:AA,'EPA Export Aggregation'!$A:$A,$B5,'EPA Export Aggregation'!$D:$D,$A$1)*IF($A5="CH4",About!$D$58,IF($A5="N2O",About!$D$59,1))</f>
        <v>172.3656303164033</v>
      </c>
      <c r="Y5">
        <f>SUMIFS('EPA Export Aggregation'!AB:AB,'EPA Export Aggregation'!$A:$A,$B5,'EPA Export Aggregation'!$D:$D,$A$1)*IF($A5="CH4",About!$D$58,IF($A5="N2O",About!$D$59,1))</f>
        <v>170.38926112900651</v>
      </c>
      <c r="Z5">
        <f>SUMIFS('EPA Export Aggregation'!AC:AC,'EPA Export Aggregation'!$A:$A,$B5,'EPA Export Aggregation'!$D:$D,$A$1)*IF($A5="CH4",About!$D$58,IF($A5="N2O",About!$D$59,1))</f>
        <v>170.0878590868445</v>
      </c>
      <c r="AA5">
        <f>SUMIFS('EPA Export Aggregation'!AD:AD,'EPA Export Aggregation'!$A:$A,$B5,'EPA Export Aggregation'!$D:$D,$A$1)*IF($A5="CH4",About!$D$58,IF($A5="N2O",About!$D$59,1))</f>
        <v>172.89271620362589</v>
      </c>
      <c r="AB5">
        <f>SUMIFS('EPA Export Aggregation'!AE:AE,'EPA Export Aggregation'!$A:$A,$B5,'EPA Export Aggregation'!$D:$D,$A$1)*IF($A5="CH4",About!$D$58,IF($A5="N2O",About!$D$59,1))</f>
        <v>174.68815143527809</v>
      </c>
      <c r="AC5">
        <f>SUMIFS('EPA Export Aggregation'!AF:AF,'EPA Export Aggregation'!$A:$A,$B5,'EPA Export Aggregation'!$D:$D,$A$1)*IF($A5="CH4",About!$D$58,IF($A5="N2O",About!$D$59,1))</f>
        <v>182.95674476653059</v>
      </c>
      <c r="AD5">
        <f>SUMIFS('EPA Export Aggregation'!AG:AG,'EPA Export Aggregation'!$A:$A,$B5,'EPA Export Aggregation'!$D:$D,$A$1)*IF($A5="CH4",About!$D$58,IF($A5="N2O",About!$D$59,1))</f>
        <v>187.59206796300921</v>
      </c>
      <c r="AE5">
        <f>SUMIFS('EPA Export Aggregation'!AH:AH,'EPA Export Aggregation'!$A:$A,$B5,'EPA Export Aggregation'!$D:$D,$A$1)*IF($A5="CH4",About!$D$58,IF($A5="N2O",About!$D$59,1))</f>
        <v>189.0802527532872</v>
      </c>
      <c r="AF5">
        <f>SUMIFS('EPA Export Aggregation'!AI:AI,'EPA Export Aggregation'!$A:$A,$B5,'EPA Export Aggregation'!$D:$D,$A$1)*IF($A5="CH4",About!$D$58,IF($A5="N2O",About!$D$59,1))</f>
        <v>190.67797369904471</v>
      </c>
      <c r="AG5">
        <f>SUMIFS('EPA Export Aggregation'!AJ:AJ,'EPA Export Aggregation'!$A:$A,$B5,'EPA Export Aggregation'!$D:$D,$A$1)*IF($A5="CH4",About!$D$58,IF($A5="N2O",About!$D$59,1))</f>
        <v>148.5020548554026</v>
      </c>
      <c r="AH5">
        <f>SUMIFS('EPA Export Aggregation'!AK:AK,'EPA Export Aggregation'!$A:$A,$B5,'EPA Export Aggregation'!$D:$D,$A$1)*IF($A5="CH4",About!$D$58,IF($A5="N2O",About!$D$59,1))</f>
        <v>168.6060657370318</v>
      </c>
    </row>
    <row r="6" spans="1:34" x14ac:dyDescent="0.45">
      <c r="A6" s="413" t="s">
        <v>2215</v>
      </c>
      <c r="B6" s="414" t="s">
        <v>4202</v>
      </c>
      <c r="C6">
        <f>SUMIFS('EPA Export Aggregation'!F:F,'EPA Export Aggregation'!$A:$A,$B6,'EPA Export Aggregation'!$D:$D,$A$1)*IF($A6="CH4",About!$D$58,IF($A6="N2O",About!$D$59,1))</f>
        <v>67.425614409325107</v>
      </c>
      <c r="D6">
        <f>SUMIFS('EPA Export Aggregation'!G:G,'EPA Export Aggregation'!$A:$A,$B6,'EPA Export Aggregation'!$D:$D,$A$1)*IF($A6="CH4",About!$D$58,IF($A6="N2O",About!$D$59,1))</f>
        <v>70.294086105822998</v>
      </c>
      <c r="E6">
        <f>SUMIFS('EPA Export Aggregation'!H:H,'EPA Export Aggregation'!$A:$A,$B6,'EPA Export Aggregation'!$D:$D,$A$1)*IF($A6="CH4",About!$D$58,IF($A6="N2O",About!$D$59,1))</f>
        <v>68.6508291155682</v>
      </c>
      <c r="F6">
        <f>SUMIFS('EPA Export Aggregation'!I:I,'EPA Export Aggregation'!$A:$A,$B6,'EPA Export Aggregation'!$D:$D,$A$1)*IF($A6="CH4",About!$D$58,IF($A6="N2O",About!$D$59,1))</f>
        <v>66.544242986526996</v>
      </c>
      <c r="G6">
        <f>SUMIFS('EPA Export Aggregation'!J:J,'EPA Export Aggregation'!$A:$A,$B6,'EPA Export Aggregation'!$D:$D,$A$1)*IF($A6="CH4",About!$D$58,IF($A6="N2O",About!$D$59,1))</f>
        <v>66.441099801397201</v>
      </c>
      <c r="H6">
        <f>SUMIFS('EPA Export Aggregation'!K:K,'EPA Export Aggregation'!$A:$A,$B6,'EPA Export Aggregation'!$D:$D,$A$1)*IF($A6="CH4",About!$D$58,IF($A6="N2O",About!$D$59,1))</f>
        <v>66.211887193593199</v>
      </c>
      <c r="I6">
        <f>SUMIFS('EPA Export Aggregation'!L:L,'EPA Export Aggregation'!$A:$A,$B6,'EPA Export Aggregation'!$D:$D,$A$1)*IF($A6="CH4",About!$D$58,IF($A6="N2O",About!$D$59,1))</f>
        <v>69.606686805917704</v>
      </c>
      <c r="J6">
        <f>SUMIFS('EPA Export Aggregation'!M:M,'EPA Export Aggregation'!$A:$A,$B6,'EPA Export Aggregation'!$D:$D,$A$1)*IF($A6="CH4",About!$D$58,IF($A6="N2O",About!$D$59,1))</f>
        <v>74.208413333880799</v>
      </c>
      <c r="K6">
        <f>SUMIFS('EPA Export Aggregation'!N:N,'EPA Export Aggregation'!$A:$A,$B6,'EPA Export Aggregation'!$D:$D,$A$1)*IF($A6="CH4",About!$D$58,IF($A6="N2O",About!$D$59,1))</f>
        <v>72.266839924211595</v>
      </c>
      <c r="L6">
        <f>SUMIFS('EPA Export Aggregation'!O:O,'EPA Export Aggregation'!$A:$A,$B6,'EPA Export Aggregation'!$D:$D,$A$1)*IF($A6="CH4",About!$D$58,IF($A6="N2O",About!$D$59,1))</f>
        <v>68.730345869490606</v>
      </c>
      <c r="M6">
        <f>SUMIFS('EPA Export Aggregation'!P:P,'EPA Export Aggregation'!$A:$A,$B6,'EPA Export Aggregation'!$D:$D,$A$1)*IF($A6="CH4",About!$D$58,IF($A6="N2O",About!$D$59,1))</f>
        <v>69.692151880748</v>
      </c>
      <c r="N6">
        <f>SUMIFS('EPA Export Aggregation'!Q:Q,'EPA Export Aggregation'!$A:$A,$B6,'EPA Export Aggregation'!$D:$D,$A$1)*IF($A6="CH4",About!$D$58,IF($A6="N2O",About!$D$59,1))</f>
        <v>71.473411300202599</v>
      </c>
      <c r="O6">
        <f>SUMIFS('EPA Export Aggregation'!R:R,'EPA Export Aggregation'!$A:$A,$B6,'EPA Export Aggregation'!$D:$D,$A$1)*IF($A6="CH4",About!$D$58,IF($A6="N2O",About!$D$59,1))</f>
        <v>72.950583722120399</v>
      </c>
      <c r="P6">
        <f>SUMIFS('EPA Export Aggregation'!S:S,'EPA Export Aggregation'!$A:$A,$B6,'EPA Export Aggregation'!$D:$D,$A$1)*IF($A6="CH4",About!$D$58,IF($A6="N2O",About!$D$59,1))</f>
        <v>73.713311129943406</v>
      </c>
      <c r="Q6">
        <f>SUMIFS('EPA Export Aggregation'!T:T,'EPA Export Aggregation'!$A:$A,$B6,'EPA Export Aggregation'!$D:$D,$A$1)*IF($A6="CH4",About!$D$58,IF($A6="N2O",About!$D$59,1))</f>
        <v>78.3283055544739</v>
      </c>
      <c r="R6">
        <f>SUMIFS('EPA Export Aggregation'!U:U,'EPA Export Aggregation'!$A:$A,$B6,'EPA Export Aggregation'!$D:$D,$A$1)*IF($A6="CH4",About!$D$58,IF($A6="N2O",About!$D$59,1))</f>
        <v>76.435134371036099</v>
      </c>
      <c r="S6">
        <f>SUMIFS('EPA Export Aggregation'!V:V,'EPA Export Aggregation'!$A:$A,$B6,'EPA Export Aggregation'!$D:$D,$A$1)*IF($A6="CH4",About!$D$58,IF($A6="N2O",About!$D$59,1))</f>
        <v>76.795796076175293</v>
      </c>
      <c r="T6">
        <f>SUMIFS('EPA Export Aggregation'!W:W,'EPA Export Aggregation'!$A:$A,$B6,'EPA Export Aggregation'!$D:$D,$A$1)*IF($A6="CH4",About!$D$58,IF($A6="N2O",About!$D$59,1))</f>
        <v>75.128041024368699</v>
      </c>
      <c r="U6">
        <f>SUMIFS('EPA Export Aggregation'!X:X,'EPA Export Aggregation'!$A:$A,$B6,'EPA Export Aggregation'!$D:$D,$A$1)*IF($A6="CH4",About!$D$58,IF($A6="N2O",About!$D$59,1))</f>
        <v>70.909568399848993</v>
      </c>
      <c r="V6">
        <f>SUMIFS('EPA Export Aggregation'!Y:Y,'EPA Export Aggregation'!$A:$A,$B6,'EPA Export Aggregation'!$D:$D,$A$1)*IF($A6="CH4",About!$D$58,IF($A6="N2O",About!$D$59,1))</f>
        <v>66.618292866315301</v>
      </c>
      <c r="W6">
        <f>SUMIFS('EPA Export Aggregation'!Z:Z,'EPA Export Aggregation'!$A:$A,$B6,'EPA Export Aggregation'!$D:$D,$A$1)*IF($A6="CH4",About!$D$58,IF($A6="N2O",About!$D$59,1))</f>
        <v>69.578522195416696</v>
      </c>
      <c r="X6">
        <f>SUMIFS('EPA Export Aggregation'!AA:AA,'EPA Export Aggregation'!$A:$A,$B6,'EPA Export Aggregation'!$D:$D,$A$1)*IF($A6="CH4",About!$D$58,IF($A6="N2O",About!$D$59,1))</f>
        <v>69.268964882098103</v>
      </c>
      <c r="Y6">
        <f>SUMIFS('EPA Export Aggregation'!AB:AB,'EPA Export Aggregation'!$A:$A,$B6,'EPA Export Aggregation'!$D:$D,$A$1)*IF($A6="CH4",About!$D$58,IF($A6="N2O",About!$D$59,1))</f>
        <v>69.515596050627906</v>
      </c>
      <c r="Z6">
        <f>SUMIFS('EPA Export Aggregation'!AC:AC,'EPA Export Aggregation'!$A:$A,$B6,'EPA Export Aggregation'!$D:$D,$A$1)*IF($A6="CH4",About!$D$58,IF($A6="N2O",About!$D$59,1))</f>
        <v>74.215661894525695</v>
      </c>
      <c r="AA6">
        <f>SUMIFS('EPA Export Aggregation'!AD:AD,'EPA Export Aggregation'!$A:$A,$B6,'EPA Export Aggregation'!$D:$D,$A$1)*IF($A6="CH4",About!$D$58,IF($A6="N2O",About!$D$59,1))</f>
        <v>70.695453075572303</v>
      </c>
      <c r="AB6">
        <f>SUMIFS('EPA Export Aggregation'!AE:AE,'EPA Export Aggregation'!$A:$A,$B6,'EPA Export Aggregation'!$D:$D,$A$1)*IF($A6="CH4",About!$D$58,IF($A6="N2O",About!$D$59,1))</f>
        <v>70.191555749269298</v>
      </c>
      <c r="AC6">
        <f>SUMIFS('EPA Export Aggregation'!AF:AF,'EPA Export Aggregation'!$A:$A,$B6,'EPA Export Aggregation'!$D:$D,$A$1)*IF($A6="CH4",About!$D$58,IF($A6="N2O",About!$D$59,1))</f>
        <v>70.760350738851699</v>
      </c>
      <c r="AD6">
        <f>SUMIFS('EPA Export Aggregation'!AG:AG,'EPA Export Aggregation'!$A:$A,$B6,'EPA Export Aggregation'!$D:$D,$A$1)*IF($A6="CH4",About!$D$58,IF($A6="N2O",About!$D$59,1))</f>
        <v>70.262187477348405</v>
      </c>
      <c r="AE6">
        <f>SUMIFS('EPA Export Aggregation'!AH:AH,'EPA Export Aggregation'!$A:$A,$B6,'EPA Export Aggregation'!$D:$D,$A$1)*IF($A6="CH4",About!$D$58,IF($A6="N2O",About!$D$59,1))</f>
        <v>70.023384844067294</v>
      </c>
      <c r="AF6">
        <f>SUMIFS('EPA Export Aggregation'!AI:AI,'EPA Export Aggregation'!$A:$A,$B6,'EPA Export Aggregation'!$D:$D,$A$1)*IF($A6="CH4",About!$D$58,IF($A6="N2O",About!$D$59,1))</f>
        <v>69.7420965392879</v>
      </c>
      <c r="AG6">
        <f>SUMIFS('EPA Export Aggregation'!AJ:AJ,'EPA Export Aggregation'!$A:$A,$B6,'EPA Export Aggregation'!$D:$D,$A$1)*IF($A6="CH4",About!$D$58,IF($A6="N2O",About!$D$59,1))</f>
        <v>63.231349414542102</v>
      </c>
      <c r="AH6">
        <f>SUMIFS('EPA Export Aggregation'!AK:AK,'EPA Export Aggregation'!$A:$A,$B6,'EPA Export Aggregation'!$D:$D,$A$1)*IF($A6="CH4",About!$D$58,IF($A6="N2O",About!$D$59,1))</f>
        <v>61.543583150211603</v>
      </c>
    </row>
    <row r="7" spans="1:34" x14ac:dyDescent="0.45">
      <c r="A7" s="413" t="s">
        <v>2215</v>
      </c>
      <c r="B7" s="414" t="s">
        <v>4204</v>
      </c>
      <c r="C7">
        <f>SUMIFS('EPA Export Aggregation'!F:F,'EPA Export Aggregation'!$A:$A,$B7,'EPA Export Aggregation'!$D:$D,$A$1)*IF($A7="CH4",About!$D$58,IF($A7="N2O",About!$D$59,1))</f>
        <v>29.568215620741402</v>
      </c>
      <c r="D7">
        <f>SUMIFS('EPA Export Aggregation'!G:G,'EPA Export Aggregation'!$A:$A,$B7,'EPA Export Aggregation'!$D:$D,$A$1)*IF($A7="CH4",About!$D$58,IF($A7="N2O",About!$D$59,1))</f>
        <v>29.415472064071398</v>
      </c>
      <c r="E7">
        <f>SUMIFS('EPA Export Aggregation'!H:H,'EPA Export Aggregation'!$A:$A,$B7,'EPA Export Aggregation'!$D:$D,$A$1)*IF($A7="CH4",About!$D$58,IF($A7="N2O",About!$D$59,1))</f>
        <v>27.353439977887898</v>
      </c>
      <c r="F7">
        <f>SUMIFS('EPA Export Aggregation'!I:I,'EPA Export Aggregation'!$A:$A,$B7,'EPA Export Aggregation'!$D:$D,$A$1)*IF($A7="CH4",About!$D$58,IF($A7="N2O",About!$D$59,1))</f>
        <v>28.837243197463302</v>
      </c>
      <c r="G7">
        <f>SUMIFS('EPA Export Aggregation'!J:J,'EPA Export Aggregation'!$A:$A,$B7,'EPA Export Aggregation'!$D:$D,$A$1)*IF($A7="CH4",About!$D$58,IF($A7="N2O",About!$D$59,1))</f>
        <v>29.472965780257599</v>
      </c>
      <c r="H7">
        <f>SUMIFS('EPA Export Aggregation'!K:K,'EPA Export Aggregation'!$A:$A,$B7,'EPA Export Aggregation'!$D:$D,$A$1)*IF($A7="CH4",About!$D$58,IF($A7="N2O",About!$D$59,1))</f>
        <v>26.826084774917501</v>
      </c>
      <c r="I7">
        <f>SUMIFS('EPA Export Aggregation'!L:L,'EPA Export Aggregation'!$A:$A,$B7,'EPA Export Aggregation'!$D:$D,$A$1)*IF($A7="CH4",About!$D$58,IF($A7="N2O",About!$D$59,1))</f>
        <v>26.993603019014898</v>
      </c>
      <c r="J7">
        <f>SUMIFS('EPA Export Aggregation'!M:M,'EPA Export Aggregation'!$A:$A,$B7,'EPA Export Aggregation'!$D:$D,$A$1)*IF($A7="CH4",About!$D$58,IF($A7="N2O",About!$D$59,1))</f>
        <v>26.781961102026798</v>
      </c>
      <c r="K7">
        <f>SUMIFS('EPA Export Aggregation'!N:N,'EPA Export Aggregation'!$A:$A,$B7,'EPA Export Aggregation'!$D:$D,$A$1)*IF($A7="CH4",About!$D$58,IF($A7="N2O",About!$D$59,1))</f>
        <v>32.3088640788446</v>
      </c>
      <c r="L7">
        <f>SUMIFS('EPA Export Aggregation'!O:O,'EPA Export Aggregation'!$A:$A,$B7,'EPA Export Aggregation'!$D:$D,$A$1)*IF($A7="CH4",About!$D$58,IF($A7="N2O",About!$D$59,1))</f>
        <v>32.023477416551003</v>
      </c>
      <c r="M7">
        <f>SUMIFS('EPA Export Aggregation'!P:P,'EPA Export Aggregation'!$A:$A,$B7,'EPA Export Aggregation'!$D:$D,$A$1)*IF($A7="CH4",About!$D$58,IF($A7="N2O",About!$D$59,1))</f>
        <v>27.725042712839699</v>
      </c>
      <c r="N7">
        <f>SUMIFS('EPA Export Aggregation'!Q:Q,'EPA Export Aggregation'!$A:$A,$B7,'EPA Export Aggregation'!$D:$D,$A$1)*IF($A7="CH4",About!$D$58,IF($A7="N2O",About!$D$59,1))</f>
        <v>28.733095821021099</v>
      </c>
      <c r="O7">
        <f>SUMIFS('EPA Export Aggregation'!R:R,'EPA Export Aggregation'!$A:$A,$B7,'EPA Export Aggregation'!$D:$D,$A$1)*IF($A7="CH4",About!$D$58,IF($A7="N2O",About!$D$59,1))</f>
        <v>28.749505625160602</v>
      </c>
      <c r="P7">
        <f>SUMIFS('EPA Export Aggregation'!S:S,'EPA Export Aggregation'!$A:$A,$B7,'EPA Export Aggregation'!$D:$D,$A$1)*IF($A7="CH4",About!$D$58,IF($A7="N2O",About!$D$59,1))</f>
        <v>28.393749589749799</v>
      </c>
      <c r="Q7">
        <f>SUMIFS('EPA Export Aggregation'!T:T,'EPA Export Aggregation'!$A:$A,$B7,'EPA Export Aggregation'!$D:$D,$A$1)*IF($A7="CH4",About!$D$58,IF($A7="N2O",About!$D$59,1))</f>
        <v>29.486703489008601</v>
      </c>
      <c r="R7">
        <f>SUMIFS('EPA Export Aggregation'!U:U,'EPA Export Aggregation'!$A:$A,$B7,'EPA Export Aggregation'!$D:$D,$A$1)*IF($A7="CH4",About!$D$58,IF($A7="N2O",About!$D$59,1))</f>
        <v>28.256116623048801</v>
      </c>
      <c r="S7">
        <f>SUMIFS('EPA Export Aggregation'!V:V,'EPA Export Aggregation'!$A:$A,$B7,'EPA Export Aggregation'!$D:$D,$A$1)*IF($A7="CH4",About!$D$58,IF($A7="N2O",About!$D$59,1))</f>
        <v>28.4844660852375</v>
      </c>
      <c r="T7">
        <f>SUMIFS('EPA Export Aggregation'!W:W,'EPA Export Aggregation'!$A:$A,$B7,'EPA Export Aggregation'!$D:$D,$A$1)*IF($A7="CH4",About!$D$58,IF($A7="N2O",About!$D$59,1))</f>
        <v>28.6528581754378</v>
      </c>
      <c r="U7">
        <f>SUMIFS('EPA Export Aggregation'!X:X,'EPA Export Aggregation'!$A:$A,$B7,'EPA Export Aggregation'!$D:$D,$A$1)*IF($A7="CH4",About!$D$58,IF($A7="N2O",About!$D$59,1))</f>
        <v>28.8276473639411</v>
      </c>
      <c r="V7">
        <f>SUMIFS('EPA Export Aggregation'!Y:Y,'EPA Export Aggregation'!$A:$A,$B7,'EPA Export Aggregation'!$D:$D,$A$1)*IF($A7="CH4",About!$D$58,IF($A7="N2O",About!$D$59,1))</f>
        <v>28.3357253420582</v>
      </c>
      <c r="W7">
        <f>SUMIFS('EPA Export Aggregation'!Z:Z,'EPA Export Aggregation'!$A:$A,$B7,'EPA Export Aggregation'!$D:$D,$A$1)*IF($A7="CH4",About!$D$58,IF($A7="N2O",About!$D$59,1))</f>
        <v>29.002342165001501</v>
      </c>
      <c r="X7">
        <f>SUMIFS('EPA Export Aggregation'!AA:AA,'EPA Export Aggregation'!$A:$A,$B7,'EPA Export Aggregation'!$D:$D,$A$1)*IF($A7="CH4",About!$D$58,IF($A7="N2O",About!$D$59,1))</f>
        <v>29.739176798651801</v>
      </c>
      <c r="Y7">
        <f>SUMIFS('EPA Export Aggregation'!AB:AB,'EPA Export Aggregation'!$A:$A,$B7,'EPA Export Aggregation'!$D:$D,$A$1)*IF($A7="CH4",About!$D$58,IF($A7="N2O",About!$D$59,1))</f>
        <v>27.375471736350399</v>
      </c>
      <c r="Z7">
        <f>SUMIFS('EPA Export Aggregation'!AC:AC,'EPA Export Aggregation'!$A:$A,$B7,'EPA Export Aggregation'!$D:$D,$A$1)*IF($A7="CH4",About!$D$58,IF($A7="N2O",About!$D$59,1))</f>
        <v>27.712147175274499</v>
      </c>
      <c r="AA7">
        <f>SUMIFS('EPA Export Aggregation'!AD:AD,'EPA Export Aggregation'!$A:$A,$B7,'EPA Export Aggregation'!$D:$D,$A$1)*IF($A7="CH4",About!$D$58,IF($A7="N2O",About!$D$59,1))</f>
        <v>22.903771425189898</v>
      </c>
      <c r="AB7">
        <f>SUMIFS('EPA Export Aggregation'!AE:AE,'EPA Export Aggregation'!$A:$A,$B7,'EPA Export Aggregation'!$D:$D,$A$1)*IF($A7="CH4",About!$D$58,IF($A7="N2O",About!$D$59,1))</f>
        <v>23.370315503822599</v>
      </c>
      <c r="AC7">
        <f>SUMIFS('EPA Export Aggregation'!AF:AF,'EPA Export Aggregation'!$A:$A,$B7,'EPA Export Aggregation'!$D:$D,$A$1)*IF($A7="CH4",About!$D$58,IF($A7="N2O",About!$D$59,1))</f>
        <v>24.039506229104699</v>
      </c>
      <c r="AD7">
        <f>SUMIFS('EPA Export Aggregation'!AG:AG,'EPA Export Aggregation'!$A:$A,$B7,'EPA Export Aggregation'!$D:$D,$A$1)*IF($A7="CH4",About!$D$58,IF($A7="N2O",About!$D$59,1))</f>
        <v>24.976475467067999</v>
      </c>
      <c r="AE7">
        <f>SUMIFS('EPA Export Aggregation'!AH:AH,'EPA Export Aggregation'!$A:$A,$B7,'EPA Export Aggregation'!$D:$D,$A$1)*IF($A7="CH4",About!$D$58,IF($A7="N2O",About!$D$59,1))</f>
        <v>24.701249078672799</v>
      </c>
      <c r="AF7">
        <f>SUMIFS('EPA Export Aggregation'!AI:AI,'EPA Export Aggregation'!$A:$A,$B7,'EPA Export Aggregation'!$D:$D,$A$1)*IF($A7="CH4",About!$D$58,IF($A7="N2O",About!$D$59,1))</f>
        <v>27.0574586574322</v>
      </c>
      <c r="AG7">
        <f>SUMIFS('EPA Export Aggregation'!AJ:AJ,'EPA Export Aggregation'!$A:$A,$B7,'EPA Export Aggregation'!$D:$D,$A$1)*IF($A7="CH4",About!$D$58,IF($A7="N2O",About!$D$59,1))</f>
        <v>26.5420595453114</v>
      </c>
      <c r="AH7">
        <f>SUMIFS('EPA Export Aggregation'!AK:AK,'EPA Export Aggregation'!$A:$A,$B7,'EPA Export Aggregation'!$D:$D,$A$1)*IF($A7="CH4",About!$D$58,IF($A7="N2O",About!$D$59,1))</f>
        <v>26.109366979129199</v>
      </c>
    </row>
    <row r="8" spans="1:34" x14ac:dyDescent="0.45">
      <c r="A8" s="413" t="s">
        <v>2215</v>
      </c>
      <c r="B8" s="414" t="s">
        <v>4206</v>
      </c>
      <c r="C8">
        <f>SUMIFS('EPA Export Aggregation'!F:F,'EPA Export Aggregation'!$A:$A,$B8,'EPA Export Aggregation'!$D:$D,$A$1)*IF($A8="CH4",About!$D$58,IF($A8="N2O",About!$D$59,1))</f>
        <v>19.273576082779901</v>
      </c>
      <c r="D8">
        <f>SUMIFS('EPA Export Aggregation'!G:G,'EPA Export Aggregation'!$A:$A,$B8,'EPA Export Aggregation'!$D:$D,$A$1)*IF($A8="CH4",About!$D$58,IF($A8="N2O",About!$D$59,1))</f>
        <v>19.765991028020899</v>
      </c>
      <c r="E8">
        <f>SUMIFS('EPA Export Aggregation'!H:H,'EPA Export Aggregation'!$A:$A,$B8,'EPA Export Aggregation'!$D:$D,$A$1)*IF($A8="CH4",About!$D$58,IF($A8="N2O",About!$D$59,1))</f>
        <v>17.6105387078882</v>
      </c>
      <c r="F8">
        <f>SUMIFS('EPA Export Aggregation'!I:I,'EPA Export Aggregation'!$A:$A,$B8,'EPA Export Aggregation'!$D:$D,$A$1)*IF($A8="CH4",About!$D$58,IF($A8="N2O",About!$D$59,1))</f>
        <v>15.499541958514399</v>
      </c>
      <c r="G8">
        <f>SUMIFS('EPA Export Aggregation'!J:J,'EPA Export Aggregation'!$A:$A,$B8,'EPA Export Aggregation'!$D:$D,$A$1)*IF($A8="CH4",About!$D$58,IF($A8="N2O",About!$D$59,1))</f>
        <v>15.891484188375101</v>
      </c>
      <c r="H8">
        <f>SUMIFS('EPA Export Aggregation'!K:K,'EPA Export Aggregation'!$A:$A,$B8,'EPA Export Aggregation'!$D:$D,$A$1)*IF($A8="CH4",About!$D$58,IF($A8="N2O",About!$D$59,1))</f>
        <v>16.954009490801099</v>
      </c>
      <c r="I8">
        <f>SUMIFS('EPA Export Aggregation'!L:L,'EPA Export Aggregation'!$A:$A,$B8,'EPA Export Aggregation'!$D:$D,$A$1)*IF($A8="CH4",About!$D$58,IF($A8="N2O",About!$D$59,1))</f>
        <v>14.7171752939774</v>
      </c>
      <c r="J8">
        <f>SUMIFS('EPA Export Aggregation'!M:M,'EPA Export Aggregation'!$A:$A,$B8,'EPA Export Aggregation'!$D:$D,$A$1)*IF($A8="CH4",About!$D$58,IF($A8="N2O",About!$D$59,1))</f>
        <v>15.2875395047583</v>
      </c>
      <c r="K8">
        <f>SUMIFS('EPA Export Aggregation'!N:N,'EPA Export Aggregation'!$A:$A,$B8,'EPA Export Aggregation'!$D:$D,$A$1)*IF($A8="CH4",About!$D$58,IF($A8="N2O",About!$D$59,1))</f>
        <v>17.6774844216263</v>
      </c>
      <c r="L8">
        <f>SUMIFS('EPA Export Aggregation'!O:O,'EPA Export Aggregation'!$A:$A,$B8,'EPA Export Aggregation'!$D:$D,$A$1)*IF($A8="CH4",About!$D$58,IF($A8="N2O",About!$D$59,1))</f>
        <v>14.758377553275199</v>
      </c>
      <c r="M8">
        <f>SUMIFS('EPA Export Aggregation'!P:P,'EPA Export Aggregation'!$A:$A,$B8,'EPA Export Aggregation'!$D:$D,$A$1)*IF($A8="CH4",About!$D$58,IF($A8="N2O",About!$D$59,1))</f>
        <v>14.312499970280401</v>
      </c>
      <c r="N8">
        <f>SUMIFS('EPA Export Aggregation'!Q:Q,'EPA Export Aggregation'!$A:$A,$B8,'EPA Export Aggregation'!$D:$D,$A$1)*IF($A8="CH4",About!$D$58,IF($A8="N2O",About!$D$59,1))</f>
        <v>14.8308289108074</v>
      </c>
      <c r="O8">
        <f>SUMIFS('EPA Export Aggregation'!R:R,'EPA Export Aggregation'!$A:$A,$B8,'EPA Export Aggregation'!$D:$D,$A$1)*IF($A8="CH4",About!$D$58,IF($A8="N2O",About!$D$59,1))</f>
        <v>14.2112526732631</v>
      </c>
      <c r="P8">
        <f>SUMIFS('EPA Export Aggregation'!S:S,'EPA Export Aggregation'!$A:$A,$B8,'EPA Export Aggregation'!$D:$D,$A$1)*IF($A8="CH4",About!$D$58,IF($A8="N2O",About!$D$59,1))</f>
        <v>14.0100118010154</v>
      </c>
      <c r="Q8">
        <f>SUMIFS('EPA Export Aggregation'!T:T,'EPA Export Aggregation'!$A:$A,$B8,'EPA Export Aggregation'!$D:$D,$A$1)*IF($A8="CH4",About!$D$58,IF($A8="N2O",About!$D$59,1))</f>
        <v>14.1699868790643</v>
      </c>
      <c r="R8">
        <f>SUMIFS('EPA Export Aggregation'!U:U,'EPA Export Aggregation'!$A:$A,$B8,'EPA Export Aggregation'!$D:$D,$A$1)*IF($A8="CH4",About!$D$58,IF($A8="N2O",About!$D$59,1))</f>
        <v>14.2700216481038</v>
      </c>
      <c r="S8">
        <f>SUMIFS('EPA Export Aggregation'!V:V,'EPA Export Aggregation'!$A:$A,$B8,'EPA Export Aggregation'!$D:$D,$A$1)*IF($A8="CH4",About!$D$58,IF($A8="N2O",About!$D$59,1))</f>
        <v>14.6206059902481</v>
      </c>
      <c r="T8">
        <f>SUMIFS('EPA Export Aggregation'!W:W,'EPA Export Aggregation'!$A:$A,$B8,'EPA Export Aggregation'!$D:$D,$A$1)*IF($A8="CH4",About!$D$58,IF($A8="N2O",About!$D$59,1))</f>
        <v>15.237989972167901</v>
      </c>
      <c r="U8">
        <f>SUMIFS('EPA Export Aggregation'!X:X,'EPA Export Aggregation'!$A:$A,$B8,'EPA Export Aggregation'!$D:$D,$A$1)*IF($A8="CH4",About!$D$58,IF($A8="N2O",About!$D$59,1))</f>
        <v>15.652260131860301</v>
      </c>
      <c r="V8">
        <f>SUMIFS('EPA Export Aggregation'!Y:Y,'EPA Export Aggregation'!$A:$A,$B8,'EPA Export Aggregation'!$D:$D,$A$1)*IF($A8="CH4",About!$D$58,IF($A8="N2O",About!$D$59,1))</f>
        <v>15.709385900468099</v>
      </c>
      <c r="W8">
        <f>SUMIFS('EPA Export Aggregation'!Z:Z,'EPA Export Aggregation'!$A:$A,$B8,'EPA Export Aggregation'!$D:$D,$A$1)*IF($A8="CH4",About!$D$58,IF($A8="N2O",About!$D$59,1))</f>
        <v>16.190495413692702</v>
      </c>
      <c r="X8">
        <f>SUMIFS('EPA Export Aggregation'!AA:AA,'EPA Export Aggregation'!$A:$A,$B8,'EPA Export Aggregation'!$D:$D,$A$1)*IF($A8="CH4",About!$D$58,IF($A8="N2O",About!$D$59,1))</f>
        <v>15.8300236766637</v>
      </c>
      <c r="Y8">
        <f>SUMIFS('EPA Export Aggregation'!AB:AB,'EPA Export Aggregation'!$A:$A,$B8,'EPA Export Aggregation'!$D:$D,$A$1)*IF($A8="CH4",About!$D$58,IF($A8="N2O",About!$D$59,1))</f>
        <v>15.8525724398795</v>
      </c>
      <c r="Z8">
        <f>SUMIFS('EPA Export Aggregation'!AC:AC,'EPA Export Aggregation'!$A:$A,$B8,'EPA Export Aggregation'!$D:$D,$A$1)*IF($A8="CH4",About!$D$58,IF($A8="N2O",About!$D$59,1))</f>
        <v>15.9594860463679</v>
      </c>
      <c r="AA8">
        <f>SUMIFS('EPA Export Aggregation'!AD:AD,'EPA Export Aggregation'!$A:$A,$B8,'EPA Export Aggregation'!$D:$D,$A$1)*IF($A8="CH4",About!$D$58,IF($A8="N2O",About!$D$59,1))</f>
        <v>14.9995280509961</v>
      </c>
      <c r="AB8">
        <f>SUMIFS('EPA Export Aggregation'!AE:AE,'EPA Export Aggregation'!$A:$A,$B8,'EPA Export Aggregation'!$D:$D,$A$1)*IF($A8="CH4",About!$D$58,IF($A8="N2O",About!$D$59,1))</f>
        <v>19.251941386979102</v>
      </c>
      <c r="AC8">
        <f>SUMIFS('EPA Export Aggregation'!AF:AF,'EPA Export Aggregation'!$A:$A,$B8,'EPA Export Aggregation'!$D:$D,$A$1)*IF($A8="CH4",About!$D$58,IF($A8="N2O",About!$D$59,1))</f>
        <v>18.8870733455887</v>
      </c>
      <c r="AD8">
        <f>SUMIFS('EPA Export Aggregation'!AG:AG,'EPA Export Aggregation'!$A:$A,$B8,'EPA Export Aggregation'!$D:$D,$A$1)*IF($A8="CH4",About!$D$58,IF($A8="N2O",About!$D$59,1))</f>
        <v>18.952054298661601</v>
      </c>
      <c r="AE8">
        <f>SUMIFS('EPA Export Aggregation'!AH:AH,'EPA Export Aggregation'!$A:$A,$B8,'EPA Export Aggregation'!$D:$D,$A$1)*IF($A8="CH4",About!$D$58,IF($A8="N2O",About!$D$59,1))</f>
        <v>18.476251229002798</v>
      </c>
      <c r="AF8">
        <f>SUMIFS('EPA Export Aggregation'!AI:AI,'EPA Export Aggregation'!$A:$A,$B8,'EPA Export Aggregation'!$D:$D,$A$1)*IF($A8="CH4",About!$D$58,IF($A8="N2O",About!$D$59,1))</f>
        <v>19.490625014914201</v>
      </c>
      <c r="AG8">
        <f>SUMIFS('EPA Export Aggregation'!AJ:AJ,'EPA Export Aggregation'!$A:$A,$B8,'EPA Export Aggregation'!$D:$D,$A$1)*IF($A8="CH4",About!$D$58,IF($A8="N2O",About!$D$59,1))</f>
        <v>17.780041618066701</v>
      </c>
      <c r="AH8">
        <f>SUMIFS('EPA Export Aggregation'!AK:AK,'EPA Export Aggregation'!$A:$A,$B8,'EPA Export Aggregation'!$D:$D,$A$1)*IF($A8="CH4",About!$D$58,IF($A8="N2O",About!$D$59,1))</f>
        <v>18.219166534402799</v>
      </c>
    </row>
    <row r="9" spans="1:34" x14ac:dyDescent="0.45">
      <c r="A9" s="413" t="s">
        <v>2215</v>
      </c>
      <c r="B9" s="414" t="s">
        <v>4216</v>
      </c>
      <c r="C9">
        <f>SUMIFS('EPA Export Aggregation'!F:F,'EPA Export Aggregation'!$A:$A,$B9,'EPA Export Aggregation'!$D:$D,$A$1)*IF($A9="CH4",About!$D$58,IF($A9="N2O",About!$D$59,1))</f>
        <v>3.9117875574115</v>
      </c>
      <c r="D9">
        <f>SUMIFS('EPA Export Aggregation'!G:G,'EPA Export Aggregation'!$A:$A,$B9,'EPA Export Aggregation'!$D:$D,$A$1)*IF($A9="CH4",About!$D$58,IF($A9="N2O",About!$D$59,1))</f>
        <v>3.3738391684668998</v>
      </c>
      <c r="E9">
        <f>SUMIFS('EPA Export Aggregation'!H:H,'EPA Export Aggregation'!$A:$A,$B9,'EPA Export Aggregation'!$D:$D,$A$1)*IF($A9="CH4",About!$D$58,IF($A9="N2O",About!$D$59,1))</f>
        <v>4.2898092853538001</v>
      </c>
      <c r="F9">
        <f>SUMIFS('EPA Export Aggregation'!I:I,'EPA Export Aggregation'!$A:$A,$B9,'EPA Export Aggregation'!$D:$D,$A$1)*IF($A9="CH4",About!$D$58,IF($A9="N2O",About!$D$59,1))</f>
        <v>3.5284123523925</v>
      </c>
      <c r="G9">
        <f>SUMIFS('EPA Export Aggregation'!J:J,'EPA Export Aggregation'!$A:$A,$B9,'EPA Export Aggregation'!$D:$D,$A$1)*IF($A9="CH4",About!$D$58,IF($A9="N2O",About!$D$59,1))</f>
        <v>3.8585127482238999</v>
      </c>
      <c r="H9">
        <f>SUMIFS('EPA Export Aggregation'!K:K,'EPA Export Aggregation'!$A:$A,$B9,'EPA Export Aggregation'!$D:$D,$A$1)*IF($A9="CH4",About!$D$58,IF($A9="N2O",About!$D$59,1))</f>
        <v>3.4814856590751</v>
      </c>
      <c r="I9">
        <f>SUMIFS('EPA Export Aggregation'!L:L,'EPA Export Aggregation'!$A:$A,$B9,'EPA Export Aggregation'!$D:$D,$A$1)*IF($A9="CH4",About!$D$58,IF($A9="N2O",About!$D$59,1))</f>
        <v>2.9779320167486998</v>
      </c>
      <c r="J9">
        <f>SUMIFS('EPA Export Aggregation'!M:M,'EPA Export Aggregation'!$A:$A,$B9,'EPA Export Aggregation'!$D:$D,$A$1)*IF($A9="CH4",About!$D$58,IF($A9="N2O",About!$D$59,1))</f>
        <v>2.7651349332724</v>
      </c>
      <c r="K9">
        <f>SUMIFS('EPA Export Aggregation'!N:N,'EPA Export Aggregation'!$A:$A,$B9,'EPA Export Aggregation'!$D:$D,$A$1)*IF($A9="CH4",About!$D$58,IF($A9="N2O",About!$D$59,1))</f>
        <v>3.2873449256242999</v>
      </c>
      <c r="L9">
        <f>SUMIFS('EPA Export Aggregation'!O:O,'EPA Export Aggregation'!$A:$A,$B9,'EPA Export Aggregation'!$D:$D,$A$1)*IF($A9="CH4",About!$D$58,IF($A9="N2O",About!$D$59,1))</f>
        <v>4.1023286559393002</v>
      </c>
      <c r="M9">
        <f>SUMIFS('EPA Export Aggregation'!P:P,'EPA Export Aggregation'!$A:$A,$B9,'EPA Export Aggregation'!$D:$D,$A$1)*IF($A9="CH4",About!$D$58,IF($A9="N2O",About!$D$59,1))</f>
        <v>3.0189577522516999</v>
      </c>
      <c r="N9">
        <f>SUMIFS('EPA Export Aggregation'!Q:Q,'EPA Export Aggregation'!$A:$A,$B9,'EPA Export Aggregation'!$D:$D,$A$1)*IF($A9="CH4",About!$D$58,IF($A9="N2O",About!$D$59,1))</f>
        <v>3.6350961721755999</v>
      </c>
      <c r="O9">
        <f>SUMIFS('EPA Export Aggregation'!R:R,'EPA Export Aggregation'!$A:$A,$B9,'EPA Export Aggregation'!$D:$D,$A$1)*IF($A9="CH4",About!$D$58,IF($A9="N2O",About!$D$59,1))</f>
        <v>3.7111335568447998</v>
      </c>
      <c r="P9">
        <f>SUMIFS('EPA Export Aggregation'!S:S,'EPA Export Aggregation'!$A:$A,$B9,'EPA Export Aggregation'!$D:$D,$A$1)*IF($A9="CH4",About!$D$58,IF($A9="N2O",About!$D$59,1))</f>
        <v>3.0589671424480001</v>
      </c>
      <c r="Q9">
        <f>SUMIFS('EPA Export Aggregation'!T:T,'EPA Export Aggregation'!$A:$A,$B9,'EPA Export Aggregation'!$D:$D,$A$1)*IF($A9="CH4",About!$D$58,IF($A9="N2O",About!$D$59,1))</f>
        <v>3.4722537174447998</v>
      </c>
      <c r="R9">
        <f>SUMIFS('EPA Export Aggregation'!U:U,'EPA Export Aggregation'!$A:$A,$B9,'EPA Export Aggregation'!$D:$D,$A$1)*IF($A9="CH4",About!$D$58,IF($A9="N2O",About!$D$59,1))</f>
        <v>3.1949366029055</v>
      </c>
      <c r="S9">
        <f>SUMIFS('EPA Export Aggregation'!V:V,'EPA Export Aggregation'!$A:$A,$B9,'EPA Export Aggregation'!$D:$D,$A$1)*IF($A9="CH4",About!$D$58,IF($A9="N2O",About!$D$59,1))</f>
        <v>3.2424843318961001</v>
      </c>
      <c r="T9">
        <f>SUMIFS('EPA Export Aggregation'!W:W,'EPA Export Aggregation'!$A:$A,$B9,'EPA Export Aggregation'!$D:$D,$A$1)*IF($A9="CH4",About!$D$58,IF($A9="N2O",About!$D$59,1))</f>
        <v>3.0259998402926001</v>
      </c>
      <c r="U9">
        <f>SUMIFS('EPA Export Aggregation'!X:X,'EPA Export Aggregation'!$A:$A,$B9,'EPA Export Aggregation'!$D:$D,$A$1)*IF($A9="CH4",About!$D$58,IF($A9="N2O",About!$D$59,1))</f>
        <v>3.0733848966813002</v>
      </c>
      <c r="V9">
        <f>SUMIFS('EPA Export Aggregation'!Y:Y,'EPA Export Aggregation'!$A:$A,$B9,'EPA Export Aggregation'!$D:$D,$A$1)*IF($A9="CH4",About!$D$58,IF($A9="N2O",About!$D$59,1))</f>
        <v>2.8796026865197999</v>
      </c>
      <c r="W9">
        <f>SUMIFS('EPA Export Aggregation'!Z:Z,'EPA Export Aggregation'!$A:$A,$B9,'EPA Export Aggregation'!$D:$D,$A$1)*IF($A9="CH4",About!$D$58,IF($A9="N2O",About!$D$59,1))</f>
        <v>2.7707668403760999</v>
      </c>
      <c r="X9">
        <f>SUMIFS('EPA Export Aggregation'!AA:AA,'EPA Export Aggregation'!$A:$A,$B9,'EPA Export Aggregation'!$D:$D,$A$1)*IF($A9="CH4",About!$D$58,IF($A9="N2O",About!$D$59,1))</f>
        <v>2.6224406956727</v>
      </c>
      <c r="Y9">
        <f>SUMIFS('EPA Export Aggregation'!AB:AB,'EPA Export Aggregation'!$A:$A,$B9,'EPA Export Aggregation'!$D:$D,$A$1)*IF($A9="CH4",About!$D$58,IF($A9="N2O",About!$D$59,1))</f>
        <v>2.3699454546954999</v>
      </c>
      <c r="Z9">
        <f>SUMIFS('EPA Export Aggregation'!AC:AC,'EPA Export Aggregation'!$A:$A,$B9,'EPA Export Aggregation'!$D:$D,$A$1)*IF($A9="CH4",About!$D$58,IF($A9="N2O",About!$D$59,1))</f>
        <v>2.6725880199607999</v>
      </c>
      <c r="AA9">
        <f>SUMIFS('EPA Export Aggregation'!AD:AD,'EPA Export Aggregation'!$A:$A,$B9,'EPA Export Aggregation'!$D:$D,$A$1)*IF($A9="CH4",About!$D$58,IF($A9="N2O",About!$D$59,1))</f>
        <v>2.7648434105859998</v>
      </c>
      <c r="AB9">
        <f>SUMIFS('EPA Export Aggregation'!AE:AE,'EPA Export Aggregation'!$A:$A,$B9,'EPA Export Aggregation'!$D:$D,$A$1)*IF($A9="CH4",About!$D$58,IF($A9="N2O",About!$D$59,1))</f>
        <v>2.8684544099348002</v>
      </c>
      <c r="AC9">
        <f>SUMIFS('EPA Export Aggregation'!AF:AF,'EPA Export Aggregation'!$A:$A,$B9,'EPA Export Aggregation'!$D:$D,$A$1)*IF($A9="CH4",About!$D$58,IF($A9="N2O",About!$D$59,1))</f>
        <v>2.7160954955121999</v>
      </c>
      <c r="AD9">
        <f>SUMIFS('EPA Export Aggregation'!AG:AG,'EPA Export Aggregation'!$A:$A,$B9,'EPA Export Aggregation'!$D:$D,$A$1)*IF($A9="CH4",About!$D$58,IF($A9="N2O",About!$D$59,1))</f>
        <v>2.6856952492152</v>
      </c>
      <c r="AE9">
        <f>SUMIFS('EPA Export Aggregation'!AH:AH,'EPA Export Aggregation'!$A:$A,$B9,'EPA Export Aggregation'!$D:$D,$A$1)*IF($A9="CH4",About!$D$58,IF($A9="N2O",About!$D$59,1))</f>
        <v>2.7082066175968</v>
      </c>
      <c r="AF9">
        <f>SUMIFS('EPA Export Aggregation'!AI:AI,'EPA Export Aggregation'!$A:$A,$B9,'EPA Export Aggregation'!$D:$D,$A$1)*IF($A9="CH4",About!$D$58,IF($A9="N2O",About!$D$59,1))</f>
        <v>2.6378067595228001</v>
      </c>
      <c r="AG9">
        <f>SUMIFS('EPA Export Aggregation'!AJ:AJ,'EPA Export Aggregation'!$A:$A,$B9,'EPA Export Aggregation'!$D:$D,$A$1)*IF($A9="CH4",About!$D$58,IF($A9="N2O",About!$D$59,1))</f>
        <v>2.3506717058176001</v>
      </c>
      <c r="AH9">
        <f>SUMIFS('EPA Export Aggregation'!AK:AK,'EPA Export Aggregation'!$A:$A,$B9,'EPA Export Aggregation'!$D:$D,$A$1)*IF($A9="CH4",About!$D$58,IF($A9="N2O",About!$D$59,1))</f>
        <v>2.5551636721870001</v>
      </c>
    </row>
    <row r="10" spans="1:34" x14ac:dyDescent="0.45">
      <c r="A10" s="413" t="s">
        <v>2215</v>
      </c>
      <c r="B10" s="414" t="s">
        <v>4225</v>
      </c>
      <c r="C10">
        <f>SUMIFS('EPA Export Aggregation'!F:F,'EPA Export Aggregation'!$A:$A,$B10,'EPA Export Aggregation'!$D:$D,$A$1)*IF($A10="CH4",About!$D$58,IF($A10="N2O",About!$D$59,1))</f>
        <v>0.68391430247499996</v>
      </c>
      <c r="D10">
        <f>SUMIFS('EPA Export Aggregation'!G:G,'EPA Export Aggregation'!$A:$A,$B10,'EPA Export Aggregation'!$D:$D,$A$1)*IF($A10="CH4",About!$D$58,IF($A10="N2O",About!$D$59,1))</f>
        <v>0.68308964804670003</v>
      </c>
      <c r="E10">
        <f>SUMIFS('EPA Export Aggregation'!H:H,'EPA Export Aggregation'!$A:$A,$B10,'EPA Export Aggregation'!$D:$D,$A$1)*IF($A10="CH4",About!$D$58,IF($A10="N2O",About!$D$59,1))</f>
        <v>0.65102479441380001</v>
      </c>
      <c r="F10">
        <f>SUMIFS('EPA Export Aggregation'!I:I,'EPA Export Aggregation'!$A:$A,$B10,'EPA Export Aggregation'!$D:$D,$A$1)*IF($A10="CH4",About!$D$58,IF($A10="N2O",About!$D$59,1))</f>
        <v>0.54192070998550002</v>
      </c>
      <c r="G10">
        <f>SUMIFS('EPA Export Aggregation'!J:J,'EPA Export Aggregation'!$A:$A,$B10,'EPA Export Aggregation'!$D:$D,$A$1)*IF($A10="CH4",About!$D$58,IF($A10="N2O",About!$D$59,1))</f>
        <v>0.50562822629890003</v>
      </c>
      <c r="H10">
        <f>SUMIFS('EPA Export Aggregation'!K:K,'EPA Export Aggregation'!$A:$A,$B10,'EPA Export Aggregation'!$D:$D,$A$1)*IF($A10="CH4",About!$D$58,IF($A10="N2O",About!$D$59,1))</f>
        <v>0.43213110355029999</v>
      </c>
      <c r="I10">
        <f>SUMIFS('EPA Export Aggregation'!L:L,'EPA Export Aggregation'!$A:$A,$B10,'EPA Export Aggregation'!$D:$D,$A$1)*IF($A10="CH4",About!$D$58,IF($A10="N2O",About!$D$59,1))</f>
        <v>0.40096003962269999</v>
      </c>
      <c r="J10">
        <f>SUMIFS('EPA Export Aggregation'!M:M,'EPA Export Aggregation'!$A:$A,$B10,'EPA Export Aggregation'!$D:$D,$A$1)*IF($A10="CH4",About!$D$58,IF($A10="N2O",About!$D$59,1))</f>
        <v>0.405036570185</v>
      </c>
      <c r="K10">
        <f>SUMIFS('EPA Export Aggregation'!N:N,'EPA Export Aggregation'!$A:$A,$B10,'EPA Export Aggregation'!$D:$D,$A$1)*IF($A10="CH4",About!$D$58,IF($A10="N2O",About!$D$59,1))</f>
        <v>0.39628711185999999</v>
      </c>
      <c r="L10">
        <f>SUMIFS('EPA Export Aggregation'!O:O,'EPA Export Aggregation'!$A:$A,$B10,'EPA Export Aggregation'!$D:$D,$A$1)*IF($A10="CH4",About!$D$58,IF($A10="N2O",About!$D$59,1))</f>
        <v>0.46422447230660002</v>
      </c>
      <c r="M10">
        <f>SUMIFS('EPA Export Aggregation'!P:P,'EPA Export Aggregation'!$A:$A,$B10,'EPA Export Aggregation'!$D:$D,$A$1)*IF($A10="CH4",About!$D$58,IF($A10="N2O",About!$D$59,1))</f>
        <v>0.48188635810660002</v>
      </c>
      <c r="N10">
        <f>SUMIFS('EPA Export Aggregation'!Q:Q,'EPA Export Aggregation'!$A:$A,$B10,'EPA Export Aggregation'!$D:$D,$A$1)*IF($A10="CH4",About!$D$58,IF($A10="N2O",About!$D$59,1))</f>
        <v>0.46719307506020002</v>
      </c>
      <c r="O10">
        <f>SUMIFS('EPA Export Aggregation'!R:R,'EPA Export Aggregation'!$A:$A,$B10,'EPA Export Aggregation'!$D:$D,$A$1)*IF($A10="CH4",About!$D$58,IF($A10="N2O",About!$D$59,1))</f>
        <v>0.4510131027391</v>
      </c>
      <c r="P10">
        <f>SUMIFS('EPA Export Aggregation'!S:S,'EPA Export Aggregation'!$A:$A,$B10,'EPA Export Aggregation'!$D:$D,$A$1)*IF($A10="CH4",About!$D$58,IF($A10="N2O",About!$D$59,1))</f>
        <v>0.40366000701839999</v>
      </c>
      <c r="Q10">
        <f>SUMIFS('EPA Export Aggregation'!T:T,'EPA Export Aggregation'!$A:$A,$B10,'EPA Export Aggregation'!$D:$D,$A$1)*IF($A10="CH4",About!$D$58,IF($A10="N2O",About!$D$59,1))</f>
        <v>0.38100138117799998</v>
      </c>
      <c r="R10">
        <f>SUMIFS('EPA Export Aggregation'!U:U,'EPA Export Aggregation'!$A:$A,$B10,'EPA Export Aggregation'!$D:$D,$A$1)*IF($A10="CH4",About!$D$58,IF($A10="N2O",About!$D$59,1))</f>
        <v>0.36606331486330002</v>
      </c>
      <c r="S10">
        <f>SUMIFS('EPA Export Aggregation'!V:V,'EPA Export Aggregation'!$A:$A,$B10,'EPA Export Aggregation'!$D:$D,$A$1)*IF($A10="CH4",About!$D$58,IF($A10="N2O",About!$D$59,1))</f>
        <v>0.36975670284340001</v>
      </c>
      <c r="T10">
        <f>SUMIFS('EPA Export Aggregation'!W:W,'EPA Export Aggregation'!$A:$A,$B10,'EPA Export Aggregation'!$D:$D,$A$1)*IF($A10="CH4",About!$D$58,IF($A10="N2O",About!$D$59,1))</f>
        <v>0.33681946833499998</v>
      </c>
      <c r="U10">
        <f>SUMIFS('EPA Export Aggregation'!X:X,'EPA Export Aggregation'!$A:$A,$B10,'EPA Export Aggregation'!$D:$D,$A$1)*IF($A10="CH4",About!$D$58,IF($A10="N2O",About!$D$59,1))</f>
        <v>0.30823209454950001</v>
      </c>
      <c r="V10">
        <f>SUMIFS('EPA Export Aggregation'!Y:Y,'EPA Export Aggregation'!$A:$A,$B10,'EPA Export Aggregation'!$D:$D,$A$1)*IF($A10="CH4",About!$D$58,IF($A10="N2O",About!$D$59,1))</f>
        <v>0.27784429485989998</v>
      </c>
      <c r="W10">
        <f>SUMIFS('EPA Export Aggregation'!Z:Z,'EPA Export Aggregation'!$A:$A,$B10,'EPA Export Aggregation'!$D:$D,$A$1)*IF($A10="CH4",About!$D$58,IF($A10="N2O",About!$D$59,1))</f>
        <v>0.28651013391079999</v>
      </c>
      <c r="X10">
        <f>SUMIFS('EPA Export Aggregation'!AA:AA,'EPA Export Aggregation'!$A:$A,$B10,'EPA Export Aggregation'!$D:$D,$A$1)*IF($A10="CH4",About!$D$58,IF($A10="N2O",About!$D$59,1))</f>
        <v>0.22435135147140001</v>
      </c>
      <c r="Y10">
        <f>SUMIFS('EPA Export Aggregation'!AB:AB,'EPA Export Aggregation'!$A:$A,$B10,'EPA Export Aggregation'!$D:$D,$A$1)*IF($A10="CH4",About!$D$58,IF($A10="N2O",About!$D$59,1))</f>
        <v>0.2106210634066</v>
      </c>
      <c r="Z10">
        <f>SUMIFS('EPA Export Aggregation'!AC:AC,'EPA Export Aggregation'!$A:$A,$B10,'EPA Export Aggregation'!$D:$D,$A$1)*IF($A10="CH4",About!$D$58,IF($A10="N2O",About!$D$59,1))</f>
        <v>0.21625711648519999</v>
      </c>
      <c r="AA10">
        <f>SUMIFS('EPA Export Aggregation'!AD:AD,'EPA Export Aggregation'!$A:$A,$B10,'EPA Export Aggregation'!$D:$D,$A$1)*IF($A10="CH4",About!$D$58,IF($A10="N2O",About!$D$59,1))</f>
        <v>0.2069866023527</v>
      </c>
      <c r="AB10">
        <f>SUMIFS('EPA Export Aggregation'!AE:AE,'EPA Export Aggregation'!$A:$A,$B10,'EPA Export Aggregation'!$D:$D,$A$1)*IF($A10="CH4",About!$D$58,IF($A10="N2O",About!$D$59,1))</f>
        <v>0.19352854799950001</v>
      </c>
      <c r="AC10">
        <f>SUMIFS('EPA Export Aggregation'!AF:AF,'EPA Export Aggregation'!$A:$A,$B10,'EPA Export Aggregation'!$D:$D,$A$1)*IF($A10="CH4",About!$D$58,IF($A10="N2O",About!$D$59,1))</f>
        <v>0.19047758186140001</v>
      </c>
      <c r="AD10">
        <f>SUMIFS('EPA Export Aggregation'!AG:AG,'EPA Export Aggregation'!$A:$A,$B10,'EPA Export Aggregation'!$D:$D,$A$1)*IF($A10="CH4",About!$D$58,IF($A10="N2O",About!$D$59,1))</f>
        <v>0.20476020646759999</v>
      </c>
      <c r="AE10">
        <f>SUMIFS('EPA Export Aggregation'!AH:AH,'EPA Export Aggregation'!$A:$A,$B10,'EPA Export Aggregation'!$D:$D,$A$1)*IF($A10="CH4",About!$D$58,IF($A10="N2O",About!$D$59,1))</f>
        <v>0.18907760382710001</v>
      </c>
      <c r="AF10">
        <f>SUMIFS('EPA Export Aggregation'!AI:AI,'EPA Export Aggregation'!$A:$A,$B10,'EPA Export Aggregation'!$D:$D,$A$1)*IF($A10="CH4",About!$D$58,IF($A10="N2O",About!$D$59,1))</f>
        <v>0.20627131199090001</v>
      </c>
      <c r="AG10">
        <f>SUMIFS('EPA Export Aggregation'!AJ:AJ,'EPA Export Aggregation'!$A:$A,$B10,'EPA Export Aggregation'!$D:$D,$A$1)*IF($A10="CH4",About!$D$58,IF($A10="N2O",About!$D$59,1))</f>
        <v>0.21316831588829999</v>
      </c>
      <c r="AH10">
        <f>SUMIFS('EPA Export Aggregation'!AK:AK,'EPA Export Aggregation'!$A:$A,$B10,'EPA Export Aggregation'!$D:$D,$A$1)*IF($A10="CH4",About!$D$58,IF($A10="N2O",About!$D$59,1))</f>
        <v>0.14724393065419999</v>
      </c>
    </row>
    <row r="11" spans="1:34" x14ac:dyDescent="0.45">
      <c r="A11" s="413" t="s">
        <v>2215</v>
      </c>
      <c r="B11" s="414" t="s">
        <v>4220</v>
      </c>
      <c r="C11">
        <f>SUMIFS('EPA Export Aggregation'!F:F,'EPA Export Aggregation'!$A:$A,$B11,'EPA Export Aggregation'!$D:$D,$A$1)*IF($A11="CH4",About!$D$58,IF($A11="N2O",About!$D$59,1))</f>
        <v>4.7456083137649001</v>
      </c>
      <c r="D11">
        <f>SUMIFS('EPA Export Aggregation'!G:G,'EPA Export Aggregation'!$A:$A,$B11,'EPA Export Aggregation'!$D:$D,$A$1)*IF($A11="CH4",About!$D$58,IF($A11="N2O",About!$D$59,1))</f>
        <v>4.2551978323331996</v>
      </c>
      <c r="E11">
        <f>SUMIFS('EPA Export Aggregation'!H:H,'EPA Export Aggregation'!$A:$A,$B11,'EPA Export Aggregation'!$D:$D,$A$1)*IF($A11="CH4",About!$D$58,IF($A11="N2O",About!$D$59,1))</f>
        <v>4.0682479308564004</v>
      </c>
      <c r="F11">
        <f>SUMIFS('EPA Export Aggregation'!I:I,'EPA Export Aggregation'!$A:$A,$B11,'EPA Export Aggregation'!$D:$D,$A$1)*IF($A11="CH4",About!$D$58,IF($A11="N2O",About!$D$59,1))</f>
        <v>4.1750413828879003</v>
      </c>
      <c r="G11">
        <f>SUMIFS('EPA Export Aggregation'!J:J,'EPA Export Aggregation'!$A:$A,$B11,'EPA Export Aggregation'!$D:$D,$A$1)*IF($A11="CH4",About!$D$58,IF($A11="N2O",About!$D$59,1))</f>
        <v>4.7468664504353004</v>
      </c>
      <c r="H11">
        <f>SUMIFS('EPA Export Aggregation'!K:K,'EPA Export Aggregation'!$A:$A,$B11,'EPA Export Aggregation'!$D:$D,$A$1)*IF($A11="CH4",About!$D$58,IF($A11="N2O",About!$D$59,1))</f>
        <v>4.8007746210851003</v>
      </c>
      <c r="I11">
        <f>SUMIFS('EPA Export Aggregation'!L:L,'EPA Export Aggregation'!$A:$A,$B11,'EPA Export Aggregation'!$D:$D,$A$1)*IF($A11="CH4",About!$D$58,IF($A11="N2O",About!$D$59,1))</f>
        <v>5.1303158098455999</v>
      </c>
      <c r="J11">
        <f>SUMIFS('EPA Export Aggregation'!M:M,'EPA Export Aggregation'!$A:$A,$B11,'EPA Export Aggregation'!$D:$D,$A$1)*IF($A11="CH4",About!$D$58,IF($A11="N2O",About!$D$59,1))</f>
        <v>5.1114632867332004</v>
      </c>
      <c r="K11">
        <f>SUMIFS('EPA Export Aggregation'!N:N,'EPA Export Aggregation'!$A:$A,$B11,'EPA Export Aggregation'!$D:$D,$A$1)*IF($A11="CH4",About!$D$58,IF($A11="N2O",About!$D$59,1))</f>
        <v>5.1843741585598</v>
      </c>
      <c r="L11">
        <f>SUMIFS('EPA Export Aggregation'!O:O,'EPA Export Aggregation'!$A:$A,$B11,'EPA Export Aggregation'!$D:$D,$A$1)*IF($A11="CH4",About!$D$58,IF($A11="N2O",About!$D$59,1))</f>
        <v>5.5384177603055003</v>
      </c>
      <c r="M11">
        <f>SUMIFS('EPA Export Aggregation'!P:P,'EPA Export Aggregation'!$A:$A,$B11,'EPA Export Aggregation'!$D:$D,$A$1)*IF($A11="CH4",About!$D$58,IF($A11="N2O",About!$D$59,1))</f>
        <v>5.5244456957672998</v>
      </c>
      <c r="N11">
        <f>SUMIFS('EPA Export Aggregation'!Q:Q,'EPA Export Aggregation'!$A:$A,$B11,'EPA Export Aggregation'!$D:$D,$A$1)*IF($A11="CH4",About!$D$58,IF($A11="N2O",About!$D$59,1))</f>
        <v>5.2799096444905</v>
      </c>
      <c r="O11">
        <f>SUMIFS('EPA Export Aggregation'!R:R,'EPA Export Aggregation'!$A:$A,$B11,'EPA Export Aggregation'!$D:$D,$A$1)*IF($A11="CH4",About!$D$58,IF($A11="N2O",About!$D$59,1))</f>
        <v>5.8203565557342003</v>
      </c>
      <c r="P11">
        <f>SUMIFS('EPA Export Aggregation'!S:S,'EPA Export Aggregation'!$A:$A,$B11,'EPA Export Aggregation'!$D:$D,$A$1)*IF($A11="CH4",About!$D$58,IF($A11="N2O",About!$D$59,1))</f>
        <v>5.8705863461126997</v>
      </c>
      <c r="Q11">
        <f>SUMIFS('EPA Export Aggregation'!T:T,'EPA Export Aggregation'!$A:$A,$B11,'EPA Export Aggregation'!$D:$D,$A$1)*IF($A11="CH4",About!$D$58,IF($A11="N2O",About!$D$59,1))</f>
        <v>6.0317855543606997</v>
      </c>
      <c r="R11">
        <f>SUMIFS('EPA Export Aggregation'!U:U,'EPA Export Aggregation'!$A:$A,$B11,'EPA Export Aggregation'!$D:$D,$A$1)*IF($A11="CH4",About!$D$58,IF($A11="N2O",About!$D$59,1))</f>
        <v>5.9658691144058</v>
      </c>
      <c r="S11">
        <f>SUMIFS('EPA Export Aggregation'!V:V,'EPA Export Aggregation'!$A:$A,$B11,'EPA Export Aggregation'!$D:$D,$A$1)*IF($A11="CH4",About!$D$58,IF($A11="N2O",About!$D$59,1))</f>
        <v>5.8117222785329004</v>
      </c>
      <c r="T11">
        <f>SUMIFS('EPA Export Aggregation'!W:W,'EPA Export Aggregation'!$A:$A,$B11,'EPA Export Aggregation'!$D:$D,$A$1)*IF($A11="CH4",About!$D$58,IF($A11="N2O",About!$D$59,1))</f>
        <v>5.6602805849089002</v>
      </c>
      <c r="U11">
        <f>SUMIFS('EPA Export Aggregation'!X:X,'EPA Export Aggregation'!$A:$A,$B11,'EPA Export Aggregation'!$D:$D,$A$1)*IF($A11="CH4",About!$D$58,IF($A11="N2O",About!$D$59,1))</f>
        <v>4.9811670975834996</v>
      </c>
      <c r="V11">
        <f>SUMIFS('EPA Export Aggregation'!Y:Y,'EPA Export Aggregation'!$A:$A,$B11,'EPA Export Aggregation'!$D:$D,$A$1)*IF($A11="CH4",About!$D$58,IF($A11="N2O",About!$D$59,1))</f>
        <v>3.5015962195432002</v>
      </c>
      <c r="W11">
        <f>SUMIFS('EPA Export Aggregation'!Z:Z,'EPA Export Aggregation'!$A:$A,$B11,'EPA Export Aggregation'!$D:$D,$A$1)*IF($A11="CH4",About!$D$58,IF($A11="N2O",About!$D$59,1))</f>
        <v>3.3357431536063999</v>
      </c>
      <c r="X11">
        <f>SUMIFS('EPA Export Aggregation'!AA:AA,'EPA Export Aggregation'!$A:$A,$B11,'EPA Export Aggregation'!$D:$D,$A$1)*IF($A11="CH4",About!$D$58,IF($A11="N2O",About!$D$59,1))</f>
        <v>3.5440674204535001</v>
      </c>
      <c r="Y11">
        <f>SUMIFS('EPA Export Aggregation'!AB:AB,'EPA Export Aggregation'!$A:$A,$B11,'EPA Export Aggregation'!$D:$D,$A$1)*IF($A11="CH4",About!$D$58,IF($A11="N2O",About!$D$59,1))</f>
        <v>4.0586582404882003</v>
      </c>
      <c r="Z11">
        <f>SUMIFS('EPA Export Aggregation'!AC:AC,'EPA Export Aggregation'!$A:$A,$B11,'EPA Export Aggregation'!$D:$D,$A$1)*IF($A11="CH4",About!$D$58,IF($A11="N2O",About!$D$59,1))</f>
        <v>4.1092011295175004</v>
      </c>
      <c r="AA11">
        <f>SUMIFS('EPA Export Aggregation'!AD:AD,'EPA Export Aggregation'!$A:$A,$B11,'EPA Export Aggregation'!$D:$D,$A$1)*IF($A11="CH4",About!$D$58,IF($A11="N2O",About!$D$59,1))</f>
        <v>4.3925147917817</v>
      </c>
      <c r="AB11">
        <f>SUMIFS('EPA Export Aggregation'!AE:AE,'EPA Export Aggregation'!$A:$A,$B11,'EPA Export Aggregation'!$D:$D,$A$1)*IF($A11="CH4",About!$D$58,IF($A11="N2O",About!$D$59,1))</f>
        <v>4.3276697926407</v>
      </c>
      <c r="AC11">
        <f>SUMIFS('EPA Export Aggregation'!AF:AF,'EPA Export Aggregation'!$A:$A,$B11,'EPA Export Aggregation'!$D:$D,$A$1)*IF($A11="CH4",About!$D$58,IF($A11="N2O",About!$D$59,1))</f>
        <v>4.4832380096930002</v>
      </c>
      <c r="AD11">
        <f>SUMIFS('EPA Export Aggregation'!AG:AG,'EPA Export Aggregation'!$A:$A,$B11,'EPA Export Aggregation'!$D:$D,$A$1)*IF($A11="CH4",About!$D$58,IF($A11="N2O",About!$D$59,1))</f>
        <v>4.5854219505614999</v>
      </c>
      <c r="AE11">
        <f>SUMIFS('EPA Export Aggregation'!AH:AH,'EPA Export Aggregation'!$A:$A,$B11,'EPA Export Aggregation'!$D:$D,$A$1)*IF($A11="CH4",About!$D$58,IF($A11="N2O",About!$D$59,1))</f>
        <v>4.5541490804029996</v>
      </c>
      <c r="AF11">
        <f>SUMIFS('EPA Export Aggregation'!AI:AI,'EPA Export Aggregation'!$A:$A,$B11,'EPA Export Aggregation'!$D:$D,$A$1)*IF($A11="CH4",About!$D$58,IF($A11="N2O",About!$D$59,1))</f>
        <v>4.7101682728881</v>
      </c>
      <c r="AG11">
        <f>SUMIFS('EPA Export Aggregation'!AJ:AJ,'EPA Export Aggregation'!$A:$A,$B11,'EPA Export Aggregation'!$D:$D,$A$1)*IF($A11="CH4",About!$D$58,IF($A11="N2O",About!$D$59,1))</f>
        <v>4.6057813023075997</v>
      </c>
      <c r="AH11">
        <f>SUMIFS('EPA Export Aggregation'!AK:AK,'EPA Export Aggregation'!$A:$A,$B11,'EPA Export Aggregation'!$D:$D,$A$1)*IF($A11="CH4",About!$D$58,IF($A11="N2O",About!$D$59,1))</f>
        <v>4.5265156564540003</v>
      </c>
    </row>
    <row r="12" spans="1:34" x14ac:dyDescent="0.45">
      <c r="A12" s="413" t="s">
        <v>2215</v>
      </c>
      <c r="B12" s="414" t="s">
        <v>4231</v>
      </c>
      <c r="C12">
        <f>SUMIFS('EPA Export Aggregation'!F:F,'EPA Export Aggregation'!$A:$A,$B12,'EPA Export Aggregation'!$D:$D,$A$1)*IF($A12="CH4",About!$D$58,IF($A12="N2O",About!$D$59,1))</f>
        <v>1.034226079707</v>
      </c>
      <c r="D12">
        <f>SUMIFS('EPA Export Aggregation'!G:G,'EPA Export Aggregation'!$A:$A,$B12,'EPA Export Aggregation'!$D:$D,$A$1)*IF($A12="CH4",About!$D$58,IF($A12="N2O",About!$D$59,1))</f>
        <v>1.0297345372793001</v>
      </c>
      <c r="E12">
        <f>SUMIFS('EPA Export Aggregation'!H:H,'EPA Export Aggregation'!$A:$A,$B12,'EPA Export Aggregation'!$D:$D,$A$1)*IF($A12="CH4",About!$D$58,IF($A12="N2O",About!$D$59,1))</f>
        <v>1.0650311334419</v>
      </c>
      <c r="F12">
        <f>SUMIFS('EPA Export Aggregation'!I:I,'EPA Export Aggregation'!$A:$A,$B12,'EPA Export Aggregation'!$D:$D,$A$1)*IF($A12="CH4",About!$D$58,IF($A12="N2O",About!$D$59,1))</f>
        <v>0.99518233148970003</v>
      </c>
      <c r="G12">
        <f>SUMIFS('EPA Export Aggregation'!J:J,'EPA Export Aggregation'!$A:$A,$B12,'EPA Export Aggregation'!$D:$D,$A$1)*IF($A12="CH4",About!$D$58,IF($A12="N2O",About!$D$59,1))</f>
        <v>0.81999554416039999</v>
      </c>
      <c r="H12">
        <f>SUMIFS('EPA Export Aggregation'!K:K,'EPA Export Aggregation'!$A:$A,$B12,'EPA Export Aggregation'!$D:$D,$A$1)*IF($A12="CH4",About!$D$58,IF($A12="N2O",About!$D$59,1))</f>
        <v>0.75720945139130003</v>
      </c>
      <c r="I12">
        <f>SUMIFS('EPA Export Aggregation'!L:L,'EPA Export Aggregation'!$A:$A,$B12,'EPA Export Aggregation'!$D:$D,$A$1)*IF($A12="CH4",About!$D$58,IF($A12="N2O",About!$D$59,1))</f>
        <v>0.92471505565190004</v>
      </c>
      <c r="J12">
        <f>SUMIFS('EPA Export Aggregation'!M:M,'EPA Export Aggregation'!$A:$A,$B12,'EPA Export Aggregation'!$D:$D,$A$1)*IF($A12="CH4",About!$D$58,IF($A12="N2O",About!$D$59,1))</f>
        <v>0.81886713824140001</v>
      </c>
      <c r="K12">
        <f>SUMIFS('EPA Export Aggregation'!N:N,'EPA Export Aggregation'!$A:$A,$B12,'EPA Export Aggregation'!$D:$D,$A$1)*IF($A12="CH4",About!$D$58,IF($A12="N2O",About!$D$59,1))</f>
        <v>0.82732807754219995</v>
      </c>
      <c r="L12">
        <f>SUMIFS('EPA Export Aggregation'!O:O,'EPA Export Aggregation'!$A:$A,$B12,'EPA Export Aggregation'!$D:$D,$A$1)*IF($A12="CH4",About!$D$58,IF($A12="N2O",About!$D$59,1))</f>
        <v>0.66037308882360002</v>
      </c>
      <c r="M12">
        <f>SUMIFS('EPA Export Aggregation'!P:P,'EPA Export Aggregation'!$A:$A,$B12,'EPA Export Aggregation'!$D:$D,$A$1)*IF($A12="CH4",About!$D$58,IF($A12="N2O",About!$D$59,1))</f>
        <v>0.65980610563630004</v>
      </c>
      <c r="N12">
        <f>SUMIFS('EPA Export Aggregation'!Q:Q,'EPA Export Aggregation'!$A:$A,$B12,'EPA Export Aggregation'!$D:$D,$A$1)*IF($A12="CH4",About!$D$58,IF($A12="N2O",About!$D$59,1))</f>
        <v>0.52139310332769995</v>
      </c>
      <c r="O12">
        <f>SUMIFS('EPA Export Aggregation'!R:R,'EPA Export Aggregation'!$A:$A,$B12,'EPA Export Aggregation'!$D:$D,$A$1)*IF($A12="CH4",About!$D$58,IF($A12="N2O",About!$D$59,1))</f>
        <v>0.52145776522679999</v>
      </c>
      <c r="P12">
        <f>SUMIFS('EPA Export Aggregation'!S:S,'EPA Export Aggregation'!$A:$A,$B12,'EPA Export Aggregation'!$D:$D,$A$1)*IF($A12="CH4",About!$D$58,IF($A12="N2O",About!$D$59,1))</f>
        <v>0.5670738756782</v>
      </c>
      <c r="Q12">
        <f>SUMIFS('EPA Export Aggregation'!T:T,'EPA Export Aggregation'!$A:$A,$B12,'EPA Export Aggregation'!$D:$D,$A$1)*IF($A12="CH4",About!$D$58,IF($A12="N2O",About!$D$59,1))</f>
        <v>0.64633929959479997</v>
      </c>
      <c r="R12">
        <f>SUMIFS('EPA Export Aggregation'!U:U,'EPA Export Aggregation'!$A:$A,$B12,'EPA Export Aggregation'!$D:$D,$A$1)*IF($A12="CH4",About!$D$58,IF($A12="N2O",About!$D$59,1))</f>
        <v>0.62344396493580001</v>
      </c>
      <c r="S12">
        <f>SUMIFS('EPA Export Aggregation'!V:V,'EPA Export Aggregation'!$A:$A,$B12,'EPA Export Aggregation'!$D:$D,$A$1)*IF($A12="CH4",About!$D$58,IF($A12="N2O",About!$D$59,1))</f>
        <v>0.50107331830930002</v>
      </c>
      <c r="T12">
        <f>SUMIFS('EPA Export Aggregation'!W:W,'EPA Export Aggregation'!$A:$A,$B12,'EPA Export Aggregation'!$D:$D,$A$1)*IF($A12="CH4",About!$D$58,IF($A12="N2O",About!$D$59,1))</f>
        <v>0.66622456183000001</v>
      </c>
      <c r="U12">
        <f>SUMIFS('EPA Export Aggregation'!X:X,'EPA Export Aggregation'!$A:$A,$B12,'EPA Export Aggregation'!$D:$D,$A$1)*IF($A12="CH4",About!$D$58,IF($A12="N2O",About!$D$59,1))</f>
        <v>0.4823602851689</v>
      </c>
      <c r="V12">
        <f>SUMIFS('EPA Export Aggregation'!Y:Y,'EPA Export Aggregation'!$A:$A,$B12,'EPA Export Aggregation'!$D:$D,$A$1)*IF($A12="CH4",About!$D$58,IF($A12="N2O",About!$D$59,1))</f>
        <v>0.42125995475560002</v>
      </c>
      <c r="W12">
        <f>SUMIFS('EPA Export Aggregation'!Z:Z,'EPA Export Aggregation'!$A:$A,$B12,'EPA Export Aggregation'!$D:$D,$A$1)*IF($A12="CH4",About!$D$58,IF($A12="N2O",About!$D$59,1))</f>
        <v>2.97695021995E-2</v>
      </c>
      <c r="X12">
        <f>SUMIFS('EPA Export Aggregation'!AA:AA,'EPA Export Aggregation'!$A:$A,$B12,'EPA Export Aggregation'!$D:$D,$A$1)*IF($A12="CH4",About!$D$58,IF($A12="N2O",About!$D$59,1))</f>
        <v>3.5006569015699998E-2</v>
      </c>
      <c r="Y12">
        <f>SUMIFS('EPA Export Aggregation'!AB:AB,'EPA Export Aggregation'!$A:$A,$B12,'EPA Export Aggregation'!$D:$D,$A$1)*IF($A12="CH4",About!$D$58,IF($A12="N2O",About!$D$59,1))</f>
        <v>3.4806201265499999E-2</v>
      </c>
      <c r="Z12">
        <f>SUMIFS('EPA Export Aggregation'!AC:AC,'EPA Export Aggregation'!$A:$A,$B12,'EPA Export Aggregation'!$D:$D,$A$1)*IF($A12="CH4",About!$D$58,IF($A12="N2O",About!$D$59,1))</f>
        <v>3.80474176779E-2</v>
      </c>
      <c r="AA12">
        <f>SUMIFS('EPA Export Aggregation'!AD:AD,'EPA Export Aggregation'!$A:$A,$B12,'EPA Export Aggregation'!$D:$D,$A$1)*IF($A12="CH4",About!$D$58,IF($A12="N2O",About!$D$59,1))</f>
        <v>4.74046984561E-2</v>
      </c>
      <c r="AB12">
        <f>SUMIFS('EPA Export Aggregation'!AE:AE,'EPA Export Aggregation'!$A:$A,$B12,'EPA Export Aggregation'!$D:$D,$A$1)*IF($A12="CH4",About!$D$58,IF($A12="N2O",About!$D$59,1))</f>
        <v>6.5652879565800001E-2</v>
      </c>
      <c r="AC12">
        <f>SUMIFS('EPA Export Aggregation'!AF:AF,'EPA Export Aggregation'!$A:$A,$B12,'EPA Export Aggregation'!$D:$D,$A$1)*IF($A12="CH4",About!$D$58,IF($A12="N2O",About!$D$59,1))</f>
        <v>5.25652607358E-2</v>
      </c>
      <c r="AD12">
        <f>SUMIFS('EPA Export Aggregation'!AG:AG,'EPA Export Aggregation'!$A:$A,$B12,'EPA Export Aggregation'!$D:$D,$A$1)*IF($A12="CH4",About!$D$58,IF($A12="N2O",About!$D$59,1))</f>
        <v>6.4485032171000004E-2</v>
      </c>
      <c r="AE12">
        <f>SUMIFS('EPA Export Aggregation'!AH:AH,'EPA Export Aggregation'!$A:$A,$B12,'EPA Export Aggregation'!$D:$D,$A$1)*IF($A12="CH4",About!$D$58,IF($A12="N2O",About!$D$59,1))</f>
        <v>5.1759475708599997E-2</v>
      </c>
      <c r="AF12">
        <f>SUMIFS('EPA Export Aggregation'!AI:AI,'EPA Export Aggregation'!$A:$A,$B12,'EPA Export Aggregation'!$D:$D,$A$1)*IF($A12="CH4",About!$D$58,IF($A12="N2O",About!$D$59,1))</f>
        <v>4.8014068436300003E-2</v>
      </c>
      <c r="AG12">
        <f>SUMIFS('EPA Export Aggregation'!AJ:AJ,'EPA Export Aggregation'!$A:$A,$B12,'EPA Export Aggregation'!$D:$D,$A$1)*IF($A12="CH4",About!$D$58,IF($A12="N2O",About!$D$59,1))</f>
        <v>3.8559311604200001E-2</v>
      </c>
      <c r="AH12">
        <f>SUMIFS('EPA Export Aggregation'!AK:AK,'EPA Export Aggregation'!$A:$A,$B12,'EPA Export Aggregation'!$D:$D,$A$1)*IF($A12="CH4",About!$D$58,IF($A12="N2O",About!$D$59,1))</f>
        <v>3.7343115764500001E-2</v>
      </c>
    </row>
    <row r="13" spans="1:34" x14ac:dyDescent="0.45">
      <c r="A13" s="413" t="s">
        <v>2215</v>
      </c>
      <c r="B13" s="414" t="s">
        <v>4235</v>
      </c>
      <c r="C13">
        <f>SUMIFS('EPA Export Aggregation'!F:F,'EPA Export Aggregation'!$A:$A,$B13,'EPA Export Aggregation'!$D:$D,$A$1)*IF($A13="CH4",About!$D$58,IF($A13="N2O",About!$D$59,1))</f>
        <v>0.73670815388529998</v>
      </c>
      <c r="D13">
        <f>SUMIFS('EPA Export Aggregation'!G:G,'EPA Export Aggregation'!$A:$A,$B13,'EPA Export Aggregation'!$D:$D,$A$1)*IF($A13="CH4",About!$D$58,IF($A13="N2O",About!$D$59,1))</f>
        <v>0.66552872453470002</v>
      </c>
      <c r="E13">
        <f>SUMIFS('EPA Export Aggregation'!H:H,'EPA Export Aggregation'!$A:$A,$B13,'EPA Export Aggregation'!$D:$D,$A$1)*IF($A13="CH4",About!$D$58,IF($A13="N2O",About!$D$59,1))</f>
        <v>0.66060180439359995</v>
      </c>
      <c r="F13">
        <f>SUMIFS('EPA Export Aggregation'!I:I,'EPA Export Aggregation'!$A:$A,$B13,'EPA Export Aggregation'!$D:$D,$A$1)*IF($A13="CH4",About!$D$58,IF($A13="N2O",About!$D$59,1))</f>
        <v>0.61270463483240001</v>
      </c>
      <c r="G13">
        <f>SUMIFS('EPA Export Aggregation'!J:J,'EPA Export Aggregation'!$A:$A,$B13,'EPA Export Aggregation'!$D:$D,$A$1)*IF($A13="CH4",About!$D$58,IF($A13="N2O",About!$D$59,1))</f>
        <v>0.64246933283539998</v>
      </c>
      <c r="H13">
        <f>SUMIFS('EPA Export Aggregation'!K:K,'EPA Export Aggregation'!$A:$A,$B13,'EPA Export Aggregation'!$D:$D,$A$1)*IF($A13="CH4",About!$D$58,IF($A13="N2O",About!$D$59,1))</f>
        <v>0.86167823197430005</v>
      </c>
      <c r="I13">
        <f>SUMIFS('EPA Export Aggregation'!L:L,'EPA Export Aggregation'!$A:$A,$B13,'EPA Export Aggregation'!$D:$D,$A$1)*IF($A13="CH4",About!$D$58,IF($A13="N2O",About!$D$59,1))</f>
        <v>0.93154196549479995</v>
      </c>
      <c r="J13">
        <f>SUMIFS('EPA Export Aggregation'!M:M,'EPA Export Aggregation'!$A:$A,$B13,'EPA Export Aggregation'!$D:$D,$A$1)*IF($A13="CH4",About!$D$58,IF($A13="N2O",About!$D$59,1))</f>
        <v>0.90287745378869999</v>
      </c>
      <c r="K13">
        <f>SUMIFS('EPA Export Aggregation'!N:N,'EPA Export Aggregation'!$A:$A,$B13,'EPA Export Aggregation'!$D:$D,$A$1)*IF($A13="CH4",About!$D$58,IF($A13="N2O",About!$D$59,1))</f>
        <v>0.92468959455660005</v>
      </c>
      <c r="L13">
        <f>SUMIFS('EPA Export Aggregation'!O:O,'EPA Export Aggregation'!$A:$A,$B13,'EPA Export Aggregation'!$D:$D,$A$1)*IF($A13="CH4",About!$D$58,IF($A13="N2O",About!$D$59,1))</f>
        <v>1.0214802637814</v>
      </c>
      <c r="M13">
        <f>SUMIFS('EPA Export Aggregation'!P:P,'EPA Export Aggregation'!$A:$A,$B13,'EPA Export Aggregation'!$D:$D,$A$1)*IF($A13="CH4",About!$D$58,IF($A13="N2O",About!$D$59,1))</f>
        <v>0.68395274721849997</v>
      </c>
      <c r="N13">
        <f>SUMIFS('EPA Export Aggregation'!Q:Q,'EPA Export Aggregation'!$A:$A,$B13,'EPA Export Aggregation'!$D:$D,$A$1)*IF($A13="CH4",About!$D$58,IF($A13="N2O",About!$D$59,1))</f>
        <v>0.71290707199110004</v>
      </c>
      <c r="O13">
        <f>SUMIFS('EPA Export Aggregation'!R:R,'EPA Export Aggregation'!$A:$A,$B13,'EPA Export Aggregation'!$D:$D,$A$1)*IF($A13="CH4",About!$D$58,IF($A13="N2O",About!$D$59,1))</f>
        <v>0.75039041774969995</v>
      </c>
      <c r="P13">
        <f>SUMIFS('EPA Export Aggregation'!S:S,'EPA Export Aggregation'!$A:$A,$B13,'EPA Export Aggregation'!$D:$D,$A$1)*IF($A13="CH4",About!$D$58,IF($A13="N2O",About!$D$59,1))</f>
        <v>0.58303648338030001</v>
      </c>
      <c r="Q13">
        <f>SUMIFS('EPA Export Aggregation'!T:T,'EPA Export Aggregation'!$A:$A,$B13,'EPA Export Aggregation'!$D:$D,$A$1)*IF($A13="CH4",About!$D$58,IF($A13="N2O",About!$D$59,1))</f>
        <v>0.80142091592609999</v>
      </c>
      <c r="R13">
        <f>SUMIFS('EPA Export Aggregation'!U:U,'EPA Export Aggregation'!$A:$A,$B13,'EPA Export Aggregation'!$D:$D,$A$1)*IF($A13="CH4",About!$D$58,IF($A13="N2O",About!$D$59,1))</f>
        <v>0.89163007728679999</v>
      </c>
      <c r="S13">
        <f>SUMIFS('EPA Export Aggregation'!V:V,'EPA Export Aggregation'!$A:$A,$B13,'EPA Export Aggregation'!$D:$D,$A$1)*IF($A13="CH4",About!$D$58,IF($A13="N2O",About!$D$59,1))</f>
        <v>1.0190296928757001</v>
      </c>
      <c r="T13">
        <f>SUMIFS('EPA Export Aggregation'!W:W,'EPA Export Aggregation'!$A:$A,$B13,'EPA Export Aggregation'!$D:$D,$A$1)*IF($A13="CH4",About!$D$58,IF($A13="N2O",About!$D$59,1))</f>
        <v>0.93374675876659996</v>
      </c>
      <c r="U13">
        <f>SUMIFS('EPA Export Aggregation'!X:X,'EPA Export Aggregation'!$A:$A,$B13,'EPA Export Aggregation'!$D:$D,$A$1)*IF($A13="CH4",About!$D$58,IF($A13="N2O",About!$D$59,1))</f>
        <v>0.79578124224919999</v>
      </c>
      <c r="V13">
        <f>SUMIFS('EPA Export Aggregation'!Y:Y,'EPA Export Aggregation'!$A:$A,$B13,'EPA Export Aggregation'!$D:$D,$A$1)*IF($A13="CH4",About!$D$58,IF($A13="N2O",About!$D$59,1))</f>
        <v>1.0286188963944001</v>
      </c>
      <c r="W13">
        <f>SUMIFS('EPA Export Aggregation'!Z:Z,'EPA Export Aggregation'!$A:$A,$B13,'EPA Export Aggregation'!$D:$D,$A$1)*IF($A13="CH4",About!$D$58,IF($A13="N2O",About!$D$59,1))</f>
        <v>1.2638818074769</v>
      </c>
      <c r="X13">
        <f>SUMIFS('EPA Export Aggregation'!AA:AA,'EPA Export Aggregation'!$A:$A,$B13,'EPA Export Aggregation'!$D:$D,$A$1)*IF($A13="CH4",About!$D$58,IF($A13="N2O",About!$D$59,1))</f>
        <v>1.1590472389107001</v>
      </c>
      <c r="Y13">
        <f>SUMIFS('EPA Export Aggregation'!AB:AB,'EPA Export Aggregation'!$A:$A,$B13,'EPA Export Aggregation'!$D:$D,$A$1)*IF($A13="CH4",About!$D$58,IF($A13="N2O",About!$D$59,1))</f>
        <v>1.0668408822372999</v>
      </c>
      <c r="Z13">
        <f>SUMIFS('EPA Export Aggregation'!AC:AC,'EPA Export Aggregation'!$A:$A,$B13,'EPA Export Aggregation'!$D:$D,$A$1)*IF($A13="CH4",About!$D$58,IF($A13="N2O",About!$D$59,1))</f>
        <v>1.3025135574088</v>
      </c>
      <c r="AA13">
        <f>SUMIFS('EPA Export Aggregation'!AD:AD,'EPA Export Aggregation'!$A:$A,$B13,'EPA Export Aggregation'!$D:$D,$A$1)*IF($A13="CH4",About!$D$58,IF($A13="N2O",About!$D$59,1))</f>
        <v>1.5062885846559999</v>
      </c>
      <c r="AB13">
        <f>SUMIFS('EPA Export Aggregation'!AE:AE,'EPA Export Aggregation'!$A:$A,$B13,'EPA Export Aggregation'!$D:$D,$A$1)*IF($A13="CH4",About!$D$58,IF($A13="N2O",About!$D$59,1))</f>
        <v>1.4554980976478</v>
      </c>
      <c r="AC13">
        <f>SUMIFS('EPA Export Aggregation'!AF:AF,'EPA Export Aggregation'!$A:$A,$B13,'EPA Export Aggregation'!$D:$D,$A$1)*IF($A13="CH4",About!$D$58,IF($A13="N2O",About!$D$59,1))</f>
        <v>1.2951048834143</v>
      </c>
      <c r="AD13">
        <f>SUMIFS('EPA Export Aggregation'!AG:AG,'EPA Export Aggregation'!$A:$A,$B13,'EPA Export Aggregation'!$D:$D,$A$1)*IF($A13="CH4",About!$D$58,IF($A13="N2O",About!$D$59,1))</f>
        <v>1.1806184863488001</v>
      </c>
      <c r="AE13">
        <f>SUMIFS('EPA Export Aggregation'!AH:AH,'EPA Export Aggregation'!$A:$A,$B13,'EPA Export Aggregation'!$D:$D,$A$1)*IF($A13="CH4",About!$D$58,IF($A13="N2O",About!$D$59,1))</f>
        <v>0.87746956756079997</v>
      </c>
      <c r="AF13">
        <f>SUMIFS('EPA Export Aggregation'!AI:AI,'EPA Export Aggregation'!$A:$A,$B13,'EPA Export Aggregation'!$D:$D,$A$1)*IF($A13="CH4",About!$D$58,IF($A13="N2O",About!$D$59,1))</f>
        <v>1.0006990829942</v>
      </c>
      <c r="AG13">
        <f>SUMIFS('EPA Export Aggregation'!AJ:AJ,'EPA Export Aggregation'!$A:$A,$B13,'EPA Export Aggregation'!$D:$D,$A$1)*IF($A13="CH4",About!$D$58,IF($A13="N2O",About!$D$59,1))</f>
        <v>0.98988897538169995</v>
      </c>
      <c r="AH13">
        <f>SUMIFS('EPA Export Aggregation'!AK:AK,'EPA Export Aggregation'!$A:$A,$B13,'EPA Export Aggregation'!$D:$D,$A$1)*IF($A13="CH4",About!$D$58,IF($A13="N2O",About!$D$59,1))</f>
        <v>0.92985579216009995</v>
      </c>
    </row>
    <row r="14" spans="1:34" x14ac:dyDescent="0.45">
      <c r="A14" s="413" t="s">
        <v>2215</v>
      </c>
      <c r="B14" s="414" t="s">
        <v>4253</v>
      </c>
      <c r="C14">
        <f>SUMIFS('EPA Export Aggregation'!F:F,'EPA Export Aggregation'!$A:$A,$B14,'EPA Export Aggregation'!$D:$D,$A$1)*IF($A14="CH4",About!$D$58,IF($A14="N2O",About!$D$59,1))</f>
        <v>0.29195303834949998</v>
      </c>
      <c r="D14">
        <f>SUMIFS('EPA Export Aggregation'!G:G,'EPA Export Aggregation'!$A:$A,$B14,'EPA Export Aggregation'!$D:$D,$A$1)*IF($A14="CH4",About!$D$58,IF($A14="N2O",About!$D$59,1))</f>
        <v>0.27724098955389997</v>
      </c>
      <c r="E14">
        <f>SUMIFS('EPA Export Aggregation'!H:H,'EPA Export Aggregation'!$A:$A,$B14,'EPA Export Aggregation'!$D:$D,$A$1)*IF($A14="CH4",About!$D$58,IF($A14="N2O",About!$D$59,1))</f>
        <v>0.28024802765439999</v>
      </c>
      <c r="F14">
        <f>SUMIFS('EPA Export Aggregation'!I:I,'EPA Export Aggregation'!$A:$A,$B14,'EPA Export Aggregation'!$D:$D,$A$1)*IF($A14="CH4",About!$D$58,IF($A14="N2O",About!$D$59,1))</f>
        <v>0.27981117493840002</v>
      </c>
      <c r="G14">
        <f>SUMIFS('EPA Export Aggregation'!J:J,'EPA Export Aggregation'!$A:$A,$B14,'EPA Export Aggregation'!$D:$D,$A$1)*IF($A14="CH4",About!$D$58,IF($A14="N2O",About!$D$59,1))</f>
        <v>0.28853992021699998</v>
      </c>
      <c r="H14">
        <f>SUMIFS('EPA Export Aggregation'!K:K,'EPA Export Aggregation'!$A:$A,$B14,'EPA Export Aggregation'!$D:$D,$A$1)*IF($A14="CH4",About!$D$58,IF($A14="N2O",About!$D$59,1))</f>
        <v>0.27450254676160002</v>
      </c>
      <c r="I14">
        <f>SUMIFS('EPA Export Aggregation'!L:L,'EPA Export Aggregation'!$A:$A,$B14,'EPA Export Aggregation'!$D:$D,$A$1)*IF($A14="CH4",About!$D$58,IF($A14="N2O",About!$D$59,1))</f>
        <v>0.27046764332060003</v>
      </c>
      <c r="J14">
        <f>SUMIFS('EPA Export Aggregation'!M:M,'EPA Export Aggregation'!$A:$A,$B14,'EPA Export Aggregation'!$D:$D,$A$1)*IF($A14="CH4",About!$D$58,IF($A14="N2O",About!$D$59,1))</f>
        <v>0.28205840463249998</v>
      </c>
      <c r="K14">
        <f>SUMIFS('EPA Export Aggregation'!N:N,'EPA Export Aggregation'!$A:$A,$B14,'EPA Export Aggregation'!$D:$D,$A$1)*IF($A14="CH4",About!$D$58,IF($A14="N2O",About!$D$59,1))</f>
        <v>0.27710587208460002</v>
      </c>
      <c r="L14">
        <f>SUMIFS('EPA Export Aggregation'!O:O,'EPA Export Aggregation'!$A:$A,$B14,'EPA Export Aggregation'!$D:$D,$A$1)*IF($A14="CH4",About!$D$58,IF($A14="N2O",About!$D$59,1))</f>
        <v>0.26688906735649998</v>
      </c>
      <c r="M14">
        <f>SUMIFS('EPA Export Aggregation'!P:P,'EPA Export Aggregation'!$A:$A,$B14,'EPA Export Aggregation'!$D:$D,$A$1)*IF($A14="CH4",About!$D$58,IF($A14="N2O",About!$D$59,1))</f>
        <v>0.23661932256759999</v>
      </c>
      <c r="N14">
        <f>SUMIFS('EPA Export Aggregation'!Q:Q,'EPA Export Aggregation'!$A:$A,$B14,'EPA Export Aggregation'!$D:$D,$A$1)*IF($A14="CH4",About!$D$58,IF($A14="N2O",About!$D$59,1))</f>
        <v>0.2225552640507</v>
      </c>
      <c r="O14">
        <f>SUMIFS('EPA Export Aggregation'!R:R,'EPA Export Aggregation'!$A:$A,$B14,'EPA Export Aggregation'!$D:$D,$A$1)*IF($A14="CH4",About!$D$58,IF($A14="N2O",About!$D$59,1))</f>
        <v>0.24312106427880001</v>
      </c>
      <c r="P14">
        <f>SUMIFS('EPA Export Aggregation'!S:S,'EPA Export Aggregation'!$A:$A,$B14,'EPA Export Aggregation'!$D:$D,$A$1)*IF($A14="CH4",About!$D$58,IF($A14="N2O",About!$D$59,1))</f>
        <v>0.2334300426656</v>
      </c>
      <c r="Q14">
        <f>SUMIFS('EPA Export Aggregation'!T:T,'EPA Export Aggregation'!$A:$A,$B14,'EPA Export Aggregation'!$D:$D,$A$1)*IF($A14="CH4",About!$D$58,IF($A14="N2O",About!$D$59,1))</f>
        <v>0.22942679375940001</v>
      </c>
      <c r="R14">
        <f>SUMIFS('EPA Export Aggregation'!U:U,'EPA Export Aggregation'!$A:$A,$B14,'EPA Export Aggregation'!$D:$D,$A$1)*IF($A14="CH4",About!$D$58,IF($A14="N2O",About!$D$59,1))</f>
        <v>0.2206089457923</v>
      </c>
      <c r="S14">
        <f>SUMIFS('EPA Export Aggregation'!V:V,'EPA Export Aggregation'!$A:$A,$B14,'EPA Export Aggregation'!$D:$D,$A$1)*IF($A14="CH4",About!$D$58,IF($A14="N2O",About!$D$59,1))</f>
        <v>0.21584191912090001</v>
      </c>
      <c r="T14">
        <f>SUMIFS('EPA Export Aggregation'!W:W,'EPA Export Aggregation'!$A:$A,$B14,'EPA Export Aggregation'!$D:$D,$A$1)*IF($A14="CH4",About!$D$58,IF($A14="N2O",About!$D$59,1))</f>
        <v>0.20728973702850001</v>
      </c>
      <c r="U14">
        <f>SUMIFS('EPA Export Aggregation'!X:X,'EPA Export Aggregation'!$A:$A,$B14,'EPA Export Aggregation'!$D:$D,$A$1)*IF($A14="CH4",About!$D$58,IF($A14="N2O",About!$D$59,1))</f>
        <v>0.1926727803754</v>
      </c>
      <c r="V14">
        <f>SUMIFS('EPA Export Aggregation'!Y:Y,'EPA Export Aggregation'!$A:$A,$B14,'EPA Export Aggregation'!$D:$D,$A$1)*IF($A14="CH4",About!$D$58,IF($A14="N2O",About!$D$59,1))</f>
        <v>0.16575568643880001</v>
      </c>
      <c r="W14">
        <f>SUMIFS('EPA Export Aggregation'!Z:Z,'EPA Export Aggregation'!$A:$A,$B14,'EPA Export Aggregation'!$D:$D,$A$1)*IF($A14="CH4",About!$D$58,IF($A14="N2O",About!$D$59,1))</f>
        <v>0.19884332044059999</v>
      </c>
      <c r="X14">
        <f>SUMIFS('EPA Export Aggregation'!AA:AA,'EPA Export Aggregation'!$A:$A,$B14,'EPA Export Aggregation'!$D:$D,$A$1)*IF($A14="CH4",About!$D$58,IF($A14="N2O",About!$D$59,1))</f>
        <v>0.20429599675390001</v>
      </c>
      <c r="Y14">
        <f>SUMIFS('EPA Export Aggregation'!AB:AB,'EPA Export Aggregation'!$A:$A,$B14,'EPA Export Aggregation'!$D:$D,$A$1)*IF($A14="CH4",About!$D$58,IF($A14="N2O",About!$D$59,1))</f>
        <v>0.20399510342419999</v>
      </c>
      <c r="Z14">
        <f>SUMIFS('EPA Export Aggregation'!AC:AC,'EPA Export Aggregation'!$A:$A,$B14,'EPA Export Aggregation'!$D:$D,$A$1)*IF($A14="CH4",About!$D$58,IF($A14="N2O",About!$D$59,1))</f>
        <v>0.20144534057210001</v>
      </c>
      <c r="AA14">
        <f>SUMIFS('EPA Export Aggregation'!AD:AD,'EPA Export Aggregation'!$A:$A,$B14,'EPA Export Aggregation'!$D:$D,$A$1)*IF($A14="CH4",About!$D$58,IF($A14="N2O",About!$D$59,1))</f>
        <v>0.18472226204639999</v>
      </c>
      <c r="AB14">
        <f>SUMIFS('EPA Export Aggregation'!AE:AE,'EPA Export Aggregation'!$A:$A,$B14,'EPA Export Aggregation'!$D:$D,$A$1)*IF($A14="CH4",About!$D$58,IF($A14="N2O",About!$D$59,1))</f>
        <v>0.16551130128729999</v>
      </c>
      <c r="AC14">
        <f>SUMIFS('EPA Export Aggregation'!AF:AF,'EPA Export Aggregation'!$A:$A,$B14,'EPA Export Aggregation'!$D:$D,$A$1)*IF($A14="CH4",About!$D$58,IF($A14="N2O",About!$D$59,1))</f>
        <v>0.1569231876061</v>
      </c>
      <c r="AD14">
        <f>SUMIFS('EPA Export Aggregation'!AG:AG,'EPA Export Aggregation'!$A:$A,$B14,'EPA Export Aggregation'!$D:$D,$A$1)*IF($A14="CH4",About!$D$58,IF($A14="N2O",About!$D$59,1))</f>
        <v>0.1542153385451</v>
      </c>
      <c r="AE14">
        <f>SUMIFS('EPA Export Aggregation'!AH:AH,'EPA Export Aggregation'!$A:$A,$B14,'EPA Export Aggregation'!$D:$D,$A$1)*IF($A14="CH4",About!$D$58,IF($A14="N2O",About!$D$59,1))</f>
        <v>0.15335524820490001</v>
      </c>
      <c r="AF14">
        <f>SUMIFS('EPA Export Aggregation'!AI:AI,'EPA Export Aggregation'!$A:$A,$B14,'EPA Export Aggregation'!$D:$D,$A$1)*IF($A14="CH4",About!$D$58,IF($A14="N2O",About!$D$59,1))</f>
        <v>0.1427622280494</v>
      </c>
      <c r="AG14">
        <f>SUMIFS('EPA Export Aggregation'!AJ:AJ,'EPA Export Aggregation'!$A:$A,$B14,'EPA Export Aggregation'!$D:$D,$A$1)*IF($A14="CH4",About!$D$58,IF($A14="N2O",About!$D$59,1))</f>
        <v>0.1601239932645</v>
      </c>
      <c r="AH14">
        <f>SUMIFS('EPA Export Aggregation'!AK:AK,'EPA Export Aggregation'!$A:$A,$B14,'EPA Export Aggregation'!$D:$D,$A$1)*IF($A14="CH4",About!$D$58,IF($A14="N2O",About!$D$59,1))</f>
        <v>0.16293910739690001</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0.1739598863033</v>
      </c>
      <c r="D16">
        <f>SUMIFS('EPA Export Aggregation'!G:G,'EPA Export Aggregation'!$A:$A,$B16,'EPA Export Aggregation'!$D:$D,$A$1)*IF($A16="CH4",About!$D$58,IF($A16="N2O",About!$D$59,1))</f>
        <v>0.1742973316235</v>
      </c>
      <c r="E16">
        <f>SUMIFS('EPA Export Aggregation'!H:H,'EPA Export Aggregation'!$A:$A,$B16,'EPA Export Aggregation'!$D:$D,$A$1)*IF($A16="CH4",About!$D$58,IF($A16="N2O",About!$D$59,1))</f>
        <v>0.17397706344200001</v>
      </c>
      <c r="F16">
        <f>SUMIFS('EPA Export Aggregation'!I:I,'EPA Export Aggregation'!$A:$A,$B16,'EPA Export Aggregation'!$D:$D,$A$1)*IF($A16="CH4",About!$D$58,IF($A16="N2O",About!$D$59,1))</f>
        <v>0.17421791295710001</v>
      </c>
      <c r="G16">
        <f>SUMIFS('EPA Export Aggregation'!J:J,'EPA Export Aggregation'!$A:$A,$B16,'EPA Export Aggregation'!$D:$D,$A$1)*IF($A16="CH4",About!$D$58,IF($A16="N2O",About!$D$59,1))</f>
        <v>0.1740282427239</v>
      </c>
      <c r="H16">
        <f>SUMIFS('EPA Export Aggregation'!K:K,'EPA Export Aggregation'!$A:$A,$B16,'EPA Export Aggregation'!$D:$D,$A$1)*IF($A16="CH4",About!$D$58,IF($A16="N2O",About!$D$59,1))</f>
        <v>0.17324831838570001</v>
      </c>
      <c r="I16">
        <f>SUMIFS('EPA Export Aggregation'!L:L,'EPA Export Aggregation'!$A:$A,$B16,'EPA Export Aggregation'!$D:$D,$A$1)*IF($A16="CH4",About!$D$58,IF($A16="N2O",About!$D$59,1))</f>
        <v>0.1739824950835</v>
      </c>
      <c r="J16">
        <f>SUMIFS('EPA Export Aggregation'!M:M,'EPA Export Aggregation'!$A:$A,$B16,'EPA Export Aggregation'!$D:$D,$A$1)*IF($A16="CH4",About!$D$58,IF($A16="N2O",About!$D$59,1))</f>
        <v>0.17422027135250001</v>
      </c>
      <c r="K16">
        <f>SUMIFS('EPA Export Aggregation'!N:N,'EPA Export Aggregation'!$A:$A,$B16,'EPA Export Aggregation'!$D:$D,$A$1)*IF($A16="CH4",About!$D$58,IF($A16="N2O",About!$D$59,1))</f>
        <v>0.1745202264938</v>
      </c>
      <c r="L16">
        <f>SUMIFS('EPA Export Aggregation'!O:O,'EPA Export Aggregation'!$A:$A,$B16,'EPA Export Aggregation'!$D:$D,$A$1)*IF($A16="CH4",About!$D$58,IF($A16="N2O",About!$D$59,1))</f>
        <v>0.17496417689839999</v>
      </c>
      <c r="M16">
        <f>SUMIFS('EPA Export Aggregation'!P:P,'EPA Export Aggregation'!$A:$A,$B16,'EPA Export Aggregation'!$D:$D,$A$1)*IF($A16="CH4",About!$D$58,IF($A16="N2O",About!$D$59,1))</f>
        <v>0.17540881437620001</v>
      </c>
      <c r="N16">
        <f>SUMIFS('EPA Export Aggregation'!Q:Q,'EPA Export Aggregation'!$A:$A,$B16,'EPA Export Aggregation'!$D:$D,$A$1)*IF($A16="CH4",About!$D$58,IF($A16="N2O",About!$D$59,1))</f>
        <v>0.106535583002</v>
      </c>
      <c r="O16">
        <f>SUMIFS('EPA Export Aggregation'!R:R,'EPA Export Aggregation'!$A:$A,$B16,'EPA Export Aggregation'!$D:$D,$A$1)*IF($A16="CH4",About!$D$58,IF($A16="N2O",About!$D$59,1))</f>
        <v>0.1251329238012</v>
      </c>
      <c r="P16">
        <f>SUMIFS('EPA Export Aggregation'!S:S,'EPA Export Aggregation'!$A:$A,$B16,'EPA Export Aggregation'!$D:$D,$A$1)*IF($A16="CH4",About!$D$58,IF($A16="N2O",About!$D$59,1))</f>
        <v>0.16346032420289999</v>
      </c>
      <c r="Q16">
        <f>SUMIFS('EPA Export Aggregation'!T:T,'EPA Export Aggregation'!$A:$A,$B16,'EPA Export Aggregation'!$D:$D,$A$1)*IF($A16="CH4",About!$D$58,IF($A16="N2O",About!$D$59,1))</f>
        <v>0.1508330382178</v>
      </c>
      <c r="R16">
        <f>SUMIFS('EPA Export Aggregation'!U:U,'EPA Export Aggregation'!$A:$A,$B16,'EPA Export Aggregation'!$D:$D,$A$1)*IF($A16="CH4",About!$D$58,IF($A16="N2O",About!$D$59,1))</f>
        <v>0.16433683811329999</v>
      </c>
      <c r="S16">
        <f>SUMIFS('EPA Export Aggregation'!V:V,'EPA Export Aggregation'!$A:$A,$B16,'EPA Export Aggregation'!$D:$D,$A$1)*IF($A16="CH4",About!$D$58,IF($A16="N2O",About!$D$59,1))</f>
        <v>0.20930205525359999</v>
      </c>
      <c r="T16">
        <f>SUMIFS('EPA Export Aggregation'!W:W,'EPA Export Aggregation'!$A:$A,$B16,'EPA Export Aggregation'!$D:$D,$A$1)*IF($A16="CH4",About!$D$58,IF($A16="N2O",About!$D$59,1))</f>
        <v>0.2281041148547</v>
      </c>
      <c r="U16">
        <f>SUMIFS('EPA Export Aggregation'!X:X,'EPA Export Aggregation'!$A:$A,$B16,'EPA Export Aggregation'!$D:$D,$A$1)*IF($A16="CH4",About!$D$58,IF($A16="N2O",About!$D$59,1))</f>
        <v>0.21774068256580001</v>
      </c>
      <c r="V16">
        <f>SUMIFS('EPA Export Aggregation'!Y:Y,'EPA Export Aggregation'!$A:$A,$B16,'EPA Export Aggregation'!$D:$D,$A$1)*IF($A16="CH4",About!$D$58,IF($A16="N2O",About!$D$59,1))</f>
        <v>0.2133733735868</v>
      </c>
      <c r="W16">
        <f>SUMIFS('EPA Export Aggregation'!Z:Z,'EPA Export Aggregation'!$A:$A,$B16,'EPA Export Aggregation'!$D:$D,$A$1)*IF($A16="CH4",About!$D$58,IF($A16="N2O",About!$D$59,1))</f>
        <v>0.52689181588599998</v>
      </c>
      <c r="X16">
        <f>SUMIFS('EPA Export Aggregation'!AA:AA,'EPA Export Aggregation'!$A:$A,$B16,'EPA Export Aggregation'!$D:$D,$A$1)*IF($A16="CH4",About!$D$58,IF($A16="N2O",About!$D$59,1))</f>
        <v>0.48683584639819999</v>
      </c>
      <c r="Y16">
        <f>SUMIFS('EPA Export Aggregation'!AB:AB,'EPA Export Aggregation'!$A:$A,$B16,'EPA Export Aggregation'!$D:$D,$A$1)*IF($A16="CH4",About!$D$58,IF($A16="N2O",About!$D$59,1))</f>
        <v>0.479728726376</v>
      </c>
      <c r="Z16">
        <f>SUMIFS('EPA Export Aggregation'!AC:AC,'EPA Export Aggregation'!$A:$A,$B16,'EPA Export Aggregation'!$D:$D,$A$1)*IF($A16="CH4",About!$D$58,IF($A16="N2O",About!$D$59,1))</f>
        <v>0.50053446058039996</v>
      </c>
      <c r="AA16">
        <f>SUMIFS('EPA Export Aggregation'!AD:AD,'EPA Export Aggregation'!$A:$A,$B16,'EPA Export Aggregation'!$D:$D,$A$1)*IF($A16="CH4",About!$D$58,IF($A16="N2O",About!$D$59,1))</f>
        <v>0.53530605671520004</v>
      </c>
      <c r="AB16">
        <f>SUMIFS('EPA Export Aggregation'!AE:AE,'EPA Export Aggregation'!$A:$A,$B16,'EPA Export Aggregation'!$D:$D,$A$1)*IF($A16="CH4",About!$D$58,IF($A16="N2O",About!$D$59,1))</f>
        <v>0.59208955941980002</v>
      </c>
      <c r="AC16">
        <f>SUMIFS('EPA Export Aggregation'!AF:AF,'EPA Export Aggregation'!$A:$A,$B16,'EPA Export Aggregation'!$D:$D,$A$1)*IF($A16="CH4",About!$D$58,IF($A16="N2O",About!$D$59,1))</f>
        <v>0.55575460881369998</v>
      </c>
      <c r="AD16">
        <f>SUMIFS('EPA Export Aggregation'!AG:AG,'EPA Export Aggregation'!$A:$A,$B16,'EPA Export Aggregation'!$D:$D,$A$1)*IF($A16="CH4",About!$D$58,IF($A16="N2O",About!$D$59,1))</f>
        <v>0.54791172790690001</v>
      </c>
      <c r="AE16">
        <f>SUMIFS('EPA Export Aggregation'!AH:AH,'EPA Export Aggregation'!$A:$A,$B16,'EPA Export Aggregation'!$D:$D,$A$1)*IF($A16="CH4",About!$D$58,IF($A16="N2O",About!$D$59,1))</f>
        <v>0.49295627840470002</v>
      </c>
      <c r="AF16">
        <f>SUMIFS('EPA Export Aggregation'!AI:AI,'EPA Export Aggregation'!$A:$A,$B16,'EPA Export Aggregation'!$D:$D,$A$1)*IF($A16="CH4",About!$D$58,IF($A16="N2O",About!$D$59,1))</f>
        <v>0.57867381411779995</v>
      </c>
      <c r="AG16">
        <f>SUMIFS('EPA Export Aggregation'!AJ:AJ,'EPA Export Aggregation'!$A:$A,$B16,'EPA Export Aggregation'!$D:$D,$A$1)*IF($A16="CH4",About!$D$58,IF($A16="N2O",About!$D$59,1))</f>
        <v>0.58573715818369998</v>
      </c>
      <c r="AH16">
        <f>SUMIFS('EPA Export Aggregation'!AK:AK,'EPA Export Aggregation'!$A:$A,$B16,'EPA Export Aggregation'!$D:$D,$A$1)*IF($A16="CH4",About!$D$58,IF($A16="N2O",About!$D$59,1))</f>
        <v>0.58354480091609995</v>
      </c>
    </row>
    <row r="17" spans="1:34" x14ac:dyDescent="0.45">
      <c r="A17" s="413" t="s">
        <v>2215</v>
      </c>
      <c r="B17" s="414" t="s">
        <v>4233</v>
      </c>
      <c r="C17">
        <f>SUMIFS('EPA Export Aggregation'!F:F,'EPA Export Aggregation'!$A:$A,$B17,'EPA Export Aggregation'!$D:$D,$A$1)*IF($A17="CH4",About!$D$58,IF($A17="N2O",About!$D$59,1))</f>
        <v>0.47345303457819998</v>
      </c>
      <c r="D17">
        <f>SUMIFS('EPA Export Aggregation'!G:G,'EPA Export Aggregation'!$A:$A,$B17,'EPA Export Aggregation'!$D:$D,$A$1)*IF($A17="CH4",About!$D$58,IF($A17="N2O",About!$D$59,1))</f>
        <v>0.36477183281960002</v>
      </c>
      <c r="E17">
        <f>SUMIFS('EPA Export Aggregation'!H:H,'EPA Export Aggregation'!$A:$A,$B17,'EPA Export Aggregation'!$D:$D,$A$1)*IF($A17="CH4",About!$D$58,IF($A17="N2O",About!$D$59,1))</f>
        <v>0.36697967162770001</v>
      </c>
      <c r="F17">
        <f>SUMIFS('EPA Export Aggregation'!I:I,'EPA Export Aggregation'!$A:$A,$B17,'EPA Export Aggregation'!$D:$D,$A$1)*IF($A17="CH4",About!$D$58,IF($A17="N2O",About!$D$59,1))</f>
        <v>0.36587744376850001</v>
      </c>
      <c r="G17">
        <f>SUMIFS('EPA Export Aggregation'!J:J,'EPA Export Aggregation'!$A:$A,$B17,'EPA Export Aggregation'!$D:$D,$A$1)*IF($A17="CH4",About!$D$58,IF($A17="N2O",About!$D$59,1))</f>
        <v>0.39948650282280002</v>
      </c>
      <c r="H17">
        <f>SUMIFS('EPA Export Aggregation'!K:K,'EPA Export Aggregation'!$A:$A,$B17,'EPA Export Aggregation'!$D:$D,$A$1)*IF($A17="CH4",About!$D$58,IF($A17="N2O",About!$D$59,1))</f>
        <v>0.40490683671689998</v>
      </c>
      <c r="I17">
        <f>SUMIFS('EPA Export Aggregation'!L:L,'EPA Export Aggregation'!$A:$A,$B17,'EPA Export Aggregation'!$D:$D,$A$1)*IF($A17="CH4",About!$D$58,IF($A17="N2O",About!$D$59,1))</f>
        <v>0.42769652673539998</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0.3107437149442</v>
      </c>
      <c r="N17">
        <f>SUMIFS('EPA Export Aggregation'!Q:Q,'EPA Export Aggregation'!$A:$A,$B17,'EPA Export Aggregation'!$D:$D,$A$1)*IF($A17="CH4",About!$D$58,IF($A17="N2O",About!$D$59,1))</f>
        <v>0.38541855951510001</v>
      </c>
      <c r="O17">
        <f>SUMIFS('EPA Export Aggregation'!R:R,'EPA Export Aggregation'!$A:$A,$B17,'EPA Export Aggregation'!$D:$D,$A$1)*IF($A17="CH4",About!$D$58,IF($A17="N2O",About!$D$59,1))</f>
        <v>0.46740315783179998</v>
      </c>
      <c r="P17">
        <f>SUMIFS('EPA Export Aggregation'!S:S,'EPA Export Aggregation'!$A:$A,$B17,'EPA Export Aggregation'!$D:$D,$A$1)*IF($A17="CH4",About!$D$58,IF($A17="N2O",About!$D$59,1))</f>
        <v>0.45817287969690002</v>
      </c>
      <c r="Q17">
        <f>SUMIFS('EPA Export Aggregation'!T:T,'EPA Export Aggregation'!$A:$A,$B17,'EPA Export Aggregation'!$D:$D,$A$1)*IF($A17="CH4",About!$D$58,IF($A17="N2O",About!$D$59,1))</f>
        <v>0.4433899153386</v>
      </c>
      <c r="R17">
        <f>SUMIFS('EPA Export Aggregation'!U:U,'EPA Export Aggregation'!$A:$A,$B17,'EPA Export Aggregation'!$D:$D,$A$1)*IF($A17="CH4",About!$D$58,IF($A17="N2O",About!$D$59,1))</f>
        <v>0.38271172749499999</v>
      </c>
      <c r="S17">
        <f>SUMIFS('EPA Export Aggregation'!V:V,'EPA Export Aggregation'!$A:$A,$B17,'EPA Export Aggregation'!$D:$D,$A$1)*IF($A17="CH4",About!$D$58,IF($A17="N2O",About!$D$59,1))</f>
        <v>0.36183476744429999</v>
      </c>
      <c r="T17">
        <f>SUMIFS('EPA Export Aggregation'!W:W,'EPA Export Aggregation'!$A:$A,$B17,'EPA Export Aggregation'!$D:$D,$A$1)*IF($A17="CH4",About!$D$58,IF($A17="N2O",About!$D$59,1))</f>
        <v>0.37000913464180002</v>
      </c>
      <c r="U17">
        <f>SUMIFS('EPA Export Aggregation'!X:X,'EPA Export Aggregation'!$A:$A,$B17,'EPA Export Aggregation'!$D:$D,$A$1)*IF($A17="CH4",About!$D$58,IF($A17="N2O",About!$D$59,1))</f>
        <v>0.37724301650219999</v>
      </c>
      <c r="V17">
        <f>SUMIFS('EPA Export Aggregation'!Y:Y,'EPA Export Aggregation'!$A:$A,$B17,'EPA Export Aggregation'!$D:$D,$A$1)*IF($A17="CH4",About!$D$58,IF($A17="N2O",About!$D$59,1))</f>
        <v>0.4538012408114</v>
      </c>
      <c r="W17">
        <f>SUMIFS('EPA Export Aggregation'!Z:Z,'EPA Export Aggregation'!$A:$A,$B17,'EPA Export Aggregation'!$D:$D,$A$1)*IF($A17="CH4",About!$D$58,IF($A17="N2O",About!$D$59,1))</f>
        <v>0.43349758939209998</v>
      </c>
      <c r="X17">
        <f>SUMIFS('EPA Export Aggregation'!AA:AA,'EPA Export Aggregation'!$A:$A,$B17,'EPA Export Aggregation'!$D:$D,$A$1)*IF($A17="CH4",About!$D$58,IF($A17="N2O",About!$D$59,1))</f>
        <v>0.36356611129920002</v>
      </c>
      <c r="Y17">
        <f>SUMIFS('EPA Export Aggregation'!AB:AB,'EPA Export Aggregation'!$A:$A,$B17,'EPA Export Aggregation'!$D:$D,$A$1)*IF($A17="CH4",About!$D$58,IF($A17="N2O",About!$D$59,1))</f>
        <v>0.38888216419339999</v>
      </c>
      <c r="Z17">
        <f>SUMIFS('EPA Export Aggregation'!AC:AC,'EPA Export Aggregation'!$A:$A,$B17,'EPA Export Aggregation'!$D:$D,$A$1)*IF($A17="CH4",About!$D$58,IF($A17="N2O",About!$D$59,1))</f>
        <v>0.41743757321000002</v>
      </c>
      <c r="AA17">
        <f>SUMIFS('EPA Export Aggregation'!AD:AD,'EPA Export Aggregation'!$A:$A,$B17,'EPA Export Aggregation'!$D:$D,$A$1)*IF($A17="CH4",About!$D$58,IF($A17="N2O",About!$D$59,1))</f>
        <v>0.41530743726230002</v>
      </c>
      <c r="AB17">
        <f>SUMIFS('EPA Export Aggregation'!AE:AE,'EPA Export Aggregation'!$A:$A,$B17,'EPA Export Aggregation'!$D:$D,$A$1)*IF($A17="CH4",About!$D$58,IF($A17="N2O",About!$D$59,1))</f>
        <v>0.420538304714</v>
      </c>
      <c r="AC17">
        <f>SUMIFS('EPA Export Aggregation'!AF:AF,'EPA Export Aggregation'!$A:$A,$B17,'EPA Export Aggregation'!$D:$D,$A$1)*IF($A17="CH4",About!$D$58,IF($A17="N2O",About!$D$59,1))</f>
        <v>0.40296780620389999</v>
      </c>
      <c r="AD17">
        <f>SUMIFS('EPA Export Aggregation'!AG:AG,'EPA Export Aggregation'!$A:$A,$B17,'EPA Export Aggregation'!$D:$D,$A$1)*IF($A17="CH4",About!$D$58,IF($A17="N2O",About!$D$59,1))</f>
        <v>0.37176597524990002</v>
      </c>
      <c r="AE17">
        <f>SUMIFS('EPA Export Aggregation'!AH:AH,'EPA Export Aggregation'!$A:$A,$B17,'EPA Export Aggregation'!$D:$D,$A$1)*IF($A17="CH4",About!$D$58,IF($A17="N2O",About!$D$59,1))</f>
        <v>0.33552631837879998</v>
      </c>
      <c r="AF17">
        <f>SUMIFS('EPA Export Aggregation'!AI:AI,'EPA Export Aggregation'!$A:$A,$B17,'EPA Export Aggregation'!$D:$D,$A$1)*IF($A17="CH4",About!$D$58,IF($A17="N2O",About!$D$59,1))</f>
        <v>0.31527933853119999</v>
      </c>
      <c r="AG17">
        <f>SUMIFS('EPA Export Aggregation'!AJ:AJ,'EPA Export Aggregation'!$A:$A,$B17,'EPA Export Aggregation'!$D:$D,$A$1)*IF($A17="CH4",About!$D$58,IF($A17="N2O",About!$D$59,1))</f>
        <v>0.31896229410409999</v>
      </c>
      <c r="AH17">
        <f>SUMIFS('EPA Export Aggregation'!AK:AK,'EPA Export Aggregation'!$A:$A,$B17,'EPA Export Aggregation'!$D:$D,$A$1)*IF($A17="CH4",About!$D$58,IF($A17="N2O",About!$D$59,1))</f>
        <v>0.28928090964129999</v>
      </c>
    </row>
    <row r="18" spans="1:34" x14ac:dyDescent="0.45">
      <c r="A18" s="413" t="s">
        <v>2215</v>
      </c>
      <c r="B18" s="414" t="s">
        <v>4249</v>
      </c>
      <c r="C18" s="415">
        <f>SUMIFS('EPA Export Aggregation'!F:F,'EPA Export Aggregation'!$A:$A,$B18,'EPA Export Aggregation'!$D:$D,$A$1)*IF($A18="CH4",About!$D$58,IF($A18="N2O",About!$D$59,1))</f>
        <v>4.4405581011399999E-2</v>
      </c>
      <c r="D18" s="415">
        <f>SUMIFS('EPA Export Aggregation'!G:G,'EPA Export Aggregation'!$A:$A,$B18,'EPA Export Aggregation'!$D:$D,$A$1)*IF($A18="CH4",About!$D$58,IF($A18="N2O",About!$D$59,1))</f>
        <v>3.8414435242300003E-2</v>
      </c>
      <c r="E18" s="415">
        <f>SUMIFS('EPA Export Aggregation'!H:H,'EPA Export Aggregation'!$A:$A,$B18,'EPA Export Aggregation'!$D:$D,$A$1)*IF($A18="CH4",About!$D$58,IF($A18="N2O",About!$D$59,1))</f>
        <v>4.1859047619E-2</v>
      </c>
      <c r="F18" s="415">
        <f>SUMIFS('EPA Export Aggregation'!I:I,'EPA Export Aggregation'!$A:$A,$B18,'EPA Export Aggregation'!$D:$D,$A$1)*IF($A18="CH4",About!$D$58,IF($A18="N2O",About!$D$59,1))</f>
        <v>4.6018882570600002E-2</v>
      </c>
      <c r="G18" s="415">
        <f>SUMIFS('EPA Export Aggregation'!J:J,'EPA Export Aggregation'!$A:$A,$B18,'EPA Export Aggregation'!$D:$D,$A$1)*IF($A18="CH4",About!$D$58,IF($A18="N2O",About!$D$59,1))</f>
        <v>4.9589313114900002E-2</v>
      </c>
      <c r="H18" s="415">
        <f>SUMIFS('EPA Export Aggregation'!K:K,'EPA Export Aggregation'!$A:$A,$B18,'EPA Export Aggregation'!$D:$D,$A$1)*IF($A18="CH4",About!$D$58,IF($A18="N2O",About!$D$59,1))</f>
        <v>4.9589313114900002E-2</v>
      </c>
      <c r="I18" s="415">
        <f>SUMIFS('EPA Export Aggregation'!L:L,'EPA Export Aggregation'!$A:$A,$B18,'EPA Export Aggregation'!$D:$D,$A$1)*IF($A18="CH4",About!$D$58,IF($A18="N2O",About!$D$59,1))</f>
        <v>3.9118097777499999E-2</v>
      </c>
      <c r="J18" s="415">
        <f>SUMIFS('EPA Export Aggregation'!M:M,'EPA Export Aggregation'!$A:$A,$B18,'EPA Export Aggregation'!$D:$D,$A$1)*IF($A18="CH4",About!$D$58,IF($A18="N2O",About!$D$59,1))</f>
        <v>4.3348377833899998E-2</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3.4634414178263002</v>
      </c>
      <c r="D20">
        <f>SUMIFS('EPA Export Aggregation'!G:G,'EPA Export Aggregation'!$A:$A,$B20,'EPA Export Aggregation'!$D:$D,$A$1)*IF($A20="CH4",About!$D$58,IF($A20="N2O",About!$D$59,1))</f>
        <v>3.1493594157275999</v>
      </c>
      <c r="E20">
        <f>SUMIFS('EPA Export Aggregation'!H:H,'EPA Export Aggregation'!$A:$A,$B20,'EPA Export Aggregation'!$D:$D,$A$1)*IF($A20="CH4",About!$D$58,IF($A20="N2O",About!$D$59,1))</f>
        <v>3.2138516861789999</v>
      </c>
      <c r="F20">
        <f>SUMIFS('EPA Export Aggregation'!I:I,'EPA Export Aggregation'!$A:$A,$B20,'EPA Export Aggregation'!$D:$D,$A$1)*IF($A20="CH4",About!$D$58,IF($A20="N2O",About!$D$59,1))</f>
        <v>3.0988155790440999</v>
      </c>
      <c r="G20">
        <f>SUMIFS('EPA Export Aggregation'!J:J,'EPA Export Aggregation'!$A:$A,$B20,'EPA Export Aggregation'!$D:$D,$A$1)*IF($A20="CH4",About!$D$58,IF($A20="N2O",About!$D$59,1))</f>
        <v>3.1220806367009</v>
      </c>
      <c r="H20">
        <f>SUMIFS('EPA Export Aggregation'!K:K,'EPA Export Aggregation'!$A:$A,$B20,'EPA Export Aggregation'!$D:$D,$A$1)*IF($A20="CH4",About!$D$58,IF($A20="N2O",About!$D$59,1))</f>
        <v>3.2553879011864999</v>
      </c>
      <c r="I20">
        <f>SUMIFS('EPA Export Aggregation'!L:L,'EPA Export Aggregation'!$A:$A,$B20,'EPA Export Aggregation'!$D:$D,$A$1)*IF($A20="CH4",About!$D$58,IF($A20="N2O",About!$D$59,1))</f>
        <v>3.2143961112746</v>
      </c>
      <c r="J20">
        <f>SUMIFS('EPA Export Aggregation'!M:M,'EPA Export Aggregation'!$A:$A,$B20,'EPA Export Aggregation'!$D:$D,$A$1)*IF($A20="CH4",About!$D$58,IF($A20="N2O",About!$D$59,1))</f>
        <v>3.2777113032564</v>
      </c>
      <c r="K20">
        <f>SUMIFS('EPA Export Aggregation'!N:N,'EPA Export Aggregation'!$A:$A,$B20,'EPA Export Aggregation'!$D:$D,$A$1)*IF($A20="CH4",About!$D$58,IF($A20="N2O",About!$D$59,1))</f>
        <v>3.1097835758693999</v>
      </c>
      <c r="L20">
        <f>SUMIFS('EPA Export Aggregation'!O:O,'EPA Export Aggregation'!$A:$A,$B20,'EPA Export Aggregation'!$D:$D,$A$1)*IF($A20="CH4",About!$D$58,IF($A20="N2O",About!$D$59,1))</f>
        <v>2.9222665613093</v>
      </c>
      <c r="M20">
        <f>SUMIFS('EPA Export Aggregation'!P:P,'EPA Export Aggregation'!$A:$A,$B20,'EPA Export Aggregation'!$D:$D,$A$1)*IF($A20="CH4",About!$D$58,IF($A20="N2O",About!$D$59,1))</f>
        <v>3.6624930497802</v>
      </c>
      <c r="N20">
        <f>SUMIFS('EPA Export Aggregation'!Q:Q,'EPA Export Aggregation'!$A:$A,$B20,'EPA Export Aggregation'!$D:$D,$A$1)*IF($A20="CH4",About!$D$58,IF($A20="N2O",About!$D$59,1))</f>
        <v>3.0631823552434998</v>
      </c>
      <c r="O20">
        <f>SUMIFS('EPA Export Aggregation'!R:R,'EPA Export Aggregation'!$A:$A,$B20,'EPA Export Aggregation'!$D:$D,$A$1)*IF($A20="CH4",About!$D$58,IF($A20="N2O",About!$D$59,1))</f>
        <v>2.4379438141451999</v>
      </c>
      <c r="P20">
        <f>SUMIFS('EPA Export Aggregation'!S:S,'EPA Export Aggregation'!$A:$A,$B20,'EPA Export Aggregation'!$D:$D,$A$1)*IF($A20="CH4",About!$D$58,IF($A20="N2O",About!$D$59,1))</f>
        <v>2.1018831147963</v>
      </c>
      <c r="Q20">
        <f>SUMIFS('EPA Export Aggregation'!T:T,'EPA Export Aggregation'!$A:$A,$B20,'EPA Export Aggregation'!$D:$D,$A$1)*IF($A20="CH4",About!$D$58,IF($A20="N2O",About!$D$59,1))</f>
        <v>1.9031840032117999</v>
      </c>
      <c r="R20">
        <f>SUMIFS('EPA Export Aggregation'!U:U,'EPA Export Aggregation'!$A:$A,$B20,'EPA Export Aggregation'!$D:$D,$A$1)*IF($A20="CH4",About!$D$58,IF($A20="N2O",About!$D$59,1))</f>
        <v>1.5249580479794</v>
      </c>
      <c r="S20">
        <f>SUMIFS('EPA Export Aggregation'!V:V,'EPA Export Aggregation'!$A:$A,$B20,'EPA Export Aggregation'!$D:$D,$A$1)*IF($A20="CH4",About!$D$58,IF($A20="N2O",About!$D$59,1))</f>
        <v>1.6198900615166001</v>
      </c>
      <c r="T20">
        <f>SUMIFS('EPA Export Aggregation'!W:W,'EPA Export Aggregation'!$A:$A,$B20,'EPA Export Aggregation'!$D:$D,$A$1)*IF($A20="CH4",About!$D$58,IF($A20="N2O",About!$D$59,1))</f>
        <v>1.6225184542696001</v>
      </c>
      <c r="U20">
        <f>SUMIFS('EPA Export Aggregation'!X:X,'EPA Export Aggregation'!$A:$A,$B20,'EPA Export Aggregation'!$D:$D,$A$1)*IF($A20="CH4",About!$D$58,IF($A20="N2O",About!$D$59,1))</f>
        <v>1.5763642916641001</v>
      </c>
      <c r="V20">
        <f>SUMIFS('EPA Export Aggregation'!Y:Y,'EPA Export Aggregation'!$A:$A,$B20,'EPA Export Aggregation'!$D:$D,$A$1)*IF($A20="CH4",About!$D$58,IF($A20="N2O",About!$D$59,1))</f>
        <v>1.1195655251882</v>
      </c>
      <c r="W20">
        <f>SUMIFS('EPA Export Aggregation'!Z:Z,'EPA Export Aggregation'!$A:$A,$B20,'EPA Export Aggregation'!$D:$D,$A$1)*IF($A20="CH4",About!$D$58,IF($A20="N2O",About!$D$59,1))</f>
        <v>1.27683015221E-2</v>
      </c>
      <c r="X20">
        <f>SUMIFS('EPA Export Aggregation'!AA:AA,'EPA Export Aggregation'!$A:$A,$B20,'EPA Export Aggregation'!$D:$D,$A$1)*IF($A20="CH4",About!$D$58,IF($A20="N2O",About!$D$59,1))</f>
        <v>1.5342870230399999E-2</v>
      </c>
      <c r="Y20">
        <f>SUMIFS('EPA Export Aggregation'!AB:AB,'EPA Export Aggregation'!$A:$A,$B20,'EPA Export Aggregation'!$D:$D,$A$1)*IF($A20="CH4",About!$D$58,IF($A20="N2O",About!$D$59,1))</f>
        <v>1.5470870988899999E-2</v>
      </c>
      <c r="Z20">
        <f>SUMIFS('EPA Export Aggregation'!AC:AC,'EPA Export Aggregation'!$A:$A,$B20,'EPA Export Aggregation'!$D:$D,$A$1)*IF($A20="CH4",About!$D$58,IF($A20="N2O",About!$D$59,1))</f>
        <v>1.3066344089899999E-2</v>
      </c>
      <c r="AA20">
        <f>SUMIFS('EPA Export Aggregation'!AD:AD,'EPA Export Aggregation'!$A:$A,$B20,'EPA Export Aggregation'!$D:$D,$A$1)*IF($A20="CH4",About!$D$58,IF($A20="N2O",About!$D$59,1))</f>
        <v>1.8170794779799999E-2</v>
      </c>
      <c r="AB20">
        <f>SUMIFS('EPA Export Aggregation'!AE:AE,'EPA Export Aggregation'!$A:$A,$B20,'EPA Export Aggregation'!$D:$D,$A$1)*IF($A20="CH4",About!$D$58,IF($A20="N2O",About!$D$59,1))</f>
        <v>1.6917893538600001E-2</v>
      </c>
      <c r="AC20">
        <f>SUMIFS('EPA Export Aggregation'!AF:AF,'EPA Export Aggregation'!$A:$A,$B20,'EPA Export Aggregation'!$D:$D,$A$1)*IF($A20="CH4",About!$D$58,IF($A20="N2O",About!$D$59,1))</f>
        <v>2.3773072501300001E-2</v>
      </c>
      <c r="AD20">
        <f>SUMIFS('EPA Export Aggregation'!AG:AG,'EPA Export Aggregation'!$A:$A,$B20,'EPA Export Aggregation'!$D:$D,$A$1)*IF($A20="CH4",About!$D$58,IF($A20="N2O",About!$D$59,1))</f>
        <v>1.8350932395400001E-2</v>
      </c>
      <c r="AE20">
        <f>SUMIFS('EPA Export Aggregation'!AH:AH,'EPA Export Aggregation'!$A:$A,$B20,'EPA Export Aggregation'!$D:$D,$A$1)*IF($A20="CH4",About!$D$58,IF($A20="N2O",About!$D$59,1))</f>
        <v>3.09846964621E-2</v>
      </c>
      <c r="AF20">
        <f>SUMIFS('EPA Export Aggregation'!AI:AI,'EPA Export Aggregation'!$A:$A,$B20,'EPA Export Aggregation'!$D:$D,$A$1)*IF($A20="CH4",About!$D$58,IF($A20="N2O",About!$D$59,1))</f>
        <v>1.3671244087900001E-2</v>
      </c>
      <c r="AG20">
        <f>SUMIFS('EPA Export Aggregation'!AJ:AJ,'EPA Export Aggregation'!$A:$A,$B20,'EPA Export Aggregation'!$D:$D,$A$1)*IF($A20="CH4",About!$D$58,IF($A20="N2O",About!$D$59,1))</f>
        <v>0.1052933986621</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1.6550402854600001E-2</v>
      </c>
      <c r="D22">
        <f>SUMIFS('EPA Export Aggregation'!G:G,'EPA Export Aggregation'!$A:$A,$B22,'EPA Export Aggregation'!$D:$D,$A$1)*IF($A22="CH4",About!$D$58,IF($A22="N2O",About!$D$59,1))</f>
        <v>1.6558237007100001E-2</v>
      </c>
      <c r="E22">
        <f>SUMIFS('EPA Export Aggregation'!H:H,'EPA Export Aggregation'!$A:$A,$B22,'EPA Export Aggregation'!$D:$D,$A$1)*IF($A22="CH4",About!$D$58,IF($A22="N2O",About!$D$59,1))</f>
        <v>1.6872277223200002E-2</v>
      </c>
      <c r="F22">
        <f>SUMIFS('EPA Export Aggregation'!I:I,'EPA Export Aggregation'!$A:$A,$B22,'EPA Export Aggregation'!$D:$D,$A$1)*IF($A22="CH4",About!$D$58,IF($A22="N2O",About!$D$59,1))</f>
        <v>1.6498452663299999E-2</v>
      </c>
      <c r="G22">
        <f>SUMIFS('EPA Export Aggregation'!J:J,'EPA Export Aggregation'!$A:$A,$B22,'EPA Export Aggregation'!$D:$D,$A$1)*IF($A22="CH4",About!$D$58,IF($A22="N2O",About!$D$59,1))</f>
        <v>1.7428321604699998E-2</v>
      </c>
      <c r="H22">
        <f>SUMIFS('EPA Export Aggregation'!K:K,'EPA Export Aggregation'!$A:$A,$B22,'EPA Export Aggregation'!$D:$D,$A$1)*IF($A22="CH4",About!$D$58,IF($A22="N2O",About!$D$59,1))</f>
        <v>1.70233306588E-2</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0.44725362506729999</v>
      </c>
      <c r="D23">
        <f>SUMIFS('EPA Export Aggregation'!G:G,'EPA Export Aggregation'!$A:$A,$B23,'EPA Export Aggregation'!$D:$D,$A$1)*IF($A23="CH4",About!$D$58,IF($A23="N2O",About!$D$59,1))</f>
        <v>0.41530727311330001</v>
      </c>
      <c r="E23">
        <f>SUMIFS('EPA Export Aggregation'!H:H,'EPA Export Aggregation'!$A:$A,$B23,'EPA Export Aggregation'!$D:$D,$A$1)*IF($A23="CH4",About!$D$58,IF($A23="N2O",About!$D$59,1))</f>
        <v>0.4594163260188</v>
      </c>
      <c r="F23">
        <f>SUMIFS('EPA Export Aggregation'!I:I,'EPA Export Aggregation'!$A:$A,$B23,'EPA Export Aggregation'!$D:$D,$A$1)*IF($A23="CH4",About!$D$58,IF($A23="N2O",About!$D$59,1))</f>
        <v>0.54146834952330003</v>
      </c>
      <c r="G23">
        <f>SUMIFS('EPA Export Aggregation'!J:J,'EPA Export Aggregation'!$A:$A,$B23,'EPA Export Aggregation'!$D:$D,$A$1)*IF($A23="CH4",About!$D$58,IF($A23="N2O",About!$D$59,1))</f>
        <v>0.50308759690860005</v>
      </c>
      <c r="H23">
        <f>SUMIFS('EPA Export Aggregation'!K:K,'EPA Export Aggregation'!$A:$A,$B23,'EPA Export Aggregation'!$D:$D,$A$1)*IF($A23="CH4",About!$D$58,IF($A23="N2O",About!$D$59,1))</f>
        <v>0.49891382883199997</v>
      </c>
      <c r="I23">
        <f>SUMIFS('EPA Export Aggregation'!L:L,'EPA Export Aggregation'!$A:$A,$B23,'EPA Export Aggregation'!$D:$D,$A$1)*IF($A23="CH4",About!$D$58,IF($A23="N2O",About!$D$59,1))</f>
        <v>0.45189197821920002</v>
      </c>
      <c r="J23">
        <f>SUMIFS('EPA Export Aggregation'!M:M,'EPA Export Aggregation'!$A:$A,$B23,'EPA Export Aggregation'!$D:$D,$A$1)*IF($A23="CH4",About!$D$58,IF($A23="N2O",About!$D$59,1))</f>
        <v>0.46147658352830001</v>
      </c>
      <c r="K23">
        <f>SUMIFS('EPA Export Aggregation'!N:N,'EPA Export Aggregation'!$A:$A,$B23,'EPA Export Aggregation'!$D:$D,$A$1)*IF($A23="CH4",About!$D$58,IF($A23="N2O",About!$D$59,1))</f>
        <v>0.57071299506780004</v>
      </c>
      <c r="L23">
        <f>SUMIFS('EPA Export Aggregation'!O:O,'EPA Export Aggregation'!$A:$A,$B23,'EPA Export Aggregation'!$D:$D,$A$1)*IF($A23="CH4",About!$D$58,IF($A23="N2O",About!$D$59,1))</f>
        <v>0.55003647564199998</v>
      </c>
      <c r="M23">
        <f>SUMIFS('EPA Export Aggregation'!P:P,'EPA Export Aggregation'!$A:$A,$B23,'EPA Export Aggregation'!$D:$D,$A$1)*IF($A23="CH4",About!$D$58,IF($A23="N2O",About!$D$59,1))</f>
        <v>0.50212488885289996</v>
      </c>
      <c r="N23">
        <f>SUMIFS('EPA Export Aggregation'!Q:Q,'EPA Export Aggregation'!$A:$A,$B23,'EPA Export Aggregation'!$D:$D,$A$1)*IF($A23="CH4",About!$D$58,IF($A23="N2O",About!$D$59,1))</f>
        <v>0.48549400514079999</v>
      </c>
      <c r="O23">
        <f>SUMIFS('EPA Export Aggregation'!R:R,'EPA Export Aggregation'!$A:$A,$B23,'EPA Export Aggregation'!$D:$D,$A$1)*IF($A23="CH4",About!$D$58,IF($A23="N2O",About!$D$59,1))</f>
        <v>0.44210749002549998</v>
      </c>
      <c r="P23">
        <f>SUMIFS('EPA Export Aggregation'!S:S,'EPA Export Aggregation'!$A:$A,$B23,'EPA Export Aggregation'!$D:$D,$A$1)*IF($A23="CH4",About!$D$58,IF($A23="N2O",About!$D$59,1))</f>
        <v>0.42612368075469997</v>
      </c>
      <c r="Q23">
        <f>SUMIFS('EPA Export Aggregation'!T:T,'EPA Export Aggregation'!$A:$A,$B23,'EPA Export Aggregation'!$D:$D,$A$1)*IF($A23="CH4",About!$D$58,IF($A23="N2O",About!$D$59,1))</f>
        <v>0.4399188911011</v>
      </c>
      <c r="R23">
        <f>SUMIFS('EPA Export Aggregation'!U:U,'EPA Export Aggregation'!$A:$A,$B23,'EPA Export Aggregation'!$D:$D,$A$1)*IF($A23="CH4",About!$D$58,IF($A23="N2O",About!$D$59,1))</f>
        <v>0.43664988987390002</v>
      </c>
      <c r="S23">
        <f>SUMIFS('EPA Export Aggregation'!V:V,'EPA Export Aggregation'!$A:$A,$B23,'EPA Export Aggregation'!$D:$D,$A$1)*IF($A23="CH4",About!$D$58,IF($A23="N2O",About!$D$59,1))</f>
        <v>0.4189443778784</v>
      </c>
      <c r="T23">
        <f>SUMIFS('EPA Export Aggregation'!W:W,'EPA Export Aggregation'!$A:$A,$B23,'EPA Export Aggregation'!$D:$D,$A$1)*IF($A23="CH4",About!$D$58,IF($A23="N2O",About!$D$59,1))</f>
        <v>0.5867874101785</v>
      </c>
      <c r="U23">
        <f>SUMIFS('EPA Export Aggregation'!X:X,'EPA Export Aggregation'!$A:$A,$B23,'EPA Export Aggregation'!$D:$D,$A$1)*IF($A23="CH4",About!$D$58,IF($A23="N2O",About!$D$59,1))</f>
        <v>0.48270444539899998</v>
      </c>
      <c r="V23">
        <f>SUMIFS('EPA Export Aggregation'!Y:Y,'EPA Export Aggregation'!$A:$A,$B23,'EPA Export Aggregation'!$D:$D,$A$1)*IF($A23="CH4",About!$D$58,IF($A23="N2O",About!$D$59,1))</f>
        <v>0.40742636481380001</v>
      </c>
      <c r="W23">
        <f>SUMIFS('EPA Export Aggregation'!Z:Z,'EPA Export Aggregation'!$A:$A,$B23,'EPA Export Aggregation'!$D:$D,$A$1)*IF($A23="CH4",About!$D$58,IF($A23="N2O",About!$D$59,1))</f>
        <v>0.56319458392879995</v>
      </c>
      <c r="X23">
        <f>SUMIFS('EPA Export Aggregation'!AA:AA,'EPA Export Aggregation'!$A:$A,$B23,'EPA Export Aggregation'!$D:$D,$A$1)*IF($A23="CH4",About!$D$58,IF($A23="N2O",About!$D$59,1))</f>
        <v>0.60729327054350002</v>
      </c>
      <c r="Y23">
        <f>SUMIFS('EPA Export Aggregation'!AB:AB,'EPA Export Aggregation'!$A:$A,$B23,'EPA Export Aggregation'!$D:$D,$A$1)*IF($A23="CH4",About!$D$58,IF($A23="N2O",About!$D$59,1))</f>
        <v>0.5752905838629</v>
      </c>
      <c r="Z23">
        <f>SUMIFS('EPA Export Aggregation'!AC:AC,'EPA Export Aggregation'!$A:$A,$B23,'EPA Export Aggregation'!$D:$D,$A$1)*IF($A23="CH4",About!$D$58,IF($A23="N2O",About!$D$59,1))</f>
        <v>0.54462971434810004</v>
      </c>
      <c r="AA23">
        <f>SUMIFS('EPA Export Aggregation'!AD:AD,'EPA Export Aggregation'!$A:$A,$B23,'EPA Export Aggregation'!$D:$D,$A$1)*IF($A23="CH4",About!$D$58,IF($A23="N2O",About!$D$59,1))</f>
        <v>0.2165542097425</v>
      </c>
      <c r="AB23">
        <f>SUMIFS('EPA Export Aggregation'!AE:AE,'EPA Export Aggregation'!$A:$A,$B23,'EPA Export Aggregation'!$D:$D,$A$1)*IF($A23="CH4",About!$D$58,IF($A23="N2O",About!$D$59,1))</f>
        <v>0.55451807354570004</v>
      </c>
      <c r="AC23">
        <f>SUMIFS('EPA Export Aggregation'!AF:AF,'EPA Export Aggregation'!$A:$A,$B23,'EPA Export Aggregation'!$D:$D,$A$1)*IF($A23="CH4",About!$D$58,IF($A23="N2O",About!$D$59,1))</f>
        <v>0.63351122261100001</v>
      </c>
      <c r="AD23">
        <f>SUMIFS('EPA Export Aggregation'!AG:AG,'EPA Export Aggregation'!$A:$A,$B23,'EPA Export Aggregation'!$D:$D,$A$1)*IF($A23="CH4",About!$D$58,IF($A23="N2O",About!$D$59,1))</f>
        <v>0.6174120475082</v>
      </c>
      <c r="AE23">
        <f>SUMIFS('EPA Export Aggregation'!AH:AH,'EPA Export Aggregation'!$A:$A,$B23,'EPA Export Aggregation'!$D:$D,$A$1)*IF($A23="CH4",About!$D$58,IF($A23="N2O",About!$D$59,1))</f>
        <v>0.72935968718029998</v>
      </c>
      <c r="AF23">
        <f>SUMIFS('EPA Export Aggregation'!AI:AI,'EPA Export Aggregation'!$A:$A,$B23,'EPA Export Aggregation'!$D:$D,$A$1)*IF($A23="CH4",About!$D$58,IF($A23="N2O",About!$D$59,1))</f>
        <v>0.73122431133340005</v>
      </c>
      <c r="AG23">
        <f>SUMIFS('EPA Export Aggregation'!AJ:AJ,'EPA Export Aggregation'!$A:$A,$B23,'EPA Export Aggregation'!$D:$D,$A$1)*IF($A23="CH4",About!$D$58,IF($A23="N2O",About!$D$59,1))</f>
        <v>0.68523886288430003</v>
      </c>
      <c r="AH23">
        <f>SUMIFS('EPA Export Aggregation'!AK:AK,'EPA Export Aggregation'!$A:$A,$B23,'EPA Export Aggregation'!$D:$D,$A$1)*IF($A23="CH4",About!$D$58,IF($A23="N2O",About!$D$59,1))</f>
        <v>0.58345740743910002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8.6092537542000001E-3</v>
      </c>
      <c r="D26">
        <f>SUMIFS('EPA Export Aggregation'!G:G,'EPA Export Aggregation'!$A:$A,$B26,'EPA Export Aggregation'!$D:$D,$A$1)*IF($A26="CH4",About!$D$58,IF($A26="N2O",About!$D$59,1))</f>
        <v>6.4416007106000003E-3</v>
      </c>
      <c r="E26">
        <f>SUMIFS('EPA Export Aggregation'!H:H,'EPA Export Aggregation'!$A:$A,$B26,'EPA Export Aggregation'!$D:$D,$A$1)*IF($A26="CH4",About!$D$58,IF($A26="N2O",About!$D$59,1))</f>
        <v>7.8876853956000009E-3</v>
      </c>
      <c r="F26">
        <f>SUMIFS('EPA Export Aggregation'!I:I,'EPA Export Aggregation'!$A:$A,$B26,'EPA Export Aggregation'!$D:$D,$A$1)*IF($A26="CH4",About!$D$58,IF($A26="N2O",About!$D$59,1))</f>
        <v>8.7081347422000004E-3</v>
      </c>
      <c r="G26">
        <f>SUMIFS('EPA Export Aggregation'!J:J,'EPA Export Aggregation'!$A:$A,$B26,'EPA Export Aggregation'!$D:$D,$A$1)*IF($A26="CH4",About!$D$58,IF($A26="N2O",About!$D$59,1))</f>
        <v>9.0326938413999996E-3</v>
      </c>
      <c r="H26">
        <f>SUMIFS('EPA Export Aggregation'!K:K,'EPA Export Aggregation'!$A:$A,$B26,'EPA Export Aggregation'!$D:$D,$A$1)*IF($A26="CH4",About!$D$58,IF($A26="N2O",About!$D$59,1))</f>
        <v>1.21230325904E-2</v>
      </c>
      <c r="I26">
        <f>SUMIFS('EPA Export Aggregation'!L:L,'EPA Export Aggregation'!$A:$A,$B26,'EPA Export Aggregation'!$D:$D,$A$1)*IF($A26="CH4",About!$D$58,IF($A26="N2O",About!$D$59,1))</f>
        <v>1.3500888359999999E-2</v>
      </c>
      <c r="J26">
        <f>SUMIFS('EPA Export Aggregation'!M:M,'EPA Export Aggregation'!$A:$A,$B26,'EPA Export Aggregation'!$D:$D,$A$1)*IF($A26="CH4",About!$D$58,IF($A26="N2O",About!$D$59,1))</f>
        <v>1.68399535701E-2</v>
      </c>
      <c r="K26">
        <f>SUMIFS('EPA Export Aggregation'!N:N,'EPA Export Aggregation'!$A:$A,$B26,'EPA Export Aggregation'!$D:$D,$A$1)*IF($A26="CH4",About!$D$58,IF($A26="N2O",About!$D$59,1))</f>
        <v>1.92616526651E-2</v>
      </c>
      <c r="L26">
        <f>SUMIFS('EPA Export Aggregation'!O:O,'EPA Export Aggregation'!$A:$A,$B26,'EPA Export Aggregation'!$D:$D,$A$1)*IF($A26="CH4",About!$D$58,IF($A26="N2O",About!$D$59,1))</f>
        <v>1.2587574289399999E-2</v>
      </c>
      <c r="M26">
        <f>SUMIFS('EPA Export Aggregation'!P:P,'EPA Export Aggregation'!$A:$A,$B26,'EPA Export Aggregation'!$D:$D,$A$1)*IF($A26="CH4",About!$D$58,IF($A26="N2O",About!$D$59,1))</f>
        <v>1.3841667745099999E-2</v>
      </c>
      <c r="N26">
        <f>SUMIFS('EPA Export Aggregation'!Q:Q,'EPA Export Aggregation'!$A:$A,$B26,'EPA Export Aggregation'!$D:$D,$A$1)*IF($A26="CH4",About!$D$58,IF($A26="N2O",About!$D$59,1))</f>
        <v>1.0135478866999999E-2</v>
      </c>
      <c r="O26">
        <f>SUMIFS('EPA Export Aggregation'!R:R,'EPA Export Aggregation'!$A:$A,$B26,'EPA Export Aggregation'!$D:$D,$A$1)*IF($A26="CH4",About!$D$58,IF($A26="N2O",About!$D$59,1))</f>
        <v>1.1905634997399999E-2</v>
      </c>
      <c r="P26">
        <f>SUMIFS('EPA Export Aggregation'!S:S,'EPA Export Aggregation'!$A:$A,$B26,'EPA Export Aggregation'!$D:$D,$A$1)*IF($A26="CH4",About!$D$58,IF($A26="N2O",About!$D$59,1))</f>
        <v>1.25698526016E-2</v>
      </c>
      <c r="Q26">
        <f>SUMIFS('EPA Export Aggregation'!T:T,'EPA Export Aggregation'!$A:$A,$B26,'EPA Export Aggregation'!$D:$D,$A$1)*IF($A26="CH4",About!$D$58,IF($A26="N2O",About!$D$59,1))</f>
        <v>1.5127750408999999E-2</v>
      </c>
      <c r="R26">
        <f>SUMIFS('EPA Export Aggregation'!U:U,'EPA Export Aggregation'!$A:$A,$B26,'EPA Export Aggregation'!$D:$D,$A$1)*IF($A26="CH4",About!$D$58,IF($A26="N2O",About!$D$59,1))</f>
        <v>1.4470594150499999E-2</v>
      </c>
      <c r="S26">
        <f>SUMIFS('EPA Export Aggregation'!V:V,'EPA Export Aggregation'!$A:$A,$B26,'EPA Export Aggregation'!$D:$D,$A$1)*IF($A26="CH4",About!$D$58,IF($A26="N2O",About!$D$59,1))</f>
        <v>1.30883942533E-2</v>
      </c>
      <c r="T26">
        <f>SUMIFS('EPA Export Aggregation'!W:W,'EPA Export Aggregation'!$A:$A,$B26,'EPA Export Aggregation'!$D:$D,$A$1)*IF($A26="CH4",About!$D$58,IF($A26="N2O",About!$D$59,1))</f>
        <v>1.17313162698E-2</v>
      </c>
      <c r="U26">
        <f>SUMIFS('EPA Export Aggregation'!X:X,'EPA Export Aggregation'!$A:$A,$B26,'EPA Export Aggregation'!$D:$D,$A$1)*IF($A26="CH4",About!$D$58,IF($A26="N2O",About!$D$59,1))</f>
        <v>9.4633908771000006E-3</v>
      </c>
      <c r="V26">
        <f>SUMIFS('EPA Export Aggregation'!Y:Y,'EPA Export Aggregation'!$A:$A,$B26,'EPA Export Aggregation'!$D:$D,$A$1)*IF($A26="CH4",About!$D$58,IF($A26="N2O",About!$D$59,1))</f>
        <v>6.0323107553000004E-3</v>
      </c>
      <c r="W26">
        <f>SUMIFS('EPA Export Aggregation'!Z:Z,'EPA Export Aggregation'!$A:$A,$B26,'EPA Export Aggregation'!$D:$D,$A$1)*IF($A26="CH4",About!$D$58,IF($A26="N2O",About!$D$59,1))</f>
        <v>1.01175222286E-2</v>
      </c>
      <c r="X26">
        <f>SUMIFS('EPA Export Aggregation'!AA:AA,'EPA Export Aggregation'!$A:$A,$B26,'EPA Export Aggregation'!$D:$D,$A$1)*IF($A26="CH4",About!$D$58,IF($A26="N2O",About!$D$59,1))</f>
        <v>8.9308151876999996E-3</v>
      </c>
      <c r="Y26">
        <f>SUMIFS('EPA Export Aggregation'!AB:AB,'EPA Export Aggregation'!$A:$A,$B26,'EPA Export Aggregation'!$D:$D,$A$1)*IF($A26="CH4",About!$D$58,IF($A26="N2O",About!$D$59,1))</f>
        <v>7.4991436372E-3</v>
      </c>
      <c r="Z26">
        <f>SUMIFS('EPA Export Aggregation'!AC:AC,'EPA Export Aggregation'!$A:$A,$B26,'EPA Export Aggregation'!$D:$D,$A$1)*IF($A26="CH4",About!$D$58,IF($A26="N2O",About!$D$59,1))</f>
        <v>8.810227855E-3</v>
      </c>
      <c r="AA26">
        <f>SUMIFS('EPA Export Aggregation'!AD:AD,'EPA Export Aggregation'!$A:$A,$B26,'EPA Export Aggregation'!$D:$D,$A$1)*IF($A26="CH4",About!$D$58,IF($A26="N2O",About!$D$59,1))</f>
        <v>9.2638772299000003E-3</v>
      </c>
      <c r="AB26">
        <f>SUMIFS('EPA Export Aggregation'!AE:AE,'EPA Export Aggregation'!$A:$A,$B26,'EPA Export Aggregation'!$D:$D,$A$1)*IF($A26="CH4",About!$D$58,IF($A26="N2O",About!$D$59,1))</f>
        <v>1.0113738173899999E-2</v>
      </c>
      <c r="AC26">
        <f>SUMIFS('EPA Export Aggregation'!AF:AF,'EPA Export Aggregation'!$A:$A,$B26,'EPA Export Aggregation'!$D:$D,$A$1)*IF($A26="CH4",About!$D$58,IF($A26="N2O",About!$D$59,1))</f>
        <v>9.3580049631000004E-3</v>
      </c>
      <c r="AD26">
        <f>SUMIFS('EPA Export Aggregation'!AG:AG,'EPA Export Aggregation'!$A:$A,$B26,'EPA Export Aggregation'!$D:$D,$A$1)*IF($A26="CH4",About!$D$58,IF($A26="N2O",About!$D$59,1))</f>
        <v>1.075351221E-2</v>
      </c>
      <c r="AE26">
        <f>SUMIFS('EPA Export Aggregation'!AH:AH,'EPA Export Aggregation'!$A:$A,$B26,'EPA Export Aggregation'!$D:$D,$A$1)*IF($A26="CH4",About!$D$58,IF($A26="N2O",About!$D$59,1))</f>
        <v>1.1059324450299999E-2</v>
      </c>
      <c r="AF26">
        <f>SUMIFS('EPA Export Aggregation'!AI:AI,'EPA Export Aggregation'!$A:$A,$B26,'EPA Export Aggregation'!$D:$D,$A$1)*IF($A26="CH4",About!$D$58,IF($A26="N2O",About!$D$59,1))</f>
        <v>9.9569288568999992E-3</v>
      </c>
      <c r="AG26">
        <f>SUMIFS('EPA Export Aggregation'!AJ:AJ,'EPA Export Aggregation'!$A:$A,$B26,'EPA Export Aggregation'!$D:$D,$A$1)*IF($A26="CH4",About!$D$58,IF($A26="N2O",About!$D$59,1))</f>
        <v>7.3708049083000002E-3</v>
      </c>
      <c r="AH26">
        <f>SUMIFS('EPA Export Aggregation'!AK:AK,'EPA Export Aggregation'!$A:$A,$B26,'EPA Export Aggregation'!$D:$D,$A$1)*IF($A26="CH4",About!$D$58,IF($A26="N2O",About!$D$59,1))</f>
        <v>9.4068754269E-3</v>
      </c>
    </row>
    <row r="27" spans="1:34" x14ac:dyDescent="0.4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5.4182521210299997E-2</v>
      </c>
      <c r="M27">
        <f>SUMIFS('EPA Export Aggregation'!P:P,'EPA Export Aggregation'!$A:$A,$B27,'EPA Export Aggregation'!$D:$D,$A$1)*IF($A27="CH4",About!$D$58,IF($A27="N2O",About!$D$59,1))</f>
        <v>5.74573492162E-2</v>
      </c>
      <c r="N27">
        <f>SUMIFS('EPA Export Aggregation'!Q:Q,'EPA Export Aggregation'!$A:$A,$B27,'EPA Export Aggregation'!$D:$D,$A$1)*IF($A27="CH4",About!$D$58,IF($A27="N2O",About!$D$59,1))</f>
        <v>5.4481663340999999E-2</v>
      </c>
      <c r="O27">
        <f>SUMIFS('EPA Export Aggregation'!R:R,'EPA Export Aggregation'!$A:$A,$B27,'EPA Export Aggregation'!$D:$D,$A$1)*IF($A27="CH4",About!$D$58,IF($A27="N2O",About!$D$59,1))</f>
        <v>5.9696450013800001E-2</v>
      </c>
      <c r="P27">
        <f>SUMIFS('EPA Export Aggregation'!S:S,'EPA Export Aggregation'!$A:$A,$B27,'EPA Export Aggregation'!$D:$D,$A$1)*IF($A27="CH4",About!$D$58,IF($A27="N2O",About!$D$59,1))</f>
        <v>6.1160903515499999E-2</v>
      </c>
      <c r="Q27">
        <f>SUMIFS('EPA Export Aggregation'!T:T,'EPA Export Aggregation'!$A:$A,$B27,'EPA Export Aggregation'!$D:$D,$A$1)*IF($A27="CH4",About!$D$58,IF($A27="N2O",About!$D$59,1))</f>
        <v>6.86631293665E-2</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7.5256051762600001E-2</v>
      </c>
      <c r="T27">
        <f>SUMIFS('EPA Export Aggregation'!W:W,'EPA Export Aggregation'!$A:$A,$B27,'EPA Export Aggregation'!$D:$D,$A$1)*IF($A27="CH4",About!$D$58,IF($A27="N2O",About!$D$59,1))</f>
        <v>6.6521926833600004E-2</v>
      </c>
      <c r="U27">
        <f>SUMIFS('EPA Export Aggregation'!X:X,'EPA Export Aggregation'!$A:$A,$B27,'EPA Export Aggregation'!$D:$D,$A$1)*IF($A27="CH4",About!$D$58,IF($A27="N2O",About!$D$59,1))</f>
        <v>6.4745640402799995E-2</v>
      </c>
      <c r="V27">
        <f>SUMIFS('EPA Export Aggregation'!Y:Y,'EPA Export Aggregation'!$A:$A,$B27,'EPA Export Aggregation'!$D:$D,$A$1)*IF($A27="CH4",About!$D$58,IF($A27="N2O",About!$D$59,1))</f>
        <v>6.2199629851999998E-2</v>
      </c>
      <c r="W27">
        <f>SUMIFS('EPA Export Aggregation'!Z:Z,'EPA Export Aggregation'!$A:$A,$B27,'EPA Export Aggregation'!$D:$D,$A$1)*IF($A27="CH4",About!$D$58,IF($A27="N2O",About!$D$59,1))</f>
        <v>2.9240238472299999E-2</v>
      </c>
      <c r="X27">
        <f>SUMIFS('EPA Export Aggregation'!AA:AA,'EPA Export Aggregation'!$A:$A,$B27,'EPA Export Aggregation'!$D:$D,$A$1)*IF($A27="CH4",About!$D$58,IF($A27="N2O",About!$D$59,1))</f>
        <v>4.7202399260199999E-2</v>
      </c>
      <c r="Y27">
        <f>SUMIFS('EPA Export Aggregation'!AB:AB,'EPA Export Aggregation'!$A:$A,$B27,'EPA Export Aggregation'!$D:$D,$A$1)*IF($A27="CH4",About!$D$58,IF($A27="N2O",About!$D$59,1))</f>
        <v>3.9957436157200002E-2</v>
      </c>
      <c r="Z27">
        <f>SUMIFS('EPA Export Aggregation'!AC:AC,'EPA Export Aggregation'!$A:$A,$B27,'EPA Export Aggregation'!$D:$D,$A$1)*IF($A27="CH4",About!$D$58,IF($A27="N2O",About!$D$59,1))</f>
        <v>4.5126553161399997E-2</v>
      </c>
      <c r="AA27">
        <f>SUMIFS('EPA Export Aggregation'!AD:AD,'EPA Export Aggregation'!$A:$A,$B27,'EPA Export Aggregation'!$D:$D,$A$1)*IF($A27="CH4",About!$D$58,IF($A27="N2O",About!$D$59,1))</f>
        <v>4.0327820251799998E-2</v>
      </c>
      <c r="AB27">
        <f>SUMIFS('EPA Export Aggregation'!AE:AE,'EPA Export Aggregation'!$A:$A,$B27,'EPA Export Aggregation'!$D:$D,$A$1)*IF($A27="CH4",About!$D$58,IF($A27="N2O",About!$D$59,1))</f>
        <v>3.4608218257499997E-2</v>
      </c>
      <c r="AC27">
        <f>SUMIFS('EPA Export Aggregation'!AF:AF,'EPA Export Aggregation'!$A:$A,$B27,'EPA Export Aggregation'!$D:$D,$A$1)*IF($A27="CH4",About!$D$58,IF($A27="N2O",About!$D$59,1))</f>
        <v>1.9535166947900001E-2</v>
      </c>
      <c r="AD27">
        <f>SUMIFS('EPA Export Aggregation'!AG:AG,'EPA Export Aggregation'!$A:$A,$B27,'EPA Export Aggregation'!$D:$D,$A$1)*IF($A27="CH4",About!$D$58,IF($A27="N2O",About!$D$59,1))</f>
        <v>1.9324160004700001E-2</v>
      </c>
      <c r="AE27">
        <f>SUMIFS('EPA Export Aggregation'!AH:AH,'EPA Export Aggregation'!$A:$A,$B27,'EPA Export Aggregation'!$D:$D,$A$1)*IF($A27="CH4",About!$D$58,IF($A27="N2O",About!$D$59,1))</f>
        <v>2.2423158869600002E-2</v>
      </c>
      <c r="AF27">
        <f>SUMIFS('EPA Export Aggregation'!AI:AI,'EPA Export Aggregation'!$A:$A,$B27,'EPA Export Aggregation'!$D:$D,$A$1)*IF($A27="CH4",About!$D$58,IF($A27="N2O",About!$D$59,1))</f>
        <v>1.9754884690800001E-2</v>
      </c>
      <c r="AG27">
        <f>SUMIFS('EPA Export Aggregation'!AJ:AJ,'EPA Export Aggregation'!$A:$A,$B27,'EPA Export Aggregation'!$D:$D,$A$1)*IF($A27="CH4",About!$D$58,IF($A27="N2O",About!$D$59,1))</f>
        <v>1.93227090108E-2</v>
      </c>
      <c r="AH27">
        <f>SUMIFS('EPA Export Aggregation'!AK:AK,'EPA Export Aggregation'!$A:$A,$B27,'EPA Export Aggregation'!$D:$D,$A$1)*IF($A27="CH4",About!$D$58,IF($A27="N2O",About!$D$59,1))</f>
        <v>2.18312066612E-2</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0.71615186588449997</v>
      </c>
      <c r="D29">
        <f>SUMIFS('EPA Export Aggregation'!G:G,'EPA Export Aggregation'!$A:$A,$B29,'EPA Export Aggregation'!$D:$D,$A$1)*IF($A29="CH4",About!$D$58,IF($A29="N2O",About!$D$59,1))</f>
        <v>0.69526349553029998</v>
      </c>
      <c r="E29">
        <f>SUMIFS('EPA Export Aggregation'!H:H,'EPA Export Aggregation'!$A:$A,$B29,'EPA Export Aggregation'!$D:$D,$A$1)*IF($A29="CH4",About!$D$58,IF($A29="N2O",About!$D$59,1))</f>
        <v>0.64726345076330005</v>
      </c>
      <c r="F29">
        <f>SUMIFS('EPA Export Aggregation'!I:I,'EPA Export Aggregation'!$A:$A,$B29,'EPA Export Aggregation'!$D:$D,$A$1)*IF($A29="CH4",About!$D$58,IF($A29="N2O",About!$D$59,1))</f>
        <v>0.66081281917580004</v>
      </c>
      <c r="G29">
        <f>SUMIFS('EPA Export Aggregation'!J:J,'EPA Export Aggregation'!$A:$A,$B29,'EPA Export Aggregation'!$D:$D,$A$1)*IF($A29="CH4",About!$D$58,IF($A29="N2O",About!$D$59,1))</f>
        <v>0.6784634943358</v>
      </c>
      <c r="H29">
        <f>SUMIFS('EPA Export Aggregation'!K:K,'EPA Export Aggregation'!$A:$A,$B29,'EPA Export Aggregation'!$D:$D,$A$1)*IF($A29="CH4",About!$D$58,IF($A29="N2O",About!$D$59,1))</f>
        <v>0.68333633365250002</v>
      </c>
      <c r="I29">
        <f>SUMIFS('EPA Export Aggregation'!L:L,'EPA Export Aggregation'!$A:$A,$B29,'EPA Export Aggregation'!$D:$D,$A$1)*IF($A29="CH4",About!$D$58,IF($A29="N2O",About!$D$59,1))</f>
        <v>0.70975563146739995</v>
      </c>
      <c r="J29">
        <f>SUMIFS('EPA Export Aggregation'!M:M,'EPA Export Aggregation'!$A:$A,$B29,'EPA Export Aggregation'!$D:$D,$A$1)*IF($A29="CH4",About!$D$58,IF($A29="N2O",About!$D$59,1))</f>
        <v>0.7308262277691</v>
      </c>
      <c r="K29">
        <f>SUMIFS('EPA Export Aggregation'!N:N,'EPA Export Aggregation'!$A:$A,$B29,'EPA Export Aggregation'!$D:$D,$A$1)*IF($A29="CH4",About!$D$58,IF($A29="N2O",About!$D$59,1))</f>
        <v>0.75240798273279996</v>
      </c>
      <c r="L29">
        <f>SUMIFS('EPA Export Aggregation'!O:O,'EPA Export Aggregation'!$A:$A,$B29,'EPA Export Aggregation'!$D:$D,$A$1)*IF($A29="CH4",About!$D$58,IF($A29="N2O",About!$D$59,1))</f>
        <v>0.72562294551740003</v>
      </c>
      <c r="M29">
        <f>SUMIFS('EPA Export Aggregation'!P:P,'EPA Export Aggregation'!$A:$A,$B29,'EPA Export Aggregation'!$D:$D,$A$1)*IF($A29="CH4",About!$D$58,IF($A29="N2O",About!$D$59,1))</f>
        <v>0.7381384638731</v>
      </c>
      <c r="N29">
        <f>SUMIFS('EPA Export Aggregation'!Q:Q,'EPA Export Aggregation'!$A:$A,$B29,'EPA Export Aggregation'!$D:$D,$A$1)*IF($A29="CH4",About!$D$58,IF($A29="N2O",About!$D$59,1))</f>
        <v>0.73944981660450004</v>
      </c>
      <c r="O29">
        <f>SUMIFS('EPA Export Aggregation'!R:R,'EPA Export Aggregation'!$A:$A,$B29,'EPA Export Aggregation'!$D:$D,$A$1)*IF($A29="CH4",About!$D$58,IF($A29="N2O",About!$D$59,1))</f>
        <v>0.75725000709199997</v>
      </c>
      <c r="P29">
        <f>SUMIFS('EPA Export Aggregation'!S:S,'EPA Export Aggregation'!$A:$A,$B29,'EPA Export Aggregation'!$D:$D,$A$1)*IF($A29="CH4",About!$D$58,IF($A29="N2O",About!$D$59,1))</f>
        <v>0.76393120400509995</v>
      </c>
      <c r="Q29">
        <f>SUMIFS('EPA Export Aggregation'!T:T,'EPA Export Aggregation'!$A:$A,$B29,'EPA Export Aggregation'!$D:$D,$A$1)*IF($A29="CH4",About!$D$58,IF($A29="N2O",About!$D$59,1))</f>
        <v>0.76566193970630003</v>
      </c>
      <c r="R29">
        <f>SUMIFS('EPA Export Aggregation'!U:U,'EPA Export Aggregation'!$A:$A,$B29,'EPA Export Aggregation'!$D:$D,$A$1)*IF($A29="CH4",About!$D$58,IF($A29="N2O",About!$D$59,1))</f>
        <v>0.75071575627779996</v>
      </c>
      <c r="S29">
        <f>SUMIFS('EPA Export Aggregation'!V:V,'EPA Export Aggregation'!$A:$A,$B29,'EPA Export Aggregation'!$D:$D,$A$1)*IF($A29="CH4",About!$D$58,IF($A29="N2O",About!$D$59,1))</f>
        <v>0.77047633857679998</v>
      </c>
      <c r="T29">
        <f>SUMIFS('EPA Export Aggregation'!W:W,'EPA Export Aggregation'!$A:$A,$B29,'EPA Export Aggregation'!$D:$D,$A$1)*IF($A29="CH4",About!$D$58,IF($A29="N2O",About!$D$59,1))</f>
        <v>0.75898240990459998</v>
      </c>
      <c r="U29">
        <f>SUMIFS('EPA Export Aggregation'!X:X,'EPA Export Aggregation'!$A:$A,$B29,'EPA Export Aggregation'!$D:$D,$A$1)*IF($A29="CH4",About!$D$58,IF($A29="N2O",About!$D$59,1))</f>
        <v>0.75637828919119998</v>
      </c>
      <c r="V29">
        <f>SUMIFS('EPA Export Aggregation'!Y:Y,'EPA Export Aggregation'!$A:$A,$B29,'EPA Export Aggregation'!$D:$D,$A$1)*IF($A29="CH4",About!$D$58,IF($A29="N2O",About!$D$59,1))</f>
        <v>0.73484167307619996</v>
      </c>
      <c r="W29">
        <f>SUMIFS('EPA Export Aggregation'!Z:Z,'EPA Export Aggregation'!$A:$A,$B29,'EPA Export Aggregation'!$D:$D,$A$1)*IF($A29="CH4",About!$D$58,IF($A29="N2O",About!$D$59,1))</f>
        <v>0.78030220933780003</v>
      </c>
      <c r="X29">
        <f>SUMIFS('EPA Export Aggregation'!AA:AA,'EPA Export Aggregation'!$A:$A,$B29,'EPA Export Aggregation'!$D:$D,$A$1)*IF($A29="CH4",About!$D$58,IF($A29="N2O",About!$D$59,1))</f>
        <v>0.85476277237539999</v>
      </c>
      <c r="Y29">
        <f>SUMIFS('EPA Export Aggregation'!AB:AB,'EPA Export Aggregation'!$A:$A,$B29,'EPA Export Aggregation'!$D:$D,$A$1)*IF($A29="CH4",About!$D$58,IF($A29="N2O",About!$D$59,1))</f>
        <v>0.93868855642610005</v>
      </c>
      <c r="Z29">
        <f>SUMIFS('EPA Export Aggregation'!AC:AC,'EPA Export Aggregation'!$A:$A,$B29,'EPA Export Aggregation'!$D:$D,$A$1)*IF($A29="CH4",About!$D$58,IF($A29="N2O",About!$D$59,1))</f>
        <v>1.0225811936963001</v>
      </c>
      <c r="AA29">
        <f>SUMIFS('EPA Export Aggregation'!AD:AD,'EPA Export Aggregation'!$A:$A,$B29,'EPA Export Aggregation'!$D:$D,$A$1)*IF($A29="CH4",About!$D$58,IF($A29="N2O",About!$D$59,1))</f>
        <v>1.0605024509886001</v>
      </c>
      <c r="AB29">
        <f>SUMIFS('EPA Export Aggregation'!AE:AE,'EPA Export Aggregation'!$A:$A,$B29,'EPA Export Aggregation'!$D:$D,$A$1)*IF($A29="CH4",About!$D$58,IF($A29="N2O",About!$D$59,1))</f>
        <v>0.98536258352719996</v>
      </c>
      <c r="AC29">
        <f>SUMIFS('EPA Export Aggregation'!AF:AF,'EPA Export Aggregation'!$A:$A,$B29,'EPA Export Aggregation'!$D:$D,$A$1)*IF($A29="CH4",About!$D$58,IF($A29="N2O",About!$D$59,1))</f>
        <v>0.75864075126340003</v>
      </c>
      <c r="AD29">
        <f>SUMIFS('EPA Export Aggregation'!AG:AG,'EPA Export Aggregation'!$A:$A,$B29,'EPA Export Aggregation'!$D:$D,$A$1)*IF($A29="CH4",About!$D$58,IF($A29="N2O",About!$D$59,1))</f>
        <v>0.7238768561351</v>
      </c>
      <c r="AE29">
        <f>SUMIFS('EPA Export Aggregation'!AH:AH,'EPA Export Aggregation'!$A:$A,$B29,'EPA Export Aggregation'!$D:$D,$A$1)*IF($A29="CH4",About!$D$58,IF($A29="N2O",About!$D$59,1))</f>
        <v>0.77192834299349999</v>
      </c>
      <c r="AF29">
        <f>SUMIFS('EPA Export Aggregation'!AI:AI,'EPA Export Aggregation'!$A:$A,$B29,'EPA Export Aggregation'!$D:$D,$A$1)*IF($A29="CH4",About!$D$58,IF($A29="N2O",About!$D$59,1))</f>
        <v>0.9119589260398</v>
      </c>
      <c r="AG29">
        <f>SUMIFS('EPA Export Aggregation'!AJ:AJ,'EPA Export Aggregation'!$A:$A,$B29,'EPA Export Aggregation'!$D:$D,$A$1)*IF($A29="CH4",About!$D$58,IF($A29="N2O",About!$D$59,1))</f>
        <v>0.71148019975599996</v>
      </c>
      <c r="AH29">
        <f>SUMIFS('EPA Export Aggregation'!AK:AK,'EPA Export Aggregation'!$A:$A,$B29,'EPA Export Aggregation'!$D:$D,$A$1)*IF($A29="CH4",About!$D$58,IF($A29="N2O",About!$D$59,1))</f>
        <v>0.65353880372079998</v>
      </c>
    </row>
    <row r="30" spans="1:34" x14ac:dyDescent="0.45">
      <c r="A30" s="413" t="s">
        <v>2215</v>
      </c>
      <c r="B30" s="414" t="s">
        <v>4266</v>
      </c>
      <c r="C30">
        <f>SUMIFS('EPA Export Aggregation'!F:F,'EPA Export Aggregation'!$A:$A,$B30,'EPA Export Aggregation'!$D:$D,$A$1)*IF($A30="CH4",About!$D$58,IF($A30="N2O",About!$D$59,1))</f>
        <v>1.3127492940000001E-4</v>
      </c>
      <c r="D30">
        <f>SUMIFS('EPA Export Aggregation'!G:G,'EPA Export Aggregation'!$A:$A,$B30,'EPA Export Aggregation'!$D:$D,$A$1)*IF($A30="CH4",About!$D$58,IF($A30="N2O",About!$D$59,1))</f>
        <v>1.34300457E-4</v>
      </c>
      <c r="E30">
        <f>SUMIFS('EPA Export Aggregation'!H:H,'EPA Export Aggregation'!$A:$A,$B30,'EPA Export Aggregation'!$D:$D,$A$1)*IF($A30="CH4",About!$D$58,IF($A30="N2O",About!$D$59,1))</f>
        <v>1.3779366179999999E-4</v>
      </c>
      <c r="F30">
        <f>SUMIFS('EPA Export Aggregation'!I:I,'EPA Export Aggregation'!$A:$A,$B30,'EPA Export Aggregation'!$D:$D,$A$1)*IF($A30="CH4",About!$D$58,IF($A30="N2O",About!$D$59,1))</f>
        <v>1.3990351510000001E-4</v>
      </c>
      <c r="G30">
        <f>SUMIFS('EPA Export Aggregation'!J:J,'EPA Export Aggregation'!$A:$A,$B30,'EPA Export Aggregation'!$D:$D,$A$1)*IF($A30="CH4",About!$D$58,IF($A30="N2O",About!$D$59,1))</f>
        <v>1.418904554E-4</v>
      </c>
      <c r="H30">
        <f>SUMIFS('EPA Export Aggregation'!K:K,'EPA Export Aggregation'!$A:$A,$B30,'EPA Export Aggregation'!$D:$D,$A$1)*IF($A30="CH4",About!$D$58,IF($A30="N2O",About!$D$59,1))</f>
        <v>1.4348486549999999E-4</v>
      </c>
      <c r="I30">
        <f>SUMIFS('EPA Export Aggregation'!L:L,'EPA Export Aggregation'!$A:$A,$B30,'EPA Export Aggregation'!$D:$D,$A$1)*IF($A30="CH4",About!$D$58,IF($A30="N2O",About!$D$59,1))</f>
        <v>1.4502961770000001E-4</v>
      </c>
      <c r="J30">
        <f>SUMIFS('EPA Export Aggregation'!M:M,'EPA Export Aggregation'!$A:$A,$B30,'EPA Export Aggregation'!$D:$D,$A$1)*IF($A30="CH4",About!$D$58,IF($A30="N2O",About!$D$59,1))</f>
        <v>1.4607520309999999E-4</v>
      </c>
      <c r="K30">
        <f>SUMIFS('EPA Export Aggregation'!N:N,'EPA Export Aggregation'!$A:$A,$B30,'EPA Export Aggregation'!$D:$D,$A$1)*IF($A30="CH4",About!$D$58,IF($A30="N2O",About!$D$59,1))</f>
        <v>1.4706904999999999E-4</v>
      </c>
      <c r="L30">
        <f>SUMIFS('EPA Export Aggregation'!O:O,'EPA Export Aggregation'!$A:$A,$B30,'EPA Export Aggregation'!$D:$D,$A$1)*IF($A30="CH4",About!$D$58,IF($A30="N2O",About!$D$59,1))</f>
        <v>1.48337906E-4</v>
      </c>
      <c r="M30">
        <f>SUMIFS('EPA Export Aggregation'!P:P,'EPA Export Aggregation'!$A:$A,$B30,'EPA Export Aggregation'!$D:$D,$A$1)*IF($A30="CH4",About!$D$58,IF($A30="N2O",About!$D$59,1))</f>
        <v>1.4951212669999999E-4</v>
      </c>
      <c r="N30">
        <f>SUMIFS('EPA Export Aggregation'!Q:Q,'EPA Export Aggregation'!$A:$A,$B30,'EPA Export Aggregation'!$D:$D,$A$1)*IF($A30="CH4",About!$D$58,IF($A30="N2O",About!$D$59,1))</f>
        <v>1.503479969E-4</v>
      </c>
      <c r="O30">
        <f>SUMIFS('EPA Export Aggregation'!R:R,'EPA Export Aggregation'!$A:$A,$B30,'EPA Export Aggregation'!$D:$D,$A$1)*IF($A30="CH4",About!$D$58,IF($A30="N2O",About!$D$59,1))</f>
        <v>1.514073919E-4</v>
      </c>
      <c r="P30">
        <f>SUMIFS('EPA Export Aggregation'!S:S,'EPA Export Aggregation'!$A:$A,$B30,'EPA Export Aggregation'!$D:$D,$A$1)*IF($A30="CH4",About!$D$58,IF($A30="N2O",About!$D$59,1))</f>
        <v>1.5215759200000001E-4</v>
      </c>
      <c r="Q30">
        <f>SUMIFS('EPA Export Aggregation'!T:T,'EPA Export Aggregation'!$A:$A,$B30,'EPA Export Aggregation'!$D:$D,$A$1)*IF($A30="CH4",About!$D$58,IF($A30="N2O",About!$D$59,1))</f>
        <v>1.528761149E-4</v>
      </c>
      <c r="R30">
        <f>SUMIFS('EPA Export Aggregation'!U:U,'EPA Export Aggregation'!$A:$A,$B30,'EPA Export Aggregation'!$D:$D,$A$1)*IF($A30="CH4",About!$D$58,IF($A30="N2O",About!$D$59,1))</f>
        <v>1.533362918E-4</v>
      </c>
      <c r="S30">
        <f>SUMIFS('EPA Export Aggregation'!V:V,'EPA Export Aggregation'!$A:$A,$B30,'EPA Export Aggregation'!$D:$D,$A$1)*IF($A30="CH4",About!$D$58,IF($A30="N2O",About!$D$59,1))</f>
        <v>1.5363025289999999E-4</v>
      </c>
      <c r="T30">
        <f>SUMIFS('EPA Export Aggregation'!W:W,'EPA Export Aggregation'!$A:$A,$B30,'EPA Export Aggregation'!$D:$D,$A$1)*IF($A30="CH4",About!$D$58,IF($A30="N2O",About!$D$59,1))</f>
        <v>1.5401443350000001E-4</v>
      </c>
      <c r="U30">
        <f>SUMIFS('EPA Export Aggregation'!X:X,'EPA Export Aggregation'!$A:$A,$B30,'EPA Export Aggregation'!$D:$D,$A$1)*IF($A30="CH4",About!$D$58,IF($A30="N2O",About!$D$59,1))</f>
        <v>1.5441782420000001E-4</v>
      </c>
      <c r="V30">
        <f>SUMIFS('EPA Export Aggregation'!Y:Y,'EPA Export Aggregation'!$A:$A,$B30,'EPA Export Aggregation'!$D:$D,$A$1)*IF($A30="CH4",About!$D$58,IF($A30="N2O",About!$D$59,1))</f>
        <v>1.551230624E-4</v>
      </c>
      <c r="W30">
        <f>SUMIFS('EPA Export Aggregation'!Z:Z,'EPA Export Aggregation'!$A:$A,$B30,'EPA Export Aggregation'!$D:$D,$A$1)*IF($A30="CH4",About!$D$58,IF($A30="N2O",About!$D$59,1))</f>
        <v>1.559269846E-4</v>
      </c>
      <c r="X30">
        <f>SUMIFS('EPA Export Aggregation'!AA:AA,'EPA Export Aggregation'!$A:$A,$B30,'EPA Export Aggregation'!$D:$D,$A$1)*IF($A30="CH4",About!$D$58,IF($A30="N2O",About!$D$59,1))</f>
        <v>1.562779485E-4</v>
      </c>
      <c r="Y30">
        <f>SUMIFS('EPA Export Aggregation'!AB:AB,'EPA Export Aggregation'!$A:$A,$B30,'EPA Export Aggregation'!$D:$D,$A$1)*IF($A30="CH4",About!$D$58,IF($A30="N2O",About!$D$59,1))</f>
        <v>1.565864744E-4</v>
      </c>
      <c r="Z30">
        <f>SUMIFS('EPA Export Aggregation'!AC:AC,'EPA Export Aggregation'!$A:$A,$B30,'EPA Export Aggregation'!$D:$D,$A$1)*IF($A30="CH4",About!$D$58,IF($A30="N2O",About!$D$59,1))</f>
        <v>1.572160657E-4</v>
      </c>
      <c r="AA30">
        <f>SUMIFS('EPA Export Aggregation'!AD:AD,'EPA Export Aggregation'!$A:$A,$B30,'EPA Export Aggregation'!$D:$D,$A$1)*IF($A30="CH4",About!$D$58,IF($A30="N2O",About!$D$59,1))</f>
        <v>1.576439364E-4</v>
      </c>
      <c r="AB30">
        <f>SUMIFS('EPA Export Aggregation'!AE:AE,'EPA Export Aggregation'!$A:$A,$B30,'EPA Export Aggregation'!$D:$D,$A$1)*IF($A30="CH4",About!$D$58,IF($A30="N2O",About!$D$59,1))</f>
        <v>1.5806085179999999E-4</v>
      </c>
      <c r="AC30">
        <f>SUMIFS('EPA Export Aggregation'!AF:AF,'EPA Export Aggregation'!$A:$A,$B30,'EPA Export Aggregation'!$D:$D,$A$1)*IF($A30="CH4",About!$D$58,IF($A30="N2O",About!$D$59,1))</f>
        <v>1.5987738990000001E-4</v>
      </c>
      <c r="AD30">
        <f>SUMIFS('EPA Export Aggregation'!AG:AG,'EPA Export Aggregation'!$A:$A,$B30,'EPA Export Aggregation'!$D:$D,$A$1)*IF($A30="CH4",About!$D$58,IF($A30="N2O",About!$D$59,1))</f>
        <v>1.6097027949999999E-4</v>
      </c>
      <c r="AE30">
        <f>SUMIFS('EPA Export Aggregation'!AH:AH,'EPA Export Aggregation'!$A:$A,$B30,'EPA Export Aggregation'!$D:$D,$A$1)*IF($A30="CH4",About!$D$58,IF($A30="N2O",About!$D$59,1))</f>
        <v>1.6080687320000001E-4</v>
      </c>
      <c r="AF30">
        <f>SUMIFS('EPA Export Aggregation'!AI:AI,'EPA Export Aggregation'!$A:$A,$B30,'EPA Export Aggregation'!$D:$D,$A$1)*IF($A30="CH4",About!$D$58,IF($A30="N2O",About!$D$59,1))</f>
        <v>1.6194528450000001E-4</v>
      </c>
      <c r="AG30">
        <f>SUMIFS('EPA Export Aggregation'!AJ:AJ,'EPA Export Aggregation'!$A:$A,$B30,'EPA Export Aggregation'!$D:$D,$A$1)*IF($A30="CH4",About!$D$58,IF($A30="N2O",About!$D$59,1))</f>
        <v>1.5926362240000001E-4</v>
      </c>
      <c r="AH30">
        <f>SUMIFS('EPA Export Aggregation'!AK:AK,'EPA Export Aggregation'!$A:$A,$B30,'EPA Export Aggregation'!$D:$D,$A$1)*IF($A30="CH4",About!$D$58,IF($A30="N2O",About!$D$59,1))</f>
        <v>1.5926362240000001E-4</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4.4801862699999999E-5</v>
      </c>
      <c r="D32">
        <f>SUMIFS('EPA Export Aggregation'!G:G,'EPA Export Aggregation'!$A:$A,$B32,'EPA Export Aggregation'!$D:$D,$A$1)*IF($A32="CH4",About!$D$58,IF($A32="N2O",About!$D$59,1))</f>
        <v>4.1864035600000003E-5</v>
      </c>
      <c r="E32">
        <f>SUMIFS('EPA Export Aggregation'!H:H,'EPA Export Aggregation'!$A:$A,$B32,'EPA Export Aggregation'!$D:$D,$A$1)*IF($A32="CH4",About!$D$58,IF($A32="N2O",About!$D$59,1))</f>
        <v>7.5649046799999999E-5</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9.0857807273999995E-3</v>
      </c>
      <c r="D33">
        <f>SUMIFS('EPA Export Aggregation'!G:G,'EPA Export Aggregation'!$A:$A,$B33,'EPA Export Aggregation'!$D:$D,$A$1)*IF($A33="CH4",About!$D$58,IF($A33="N2O",About!$D$59,1))</f>
        <v>9.7052860774000001E-3</v>
      </c>
      <c r="E33">
        <f>SUMIFS('EPA Export Aggregation'!H:H,'EPA Export Aggregation'!$A:$A,$B33,'EPA Export Aggregation'!$D:$D,$A$1)*IF($A33="CH4",About!$D$58,IF($A33="N2O",About!$D$59,1))</f>
        <v>8.5946574449000009E-3</v>
      </c>
      <c r="F33">
        <f>SUMIFS('EPA Export Aggregation'!I:I,'EPA Export Aggregation'!$A:$A,$B33,'EPA Export Aggregation'!$D:$D,$A$1)*IF($A33="CH4",About!$D$58,IF($A33="N2O",About!$D$59,1))</f>
        <v>7.3650934359999996E-3</v>
      </c>
      <c r="G33" s="415">
        <f>SUMIFS('EPA Export Aggregation'!J:J,'EPA Export Aggregation'!$A:$A,$B33,'EPA Export Aggregation'!$D:$D,$A$1)*IF($A33="CH4",About!$D$58,IF($A33="N2O",About!$D$59,1))</f>
        <v>0</v>
      </c>
      <c r="H33">
        <f>SUMIFS('EPA Export Aggregation'!K:K,'EPA Export Aggregation'!$A:$A,$B33,'EPA Export Aggregation'!$D:$D,$A$1)*IF($A33="CH4",About!$D$58,IF($A33="N2O",About!$D$59,1))</f>
        <v>2.6681883517700001E-2</v>
      </c>
      <c r="I33">
        <f>SUMIFS('EPA Export Aggregation'!L:L,'EPA Export Aggregation'!$A:$A,$B33,'EPA Export Aggregation'!$D:$D,$A$1)*IF($A33="CH4",About!$D$58,IF($A33="N2O",About!$D$59,1))</f>
        <v>3.7981364036900001E-2</v>
      </c>
      <c r="J33">
        <f>SUMIFS('EPA Export Aggregation'!M:M,'EPA Export Aggregation'!$A:$A,$B33,'EPA Export Aggregation'!$D:$D,$A$1)*IF($A33="CH4",About!$D$58,IF($A33="N2O",About!$D$59,1))</f>
        <v>5.1173461438000001E-2</v>
      </c>
      <c r="K33">
        <f>SUMIFS('EPA Export Aggregation'!N:N,'EPA Export Aggregation'!$A:$A,$B33,'EPA Export Aggregation'!$D:$D,$A$1)*IF($A33="CH4",About!$D$58,IF($A33="N2O",About!$D$59,1))</f>
        <v>6.6359793792700003E-2</v>
      </c>
      <c r="L33">
        <f>SUMIFS('EPA Export Aggregation'!O:O,'EPA Export Aggregation'!$A:$A,$B33,'EPA Export Aggregation'!$D:$D,$A$1)*IF($A33="CH4",About!$D$58,IF($A33="N2O",About!$D$59,1))</f>
        <v>0.10374404336110001</v>
      </c>
      <c r="M33">
        <f>SUMIFS('EPA Export Aggregation'!P:P,'EPA Export Aggregation'!$A:$A,$B33,'EPA Export Aggregation'!$D:$D,$A$1)*IF($A33="CH4",About!$D$58,IF($A33="N2O",About!$D$59,1))</f>
        <v>5.4275639495900002E-2</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5.8122243806900002E-2</v>
      </c>
      <c r="Q33">
        <f>SUMIFS('EPA Export Aggregation'!T:T,'EPA Export Aggregation'!$A:$A,$B33,'EPA Export Aggregation'!$D:$D,$A$1)*IF($A33="CH4",About!$D$58,IF($A33="N2O",About!$D$59,1))</f>
        <v>6.09037193368E-2</v>
      </c>
      <c r="R33" s="415">
        <f>SUMIFS('EPA Export Aggregation'!U:U,'EPA Export Aggregation'!$A:$A,$B33,'EPA Export Aggregation'!$D:$D,$A$1)*IF($A33="CH4",About!$D$58,IF($A33="N2O",About!$D$59,1))</f>
        <v>0.1040643235984</v>
      </c>
      <c r="S33" s="415">
        <f>SUMIFS('EPA Export Aggregation'!V:V,'EPA Export Aggregation'!$A:$A,$B33,'EPA Export Aggregation'!$D:$D,$A$1)*IF($A33="CH4",About!$D$58,IF($A33="N2O",About!$D$59,1))</f>
        <v>0.15085544944410001</v>
      </c>
      <c r="T33" s="415">
        <f>SUMIFS('EPA Export Aggregation'!W:W,'EPA Export Aggregation'!$A:$A,$B33,'EPA Export Aggregation'!$D:$D,$A$1)*IF($A33="CH4",About!$D$58,IF($A33="N2O",About!$D$59,1))</f>
        <v>8.2274185752699999E-2</v>
      </c>
      <c r="U33">
        <f>SUMIFS('EPA Export Aggregation'!X:X,'EPA Export Aggregation'!$A:$A,$B33,'EPA Export Aggregation'!$D:$D,$A$1)*IF($A33="CH4",About!$D$58,IF($A33="N2O",About!$D$59,1))</f>
        <v>0.13715183919769999</v>
      </c>
      <c r="V33" s="415">
        <f>SUMIFS('EPA Export Aggregation'!Y:Y,'EPA Export Aggregation'!$A:$A,$B33,'EPA Export Aggregation'!$D:$D,$A$1)*IF($A33="CH4",About!$D$58,IF($A33="N2O",About!$D$59,1))</f>
        <v>0</v>
      </c>
      <c r="W33">
        <f>SUMIFS('EPA Export Aggregation'!Z:Z,'EPA Export Aggregation'!$A:$A,$B33,'EPA Export Aggregation'!$D:$D,$A$1)*IF($A33="CH4",About!$D$58,IF($A33="N2O",About!$D$59,1))</f>
        <v>0.12771404858339999</v>
      </c>
      <c r="X33">
        <f>SUMIFS('EPA Export Aggregation'!AA:AA,'EPA Export Aggregation'!$A:$A,$B33,'EPA Export Aggregation'!$D:$D,$A$1)*IF($A33="CH4",About!$D$58,IF($A33="N2O",About!$D$59,1))</f>
        <v>5.7857854046400002E-2</v>
      </c>
      <c r="Y33" s="415">
        <f>SUMIFS('EPA Export Aggregation'!AB:AB,'EPA Export Aggregation'!$A:$A,$B33,'EPA Export Aggregation'!$D:$D,$A$1)*IF($A33="CH4",About!$D$58,IF($A33="N2O",About!$D$59,1))</f>
        <v>0</v>
      </c>
      <c r="Z33">
        <f>SUMIFS('EPA Export Aggregation'!AC:AC,'EPA Export Aggregation'!$A:$A,$B33,'EPA Export Aggregation'!$D:$D,$A$1)*IF($A33="CH4",About!$D$58,IF($A33="N2O",About!$D$59,1))</f>
        <v>0.1751967402039</v>
      </c>
      <c r="AA33" s="415">
        <f>SUMIFS('EPA Export Aggregation'!AD:AD,'EPA Export Aggregation'!$A:$A,$B33,'EPA Export Aggregation'!$D:$D,$A$1)*IF($A33="CH4",About!$D$58,IF($A33="N2O",About!$D$59,1))</f>
        <v>0.1122399328553</v>
      </c>
      <c r="AB33" s="415">
        <f>SUMIFS('EPA Export Aggregation'!AE:AE,'EPA Export Aggregation'!$A:$A,$B33,'EPA Export Aggregation'!$D:$D,$A$1)*IF($A33="CH4",About!$D$58,IF($A33="N2O",About!$D$59,1))</f>
        <v>3.2634236105000001E-3</v>
      </c>
      <c r="AC33" s="415">
        <f>SUMIFS('EPA Export Aggregation'!AF:AF,'EPA Export Aggregation'!$A:$A,$B33,'EPA Export Aggregation'!$D:$D,$A$1)*IF($A33="CH4",About!$D$58,IF($A33="N2O",About!$D$59,1))</f>
        <v>5.5367059165600002E-2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5.0769228857399998E-2</v>
      </c>
      <c r="AH33" s="415">
        <f>SUMIFS('EPA Export Aggregation'!AK:AK,'EPA Export Aggregation'!$A:$A,$B33,'EPA Export Aggregation'!$D:$D,$A$1)*IF($A33="CH4",About!$D$58,IF($A33="N2O",About!$D$59,1))</f>
        <v>5.3060237546500001E-2</v>
      </c>
    </row>
    <row r="34" spans="1:34" x14ac:dyDescent="0.45">
      <c r="A34" s="413" t="s">
        <v>2215</v>
      </c>
      <c r="B34" s="414" t="s">
        <v>4237</v>
      </c>
      <c r="C34">
        <f>SUMIFS('EPA Export Aggregation'!F:F,'EPA Export Aggregation'!$A:$A,$B34,'EPA Export Aggregation'!$D:$D,$A$1)*IF($A34="CH4",About!$D$58,IF($A34="N2O",About!$D$59,1))</f>
        <v>4.2583153164599999E-2</v>
      </c>
      <c r="D34">
        <f>SUMIFS('EPA Export Aggregation'!G:G,'EPA Export Aggregation'!$A:$A,$B34,'EPA Export Aggregation'!$D:$D,$A$1)*IF($A34="CH4",About!$D$58,IF($A34="N2O",About!$D$59,1))</f>
        <v>4.1192580725199997E-2</v>
      </c>
      <c r="E34">
        <f>SUMIFS('EPA Export Aggregation'!H:H,'EPA Export Aggregation'!$A:$A,$B34,'EPA Export Aggregation'!$D:$D,$A$1)*IF($A34="CH4",About!$D$58,IF($A34="N2O",About!$D$59,1))</f>
        <v>5.0818830445399997E-2</v>
      </c>
      <c r="F34">
        <f>SUMIFS('EPA Export Aggregation'!I:I,'EPA Export Aggregation'!$A:$A,$B34,'EPA Export Aggregation'!$D:$D,$A$1)*IF($A34="CH4",About!$D$58,IF($A34="N2O",About!$D$59,1))</f>
        <v>5.5143565151699998E-2</v>
      </c>
      <c r="G34">
        <f>SUMIFS('EPA Export Aggregation'!J:J,'EPA Export Aggregation'!$A:$A,$B34,'EPA Export Aggregation'!$D:$D,$A$1)*IF($A34="CH4",About!$D$58,IF($A34="N2O",About!$D$59,1))</f>
        <v>5.5556328767099997E-2</v>
      </c>
      <c r="H34">
        <f>SUMIFS('EPA Export Aggregation'!K:K,'EPA Export Aggregation'!$A:$A,$B34,'EPA Export Aggregation'!$D:$D,$A$1)*IF($A34="CH4",About!$D$58,IF($A34="N2O",About!$D$59,1))</f>
        <v>6.8043779975200003E-2</v>
      </c>
      <c r="I34">
        <f>SUMIFS('EPA Export Aggregation'!L:L,'EPA Export Aggregation'!$A:$A,$B34,'EPA Export Aggregation'!$D:$D,$A$1)*IF($A34="CH4",About!$D$58,IF($A34="N2O",About!$D$59,1))</f>
        <v>5.0318040218899997E-2</v>
      </c>
      <c r="J34">
        <f>SUMIFS('EPA Export Aggregation'!M:M,'EPA Export Aggregation'!$A:$A,$B34,'EPA Export Aggregation'!$D:$D,$A$1)*IF($A34="CH4",About!$D$58,IF($A34="N2O",About!$D$59,1))</f>
        <v>4.9721264023700001E-2</v>
      </c>
      <c r="K34">
        <f>SUMIFS('EPA Export Aggregation'!N:N,'EPA Export Aggregation'!$A:$A,$B34,'EPA Export Aggregation'!$D:$D,$A$1)*IF($A34="CH4",About!$D$58,IF($A34="N2O",About!$D$59,1))</f>
        <v>7.18804631528E-2</v>
      </c>
      <c r="L34">
        <f>SUMIFS('EPA Export Aggregation'!O:O,'EPA Export Aggregation'!$A:$A,$B34,'EPA Export Aggregation'!$D:$D,$A$1)*IF($A34="CH4",About!$D$58,IF($A34="N2O",About!$D$59,1))</f>
        <v>7.5153170885099999E-2</v>
      </c>
      <c r="M34">
        <f>SUMIFS('EPA Export Aggregation'!P:P,'EPA Export Aggregation'!$A:$A,$B34,'EPA Export Aggregation'!$D:$D,$A$1)*IF($A34="CH4",About!$D$58,IF($A34="N2O",About!$D$59,1))</f>
        <v>8.8426292660800002E-2</v>
      </c>
      <c r="N34">
        <f>SUMIFS('EPA Export Aggregation'!Q:Q,'EPA Export Aggregation'!$A:$A,$B34,'EPA Export Aggregation'!$D:$D,$A$1)*IF($A34="CH4",About!$D$58,IF($A34="N2O",About!$D$59,1))</f>
        <v>0.10057832785989999</v>
      </c>
      <c r="O34">
        <f>SUMIFS('EPA Export Aggregation'!R:R,'EPA Export Aggregation'!$A:$A,$B34,'EPA Export Aggregation'!$D:$D,$A$1)*IF($A34="CH4",About!$D$58,IF($A34="N2O",About!$D$59,1))</f>
        <v>0.1206915822069</v>
      </c>
      <c r="P34">
        <f>SUMIFS('EPA Export Aggregation'!S:S,'EPA Export Aggregation'!$A:$A,$B34,'EPA Export Aggregation'!$D:$D,$A$1)*IF($A34="CH4",About!$D$58,IF($A34="N2O",About!$D$59,1))</f>
        <v>0.13215981118270001</v>
      </c>
      <c r="Q34">
        <f>SUMIFS('EPA Export Aggregation'!T:T,'EPA Export Aggregation'!$A:$A,$B34,'EPA Export Aggregation'!$D:$D,$A$1)*IF($A34="CH4",About!$D$58,IF($A34="N2O",About!$D$59,1))</f>
        <v>0.12091144382959999</v>
      </c>
      <c r="R34">
        <f>SUMIFS('EPA Export Aggregation'!U:U,'EPA Export Aggregation'!$A:$A,$B34,'EPA Export Aggregation'!$D:$D,$A$1)*IF($A34="CH4",About!$D$58,IF($A34="N2O",About!$D$59,1))</f>
        <v>9.2768963198199994E-2</v>
      </c>
      <c r="S34">
        <f>SUMIFS('EPA Export Aggregation'!V:V,'EPA Export Aggregation'!$A:$A,$B34,'EPA Export Aggregation'!$D:$D,$A$1)*IF($A34="CH4",About!$D$58,IF($A34="N2O",About!$D$59,1))</f>
        <v>9.5820184704699995E-2</v>
      </c>
      <c r="T34">
        <f>SUMIFS('EPA Export Aggregation'!W:W,'EPA Export Aggregation'!$A:$A,$B34,'EPA Export Aggregation'!$D:$D,$A$1)*IF($A34="CH4",About!$D$58,IF($A34="N2O",About!$D$59,1))</f>
        <v>0.12106267428710001</v>
      </c>
      <c r="U34">
        <f>SUMIFS('EPA Export Aggregation'!X:X,'EPA Export Aggregation'!$A:$A,$B34,'EPA Export Aggregation'!$D:$D,$A$1)*IF($A34="CH4",About!$D$58,IF($A34="N2O",About!$D$59,1))</f>
        <v>0.1019607054341</v>
      </c>
      <c r="V34">
        <f>SUMIFS('EPA Export Aggregation'!Y:Y,'EPA Export Aggregation'!$A:$A,$B34,'EPA Export Aggregation'!$D:$D,$A$1)*IF($A34="CH4",About!$D$58,IF($A34="N2O",About!$D$59,1))</f>
        <v>7.5798610662600005E-2</v>
      </c>
      <c r="W34">
        <f>SUMIFS('EPA Export Aggregation'!Z:Z,'EPA Export Aggregation'!$A:$A,$B34,'EPA Export Aggregation'!$D:$D,$A$1)*IF($A34="CH4",About!$D$58,IF($A34="N2O",About!$D$59,1))</f>
        <v>9.1293729111899993E-2</v>
      </c>
      <c r="X34">
        <f>SUMIFS('EPA Export Aggregation'!AA:AA,'EPA Export Aggregation'!$A:$A,$B34,'EPA Export Aggregation'!$D:$D,$A$1)*IF($A34="CH4",About!$D$58,IF($A34="N2O",About!$D$59,1))</f>
        <v>8.6248743052400004E-2</v>
      </c>
      <c r="Y34">
        <f>SUMIFS('EPA Export Aggregation'!AB:AB,'EPA Export Aggregation'!$A:$A,$B34,'EPA Export Aggregation'!$D:$D,$A$1)*IF($A34="CH4",About!$D$58,IF($A34="N2O",About!$D$59,1))</f>
        <v>7.2981153708900001E-2</v>
      </c>
      <c r="Z34">
        <f>SUMIFS('EPA Export Aggregation'!AC:AC,'EPA Export Aggregation'!$A:$A,$B34,'EPA Export Aggregation'!$D:$D,$A$1)*IF($A34="CH4",About!$D$58,IF($A34="N2O",About!$D$59,1))</f>
        <v>9.4641298980899999E-2</v>
      </c>
      <c r="AA34">
        <f>SUMIFS('EPA Export Aggregation'!AD:AD,'EPA Export Aggregation'!$A:$A,$B34,'EPA Export Aggregation'!$D:$D,$A$1)*IF($A34="CH4",About!$D$58,IF($A34="N2O",About!$D$59,1))</f>
        <v>8.9773847047099994E-2</v>
      </c>
      <c r="AB34">
        <f>SUMIFS('EPA Export Aggregation'!AE:AE,'EPA Export Aggregation'!$A:$A,$B34,'EPA Export Aggregation'!$D:$D,$A$1)*IF($A34="CH4",About!$D$58,IF($A34="N2O",About!$D$59,1))</f>
        <v>8.5754143881E-2</v>
      </c>
      <c r="AC34">
        <f>SUMIFS('EPA Export Aggregation'!AF:AF,'EPA Export Aggregation'!$A:$A,$B34,'EPA Export Aggregation'!$D:$D,$A$1)*IF($A34="CH4",About!$D$58,IF($A34="N2O",About!$D$59,1))</f>
        <v>7.3274544255900007E-2</v>
      </c>
      <c r="AD34">
        <f>SUMIFS('EPA Export Aggregation'!AG:AG,'EPA Export Aggregation'!$A:$A,$B34,'EPA Export Aggregation'!$D:$D,$A$1)*IF($A34="CH4",About!$D$58,IF($A34="N2O",About!$D$59,1))</f>
        <v>7.17608830171E-2</v>
      </c>
      <c r="AE34">
        <f>SUMIFS('EPA Export Aggregation'!AH:AH,'EPA Export Aggregation'!$A:$A,$B34,'EPA Export Aggregation'!$D:$D,$A$1)*IF($A34="CH4",About!$D$58,IF($A34="N2O",About!$D$59,1))</f>
        <v>6.4656251149099994E-2</v>
      </c>
      <c r="AF34">
        <f>SUMIFS('EPA Export Aggregation'!AI:AI,'EPA Export Aggregation'!$A:$A,$B34,'EPA Export Aggregation'!$D:$D,$A$1)*IF($A34="CH4",About!$D$58,IF($A34="N2O",About!$D$59,1))</f>
        <v>5.8091571038900003E-2</v>
      </c>
      <c r="AG34">
        <f>SUMIFS('EPA Export Aggregation'!AJ:AJ,'EPA Export Aggregation'!$A:$A,$B34,'EPA Export Aggregation'!$D:$D,$A$1)*IF($A34="CH4",About!$D$58,IF($A34="N2O",About!$D$59,1))</f>
        <v>5.1526890928699998E-2</v>
      </c>
      <c r="AH34">
        <f>SUMIFS('EPA Export Aggregation'!AK:AK,'EPA Export Aggregation'!$A:$A,$B34,'EPA Export Aggregation'!$D:$D,$A$1)*IF($A34="CH4",About!$D$58,IF($A34="N2O",About!$D$59,1))</f>
        <v>4.4962210818499999E-2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2.9869998857000001E-2</v>
      </c>
      <c r="D74">
        <f>SUMIFS('EPA Export Aggregation'!G:G,'EPA Export Aggregation'!$A:$A,$B74,'EPA Export Aggregation'!$D:$D,$A$1)*IF($A74="CH4",About!$D$58,IF($A74="N2O",About!$D$59,1))</f>
        <v>6.3077478071000004E-2</v>
      </c>
      <c r="E74">
        <f>SUMIFS('EPA Export Aggregation'!H:H,'EPA Export Aggregation'!$A:$A,$B74,'EPA Export Aggregation'!$D:$D,$A$1)*IF($A74="CH4",About!$D$58,IF($A74="N2O",About!$D$59,1))</f>
        <v>0.14658832217119999</v>
      </c>
      <c r="F74">
        <f>SUMIFS('EPA Export Aggregation'!I:I,'EPA Export Aggregation'!$A:$A,$B74,'EPA Export Aggregation'!$D:$D,$A$1)*IF($A74="CH4",About!$D$58,IF($A74="N2O",About!$D$59,1))</f>
        <v>0.44543510241200002</v>
      </c>
      <c r="G74">
        <f>SUMIFS('EPA Export Aggregation'!J:J,'EPA Export Aggregation'!$A:$A,$B74,'EPA Export Aggregation'!$D:$D,$A$1)*IF($A74="CH4",About!$D$58,IF($A74="N2O",About!$D$59,1))</f>
        <v>1.0555820106584</v>
      </c>
      <c r="H74">
        <f>SUMIFS('EPA Export Aggregation'!K:K,'EPA Export Aggregation'!$A:$A,$B74,'EPA Export Aggregation'!$D:$D,$A$1)*IF($A74="CH4",About!$D$58,IF($A74="N2O",About!$D$59,1))</f>
        <v>2.3191746029717999</v>
      </c>
      <c r="I74">
        <f>SUMIFS('EPA Export Aggregation'!L:L,'EPA Export Aggregation'!$A:$A,$B74,'EPA Export Aggregation'!$D:$D,$A$1)*IF($A74="CH4",About!$D$58,IF($A74="N2O",About!$D$59,1))</f>
        <v>3.2734560025831998</v>
      </c>
      <c r="J74">
        <f>SUMIFS('EPA Export Aggregation'!M:M,'EPA Export Aggregation'!$A:$A,$B74,'EPA Export Aggregation'!$D:$D,$A$1)*IF($A74="CH4",About!$D$58,IF($A74="N2O",About!$D$59,1))</f>
        <v>4.1576721488529005</v>
      </c>
      <c r="K74">
        <f>SUMIFS('EPA Export Aggregation'!N:N,'EPA Export Aggregation'!$A:$A,$B74,'EPA Export Aggregation'!$D:$D,$A$1)*IF($A74="CH4",About!$D$58,IF($A74="N2O",About!$D$59,1))</f>
        <v>4.8098706311835997</v>
      </c>
      <c r="L74">
        <f>SUMIFS('EPA Export Aggregation'!O:O,'EPA Export Aggregation'!$A:$A,$B74,'EPA Export Aggregation'!$D:$D,$A$1)*IF($A74="CH4",About!$D$58,IF($A74="N2O",About!$D$59,1))</f>
        <v>5.4780517481444004</v>
      </c>
      <c r="M74">
        <f>SUMIFS('EPA Export Aggregation'!P:P,'EPA Export Aggregation'!$A:$A,$B74,'EPA Export Aggregation'!$D:$D,$A$1)*IF($A74="CH4",About!$D$58,IF($A74="N2O",About!$D$59,1))</f>
        <v>6.0294471140365999</v>
      </c>
      <c r="N74">
        <f>SUMIFS('EPA Export Aggregation'!Q:Q,'EPA Export Aggregation'!$A:$A,$B74,'EPA Export Aggregation'!$D:$D,$A$1)*IF($A74="CH4",About!$D$58,IF($A74="N2O",About!$D$59,1))</f>
        <v>6.5711866859135011</v>
      </c>
      <c r="O74">
        <f>SUMIFS('EPA Export Aggregation'!R:R,'EPA Export Aggregation'!$A:$A,$B74,'EPA Export Aggregation'!$D:$D,$A$1)*IF($A74="CH4",About!$D$58,IF($A74="N2O",About!$D$59,1))</f>
        <v>7.0040135228181004</v>
      </c>
      <c r="P74">
        <f>SUMIFS('EPA Export Aggregation'!S:S,'EPA Export Aggregation'!$A:$A,$B74,'EPA Export Aggregation'!$D:$D,$A$1)*IF($A74="CH4",About!$D$58,IF($A74="N2O",About!$D$59,1))</f>
        <v>7.4176706363567</v>
      </c>
      <c r="Q74">
        <f>SUMIFS('EPA Export Aggregation'!T:T,'EPA Export Aggregation'!$A:$A,$B74,'EPA Export Aggregation'!$D:$D,$A$1)*IF($A74="CH4",About!$D$58,IF($A74="N2O",About!$D$59,1))</f>
        <v>7.7622412322566987</v>
      </c>
      <c r="R74">
        <f>SUMIFS('EPA Export Aggregation'!U:U,'EPA Export Aggregation'!$A:$A,$B74,'EPA Export Aggregation'!$D:$D,$A$1)*IF($A74="CH4",About!$D$58,IF($A74="N2O",About!$D$59,1))</f>
        <v>8.173819313698699</v>
      </c>
      <c r="S74">
        <f>SUMIFS('EPA Export Aggregation'!V:V,'EPA Export Aggregation'!$A:$A,$B74,'EPA Export Aggregation'!$D:$D,$A$1)*IF($A74="CH4",About!$D$58,IF($A74="N2O",About!$D$59,1))</f>
        <v>8.7170052711819022</v>
      </c>
      <c r="T74">
        <f>SUMIFS('EPA Export Aggregation'!W:W,'EPA Export Aggregation'!$A:$A,$B74,'EPA Export Aggregation'!$D:$D,$A$1)*IF($A74="CH4",About!$D$58,IF($A74="N2O",About!$D$59,1))</f>
        <v>9.3477495768417</v>
      </c>
      <c r="U74">
        <f>SUMIFS('EPA Export Aggregation'!X:X,'EPA Export Aggregation'!$A:$A,$B74,'EPA Export Aggregation'!$D:$D,$A$1)*IF($A74="CH4",About!$D$58,IF($A74="N2O",About!$D$59,1))</f>
        <v>10.051417315519199</v>
      </c>
      <c r="V74">
        <f>SUMIFS('EPA Export Aggregation'!Y:Y,'EPA Export Aggregation'!$A:$A,$B74,'EPA Export Aggregation'!$D:$D,$A$1)*IF($A74="CH4",About!$D$58,IF($A74="N2O",About!$D$59,1))</f>
        <v>6.8815690312535009</v>
      </c>
      <c r="W74">
        <f>SUMIFS('EPA Export Aggregation'!Z:Z,'EPA Export Aggregation'!$A:$A,$B74,'EPA Export Aggregation'!$D:$D,$A$1)*IF($A74="CH4",About!$D$58,IF($A74="N2O",About!$D$59,1))</f>
        <v>9.7993507633461974</v>
      </c>
      <c r="X74">
        <f>SUMIFS('EPA Export Aggregation'!AA:AA,'EPA Export Aggregation'!$A:$A,$B74,'EPA Export Aggregation'!$D:$D,$A$1)*IF($A74="CH4",About!$D$58,IF($A74="N2O",About!$D$59,1))</f>
        <v>9.6483834543600011</v>
      </c>
      <c r="Y74">
        <f>SUMIFS('EPA Export Aggregation'!AB:AB,'EPA Export Aggregation'!$A:$A,$B74,'EPA Export Aggregation'!$D:$D,$A$1)*IF($A74="CH4",About!$D$58,IF($A74="N2O",About!$D$59,1))</f>
        <v>7.9862276831757004</v>
      </c>
      <c r="Z74">
        <f>SUMIFS('EPA Export Aggregation'!AC:AC,'EPA Export Aggregation'!$A:$A,$B74,'EPA Export Aggregation'!$D:$D,$A$1)*IF($A74="CH4",About!$D$58,IF($A74="N2O",About!$D$59,1))</f>
        <v>8.8276229553407983</v>
      </c>
      <c r="AA74">
        <f>SUMIFS('EPA Export Aggregation'!AD:AD,'EPA Export Aggregation'!$A:$A,$B74,'EPA Export Aggregation'!$D:$D,$A$1)*IF($A74="CH4",About!$D$58,IF($A74="N2O",About!$D$59,1))</f>
        <v>9.268248900108798</v>
      </c>
      <c r="AB74">
        <f>SUMIFS('EPA Export Aggregation'!AE:AE,'EPA Export Aggregation'!$A:$A,$B74,'EPA Export Aggregation'!$D:$D,$A$1)*IF($A74="CH4",About!$D$58,IF($A74="N2O",About!$D$59,1))</f>
        <v>9.5504300587993995</v>
      </c>
      <c r="AC74">
        <f>SUMIFS('EPA Export Aggregation'!AF:AF,'EPA Export Aggregation'!$A:$A,$B74,'EPA Export Aggregation'!$D:$D,$A$1)*IF($A74="CH4",About!$D$58,IF($A74="N2O",About!$D$59,1))</f>
        <v>9.1918893395857015</v>
      </c>
      <c r="AD74">
        <f>SUMIFS('EPA Export Aggregation'!AG:AG,'EPA Export Aggregation'!$A:$A,$B74,'EPA Export Aggregation'!$D:$D,$A$1)*IF($A74="CH4",About!$D$58,IF($A74="N2O",About!$D$59,1))</f>
        <v>10.622873549882403</v>
      </c>
      <c r="AE74">
        <f>SUMIFS('EPA Export Aggregation'!AH:AH,'EPA Export Aggregation'!$A:$A,$B74,'EPA Export Aggregation'!$D:$D,$A$1)*IF($A74="CH4",About!$D$58,IF($A74="N2O",About!$D$59,1))</f>
        <v>9.2532190356600985</v>
      </c>
      <c r="AF74">
        <f>SUMIFS('EPA Export Aggregation'!AI:AI,'EPA Export Aggregation'!$A:$A,$B74,'EPA Export Aggregation'!$D:$D,$A$1)*IF($A74="CH4",About!$D$58,IF($A74="N2O",About!$D$59,1))</f>
        <v>10.157016386328401</v>
      </c>
      <c r="AG74">
        <f>SUMIFS('EPA Export Aggregation'!AJ:AJ,'EPA Export Aggregation'!$A:$A,$B74,'EPA Export Aggregation'!$D:$D,$A$1)*IF($A74="CH4",About!$D$58,IF($A74="N2O",About!$D$59,1))</f>
        <v>10.9069597059153</v>
      </c>
      <c r="AH74">
        <f>SUMIFS('EPA Export Aggregation'!AK:AK,'EPA Export Aggregation'!$A:$A,$B74,'EPA Export Aggregation'!$D:$D,$A$1)*IF($A74="CH4",About!$D$58,IF($A74="N2O",About!$D$59,1))</f>
        <v>11.167687743350596</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9.5480642725000002E-3</v>
      </c>
      <c r="D76" s="415">
        <f>SUMIFS('EPA Export Aggregation'!G:G,'EPA Export Aggregation'!$A:$A,$B76,'EPA Export Aggregation'!$D:$D,$A$1)*IF($A76="CH4",About!$D$58,IF($A76="N2O",About!$D$59,1))</f>
        <v>9.5480642725000002E-3</v>
      </c>
      <c r="E76" s="415">
        <f>SUMIFS('EPA Export Aggregation'!H:H,'EPA Export Aggregation'!$A:$A,$B76,'EPA Export Aggregation'!$D:$D,$A$1)*IF($A76="CH4",About!$D$58,IF($A76="N2O",About!$D$59,1))</f>
        <v>9.5480642725000002E-3</v>
      </c>
      <c r="F76" s="415">
        <f>SUMIFS('EPA Export Aggregation'!I:I,'EPA Export Aggregation'!$A:$A,$B76,'EPA Export Aggregation'!$D:$D,$A$1)*IF($A76="CH4",About!$D$58,IF($A76="N2O",About!$D$59,1))</f>
        <v>1.1935080140599999E-2</v>
      </c>
      <c r="G76" s="415">
        <f>SUMIFS('EPA Export Aggregation'!J:J,'EPA Export Aggregation'!$A:$A,$B76,'EPA Export Aggregation'!$D:$D,$A$1)*IF($A76="CH4",About!$D$58,IF($A76="N2O",About!$D$59,1))</f>
        <v>1.31285885424E-2</v>
      </c>
      <c r="H76" s="415">
        <f>SUMIFS('EPA Export Aggregation'!K:K,'EPA Export Aggregation'!$A:$A,$B76,'EPA Export Aggregation'!$D:$D,$A$1)*IF($A76="CH4",About!$D$58,IF($A76="N2O",About!$D$59,1))</f>
        <v>1.64981823004E-2</v>
      </c>
      <c r="I76" s="415">
        <f>SUMIFS('EPA Export Aggregation'!L:L,'EPA Export Aggregation'!$A:$A,$B76,'EPA Export Aggregation'!$D:$D,$A$1)*IF($A76="CH4",About!$D$58,IF($A76="N2O",About!$D$59,1))</f>
        <v>1.8320619056699999E-2</v>
      </c>
      <c r="J76" s="415">
        <f>SUMIFS('EPA Export Aggregation'!M:M,'EPA Export Aggregation'!$A:$A,$B76,'EPA Export Aggregation'!$D:$D,$A$1)*IF($A76="CH4",About!$D$58,IF($A76="N2O",About!$D$59,1))</f>
        <v>1.93612306091E-2</v>
      </c>
      <c r="K76" s="415">
        <f>SUMIFS('EPA Export Aggregation'!N:N,'EPA Export Aggregation'!$A:$A,$B76,'EPA Export Aggregation'!$D:$D,$A$1)*IF($A76="CH4",About!$D$58,IF($A76="N2O",About!$D$59,1))</f>
        <v>2.3746897653000001E-2</v>
      </c>
      <c r="L76" s="415">
        <f>SUMIFS('EPA Export Aggregation'!O:O,'EPA Export Aggregation'!$A:$A,$B76,'EPA Export Aggregation'!$D:$D,$A$1)*IF($A76="CH4",About!$D$58,IF($A76="N2O",About!$D$59,1))</f>
        <v>2.41039117597E-2</v>
      </c>
      <c r="M76" s="415">
        <f>SUMIFS('EPA Export Aggregation'!P:P,'EPA Export Aggregation'!$A:$A,$B76,'EPA Export Aggregation'!$D:$D,$A$1)*IF($A76="CH4",About!$D$58,IF($A76="N2O",About!$D$59,1))</f>
        <v>1.4690736857700001E-2</v>
      </c>
      <c r="N76" s="415">
        <f>SUMIFS('EPA Export Aggregation'!Q:Q,'EPA Export Aggregation'!$A:$A,$B76,'EPA Export Aggregation'!$D:$D,$A$1)*IF($A76="CH4",About!$D$58,IF($A76="N2O",About!$D$59,1))</f>
        <v>9.7688075302999992E-3</v>
      </c>
      <c r="O76" s="415">
        <f>SUMIFS('EPA Export Aggregation'!R:R,'EPA Export Aggregation'!$A:$A,$B76,'EPA Export Aggregation'!$D:$D,$A$1)*IF($A76="CH4",About!$D$58,IF($A76="N2O",About!$D$59,1))</f>
        <v>9.3399774007000003E-3</v>
      </c>
      <c r="P76" s="415">
        <f>SUMIFS('EPA Export Aggregation'!S:S,'EPA Export Aggregation'!$A:$A,$B76,'EPA Export Aggregation'!$D:$D,$A$1)*IF($A76="CH4",About!$D$58,IF($A76="N2O",About!$D$59,1))</f>
        <v>9.8073945302000008E-3</v>
      </c>
      <c r="Q76" s="415">
        <f>SUMIFS('EPA Export Aggregation'!T:T,'EPA Export Aggregation'!$A:$A,$B76,'EPA Export Aggregation'!$D:$D,$A$1)*IF($A76="CH4",About!$D$58,IF($A76="N2O",About!$D$59,1))</f>
        <v>9.7650287450999993E-3</v>
      </c>
      <c r="R76" s="415">
        <f>SUMIFS('EPA Export Aggregation'!U:U,'EPA Export Aggregation'!$A:$A,$B76,'EPA Export Aggregation'!$D:$D,$A$1)*IF($A76="CH4",About!$D$58,IF($A76="N2O",About!$D$59,1))</f>
        <v>9.3764400581000003E-3</v>
      </c>
      <c r="S76" s="415">
        <f>SUMIFS('EPA Export Aggregation'!V:V,'EPA Export Aggregation'!$A:$A,$B76,'EPA Export Aggregation'!$D:$D,$A$1)*IF($A76="CH4",About!$D$58,IF($A76="N2O",About!$D$59,1))</f>
        <v>1.11516992398E-2</v>
      </c>
      <c r="T76" s="415">
        <f>SUMIFS('EPA Export Aggregation'!W:W,'EPA Export Aggregation'!$A:$A,$B76,'EPA Export Aggregation'!$D:$D,$A$1)*IF($A76="CH4",About!$D$58,IF($A76="N2O",About!$D$59,1))</f>
        <v>1.0853528684799999E-2</v>
      </c>
      <c r="U76" s="415">
        <f>SUMIFS('EPA Export Aggregation'!X:X,'EPA Export Aggregation'!$A:$A,$B76,'EPA Export Aggregation'!$D:$D,$A$1)*IF($A76="CH4",About!$D$58,IF($A76="N2O",About!$D$59,1))</f>
        <v>1.0219979112499999E-2</v>
      </c>
      <c r="V76" s="415">
        <f>SUMIFS('EPA Export Aggregation'!Y:Y,'EPA Export Aggregation'!$A:$A,$B76,'EPA Export Aggregation'!$D:$D,$A$1)*IF($A76="CH4",About!$D$58,IF($A76="N2O",About!$D$59,1))</f>
        <v>7.0700846311000003E-3</v>
      </c>
      <c r="W76" s="415">
        <f>SUMIFS('EPA Export Aggregation'!Z:Z,'EPA Export Aggregation'!$A:$A,$B76,'EPA Export Aggregation'!$D:$D,$A$1)*IF($A76="CH4",About!$D$58,IF($A76="N2O",About!$D$59,1))</f>
        <v>6.2451035178E-3</v>
      </c>
      <c r="X76" s="415">
        <f>SUMIFS('EPA Export Aggregation'!AA:AA,'EPA Export Aggregation'!$A:$A,$B76,'EPA Export Aggregation'!$D:$D,$A$1)*IF($A76="CH4",About!$D$58,IF($A76="N2O",About!$D$59,1))</f>
        <v>8.0483102073799995E-2</v>
      </c>
      <c r="Y76" s="415">
        <f>SUMIFS('EPA Export Aggregation'!AB:AB,'EPA Export Aggregation'!$A:$A,$B76,'EPA Export Aggregation'!$D:$D,$A$1)*IF($A76="CH4",About!$D$58,IF($A76="N2O",About!$D$59,1))</f>
        <v>8.7556342353500002E-2</v>
      </c>
      <c r="Z76" s="415">
        <f>SUMIFS('EPA Export Aggregation'!AC:AC,'EPA Export Aggregation'!$A:$A,$B76,'EPA Export Aggregation'!$D:$D,$A$1)*IF($A76="CH4",About!$D$58,IF($A76="N2O",About!$D$59,1))</f>
        <v>2.5262675871E-2</v>
      </c>
      <c r="AA76" s="415">
        <f>SUMIFS('EPA Export Aggregation'!AD:AD,'EPA Export Aggregation'!$A:$A,$B76,'EPA Export Aggregation'!$D:$D,$A$1)*IF($A76="CH4",About!$D$58,IF($A76="N2O",About!$D$59,1))</f>
        <v>1.8052316247800002E-2</v>
      </c>
      <c r="AB76" s="415">
        <f>SUMIFS('EPA Export Aggregation'!AE:AE,'EPA Export Aggregation'!$A:$A,$B76,'EPA Export Aggregation'!$D:$D,$A$1)*IF($A76="CH4",About!$D$58,IF($A76="N2O",About!$D$59,1))</f>
        <v>1.64611190287E-2</v>
      </c>
      <c r="AC76" s="415">
        <f>SUMIFS('EPA Export Aggregation'!AF:AF,'EPA Export Aggregation'!$A:$A,$B76,'EPA Export Aggregation'!$D:$D,$A$1)*IF($A76="CH4",About!$D$58,IF($A76="N2O",About!$D$59,1))</f>
        <v>1.51481103701E-2</v>
      </c>
      <c r="AD76" s="415">
        <f>SUMIFS('EPA Export Aggregation'!AG:AG,'EPA Export Aggregation'!$A:$A,$B76,'EPA Export Aggregation'!$D:$D,$A$1)*IF($A76="CH4",About!$D$58,IF($A76="N2O",About!$D$59,1))</f>
        <v>1.32685158372E-2</v>
      </c>
      <c r="AE76" s="415">
        <f>SUMIFS('EPA Export Aggregation'!AH:AH,'EPA Export Aggregation'!$A:$A,$B76,'EPA Export Aggregation'!$D:$D,$A$1)*IF($A76="CH4",About!$D$58,IF($A76="N2O",About!$D$59,1))</f>
        <v>1.3341334586499999E-2</v>
      </c>
      <c r="AF76" s="415">
        <f>SUMIFS('EPA Export Aggregation'!AI:AI,'EPA Export Aggregation'!$A:$A,$B76,'EPA Export Aggregation'!$D:$D,$A$1)*IF($A76="CH4",About!$D$58,IF($A76="N2O",About!$D$59,1))</f>
        <v>7.9030185197999994E-3</v>
      </c>
      <c r="AG76" s="415">
        <f>SUMIFS('EPA Export Aggregation'!AJ:AJ,'EPA Export Aggregation'!$A:$A,$B76,'EPA Export Aggregation'!$D:$D,$A$1)*IF($A76="CH4",About!$D$58,IF($A76="N2O",About!$D$59,1))</f>
        <v>7.9623342446999996E-3</v>
      </c>
      <c r="AH76" s="415">
        <f>SUMIFS('EPA Export Aggregation'!AK:AK,'EPA Export Aggregation'!$A:$A,$B76,'EPA Export Aggregation'!$D:$D,$A$1)*IF($A76="CH4",About!$D$58,IF($A76="N2O",About!$D$59,1))</f>
        <v>8.3078528208000001E-3</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0.13384612005131249</v>
      </c>
      <c r="D80" s="415">
        <f>SUMIFS('EPA Export Aggregation'!G:G,'EPA Export Aggregation'!$A:$A,$B80,'EPA Export Aggregation'!$D:$D,$A$1)*IF($A80="CH4",About!$D$58,IF($A80="N2O",About!$D$59,1))</f>
        <v>0.13384612005131249</v>
      </c>
      <c r="E80" s="415">
        <f>SUMIFS('EPA Export Aggregation'!H:H,'EPA Export Aggregation'!$A:$A,$B80,'EPA Export Aggregation'!$D:$D,$A$1)*IF($A80="CH4",About!$D$58,IF($A80="N2O",About!$D$59,1))</f>
        <v>0.13384612005131249</v>
      </c>
      <c r="F80" s="415">
        <f>SUMIFS('EPA Export Aggregation'!I:I,'EPA Export Aggregation'!$A:$A,$B80,'EPA Export Aggregation'!$D:$D,$A$1)*IF($A80="CH4",About!$D$58,IF($A80="N2O",About!$D$59,1))</f>
        <v>0.1673076507271907</v>
      </c>
      <c r="G80" s="415">
        <f>SUMIFS('EPA Export Aggregation'!J:J,'EPA Export Aggregation'!$A:$A,$B80,'EPA Export Aggregation'!$D:$D,$A$1)*IF($A80="CH4",About!$D$58,IF($A80="N2O",About!$D$59,1))</f>
        <v>0.1840384164019295</v>
      </c>
      <c r="H80" s="415">
        <f>SUMIFS('EPA Export Aggregation'!K:K,'EPA Export Aggregation'!$A:$A,$B80,'EPA Export Aggregation'!$D:$D,$A$1)*IF($A80="CH4",About!$D$58,IF($A80="N2O",About!$D$59,1))</f>
        <v>0.23127386567151861</v>
      </c>
      <c r="I80" s="415">
        <f>SUMIFS('EPA Export Aggregation'!L:L,'EPA Export Aggregation'!$A:$A,$B80,'EPA Export Aggregation'!$D:$D,$A$1)*IF($A80="CH4",About!$D$58,IF($A80="N2O",About!$D$59,1))</f>
        <v>0.25682103826749758</v>
      </c>
      <c r="J80" s="415">
        <f>SUMIFS('EPA Export Aggregation'!M:M,'EPA Export Aggregation'!$A:$A,$B80,'EPA Export Aggregation'!$D:$D,$A$1)*IF($A80="CH4",About!$D$58,IF($A80="N2O",About!$D$59,1))</f>
        <v>0.2714084881310766</v>
      </c>
      <c r="K80" s="415">
        <f>SUMIFS('EPA Export Aggregation'!N:N,'EPA Export Aggregation'!$A:$A,$B80,'EPA Export Aggregation'!$D:$D,$A$1)*IF($A80="CH4",About!$D$58,IF($A80="N2O",About!$D$59,1))</f>
        <v>0.33304658973348589</v>
      </c>
      <c r="L80" s="415">
        <f>SUMIFS('EPA Export Aggregation'!O:O,'EPA Export Aggregation'!$A:$A,$B80,'EPA Export Aggregation'!$D:$D,$A$1)*IF($A80="CH4",About!$D$58,IF($A80="N2O",About!$D$59,1))</f>
        <v>0.33821047383711972</v>
      </c>
      <c r="M80" s="415">
        <f>SUMIFS('EPA Export Aggregation'!P:P,'EPA Export Aggregation'!$A:$A,$B80,'EPA Export Aggregation'!$D:$D,$A$1)*IF($A80="CH4",About!$D$58,IF($A80="N2O",About!$D$59,1))</f>
        <v>0.28879646642537049</v>
      </c>
      <c r="N80" s="415">
        <f>SUMIFS('EPA Export Aggregation'!Q:Q,'EPA Export Aggregation'!$A:$A,$B80,'EPA Export Aggregation'!$D:$D,$A$1)*IF($A80="CH4",About!$D$58,IF($A80="N2O",About!$D$59,1))</f>
        <v>0.20347144959101249</v>
      </c>
      <c r="O80" s="415">
        <f>SUMIFS('EPA Export Aggregation'!R:R,'EPA Export Aggregation'!$A:$A,$B80,'EPA Export Aggregation'!$D:$D,$A$1)*IF($A80="CH4",About!$D$58,IF($A80="N2O",About!$D$59,1))</f>
        <v>0.19933909633971059</v>
      </c>
      <c r="P80" s="415">
        <f>SUMIFS('EPA Export Aggregation'!S:S,'EPA Export Aggregation'!$A:$A,$B80,'EPA Export Aggregation'!$D:$D,$A$1)*IF($A80="CH4",About!$D$58,IF($A80="N2O",About!$D$59,1))</f>
        <v>0.18390367737803751</v>
      </c>
      <c r="Q80" s="415">
        <f>SUMIFS('EPA Export Aggregation'!T:T,'EPA Export Aggregation'!$A:$A,$B80,'EPA Export Aggregation'!$D:$D,$A$1)*IF($A80="CH4",About!$D$58,IF($A80="N2O",About!$D$59,1))</f>
        <v>0.17098406787609169</v>
      </c>
      <c r="R80" s="415">
        <f>SUMIFS('EPA Export Aggregation'!U:U,'EPA Export Aggregation'!$A:$A,$B80,'EPA Export Aggregation'!$D:$D,$A$1)*IF($A80="CH4",About!$D$58,IF($A80="N2O",About!$D$59,1))</f>
        <v>0.1577232386112265</v>
      </c>
      <c r="S80" s="415">
        <f>SUMIFS('EPA Export Aggregation'!V:V,'EPA Export Aggregation'!$A:$A,$B80,'EPA Export Aggregation'!$D:$D,$A$1)*IF($A80="CH4",About!$D$58,IF($A80="N2O",About!$D$59,1))</f>
        <v>0.16835391618786821</v>
      </c>
      <c r="T80" s="415">
        <f>SUMIFS('EPA Export Aggregation'!W:W,'EPA Export Aggregation'!$A:$A,$B80,'EPA Export Aggregation'!$D:$D,$A$1)*IF($A80="CH4",About!$D$58,IF($A80="N2O",About!$D$59,1))</f>
        <v>0.16097735398587701</v>
      </c>
      <c r="U80" s="415">
        <f>SUMIFS('EPA Export Aggregation'!X:X,'EPA Export Aggregation'!$A:$A,$B80,'EPA Export Aggregation'!$D:$D,$A$1)*IF($A80="CH4",About!$D$58,IF($A80="N2O",About!$D$59,1))</f>
        <v>0.14491718696792641</v>
      </c>
      <c r="V80" s="415">
        <f>SUMIFS('EPA Export Aggregation'!Y:Y,'EPA Export Aggregation'!$A:$A,$B80,'EPA Export Aggregation'!$D:$D,$A$1)*IF($A80="CH4",About!$D$58,IF($A80="N2O",About!$D$59,1))</f>
        <v>8.9966960542895602E-2</v>
      </c>
      <c r="W80" s="415">
        <f>SUMIFS('EPA Export Aggregation'!Z:Z,'EPA Export Aggregation'!$A:$A,$B80,'EPA Export Aggregation'!$D:$D,$A$1)*IF($A80="CH4",About!$D$58,IF($A80="N2O",About!$D$59,1))</f>
        <v>8.0001789988583705E-2</v>
      </c>
      <c r="X80" s="415">
        <f>SUMIFS('EPA Export Aggregation'!AA:AA,'EPA Export Aggregation'!$A:$A,$B80,'EPA Export Aggregation'!$D:$D,$A$1)*IF($A80="CH4",About!$D$58,IF($A80="N2O",About!$D$59,1))</f>
        <v>0.29331321039288177</v>
      </c>
      <c r="Y80" s="415">
        <f>SUMIFS('EPA Export Aggregation'!AB:AB,'EPA Export Aggregation'!$A:$A,$B80,'EPA Export Aggregation'!$D:$D,$A$1)*IF($A80="CH4",About!$D$58,IF($A80="N2O",About!$D$59,1))</f>
        <v>0.23928228911482849</v>
      </c>
      <c r="Z80" s="415">
        <f>SUMIFS('EPA Export Aggregation'!AC:AC,'EPA Export Aggregation'!$A:$A,$B80,'EPA Export Aggregation'!$D:$D,$A$1)*IF($A80="CH4",About!$D$58,IF($A80="N2O",About!$D$59,1))</f>
        <v>0.2095444963104327</v>
      </c>
      <c r="AA80" s="415">
        <f>SUMIFS('EPA Export Aggregation'!AD:AD,'EPA Export Aggregation'!$A:$A,$B80,'EPA Export Aggregation'!$D:$D,$A$1)*IF($A80="CH4",About!$D$58,IF($A80="N2O",About!$D$59,1))</f>
        <v>0.21546395952739339</v>
      </c>
      <c r="AB80" s="415">
        <f>SUMIFS('EPA Export Aggregation'!AE:AE,'EPA Export Aggregation'!$A:$A,$B80,'EPA Export Aggregation'!$D:$D,$A$1)*IF($A80="CH4",About!$D$58,IF($A80="N2O",About!$D$59,1))</f>
        <v>0.2094478976626753</v>
      </c>
      <c r="AC80" s="415">
        <f>SUMIFS('EPA Export Aggregation'!AF:AF,'EPA Export Aggregation'!$A:$A,$B80,'EPA Export Aggregation'!$D:$D,$A$1)*IF($A80="CH4",About!$D$58,IF($A80="N2O",About!$D$59,1))</f>
        <v>0.1491903962600907</v>
      </c>
      <c r="AD80" s="415">
        <f>SUMIFS('EPA Export Aggregation'!AG:AG,'EPA Export Aggregation'!$A:$A,$B80,'EPA Export Aggregation'!$D:$D,$A$1)*IF($A80="CH4",About!$D$58,IF($A80="N2O",About!$D$59,1))</f>
        <v>0.1014208330404589</v>
      </c>
      <c r="AE80" s="415">
        <f>SUMIFS('EPA Export Aggregation'!AH:AH,'EPA Export Aggregation'!$A:$A,$B80,'EPA Export Aggregation'!$D:$D,$A$1)*IF($A80="CH4",About!$D$58,IF($A80="N2O",About!$D$59,1))</f>
        <v>9.1908194264926593E-2</v>
      </c>
      <c r="AF80" s="415">
        <f>SUMIFS('EPA Export Aggregation'!AI:AI,'EPA Export Aggregation'!$A:$A,$B80,'EPA Export Aggregation'!$D:$D,$A$1)*IF($A80="CH4",About!$D$58,IF($A80="N2O",About!$D$59,1))</f>
        <v>5.4009572097783801E-2</v>
      </c>
      <c r="AG80" s="415">
        <f>SUMIFS('EPA Export Aggregation'!AJ:AJ,'EPA Export Aggregation'!$A:$A,$B80,'EPA Export Aggregation'!$D:$D,$A$1)*IF($A80="CH4",About!$D$58,IF($A80="N2O",About!$D$59,1))</f>
        <v>5.1052132420198799E-2</v>
      </c>
      <c r="AH80" s="415">
        <f>SUMIFS('EPA Export Aggregation'!AK:AK,'EPA Export Aggregation'!$A:$A,$B80,'EPA Export Aggregation'!$D:$D,$A$1)*IF($A80="CH4",About!$D$58,IF($A80="N2O",About!$D$59,1))</f>
        <v>5.8117378194092101E-2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2.6905074800000001E-2</v>
      </c>
      <c r="D84" s="415">
        <f>SUMIFS('EPA Export Aggregation'!G:G,'EPA Export Aggregation'!$A:$A,$B84,'EPA Export Aggregation'!$D:$D,$A$1)*IF($A84="CH4",About!$D$58,IF($A84="N2O",About!$D$59,1))</f>
        <v>2.6905074800000001E-2</v>
      </c>
      <c r="E84" s="415">
        <f>SUMIFS('EPA Export Aggregation'!H:H,'EPA Export Aggregation'!$A:$A,$B84,'EPA Export Aggregation'!$D:$D,$A$1)*IF($A84="CH4",About!$D$58,IF($A84="N2O",About!$D$59,1))</f>
        <v>2.6905074800000001E-2</v>
      </c>
      <c r="F84" s="415">
        <f>SUMIFS('EPA Export Aggregation'!I:I,'EPA Export Aggregation'!$A:$A,$B84,'EPA Export Aggregation'!$D:$D,$A$1)*IF($A84="CH4",About!$D$58,IF($A84="N2O",About!$D$59,1))</f>
        <v>3.3631343500000001E-2</v>
      </c>
      <c r="G84" s="415">
        <f>SUMIFS('EPA Export Aggregation'!J:J,'EPA Export Aggregation'!$A:$A,$B84,'EPA Export Aggregation'!$D:$D,$A$1)*IF($A84="CH4",About!$D$58,IF($A84="N2O",About!$D$59,1))</f>
        <v>3.6994477849999999E-2</v>
      </c>
      <c r="H84" s="415">
        <f>SUMIFS('EPA Export Aggregation'!K:K,'EPA Export Aggregation'!$A:$A,$B84,'EPA Export Aggregation'!$D:$D,$A$1)*IF($A84="CH4",About!$D$58,IF($A84="N2O",About!$D$59,1))</f>
        <v>4.6489509499999998E-2</v>
      </c>
      <c r="I84" s="415">
        <f>SUMIFS('EPA Export Aggregation'!L:L,'EPA Export Aggregation'!$A:$A,$B84,'EPA Export Aggregation'!$D:$D,$A$1)*IF($A84="CH4",About!$D$58,IF($A84="N2O",About!$D$59,1))</f>
        <v>5.1624872850000003E-2</v>
      </c>
      <c r="J84" s="415">
        <f>SUMIFS('EPA Export Aggregation'!M:M,'EPA Export Aggregation'!$A:$A,$B84,'EPA Export Aggregation'!$D:$D,$A$1)*IF($A84="CH4",About!$D$58,IF($A84="N2O",About!$D$59,1))</f>
        <v>5.4557169949999998E-2</v>
      </c>
      <c r="K84" s="415">
        <f>SUMIFS('EPA Export Aggregation'!N:N,'EPA Export Aggregation'!$A:$A,$B84,'EPA Export Aggregation'!$D:$D,$A$1)*IF($A84="CH4",About!$D$58,IF($A84="N2O",About!$D$59,1))</f>
        <v>6.6896693300000004E-2</v>
      </c>
      <c r="L84" s="415">
        <f>SUMIFS('EPA Export Aggregation'!O:O,'EPA Export Aggregation'!$A:$A,$B84,'EPA Export Aggregation'!$D:$D,$A$1)*IF($A84="CH4",About!$D$58,IF($A84="N2O",About!$D$59,1))</f>
        <v>6.7884052850000001E-2</v>
      </c>
      <c r="M84" s="415">
        <f>SUMIFS('EPA Export Aggregation'!P:P,'EPA Export Aggregation'!$A:$A,$B84,'EPA Export Aggregation'!$D:$D,$A$1)*IF($A84="CH4",About!$D$58,IF($A84="N2O",About!$D$59,1))</f>
        <v>5.4867360550000001E-2</v>
      </c>
      <c r="N84" s="415">
        <f>SUMIFS('EPA Export Aggregation'!Q:Q,'EPA Export Aggregation'!$A:$A,$B84,'EPA Export Aggregation'!$D:$D,$A$1)*IF($A84="CH4",About!$D$58,IF($A84="N2O",About!$D$59,1))</f>
        <v>3.7305138449999997E-2</v>
      </c>
      <c r="O84" s="415">
        <f>SUMIFS('EPA Export Aggregation'!R:R,'EPA Export Aggregation'!$A:$A,$B84,'EPA Export Aggregation'!$D:$D,$A$1)*IF($A84="CH4",About!$D$58,IF($A84="N2O",About!$D$59,1))</f>
        <v>3.3112569250000001E-2</v>
      </c>
      <c r="P84" s="415">
        <f>SUMIFS('EPA Export Aggregation'!S:S,'EPA Export Aggregation'!$A:$A,$B84,'EPA Export Aggregation'!$D:$D,$A$1)*IF($A84="CH4",About!$D$58,IF($A84="N2O",About!$D$59,1))</f>
        <v>3.9891047899999997E-2</v>
      </c>
      <c r="Q84" s="415">
        <f>SUMIFS('EPA Export Aggregation'!T:T,'EPA Export Aggregation'!$A:$A,$B84,'EPA Export Aggregation'!$D:$D,$A$1)*IF($A84="CH4",About!$D$58,IF($A84="N2O",About!$D$59,1))</f>
        <v>3.829281055E-2</v>
      </c>
      <c r="R84" s="415">
        <f>SUMIFS('EPA Export Aggregation'!U:U,'EPA Export Aggregation'!$A:$A,$B84,'EPA Export Aggregation'!$D:$D,$A$1)*IF($A84="CH4",About!$D$58,IF($A84="N2O",About!$D$59,1))</f>
        <v>4.1640202250000001E-2</v>
      </c>
      <c r="S84" s="415">
        <f>SUMIFS('EPA Export Aggregation'!V:V,'EPA Export Aggregation'!$A:$A,$B84,'EPA Export Aggregation'!$D:$D,$A$1)*IF($A84="CH4",About!$D$58,IF($A84="N2O",About!$D$59,1))</f>
        <v>4.0436997549999999E-2</v>
      </c>
      <c r="T84" s="415">
        <f>SUMIFS('EPA Export Aggregation'!W:W,'EPA Export Aggregation'!$A:$A,$B84,'EPA Export Aggregation'!$D:$D,$A$1)*IF($A84="CH4",About!$D$58,IF($A84="N2O",About!$D$59,1))</f>
        <v>3.2534471600000003E-2</v>
      </c>
      <c r="U84" s="415">
        <f>SUMIFS('EPA Export Aggregation'!X:X,'EPA Export Aggregation'!$A:$A,$B84,'EPA Export Aggregation'!$D:$D,$A$1)*IF($A84="CH4",About!$D$58,IF($A84="N2O",About!$D$59,1))</f>
        <v>2.9875709800000001E-2</v>
      </c>
      <c r="V84" s="415">
        <f>SUMIFS('EPA Export Aggregation'!Y:Y,'EPA Export Aggregation'!$A:$A,$B84,'EPA Export Aggregation'!$D:$D,$A$1)*IF($A84="CH4",About!$D$58,IF($A84="N2O",About!$D$59,1))</f>
        <v>2.0541972750000002E-2</v>
      </c>
      <c r="W84" s="415">
        <f>SUMIFS('EPA Export Aggregation'!Z:Z,'EPA Export Aggregation'!$A:$A,$B84,'EPA Export Aggregation'!$D:$D,$A$1)*IF($A84="CH4",About!$D$58,IF($A84="N2O",About!$D$59,1))</f>
        <v>1.7750866000000001E-2</v>
      </c>
      <c r="X84" s="415">
        <f>SUMIFS('EPA Export Aggregation'!AA:AA,'EPA Export Aggregation'!$A:$A,$B84,'EPA Export Aggregation'!$D:$D,$A$1)*IF($A84="CH4",About!$D$58,IF($A84="N2O",About!$D$59,1))</f>
        <v>6.9247877700000002E-2</v>
      </c>
      <c r="Y84" s="415">
        <f>SUMIFS('EPA Export Aggregation'!AB:AB,'EPA Export Aggregation'!$A:$A,$B84,'EPA Export Aggregation'!$D:$D,$A$1)*IF($A84="CH4",About!$D$58,IF($A84="N2O",About!$D$59,1))</f>
        <v>4.1924474699999999E-2</v>
      </c>
      <c r="Z84" s="415">
        <f>SUMIFS('EPA Export Aggregation'!AC:AC,'EPA Export Aggregation'!$A:$A,$B84,'EPA Export Aggregation'!$D:$D,$A$1)*IF($A84="CH4",About!$D$58,IF($A84="N2O",About!$D$59,1))</f>
        <v>4.2464871299999998E-2</v>
      </c>
      <c r="AA84" s="415">
        <f>SUMIFS('EPA Export Aggregation'!AD:AD,'EPA Export Aggregation'!$A:$A,$B84,'EPA Export Aggregation'!$D:$D,$A$1)*IF($A84="CH4",About!$D$58,IF($A84="N2O",About!$D$59,1))</f>
        <v>3.3106243049999998E-2</v>
      </c>
      <c r="AB84" s="415">
        <f>SUMIFS('EPA Export Aggregation'!AE:AE,'EPA Export Aggregation'!$A:$A,$B84,'EPA Export Aggregation'!$D:$D,$A$1)*IF($A84="CH4",About!$D$58,IF($A84="N2O",About!$D$59,1))</f>
        <v>3.1209428800000001E-2</v>
      </c>
      <c r="AC84" s="415">
        <f>SUMIFS('EPA Export Aggregation'!AF:AF,'EPA Export Aggregation'!$A:$A,$B84,'EPA Export Aggregation'!$D:$D,$A$1)*IF($A84="CH4",About!$D$58,IF($A84="N2O",About!$D$59,1))</f>
        <v>3.0373491499999999E-2</v>
      </c>
      <c r="AD84" s="415">
        <f>SUMIFS('EPA Export Aggregation'!AG:AG,'EPA Export Aggregation'!$A:$A,$B84,'EPA Export Aggregation'!$D:$D,$A$1)*IF($A84="CH4",About!$D$58,IF($A84="N2O",About!$D$59,1))</f>
        <v>2.9518615549999998E-2</v>
      </c>
      <c r="AE84" s="415">
        <f>SUMIFS('EPA Export Aggregation'!AH:AH,'EPA Export Aggregation'!$A:$A,$B84,'EPA Export Aggregation'!$D:$D,$A$1)*IF($A84="CH4",About!$D$58,IF($A84="N2O",About!$D$59,1))</f>
        <v>3.0688222300000002E-2</v>
      </c>
      <c r="AF84" s="415">
        <f>SUMIFS('EPA Export Aggregation'!AI:AI,'EPA Export Aggregation'!$A:$A,$B84,'EPA Export Aggregation'!$D:$D,$A$1)*IF($A84="CH4",About!$D$58,IF($A84="N2O",About!$D$59,1))</f>
        <v>1.8489609649999999E-2</v>
      </c>
      <c r="AG84" s="415">
        <f>SUMIFS('EPA Export Aggregation'!AJ:AJ,'EPA Export Aggregation'!$A:$A,$B84,'EPA Export Aggregation'!$D:$D,$A$1)*IF($A84="CH4",About!$D$58,IF($A84="N2O",About!$D$59,1))</f>
        <v>2.15470325E-2</v>
      </c>
      <c r="AH84" s="415">
        <f>SUMIFS('EPA Export Aggregation'!AK:AK,'EPA Export Aggregation'!$A:$A,$B84,'EPA Export Aggregation'!$D:$D,$A$1)*IF($A84="CH4",About!$D$58,IF($A84="N2O",About!$D$59,1))</f>
        <v>2.6001058000000001E-2</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2.3629664099999999E-3</v>
      </c>
      <c r="D87" s="415">
        <f>SUMIFS('EPA Export Aggregation'!$F:$F,'EPA Export Aggregation'!$A:$A,$B87,'EPA Export Aggregation'!$D:$D,$A$1)*IF($A87="CH4",About!$D$58,IF($A87="N2O",About!$D$59,1))</f>
        <v>2.3629664099999999E-3</v>
      </c>
      <c r="E87" s="415">
        <f>SUMIFS('EPA Export Aggregation'!$F:$F,'EPA Export Aggregation'!$A:$A,$B87,'EPA Export Aggregation'!$D:$D,$A$1)*IF($A87="CH4",About!$D$58,IF($A87="N2O",About!$D$59,1))</f>
        <v>2.3629664099999999E-3</v>
      </c>
      <c r="F87" s="415">
        <f>SUMIFS('EPA Export Aggregation'!$F:$F,'EPA Export Aggregation'!$A:$A,$B87,'EPA Export Aggregation'!$D:$D,$A$1)*IF($A87="CH4",About!$D$58,IF($A87="N2O",About!$D$59,1))</f>
        <v>2.3629664099999999E-3</v>
      </c>
      <c r="G87" s="415">
        <f>SUMIFS('EPA Export Aggregation'!$F:$F,'EPA Export Aggregation'!$A:$A,$B87,'EPA Export Aggregation'!$D:$D,$A$1)*IF($A87="CH4",About!$D$58,IF($A87="N2O",About!$D$59,1))</f>
        <v>2.3629664099999999E-3</v>
      </c>
      <c r="H87" s="415">
        <f>SUMIFS('EPA Export Aggregation'!$F:$F,'EPA Export Aggregation'!$A:$A,$B87,'EPA Export Aggregation'!$D:$D,$A$1)*IF($A87="CH4",About!$D$58,IF($A87="N2O",About!$D$59,1))</f>
        <v>2.3629664099999999E-3</v>
      </c>
      <c r="I87" s="415">
        <f>SUMIFS('EPA Export Aggregation'!$F:$F,'EPA Export Aggregation'!$A:$A,$B87,'EPA Export Aggregation'!$D:$D,$A$1)*IF($A87="CH4",About!$D$58,IF($A87="N2O",About!$D$59,1))</f>
        <v>2.3629664099999999E-3</v>
      </c>
      <c r="J87" s="415">
        <f>SUMIFS('EPA Export Aggregation'!$F:$F,'EPA Export Aggregation'!$A:$A,$B87,'EPA Export Aggregation'!$D:$D,$A$1)*IF($A87="CH4",About!$D$58,IF($A87="N2O",About!$D$59,1))</f>
        <v>2.3629664099999999E-3</v>
      </c>
      <c r="K87" s="415">
        <f>SUMIFS('EPA Export Aggregation'!$F:$F,'EPA Export Aggregation'!$A:$A,$B87,'EPA Export Aggregation'!$D:$D,$A$1)*IF($A87="CH4",About!$D$58,IF($A87="N2O",About!$D$59,1))</f>
        <v>2.3629664099999999E-3</v>
      </c>
      <c r="L87" s="415">
        <f>SUMIFS('EPA Export Aggregation'!$F:$F,'EPA Export Aggregation'!$A:$A,$B87,'EPA Export Aggregation'!$D:$D,$A$1)*IF($A87="CH4",About!$D$58,IF($A87="N2O",About!$D$59,1))</f>
        <v>2.3629664099999999E-3</v>
      </c>
      <c r="M87" s="415">
        <f>SUMIFS('EPA Export Aggregation'!$F:$F,'EPA Export Aggregation'!$A:$A,$B87,'EPA Export Aggregation'!$D:$D,$A$1)*IF($A87="CH4",About!$D$58,IF($A87="N2O",About!$D$59,1))</f>
        <v>2.3629664099999999E-3</v>
      </c>
      <c r="N87" s="415">
        <f>SUMIFS('EPA Export Aggregation'!$F:$F,'EPA Export Aggregation'!$A:$A,$B87,'EPA Export Aggregation'!$D:$D,$A$1)*IF($A87="CH4",About!$D$58,IF($A87="N2O",About!$D$59,1))</f>
        <v>2.3629664099999999E-3</v>
      </c>
      <c r="O87" s="415">
        <f>SUMIFS('EPA Export Aggregation'!$F:$F,'EPA Export Aggregation'!$A:$A,$B87,'EPA Export Aggregation'!$D:$D,$A$1)*IF($A87="CH4",About!$D$58,IF($A87="N2O",About!$D$59,1))</f>
        <v>2.3629664099999999E-3</v>
      </c>
      <c r="P87" s="415">
        <f>SUMIFS('EPA Export Aggregation'!$F:$F,'EPA Export Aggregation'!$A:$A,$B87,'EPA Export Aggregation'!$D:$D,$A$1)*IF($A87="CH4",About!$D$58,IF($A87="N2O",About!$D$59,1))</f>
        <v>2.3629664099999999E-3</v>
      </c>
      <c r="Q87" s="415">
        <f>SUMIFS('EPA Export Aggregation'!$F:$F,'EPA Export Aggregation'!$A:$A,$B87,'EPA Export Aggregation'!$D:$D,$A$1)*IF($A87="CH4",About!$D$58,IF($A87="N2O",About!$D$59,1))</f>
        <v>2.3629664099999999E-3</v>
      </c>
      <c r="R87" s="415">
        <f>SUMIFS('EPA Export Aggregation'!$F:$F,'EPA Export Aggregation'!$A:$A,$B87,'EPA Export Aggregation'!$D:$D,$A$1)*IF($A87="CH4",About!$D$58,IF($A87="N2O",About!$D$59,1))</f>
        <v>2.3629664099999999E-3</v>
      </c>
      <c r="S87" s="415">
        <f>SUMIFS('EPA Export Aggregation'!$F:$F,'EPA Export Aggregation'!$A:$A,$B87,'EPA Export Aggregation'!$D:$D,$A$1)*IF($A87="CH4",About!$D$58,IF($A87="N2O",About!$D$59,1))</f>
        <v>2.3629664099999999E-3</v>
      </c>
      <c r="T87" s="415">
        <f>SUMIFS('EPA Export Aggregation'!$F:$F,'EPA Export Aggregation'!$A:$A,$B87,'EPA Export Aggregation'!$D:$D,$A$1)*IF($A87="CH4",About!$D$58,IF($A87="N2O",About!$D$59,1))</f>
        <v>2.3629664099999999E-3</v>
      </c>
      <c r="U87" s="415">
        <f>SUMIFS('EPA Export Aggregation'!$F:$F,'EPA Export Aggregation'!$A:$A,$B87,'EPA Export Aggregation'!$D:$D,$A$1)*IF($A87="CH4",About!$D$58,IF($A87="N2O",About!$D$59,1))</f>
        <v>2.3629664099999999E-3</v>
      </c>
      <c r="V87" s="415">
        <f>SUMIFS('EPA Export Aggregation'!$F:$F,'EPA Export Aggregation'!$A:$A,$B87,'EPA Export Aggregation'!$D:$D,$A$1)*IF($A87="CH4",About!$D$58,IF($A87="N2O",About!$D$59,1))</f>
        <v>2.3629664099999999E-3</v>
      </c>
      <c r="W87" s="415">
        <f>SUMIFS('EPA Export Aggregation'!$F:$F,'EPA Export Aggregation'!$A:$A,$B87,'EPA Export Aggregation'!$D:$D,$A$1)*IF($A87="CH4",About!$D$58,IF($A87="N2O",About!$D$59,1))</f>
        <v>2.3629664099999999E-3</v>
      </c>
      <c r="X87" s="415">
        <f>SUMIFS('EPA Export Aggregation'!$F:$F,'EPA Export Aggregation'!$A:$A,$B87,'EPA Export Aggregation'!$D:$D,$A$1)*IF($A87="CH4",About!$D$58,IF($A87="N2O",About!$D$59,1))</f>
        <v>2.3629664099999999E-3</v>
      </c>
      <c r="Y87" s="415">
        <f>SUMIFS('EPA Export Aggregation'!$F:$F,'EPA Export Aggregation'!$A:$A,$B87,'EPA Export Aggregation'!$D:$D,$A$1)*IF($A87="CH4",About!$D$58,IF($A87="N2O",About!$D$59,1))</f>
        <v>2.3629664099999999E-3</v>
      </c>
      <c r="Z87" s="415">
        <f>SUMIFS('EPA Export Aggregation'!$F:$F,'EPA Export Aggregation'!$A:$A,$B87,'EPA Export Aggregation'!$D:$D,$A$1)*IF($A87="CH4",About!$D$58,IF($A87="N2O",About!$D$59,1))</f>
        <v>2.3629664099999999E-3</v>
      </c>
      <c r="AA87" s="415">
        <f>SUMIFS('EPA Export Aggregation'!$F:$F,'EPA Export Aggregation'!$A:$A,$B87,'EPA Export Aggregation'!$D:$D,$A$1)*IF($A87="CH4",About!$D$58,IF($A87="N2O",About!$D$59,1))</f>
        <v>2.3629664099999999E-3</v>
      </c>
      <c r="AB87" s="415">
        <f>SUMIFS('EPA Export Aggregation'!$F:$F,'EPA Export Aggregation'!$A:$A,$B87,'EPA Export Aggregation'!$D:$D,$A$1)*IF($A87="CH4",About!$D$58,IF($A87="N2O",About!$D$59,1))</f>
        <v>2.3629664099999999E-3</v>
      </c>
      <c r="AC87" s="415">
        <f>SUMIFS('EPA Export Aggregation'!$F:$F,'EPA Export Aggregation'!$A:$A,$B87,'EPA Export Aggregation'!$D:$D,$A$1)*IF($A87="CH4",About!$D$58,IF($A87="N2O",About!$D$59,1))</f>
        <v>2.3629664099999999E-3</v>
      </c>
      <c r="AD87" s="415">
        <f>SUMIFS('EPA Export Aggregation'!$F:$F,'EPA Export Aggregation'!$A:$A,$B87,'EPA Export Aggregation'!$D:$D,$A$1)*IF($A87="CH4",About!$D$58,IF($A87="N2O",About!$D$59,1))</f>
        <v>2.3629664099999999E-3</v>
      </c>
      <c r="AE87" s="415">
        <f>SUMIFS('EPA Export Aggregation'!$F:$F,'EPA Export Aggregation'!$A:$A,$B87,'EPA Export Aggregation'!$D:$D,$A$1)*IF($A87="CH4",About!$D$58,IF($A87="N2O",About!$D$59,1))</f>
        <v>2.3629664099999999E-3</v>
      </c>
      <c r="AF87" s="415">
        <f>SUMIFS('EPA Export Aggregation'!$F:$F,'EPA Export Aggregation'!$A:$A,$B87,'EPA Export Aggregation'!$D:$D,$A$1)*IF($A87="CH4",About!$D$58,IF($A87="N2O",About!$D$59,1))</f>
        <v>2.3629664099999999E-3</v>
      </c>
      <c r="AG87" s="415">
        <f>SUMIFS('EPA Export Aggregation'!$F:$F,'EPA Export Aggregation'!$A:$A,$B87,'EPA Export Aggregation'!$D:$D,$A$1)*IF($A87="CH4",About!$D$58,IF($A87="N2O",About!$D$59,1))</f>
        <v>2.3629664099999999E-3</v>
      </c>
      <c r="AH87" s="415">
        <f>SUMIFS('EPA Export Aggregation'!$F:$F,'EPA Export Aggregation'!$A:$A,$B87,'EPA Export Aggregation'!$D:$D,$A$1)*IF($A87="CH4",About!$D$58,IF($A87="N2O",About!$D$59,1))</f>
        <v>2.3629664099999999E-3</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2" t="s">
        <v>472</v>
      </c>
      <c r="B2" s="452"/>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53" t="s">
        <v>475</v>
      </c>
      <c r="B6" s="242" t="s">
        <v>476</v>
      </c>
      <c r="C6" s="242" t="s">
        <v>477</v>
      </c>
      <c r="D6" s="242" t="s">
        <v>478</v>
      </c>
      <c r="E6" s="242" t="s">
        <v>479</v>
      </c>
      <c r="F6" s="242" t="s">
        <v>480</v>
      </c>
      <c r="G6" s="242" t="s">
        <v>481</v>
      </c>
      <c r="H6" s="242" t="s">
        <v>482</v>
      </c>
    </row>
    <row r="7" spans="1:8" ht="14.65" thickBot="1" x14ac:dyDescent="0.5">
      <c r="A7" s="454"/>
      <c r="B7" s="455" t="s">
        <v>483</v>
      </c>
      <c r="C7" s="456"/>
      <c r="D7" s="456"/>
      <c r="E7" s="456"/>
      <c r="F7" s="456"/>
      <c r="G7" s="456"/>
      <c r="H7" s="457"/>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58" t="s">
        <v>533</v>
      </c>
      <c r="B69" s="459"/>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60" t="s">
        <v>475</v>
      </c>
      <c r="B72" s="463" t="s">
        <v>535</v>
      </c>
      <c r="C72" s="464"/>
      <c r="D72" s="463" t="s">
        <v>536</v>
      </c>
      <c r="E72" s="465"/>
      <c r="F72" s="466"/>
      <c r="G72" s="463" t="s">
        <v>537</v>
      </c>
      <c r="H72" s="467"/>
      <c r="I72" s="467"/>
      <c r="J72" s="464"/>
    </row>
    <row r="73" spans="1:10" x14ac:dyDescent="0.45">
      <c r="A73" s="461"/>
      <c r="B73" s="468" t="s">
        <v>538</v>
      </c>
      <c r="C73" s="469"/>
      <c r="D73" s="472" t="s">
        <v>539</v>
      </c>
      <c r="E73" s="468" t="s">
        <v>477</v>
      </c>
      <c r="F73" s="469" t="s">
        <v>478</v>
      </c>
      <c r="G73" s="472" t="s">
        <v>540</v>
      </c>
      <c r="H73" s="472" t="s">
        <v>477</v>
      </c>
      <c r="I73" s="472" t="s">
        <v>478</v>
      </c>
      <c r="J73" s="238" t="s">
        <v>476</v>
      </c>
    </row>
    <row r="74" spans="1:10" x14ac:dyDescent="0.45">
      <c r="A74" s="461"/>
      <c r="B74" s="470"/>
      <c r="C74" s="471"/>
      <c r="D74" s="473"/>
      <c r="E74" s="470"/>
      <c r="F74" s="471"/>
      <c r="G74" s="474"/>
      <c r="H74" s="473"/>
      <c r="I74" s="473"/>
      <c r="J74" s="238" t="s">
        <v>541</v>
      </c>
    </row>
    <row r="75" spans="1:10" ht="14.65" thickBot="1" x14ac:dyDescent="0.5">
      <c r="A75" s="462"/>
      <c r="B75" s="241" t="s">
        <v>542</v>
      </c>
      <c r="C75" s="47" t="s">
        <v>543</v>
      </c>
      <c r="D75" s="47" t="s">
        <v>544</v>
      </c>
      <c r="E75" s="480" t="s">
        <v>545</v>
      </c>
      <c r="F75" s="481"/>
      <c r="G75" s="480" t="s">
        <v>483</v>
      </c>
      <c r="H75" s="478"/>
      <c r="I75" s="478"/>
      <c r="J75" s="479"/>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2" t="s">
        <v>608</v>
      </c>
      <c r="B410" s="452"/>
      <c r="C410" s="452"/>
      <c r="D410" s="452"/>
      <c r="E410" s="452"/>
      <c r="F410" s="452"/>
      <c r="G410" s="452"/>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75" t="s">
        <v>483</v>
      </c>
      <c r="C415" s="475"/>
      <c r="D415" s="476"/>
      <c r="E415" s="477" t="s">
        <v>616</v>
      </c>
      <c r="F415" s="475"/>
      <c r="G415" s="476"/>
      <c r="H415" s="477" t="s">
        <v>483</v>
      </c>
      <c r="I415" s="478"/>
      <c r="J415" s="478"/>
      <c r="K415" s="478"/>
      <c r="L415" s="478"/>
      <c r="M415" s="479"/>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75" t="s">
        <v>483</v>
      </c>
      <c r="C519" s="475"/>
      <c r="D519" s="475"/>
      <c r="E519" s="475"/>
      <c r="F519" s="475"/>
      <c r="G519" s="476"/>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92" t="s">
        <v>475</v>
      </c>
      <c r="B605" s="64" t="s">
        <v>764</v>
      </c>
      <c r="C605" s="64" t="s">
        <v>765</v>
      </c>
      <c r="D605" s="64" t="s">
        <v>766</v>
      </c>
      <c r="E605" s="64" t="s">
        <v>614</v>
      </c>
      <c r="F605" s="64" t="s">
        <v>480</v>
      </c>
      <c r="G605" s="64" t="s">
        <v>481</v>
      </c>
    </row>
    <row r="606" spans="1:7" ht="14.65" thickBot="1" x14ac:dyDescent="0.5">
      <c r="A606" s="493"/>
      <c r="B606" s="494" t="s">
        <v>483</v>
      </c>
      <c r="C606" s="495"/>
      <c r="D606" s="495"/>
      <c r="E606" s="495"/>
      <c r="F606" s="495"/>
      <c r="G606" s="496"/>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99" t="s">
        <v>790</v>
      </c>
      <c r="B633" s="49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87" t="s">
        <v>791</v>
      </c>
      <c r="B637" s="231" t="s">
        <v>792</v>
      </c>
      <c r="C637" s="232" t="s">
        <v>477</v>
      </c>
      <c r="D637" s="232" t="s">
        <v>478</v>
      </c>
      <c r="E637" s="232" t="s">
        <v>614</v>
      </c>
      <c r="F637" s="233" t="s">
        <v>480</v>
      </c>
      <c r="G637" s="234" t="s">
        <v>481</v>
      </c>
      <c r="H637" s="233" t="s">
        <v>615</v>
      </c>
    </row>
    <row r="638" spans="1:8" ht="14.65" thickBot="1" x14ac:dyDescent="0.5">
      <c r="A638" s="488"/>
      <c r="B638" s="489" t="s">
        <v>483</v>
      </c>
      <c r="C638" s="490"/>
      <c r="D638" s="490"/>
      <c r="E638" s="490"/>
      <c r="F638" s="490"/>
      <c r="G638" s="490"/>
      <c r="H638" s="491"/>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0" t="s">
        <v>11</v>
      </c>
      <c r="B1" s="500"/>
      <c r="C1" s="500"/>
      <c r="D1" s="500"/>
      <c r="E1" s="500"/>
    </row>
    <row r="2" spans="1:5" x14ac:dyDescent="0.45">
      <c r="A2" s="501" t="s">
        <v>152</v>
      </c>
      <c r="B2" s="501"/>
      <c r="C2" s="501"/>
      <c r="D2" s="501"/>
      <c r="E2" s="501"/>
    </row>
    <row r="19" spans="1:5" x14ac:dyDescent="0.45">
      <c r="A19" t="s">
        <v>153</v>
      </c>
    </row>
    <row r="20" spans="1:5" x14ac:dyDescent="0.45">
      <c r="A20">
        <v>155400</v>
      </c>
      <c r="B20" t="s">
        <v>154</v>
      </c>
    </row>
    <row r="21" spans="1:5" x14ac:dyDescent="0.45">
      <c r="A21" s="501" t="s">
        <v>155</v>
      </c>
      <c r="B21" s="501"/>
      <c r="C21" s="501"/>
      <c r="D21" s="501"/>
      <c r="E21" s="501"/>
    </row>
    <row r="38" spans="1:5" x14ac:dyDescent="0.45">
      <c r="A38" t="s">
        <v>153</v>
      </c>
    </row>
    <row r="39" spans="1:5" x14ac:dyDescent="0.45">
      <c r="A39">
        <v>100800</v>
      </c>
      <c r="B39" t="s">
        <v>154</v>
      </c>
    </row>
    <row r="40" spans="1:5" x14ac:dyDescent="0.45">
      <c r="A40" s="501" t="s">
        <v>156</v>
      </c>
      <c r="B40" s="501"/>
      <c r="C40" s="501"/>
      <c r="D40" s="501"/>
      <c r="E40" s="501"/>
    </row>
    <row r="57" spans="1:5" ht="14.65" thickBot="1" x14ac:dyDescent="0.5">
      <c r="A57" t="s">
        <v>153</v>
      </c>
    </row>
    <row r="58" spans="1:5" ht="14.65" thickBot="1" x14ac:dyDescent="0.5">
      <c r="A58" s="4">
        <v>194000</v>
      </c>
      <c r="B58" t="s">
        <v>157</v>
      </c>
    </row>
    <row r="60" spans="1:5" x14ac:dyDescent="0.45">
      <c r="A60" s="500" t="s">
        <v>158</v>
      </c>
      <c r="B60" s="500"/>
      <c r="C60" s="500"/>
      <c r="D60" s="500"/>
      <c r="E60" s="500"/>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0" t="s">
        <v>159</v>
      </c>
      <c r="B89" s="500"/>
      <c r="C89" s="500"/>
      <c r="D89" s="500"/>
      <c r="E89" s="500"/>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0" t="s">
        <v>160</v>
      </c>
      <c r="B98" s="500"/>
      <c r="C98" s="500"/>
      <c r="D98" s="500"/>
      <c r="E98" s="500"/>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0" t="s">
        <v>162</v>
      </c>
      <c r="B109" s="500"/>
      <c r="C109" s="500"/>
      <c r="D109" s="500"/>
      <c r="E109" s="500"/>
    </row>
    <row r="110" spans="1:5" ht="14.65" thickBot="1" x14ac:dyDescent="0.5"/>
    <row r="111" spans="1:5" ht="14.65" thickBot="1" x14ac:dyDescent="0.5">
      <c r="A111" s="9">
        <f>A122</f>
        <v>0.20481927710843381</v>
      </c>
      <c r="B111" t="s">
        <v>379</v>
      </c>
    </row>
    <row r="113" spans="1:12" x14ac:dyDescent="0.45">
      <c r="A113" s="500" t="s">
        <v>161</v>
      </c>
      <c r="B113" s="500"/>
      <c r="C113" s="500"/>
      <c r="D113" s="500"/>
      <c r="E113" s="500"/>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0" t="s">
        <v>380</v>
      </c>
      <c r="B124" s="500"/>
      <c r="C124" s="500"/>
      <c r="D124" s="500"/>
      <c r="E124" s="500"/>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0" t="s">
        <v>100</v>
      </c>
      <c r="B134" s="500"/>
      <c r="C134" s="500"/>
      <c r="D134" s="500"/>
      <c r="E134" s="500"/>
    </row>
    <row r="135" spans="1:12" x14ac:dyDescent="0.45">
      <c r="A135" s="16" t="s">
        <v>397</v>
      </c>
      <c r="B135" s="17"/>
      <c r="C135" s="17"/>
      <c r="D135" s="17"/>
      <c r="E135" s="17"/>
      <c r="F135" s="17"/>
      <c r="G135" s="17"/>
    </row>
    <row r="136" spans="1:12" x14ac:dyDescent="0.45">
      <c r="A136" s="18"/>
      <c r="B136" s="503" t="s">
        <v>398</v>
      </c>
      <c r="C136" s="504"/>
      <c r="D136" s="504"/>
      <c r="E136" s="505"/>
      <c r="F136" s="17"/>
      <c r="G136" s="17"/>
    </row>
    <row r="137" spans="1:12" x14ac:dyDescent="0.45">
      <c r="A137" s="19"/>
      <c r="B137" s="503" t="s">
        <v>399</v>
      </c>
      <c r="C137" s="505"/>
      <c r="D137" s="503" t="s">
        <v>400</v>
      </c>
      <c r="E137" s="505"/>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0" t="s">
        <v>165</v>
      </c>
      <c r="B165" s="500"/>
      <c r="C165" s="500"/>
      <c r="D165" s="500"/>
      <c r="E165" s="500"/>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0" t="s">
        <v>387</v>
      </c>
      <c r="B169" s="500"/>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0" t="s">
        <v>172</v>
      </c>
      <c r="B174" s="500"/>
      <c r="C174" s="500"/>
      <c r="D174" s="500"/>
      <c r="E174" s="500"/>
    </row>
    <row r="175" spans="1:7" ht="14.65" thickBot="1" x14ac:dyDescent="0.5">
      <c r="A175" t="s">
        <v>396</v>
      </c>
      <c r="B175" s="35">
        <v>0.1246</v>
      </c>
    </row>
    <row r="176" spans="1:7" ht="14.65" thickBot="1" x14ac:dyDescent="0.5">
      <c r="A176" t="s">
        <v>392</v>
      </c>
      <c r="B176" s="34">
        <f>1-B175</f>
        <v>0.87539999999999996</v>
      </c>
    </row>
    <row r="178" spans="1:5" x14ac:dyDescent="0.45">
      <c r="A178" s="500" t="s">
        <v>168</v>
      </c>
      <c r="B178" s="500"/>
      <c r="C178" s="500"/>
      <c r="D178" s="500"/>
      <c r="E178" s="500"/>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0" t="s">
        <v>170</v>
      </c>
      <c r="B183" s="500"/>
      <c r="C183" s="500"/>
      <c r="D183" s="500"/>
      <c r="E183" s="500"/>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0" t="s">
        <v>182</v>
      </c>
      <c r="B191" s="500"/>
      <c r="C191" s="500"/>
      <c r="D191" s="500"/>
      <c r="E191" s="500"/>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2" t="s">
        <v>2971</v>
      </c>
      <c r="C201" s="502"/>
      <c r="D201" s="502"/>
      <c r="E201" s="502"/>
      <c r="F201" s="502"/>
      <c r="G201" s="502"/>
      <c r="H201" s="502"/>
      <c r="I201" s="502"/>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2" t="s">
        <v>2971</v>
      </c>
      <c r="C209" s="502"/>
      <c r="D209" s="502"/>
      <c r="E209" s="502"/>
      <c r="F209" s="502"/>
      <c r="G209" s="502"/>
      <c r="H209" s="502"/>
      <c r="I209" s="502"/>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2" t="s">
        <v>2971</v>
      </c>
      <c r="C217" s="502"/>
      <c r="D217" s="502"/>
      <c r="E217" s="502"/>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2026-09-28T17:22:18Z</dcterms:modified>
</cp:coreProperties>
</file>