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AL\webappdata\"/>
    </mc:Choice>
  </mc:AlternateContent>
  <xr:revisionPtr revIDLastSave="0" documentId="8_{A2F62B56-618E-494D-ADAE-E3786AA0310C}"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O49" i="26" s="1"/>
  <c r="P49" i="26" s="1"/>
  <c r="G10" i="26"/>
  <c r="J10" i="26" s="1"/>
  <c r="K10" i="26" s="1"/>
  <c r="B3" i="25"/>
  <c r="J35" i="26"/>
  <c r="K35" i="26" s="1"/>
  <c r="O35" i="26"/>
  <c r="P35" i="26" s="1"/>
  <c r="F3" i="25"/>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X4" i="28"/>
  <c r="AF4" i="28"/>
  <c r="P5" i="28"/>
  <c r="H6" i="28"/>
  <c r="P6" i="28"/>
  <c r="H7" i="28"/>
  <c r="P7" i="28"/>
  <c r="H8" i="28"/>
  <c r="X8" i="28"/>
  <c r="AF8" i="28"/>
  <c r="P9" i="28"/>
  <c r="P10" i="28"/>
  <c r="X10" i="28"/>
  <c r="AF10" i="28"/>
  <c r="P11" i="28"/>
  <c r="S12" i="28"/>
  <c r="AD12" i="28"/>
  <c r="S13" i="28"/>
  <c r="AF13" i="28"/>
  <c r="Z15" i="28"/>
  <c r="G17" i="28"/>
  <c r="Z17" i="28"/>
  <c r="P18" i="28"/>
  <c r="G21" i="28"/>
  <c r="Z21" i="28"/>
  <c r="P22" i="28"/>
  <c r="Z23" i="28"/>
  <c r="P24" i="28"/>
  <c r="P26" i="28"/>
  <c r="G27" i="28"/>
  <c r="Z27" i="28"/>
  <c r="P28" i="28"/>
  <c r="G29" i="28"/>
  <c r="AB31" i="28"/>
  <c r="X32" i="28"/>
  <c r="W33" i="28"/>
  <c r="P34" i="28"/>
  <c r="N35" i="28"/>
  <c r="M36" i="28"/>
  <c r="G39"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49" i="26" l="1"/>
  <c r="K49" i="26" s="1"/>
  <c r="N13" i="23"/>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AA1" i="28" s="1"/>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V1" i="28" s="1"/>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S1" i="28" s="1"/>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H1" i="28" l="1"/>
  <c r="F1" i="28"/>
  <c r="H1" i="28"/>
  <c r="P1" i="28"/>
  <c r="L1" i="28"/>
  <c r="Z1" i="28"/>
  <c r="U1" i="28"/>
  <c r="AG1" i="28"/>
  <c r="R1" i="28"/>
  <c r="G7" i="26" s="1"/>
  <c r="J7" i="26" s="1"/>
  <c r="T1" i="28"/>
  <c r="K1" i="28"/>
  <c r="M1" i="28"/>
  <c r="AD1" i="28"/>
  <c r="X1" i="28"/>
  <c r="J1" i="28"/>
  <c r="D1" i="28"/>
  <c r="AF1" i="28"/>
  <c r="E1" i="28"/>
  <c r="AB1" i="28"/>
  <c r="M12" i="23"/>
  <c r="L12" i="23" s="1"/>
  <c r="J34" i="19" s="1"/>
  <c r="C1" i="28"/>
  <c r="G6"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7" i="26" l="1"/>
  <c r="P7" i="26" s="1"/>
  <c r="O6" i="26"/>
  <c r="P6" i="26" s="1"/>
  <c r="J6" i="26"/>
  <c r="K6" i="26" s="1"/>
  <c r="K7" i="26"/>
  <c r="E2"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<sst xmlns="http://schemas.openxmlformats.org/spreadsheetml/2006/main" count="35244" uniqueCount="4350">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</sst>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3874</v>
      </c>
      <c r="C1" s="432">
        <v>45467</v>
      </c>
      <c r="G1" s="433" t="s">
        <v>3924</v>
      </c>
      <c r="H1" s="433" t="s">
        <v>3925</v>
      </c>
    </row>
    <row r="2" spans="1:8" x14ac:dyDescent="0.25">
      <c r="B2" t="str">
        <f>_xlfn.XLOOKUP(B1,H:H,G:G,0,0,1)</f>
        <v>AL</v>
      </c>
      <c r="C2" t="str">
        <f>_xlfn.XLOOKUP(B2,G:G, H:H, 0,0,1)</f>
        <v>Alabama</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Alabama.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Alabama, the share of electricity among fuels used for heating in urban, residential buildings will rise from 31% to 41%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Alabama, the share of electricity among fuels used for appliances in urban, residential buildings will fall from 69% to 68%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Alabama, the share of electricity among fuels used for heating in rural, residential buildings will rise from 31% to 41%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Alabama, the share of electricity among fuels used for appliances in rural, residential buildings will fall from 69% to 68%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Alabama, the share of electricity among fuels used for heating in commercial buildings will rise from 9%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Alabama, the share of electricity among fuels used for appliances in commercial buildings will fall from 60% to 58%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Alabama, the share of electricity among fuels used for other components in commercial buildings will rise from 67% to 77%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6%.</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Alabama, a 100% setting provides for an additional  5933 MW of demand response capacity in 2050 (on top of a BAU quantity of 2838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Alabama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PV:**Alabama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Wind:**Alabama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122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Alabama.</v>
      </c>
      <c r="L9" s="2" t="str">
        <f>J9&amp;K9</f>
        <v>**Description:** This policy prevents new capacity of the selected type(s) from being built or deployed.  // **Guidance for setting values:**No new coal is planned in Alabama.</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Alabama will retire 0 MW of coal by 2050. Alabama currently has 5284 MW of coal capacity.</v>
      </c>
      <c r="L12" s="5" t="str">
        <f>J12&amp;K12&amp;M12&amp;N12&amp;O12&amp;P12</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AL will retire 1550 MW of natural gas by 2050. AL currently has 9664 MW of natural gas non-peaker capacity.</v>
      </c>
      <c r="N12" s="1" t="str">
        <f>_xlfn.CONCAT("//**Nuclear:** The EIA projects that ", About!B2, " will retire ", 'Supporting Data'!$O$3, " MW of nuclear by 2050. ", About!B2, " currently has ",'Supporting Data'!$V$3, " MW of nuclear capacity." )</f>
        <v>//**Nuclear:** The EIA projects that AL will retire 0 MW of nuclear by 2050. AL currently has 5525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AL will retire 50 MW of natural gas by 2050. AL currently has 4334 MW of natural gas peaker capacity.</v>
      </c>
      <c r="P12" s="1" t="str">
        <f>_xlfn.CONCAT("//**Lignite:** The EIA projects that ", About!B2, " will retire ", 'Supporting Data'!$S$3, " MW of lignite by 2050. ", About!B2, " currently has ",'Supporting Data'!$AE$3, " MW of lignite capacity." )</f>
        <v>//**Lignite:** The EIA projects that AL will retire 0 MW of lignite by 2050. AL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**Hard coal:** The model assumes that exports represent 1.74%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86.89%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Alabama</v>
      </c>
      <c r="B3" s="394">
        <f>ROUND(SUMIFS(B$4:B$54, $A$4:$A$54, $A$3),0)</f>
        <v>121652</v>
      </c>
      <c r="C3" s="395">
        <f t="shared" ref="C3" si="0">ROUND(SUMIFS(C$4:C$54, $A$4:$A$54, $A$3),0)</f>
        <v>122</v>
      </c>
      <c r="D3" s="394">
        <f>SUMIFS(D$4:D$54, $A$4:$A$54, $A$3)</f>
        <v>0</v>
      </c>
      <c r="E3" s="394">
        <f>SUMIFS(E$4:E$54, $A$4:$A$54, $A$3)</f>
        <v>0</v>
      </c>
      <c r="F3" s="396">
        <f>ROUND(SUMIFS(F$4:F$54,$A$4:$A$54,$A$3)*100,0)</f>
        <v>0</v>
      </c>
      <c r="G3" s="177">
        <f>SUMIFS(G$4:G$54, $A$4:$A$54, $A$3)</f>
        <v>44550279</v>
      </c>
      <c r="H3" s="177">
        <f>SUMIFS(H$4:H$54, $A$4:$A$54, $A$3)</f>
        <v>47230739</v>
      </c>
      <c r="I3" s="396">
        <f>ROUND(SUMIFS(I$4:I$54,$A$4:$A$54,$A$3)*100,0)</f>
        <v>6</v>
      </c>
      <c r="J3" s="396">
        <f>ROUND(SUMIFS(J$4:J$54, $A$4:$A$54, $A$3),0)</f>
        <v>5933</v>
      </c>
      <c r="K3" s="177">
        <f t="shared" ref="K3:AI3" si="1">ROUND(SUMIFS(K$4:K$54, $A$4:$A$54, $A$3),0)</f>
        <v>2159</v>
      </c>
      <c r="L3" s="396">
        <f t="shared" si="1"/>
        <v>2838</v>
      </c>
      <c r="M3" s="177">
        <f t="shared" si="1"/>
        <v>0</v>
      </c>
      <c r="N3" s="177">
        <f t="shared" si="1"/>
        <v>1550</v>
      </c>
      <c r="O3" s="177">
        <f t="shared" si="1"/>
        <v>0</v>
      </c>
      <c r="P3" s="177">
        <f t="shared" si="1"/>
        <v>0</v>
      </c>
      <c r="Q3" s="177">
        <f t="shared" si="1"/>
        <v>0</v>
      </c>
      <c r="R3" s="177">
        <f t="shared" si="1"/>
        <v>50</v>
      </c>
      <c r="S3" s="396">
        <f t="shared" si="1"/>
        <v>0</v>
      </c>
      <c r="T3" s="177">
        <f t="shared" si="1"/>
        <v>5284</v>
      </c>
      <c r="U3" s="177">
        <f t="shared" si="1"/>
        <v>9664</v>
      </c>
      <c r="V3" s="177">
        <f t="shared" si="1"/>
        <v>5525</v>
      </c>
      <c r="W3" s="177">
        <f t="shared" si="1"/>
        <v>3292</v>
      </c>
      <c r="X3" s="177">
        <f t="shared" si="1"/>
        <v>0</v>
      </c>
      <c r="Y3" s="177">
        <f t="shared" si="1"/>
        <v>194</v>
      </c>
      <c r="Z3" s="177">
        <f t="shared" si="1"/>
        <v>0</v>
      </c>
      <c r="AA3" s="177">
        <f t="shared" si="1"/>
        <v>6</v>
      </c>
      <c r="AB3" s="177">
        <f t="shared" si="1"/>
        <v>0</v>
      </c>
      <c r="AC3" s="177">
        <f t="shared" si="1"/>
        <v>43</v>
      </c>
      <c r="AD3" s="177">
        <f t="shared" si="1"/>
        <v>4334</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480</v>
      </c>
      <c r="AQ3" s="396">
        <f t="shared" si="3"/>
        <v>5143033</v>
      </c>
      <c r="AR3" s="396">
        <f>ROUND(SUMIFS(AR$4:AR$54,$A$4:$A$54,$A$3),2)</f>
        <v>9.33</v>
      </c>
      <c r="AS3" s="177">
        <f>SUMIFS(AS$4:AS$54, $A$4:$A$54, $A$3)</f>
        <v>27155635000000</v>
      </c>
      <c r="AT3" s="177">
        <f t="shared" ref="AT3:BH3" si="4">SUMIFS(AT$4:AT$54, $A$4:$A$54, $A$3)</f>
        <v>5059944575163</v>
      </c>
      <c r="AU3" s="177">
        <f t="shared" si="4"/>
        <v>0</v>
      </c>
      <c r="AV3" s="177">
        <f t="shared" si="4"/>
        <v>0</v>
      </c>
      <c r="AW3" s="177">
        <f t="shared" si="4"/>
        <v>76619246504258.594</v>
      </c>
      <c r="AX3" s="177">
        <f t="shared" si="4"/>
        <v>0</v>
      </c>
      <c r="AY3" s="177">
        <f t="shared" si="4"/>
        <v>0</v>
      </c>
      <c r="AZ3" s="177">
        <f t="shared" si="4"/>
        <v>0</v>
      </c>
      <c r="BA3" s="177">
        <f t="shared" si="4"/>
        <v>28777061532959.602</v>
      </c>
      <c r="BB3" s="177">
        <f t="shared" si="4"/>
        <v>290930930237375</v>
      </c>
      <c r="BC3" s="177">
        <f t="shared" si="4"/>
        <v>5488073861132.6104</v>
      </c>
      <c r="BD3" s="177">
        <f t="shared" si="4"/>
        <v>29520178386628.102</v>
      </c>
      <c r="BE3" s="177">
        <f t="shared" si="4"/>
        <v>88177522699640</v>
      </c>
      <c r="BF3" s="177">
        <f t="shared" si="4"/>
        <v>139449382056794</v>
      </c>
      <c r="BG3" s="177">
        <f t="shared" si="4"/>
        <v>94233094924585.594</v>
      </c>
      <c r="BH3" s="177">
        <f t="shared" si="4"/>
        <v>65296837093409.203</v>
      </c>
      <c r="BI3" s="177">
        <f>ROUND(SUMIFS(BI$4:BI$54,$A$4:$A$54,$A$3),2)</f>
        <v>94.37</v>
      </c>
      <c r="BJ3" s="177">
        <f t="shared" ref="BJ3:BP3" si="5">ROUND(SUMIFS(BJ$4:BJ$54,$A$4:$A$54,$A$3),2)</f>
        <v>1.74</v>
      </c>
      <c r="BK3" s="177">
        <f t="shared" si="5"/>
        <v>0</v>
      </c>
      <c r="BL3" s="177">
        <f t="shared" si="5"/>
        <v>0</v>
      </c>
      <c r="BM3" s="177">
        <f t="shared" si="5"/>
        <v>86.89</v>
      </c>
      <c r="BN3" s="177">
        <f t="shared" si="5"/>
        <v>0</v>
      </c>
      <c r="BO3" s="177">
        <f t="shared" si="5"/>
        <v>0</v>
      </c>
      <c r="BP3" s="396">
        <f t="shared" si="5"/>
        <v>0</v>
      </c>
      <c r="BQ3" s="396">
        <f t="shared" ref="BQ3:BR3" si="6">ROUND(SUMIFS(BQ$4:BQ$54,$A$4:$A$54,$A$3)*100,0)</f>
        <v>9</v>
      </c>
      <c r="BR3" s="396">
        <f t="shared" si="6"/>
        <v>11</v>
      </c>
      <c r="BS3" s="396">
        <f>ROUND(SUMIFS(BS$4:BS$54,$A$4:$A$54,$A$3)*100,0)</f>
        <v>60</v>
      </c>
      <c r="BT3" s="396">
        <f>ROUND(SUMIFS(BT$4:BT$54,$A$4:$A$54,$A$3)*100,0)</f>
        <v>58</v>
      </c>
      <c r="BU3" s="396">
        <f t="shared" ref="BU3:CH3" si="7">ROUND(SUMIFS(BU$4:BU$54,$A$4:$A$54,$A$3)*100,0)</f>
        <v>67</v>
      </c>
      <c r="BV3" s="396">
        <f t="shared" si="7"/>
        <v>77</v>
      </c>
      <c r="BW3" s="396">
        <f t="shared" si="7"/>
        <v>31</v>
      </c>
      <c r="BX3" s="396">
        <f t="shared" si="7"/>
        <v>41</v>
      </c>
      <c r="BY3" s="396">
        <f t="shared" si="7"/>
        <v>69</v>
      </c>
      <c r="BZ3" s="396">
        <f>ROUND(SUMIFS(BZ$4:BZ$54,$A$4:$A$54,$A$3)*100,0)</f>
        <v>68</v>
      </c>
      <c r="CA3" s="396">
        <f>ROUND(SUMIFS(CA$4:CA$54,$A$4:$A$54,$A$3)*100,0)</f>
        <v>100</v>
      </c>
      <c r="CB3" s="396">
        <f>ROUND(SUMIFS(CB$4:CB$54,$A$4:$A$54,$A$3)*100,0)</f>
        <v>100</v>
      </c>
      <c r="CC3" s="396">
        <f t="shared" si="7"/>
        <v>31</v>
      </c>
      <c r="CD3" s="396">
        <f t="shared" si="7"/>
        <v>41</v>
      </c>
      <c r="CE3" s="396">
        <f t="shared" si="7"/>
        <v>69</v>
      </c>
      <c r="CF3" s="396">
        <f t="shared" si="7"/>
        <v>68</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Alabama.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Alabama.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Alabama.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Alabama.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Alabama.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Alabama.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Alabama.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Alabama.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Alabama.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Alabama.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Alabama.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Alabama.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Alabama.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Alabama.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Alabama.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Alabama.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Alabama.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Alabama.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Alabama.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Alabama.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Alabama.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Alabama.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Alabama.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Alabama.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AL</v>
      </c>
      <c r="C1" s="408">
        <f>SUM(C4:C87)</f>
        <v>109.03445777092242</v>
      </c>
      <c r="D1" s="408">
        <f t="shared" ref="D1:AG1" si="0">SUM(D4:D87)</f>
        <v>112.61516604051377</v>
      </c>
      <c r="E1" s="408">
        <f t="shared" si="0"/>
        <v>119.196633917828</v>
      </c>
      <c r="F1" s="408">
        <f t="shared" si="0"/>
        <v>124.43101208833301</v>
      </c>
      <c r="G1" s="408">
        <f t="shared" si="0"/>
        <v>123.29548411052158</v>
      </c>
      <c r="H1" s="408">
        <f t="shared" si="0"/>
        <v>132.01032615269764</v>
      </c>
      <c r="I1" s="408">
        <f t="shared" si="0"/>
        <v>137.95174174796929</v>
      </c>
      <c r="J1" s="408">
        <f t="shared" si="0"/>
        <v>135.46248209490054</v>
      </c>
      <c r="K1" s="408">
        <f t="shared" si="0"/>
        <v>138.36187875508784</v>
      </c>
      <c r="L1" s="408">
        <f t="shared" si="0"/>
        <v>140.62398160518373</v>
      </c>
      <c r="M1" s="408">
        <f t="shared" si="0"/>
        <v>147.27663173446879</v>
      </c>
      <c r="N1" s="408">
        <f t="shared" si="0"/>
        <v>139.59612044543496</v>
      </c>
      <c r="O1" s="408">
        <f t="shared" si="0"/>
        <v>145.61947771451048</v>
      </c>
      <c r="P1" s="408">
        <f t="shared" si="0"/>
        <v>146.94368771476528</v>
      </c>
      <c r="Q1" s="408">
        <f t="shared" si="0"/>
        <v>147.88342277832402</v>
      </c>
      <c r="R1" s="408">
        <f t="shared" si="0"/>
        <v>149.4759297945979</v>
      </c>
      <c r="S1" s="408">
        <f t="shared" si="0"/>
        <v>152.12673807256741</v>
      </c>
      <c r="T1" s="408">
        <f t="shared" si="0"/>
        <v>153.8237858630057</v>
      </c>
      <c r="U1" s="408">
        <f t="shared" si="0"/>
        <v>146.10349224859951</v>
      </c>
      <c r="V1" s="408">
        <f t="shared" si="0"/>
        <v>125.34272905616321</v>
      </c>
      <c r="W1" s="408">
        <f t="shared" si="0"/>
        <v>137.11222051291509</v>
      </c>
      <c r="X1" s="408">
        <f t="shared" si="0"/>
        <v>134.33506333853842</v>
      </c>
      <c r="Y1" s="408">
        <f t="shared" si="0"/>
        <v>126.5715083490592</v>
      </c>
      <c r="Z1" s="408">
        <f t="shared" si="0"/>
        <v>125.19199249750392</v>
      </c>
      <c r="AA1" s="408">
        <f t="shared" si="0"/>
        <v>128.03262350617379</v>
      </c>
      <c r="AB1" s="408">
        <f t="shared" si="0"/>
        <v>124.40897562501019</v>
      </c>
      <c r="AC1" s="408">
        <f t="shared" si="0"/>
        <v>118.75576859302832</v>
      </c>
      <c r="AD1" s="408">
        <f t="shared" si="0"/>
        <v>112.5588954202784</v>
      </c>
      <c r="AE1" s="408">
        <f t="shared" si="0"/>
        <v>117.02222276014841</v>
      </c>
      <c r="AF1" s="408">
        <f t="shared" si="0"/>
        <v>111.08495030569121</v>
      </c>
      <c r="AG1" s="408">
        <f t="shared" si="0"/>
        <v>104.18968886229882</v>
      </c>
      <c r="AH1" s="408">
        <f>SUM(AH4:AH87)</f>
        <v>115.7426599346296</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51.396641091259198</v>
      </c>
      <c r="D4">
        <f>SUMIFS('EPA Export Aggregation'!G:G,'EPA Export Aggregation'!$A:$A,$B4,'EPA Export Aggregation'!$D:$D,$A$1)*IF($A4="CH4",About!$D$58,IF($A4="N2O",About!$D$59,1))</f>
        <v>55.388523253953203</v>
      </c>
      <c r="E4">
        <f>SUMIFS('EPA Export Aggregation'!H:H,'EPA Export Aggregation'!$A:$A,$B4,'EPA Export Aggregation'!$D:$D,$A$1)*IF($A4="CH4",About!$D$58,IF($A4="N2O",About!$D$59,1))</f>
        <v>58.237535311073998</v>
      </c>
      <c r="F4">
        <f>SUMIFS('EPA Export Aggregation'!I:I,'EPA Export Aggregation'!$A:$A,$B4,'EPA Export Aggregation'!$D:$D,$A$1)*IF($A4="CH4",About!$D$58,IF($A4="N2O",About!$D$59,1))</f>
        <v>64.002635087417204</v>
      </c>
      <c r="G4">
        <f>SUMIFS('EPA Export Aggregation'!J:J,'EPA Export Aggregation'!$A:$A,$B4,'EPA Export Aggregation'!$D:$D,$A$1)*IF($A4="CH4",About!$D$58,IF($A4="N2O",About!$D$59,1))</f>
        <v>59.929020807827598</v>
      </c>
      <c r="H4">
        <f>SUMIFS('EPA Export Aggregation'!K:K,'EPA Export Aggregation'!$A:$A,$B4,'EPA Export Aggregation'!$D:$D,$A$1)*IF($A4="CH4",About!$D$58,IF($A4="N2O",About!$D$59,1))</f>
        <v>65.561850545234705</v>
      </c>
      <c r="I4">
        <f>SUMIFS('EPA Export Aggregation'!L:L,'EPA Export Aggregation'!$A:$A,$B4,'EPA Export Aggregation'!$D:$D,$A$1)*IF($A4="CH4",About!$D$58,IF($A4="N2O",About!$D$59,1))</f>
        <v>70.833803863413195</v>
      </c>
      <c r="J4">
        <f>SUMIFS('EPA Export Aggregation'!M:M,'EPA Export Aggregation'!$A:$A,$B4,'EPA Export Aggregation'!$D:$D,$A$1)*IF($A4="CH4",About!$D$58,IF($A4="N2O",About!$D$59,1))</f>
        <v>69.027954692596197</v>
      </c>
      <c r="K4">
        <f>SUMIFS('EPA Export Aggregation'!N:N,'EPA Export Aggregation'!$A:$A,$B4,'EPA Export Aggregation'!$D:$D,$A$1)*IF($A4="CH4",About!$D$58,IF($A4="N2O",About!$D$59,1))</f>
        <v>71.085891887550602</v>
      </c>
      <c r="L4">
        <f>SUMIFS('EPA Export Aggregation'!O:O,'EPA Export Aggregation'!$A:$A,$B4,'EPA Export Aggregation'!$D:$D,$A$1)*IF($A4="CH4",About!$D$58,IF($A4="N2O",About!$D$59,1))</f>
        <v>72.3757306549969</v>
      </c>
      <c r="M4">
        <f>SUMIFS('EPA Export Aggregation'!P:P,'EPA Export Aggregation'!$A:$A,$B4,'EPA Export Aggregation'!$D:$D,$A$1)*IF($A4="CH4",About!$D$58,IF($A4="N2O",About!$D$59,1))</f>
        <v>77.398126230659003</v>
      </c>
      <c r="N4">
        <f>SUMIFS('EPA Export Aggregation'!Q:Q,'EPA Export Aggregation'!$A:$A,$B4,'EPA Export Aggregation'!$D:$D,$A$1)*IF($A4="CH4",About!$D$58,IF($A4="N2O",About!$D$59,1))</f>
        <v>74.517309246276</v>
      </c>
      <c r="O4">
        <f>SUMIFS('EPA Export Aggregation'!R:R,'EPA Export Aggregation'!$A:$A,$B4,'EPA Export Aggregation'!$D:$D,$A$1)*IF($A4="CH4",About!$D$58,IF($A4="N2O",About!$D$59,1))</f>
        <v>78.1608202359443</v>
      </c>
      <c r="P4">
        <f>SUMIFS('EPA Export Aggregation'!S:S,'EPA Export Aggregation'!$A:$A,$B4,'EPA Export Aggregation'!$D:$D,$A$1)*IF($A4="CH4",About!$D$58,IF($A4="N2O",About!$D$59,1))</f>
        <v>79.069158625927599</v>
      </c>
      <c r="Q4">
        <f>SUMIFS('EPA Export Aggregation'!T:T,'EPA Export Aggregation'!$A:$A,$B4,'EPA Export Aggregation'!$D:$D,$A$1)*IF($A4="CH4",About!$D$58,IF($A4="N2O",About!$D$59,1))</f>
        <v>78.519953475471397</v>
      </c>
      <c r="R4">
        <f>SUMIFS('EPA Export Aggregation'!U:U,'EPA Export Aggregation'!$A:$A,$B4,'EPA Export Aggregation'!$D:$D,$A$1)*IF($A4="CH4",About!$D$58,IF($A4="N2O",About!$D$59,1))</f>
        <v>82.270529292431405</v>
      </c>
      <c r="S4">
        <f>SUMIFS('EPA Export Aggregation'!V:V,'EPA Export Aggregation'!$A:$A,$B4,'EPA Export Aggregation'!$D:$D,$A$1)*IF($A4="CH4",About!$D$58,IF($A4="N2O",About!$D$59,1))</f>
        <v>84.411168896004199</v>
      </c>
      <c r="T4">
        <f>SUMIFS('EPA Export Aggregation'!W:W,'EPA Export Aggregation'!$A:$A,$B4,'EPA Export Aggregation'!$D:$D,$A$1)*IF($A4="CH4",About!$D$58,IF($A4="N2O",About!$D$59,1))</f>
        <v>86.706012376521798</v>
      </c>
      <c r="U4">
        <f>SUMIFS('EPA Export Aggregation'!X:X,'EPA Export Aggregation'!$A:$A,$B4,'EPA Export Aggregation'!$D:$D,$A$1)*IF($A4="CH4",About!$D$58,IF($A4="N2O",About!$D$59,1))</f>
        <v>81.7949059071249</v>
      </c>
      <c r="V4">
        <f>SUMIFS('EPA Export Aggregation'!Y:Y,'EPA Export Aggregation'!$A:$A,$B4,'EPA Export Aggregation'!$D:$D,$A$1)*IF($A4="CH4",About!$D$58,IF($A4="N2O",About!$D$59,1))</f>
        <v>66.949119212268599</v>
      </c>
      <c r="W4">
        <f>SUMIFS('EPA Export Aggregation'!Z:Z,'EPA Export Aggregation'!$A:$A,$B4,'EPA Export Aggregation'!$D:$D,$A$1)*IF($A4="CH4",About!$D$58,IF($A4="N2O",About!$D$59,1))</f>
        <v>77.372017455658906</v>
      </c>
      <c r="X4">
        <f>SUMIFS('EPA Export Aggregation'!AA:AA,'EPA Export Aggregation'!$A:$A,$B4,'EPA Export Aggregation'!$D:$D,$A$1)*IF($A4="CH4",About!$D$58,IF($A4="N2O",About!$D$59,1))</f>
        <v>74.556598094506498</v>
      </c>
      <c r="Y4">
        <f>SUMIFS('EPA Export Aggregation'!AB:AB,'EPA Export Aggregation'!$A:$A,$B4,'EPA Export Aggregation'!$D:$D,$A$1)*IF($A4="CH4",About!$D$58,IF($A4="N2O",About!$D$59,1))</f>
        <v>66.944501308215294</v>
      </c>
      <c r="Z4">
        <f>SUMIFS('EPA Export Aggregation'!AC:AC,'EPA Export Aggregation'!$A:$A,$B4,'EPA Export Aggregation'!$D:$D,$A$1)*IF($A4="CH4",About!$D$58,IF($A4="N2O",About!$D$59,1))</f>
        <v>64.698176056860106</v>
      </c>
      <c r="AA4">
        <f>SUMIFS('EPA Export Aggregation'!AD:AD,'EPA Export Aggregation'!$A:$A,$B4,'EPA Export Aggregation'!$D:$D,$A$1)*IF($A4="CH4",About!$D$58,IF($A4="N2O",About!$D$59,1))</f>
        <v>65.501407259472799</v>
      </c>
      <c r="AB4">
        <f>SUMIFS('EPA Export Aggregation'!AE:AE,'EPA Export Aggregation'!$A:$A,$B4,'EPA Export Aggregation'!$D:$D,$A$1)*IF($A4="CH4",About!$D$58,IF($A4="N2O",About!$D$59,1))</f>
        <v>62.329939234418198</v>
      </c>
      <c r="AC4">
        <f>SUMIFS('EPA Export Aggregation'!AF:AF,'EPA Export Aggregation'!$A:$A,$B4,'EPA Export Aggregation'!$D:$D,$A$1)*IF($A4="CH4",About!$D$58,IF($A4="N2O",About!$D$59,1))</f>
        <v>55.534670180567801</v>
      </c>
      <c r="AD4">
        <f>SUMIFS('EPA Export Aggregation'!AG:AG,'EPA Export Aggregation'!$A:$A,$B4,'EPA Export Aggregation'!$D:$D,$A$1)*IF($A4="CH4",About!$D$58,IF($A4="N2O",About!$D$59,1))</f>
        <v>50.9595876316722</v>
      </c>
      <c r="AE4">
        <f>SUMIFS('EPA Export Aggregation'!AH:AH,'EPA Export Aggregation'!$A:$A,$B4,'EPA Export Aggregation'!$D:$D,$A$1)*IF($A4="CH4",About!$D$58,IF($A4="N2O",About!$D$59,1))</f>
        <v>53.814970404775998</v>
      </c>
      <c r="AF4">
        <f>SUMIFS('EPA Export Aggregation'!AI:AI,'EPA Export Aggregation'!$A:$A,$B4,'EPA Export Aggregation'!$D:$D,$A$1)*IF($A4="CH4",About!$D$58,IF($A4="N2O",About!$D$59,1))</f>
        <v>48.419410161848504</v>
      </c>
      <c r="AG4">
        <f>SUMIFS('EPA Export Aggregation'!AJ:AJ,'EPA Export Aggregation'!$A:$A,$B4,'EPA Export Aggregation'!$D:$D,$A$1)*IF($A4="CH4",About!$D$58,IF($A4="N2O",About!$D$59,1))</f>
        <v>42.667946565947297</v>
      </c>
      <c r="AH4">
        <f>SUMIFS('EPA Export Aggregation'!AK:AK,'EPA Export Aggregation'!$A:$A,$B4,'EPA Export Aggregation'!$D:$D,$A$1)*IF($A4="CH4",About!$D$58,IF($A4="N2O",About!$D$59,1))</f>
        <v>47.172415272673199</v>
      </c>
    </row>
    <row r="5" spans="1:34" x14ac:dyDescent="0.25">
      <c r="A5" s="412" t="s">
        <v>2220</v>
      </c>
      <c r="B5" s="398" t="s">
        <v>4118</v>
      </c>
      <c r="C5">
        <f>SUMIFS('EPA Export Aggregation'!F:F,'EPA Export Aggregation'!$A:$A,$B5,'EPA Export Aggregation'!$D:$D,$A$1)*IF($A5="CH4",About!$D$58,IF($A5="N2O",About!$D$59,1))</f>
        <v>26.732474663902298</v>
      </c>
      <c r="D5">
        <f>SUMIFS('EPA Export Aggregation'!G:G,'EPA Export Aggregation'!$A:$A,$B5,'EPA Export Aggregation'!$D:$D,$A$1)*IF($A5="CH4",About!$D$58,IF($A5="N2O",About!$D$59,1))</f>
        <v>26.574694609261801</v>
      </c>
      <c r="E5">
        <f>SUMIFS('EPA Export Aggregation'!H:H,'EPA Export Aggregation'!$A:$A,$B5,'EPA Export Aggregation'!$D:$D,$A$1)*IF($A5="CH4",About!$D$58,IF($A5="N2O",About!$D$59,1))</f>
        <v>27.614154472908002</v>
      </c>
      <c r="F5">
        <f>SUMIFS('EPA Export Aggregation'!I:I,'EPA Export Aggregation'!$A:$A,$B5,'EPA Export Aggregation'!$D:$D,$A$1)*IF($A5="CH4",About!$D$58,IF($A5="N2O",About!$D$59,1))</f>
        <v>27.9411012221343</v>
      </c>
      <c r="G5">
        <f>SUMIFS('EPA Export Aggregation'!J:J,'EPA Export Aggregation'!$A:$A,$B5,'EPA Export Aggregation'!$D:$D,$A$1)*IF($A5="CH4",About!$D$58,IF($A5="N2O",About!$D$59,1))</f>
        <v>29.6044832134045</v>
      </c>
      <c r="H5">
        <f>SUMIFS('EPA Export Aggregation'!K:K,'EPA Export Aggregation'!$A:$A,$B5,'EPA Export Aggregation'!$D:$D,$A$1)*IF($A5="CH4",About!$D$58,IF($A5="N2O",About!$D$59,1))</f>
        <v>31.248849119789799</v>
      </c>
      <c r="I5">
        <f>SUMIFS('EPA Export Aggregation'!L:L,'EPA Export Aggregation'!$A:$A,$B5,'EPA Export Aggregation'!$D:$D,$A$1)*IF($A5="CH4",About!$D$58,IF($A5="N2O",About!$D$59,1))</f>
        <v>30.4980152686168</v>
      </c>
      <c r="J5">
        <f>SUMIFS('EPA Export Aggregation'!M:M,'EPA Export Aggregation'!$A:$A,$B5,'EPA Export Aggregation'!$D:$D,$A$1)*IF($A5="CH4",About!$D$58,IF($A5="N2O",About!$D$59,1))</f>
        <v>29.986608599204001</v>
      </c>
      <c r="K5">
        <f>SUMIFS('EPA Export Aggregation'!N:N,'EPA Export Aggregation'!$A:$A,$B5,'EPA Export Aggregation'!$D:$D,$A$1)*IF($A5="CH4",About!$D$58,IF($A5="N2O",About!$D$59,1))</f>
        <v>31.668616230631301</v>
      </c>
      <c r="L5">
        <f>SUMIFS('EPA Export Aggregation'!O:O,'EPA Export Aggregation'!$A:$A,$B5,'EPA Export Aggregation'!$D:$D,$A$1)*IF($A5="CH4",About!$D$58,IF($A5="N2O",About!$D$59,1))</f>
        <v>31.850968716247301</v>
      </c>
      <c r="M5">
        <f>SUMIFS('EPA Export Aggregation'!P:P,'EPA Export Aggregation'!$A:$A,$B5,'EPA Export Aggregation'!$D:$D,$A$1)*IF($A5="CH4",About!$D$58,IF($A5="N2O",About!$D$59,1))</f>
        <v>32.602054607442</v>
      </c>
      <c r="N5">
        <f>SUMIFS('EPA Export Aggregation'!Q:Q,'EPA Export Aggregation'!$A:$A,$B5,'EPA Export Aggregation'!$D:$D,$A$1)*IF($A5="CH4",About!$D$58,IF($A5="N2O",About!$D$59,1))</f>
        <v>30.699402132419301</v>
      </c>
      <c r="O5">
        <f>SUMIFS('EPA Export Aggregation'!R:R,'EPA Export Aggregation'!$A:$A,$B5,'EPA Export Aggregation'!$D:$D,$A$1)*IF($A5="CH4",About!$D$58,IF($A5="N2O",About!$D$59,1))</f>
        <v>32.087356354320399</v>
      </c>
      <c r="P5">
        <f>SUMIFS('EPA Export Aggregation'!S:S,'EPA Export Aggregation'!$A:$A,$B5,'EPA Export Aggregation'!$D:$D,$A$1)*IF($A5="CH4",About!$D$58,IF($A5="N2O",About!$D$59,1))</f>
        <v>31.888919445964198</v>
      </c>
      <c r="Q5">
        <f>SUMIFS('EPA Export Aggregation'!T:T,'EPA Export Aggregation'!$A:$A,$B5,'EPA Export Aggregation'!$D:$D,$A$1)*IF($A5="CH4",About!$D$58,IF($A5="N2O",About!$D$59,1))</f>
        <v>32.588098944822299</v>
      </c>
      <c r="R5">
        <f>SUMIFS('EPA Export Aggregation'!U:U,'EPA Export Aggregation'!$A:$A,$B5,'EPA Export Aggregation'!$D:$D,$A$1)*IF($A5="CH4",About!$D$58,IF($A5="N2O",About!$D$59,1))</f>
        <v>32.808941966900399</v>
      </c>
      <c r="S5">
        <f>SUMIFS('EPA Export Aggregation'!V:V,'EPA Export Aggregation'!$A:$A,$B5,'EPA Export Aggregation'!$D:$D,$A$1)*IF($A5="CH4",About!$D$58,IF($A5="N2O",About!$D$59,1))</f>
        <v>32.874211407389403</v>
      </c>
      <c r="T5">
        <f>SUMIFS('EPA Export Aggregation'!W:W,'EPA Export Aggregation'!$A:$A,$B5,'EPA Export Aggregation'!$D:$D,$A$1)*IF($A5="CH4",About!$D$58,IF($A5="N2O",About!$D$59,1))</f>
        <v>33.7657007265693</v>
      </c>
      <c r="U5">
        <f>SUMIFS('EPA Export Aggregation'!X:X,'EPA Export Aggregation'!$A:$A,$B5,'EPA Export Aggregation'!$D:$D,$A$1)*IF($A5="CH4",About!$D$58,IF($A5="N2O",About!$D$59,1))</f>
        <v>31.040022950094301</v>
      </c>
      <c r="V5">
        <f>SUMIFS('EPA Export Aggregation'!Y:Y,'EPA Export Aggregation'!$A:$A,$B5,'EPA Export Aggregation'!$D:$D,$A$1)*IF($A5="CH4",About!$D$58,IF($A5="N2O",About!$D$59,1))</f>
        <v>29.902911905398501</v>
      </c>
      <c r="W5">
        <f>SUMIFS('EPA Export Aggregation'!Z:Z,'EPA Export Aggregation'!$A:$A,$B5,'EPA Export Aggregation'!$D:$D,$A$1)*IF($A5="CH4",About!$D$58,IF($A5="N2O",About!$D$59,1))</f>
        <v>31.028162393416</v>
      </c>
      <c r="X5">
        <f>SUMIFS('EPA Export Aggregation'!AA:AA,'EPA Export Aggregation'!$A:$A,$B5,'EPA Export Aggregation'!$D:$D,$A$1)*IF($A5="CH4",About!$D$58,IF($A5="N2O",About!$D$59,1))</f>
        <v>30.744824045454699</v>
      </c>
      <c r="Y5">
        <f>SUMIFS('EPA Export Aggregation'!AB:AB,'EPA Export Aggregation'!$A:$A,$B5,'EPA Export Aggregation'!$D:$D,$A$1)*IF($A5="CH4",About!$D$58,IF($A5="N2O",About!$D$59,1))</f>
        <v>30.4017523990453</v>
      </c>
      <c r="Z5">
        <f>SUMIFS('EPA Export Aggregation'!AC:AC,'EPA Export Aggregation'!$A:$A,$B5,'EPA Export Aggregation'!$D:$D,$A$1)*IF($A5="CH4",About!$D$58,IF($A5="N2O",About!$D$59,1))</f>
        <v>29.943723899765999</v>
      </c>
      <c r="AA5">
        <f>SUMIFS('EPA Export Aggregation'!AD:AD,'EPA Export Aggregation'!$A:$A,$B5,'EPA Export Aggregation'!$D:$D,$A$1)*IF($A5="CH4",About!$D$58,IF($A5="N2O",About!$D$59,1))</f>
        <v>30.6092270358943</v>
      </c>
      <c r="AB5">
        <f>SUMIFS('EPA Export Aggregation'!AE:AE,'EPA Export Aggregation'!$A:$A,$B5,'EPA Export Aggregation'!$D:$D,$A$1)*IF($A5="CH4",About!$D$58,IF($A5="N2O",About!$D$59,1))</f>
        <v>31.204212468657602</v>
      </c>
      <c r="AC5">
        <f>SUMIFS('EPA Export Aggregation'!AF:AF,'EPA Export Aggregation'!$A:$A,$B5,'EPA Export Aggregation'!$D:$D,$A$1)*IF($A5="CH4",About!$D$58,IF($A5="N2O",About!$D$59,1))</f>
        <v>33.086301486942197</v>
      </c>
      <c r="AD5">
        <f>SUMIFS('EPA Export Aggregation'!AG:AG,'EPA Export Aggregation'!$A:$A,$B5,'EPA Export Aggregation'!$D:$D,$A$1)*IF($A5="CH4",About!$D$58,IF($A5="N2O",About!$D$59,1))</f>
        <v>32.106436851074101</v>
      </c>
      <c r="AE5">
        <f>SUMIFS('EPA Export Aggregation'!AH:AH,'EPA Export Aggregation'!$A:$A,$B5,'EPA Export Aggregation'!$D:$D,$A$1)*IF($A5="CH4",About!$D$58,IF($A5="N2O",About!$D$59,1))</f>
        <v>32.272798599879799</v>
      </c>
      <c r="AF5">
        <f>SUMIFS('EPA Export Aggregation'!AI:AI,'EPA Export Aggregation'!$A:$A,$B5,'EPA Export Aggregation'!$D:$D,$A$1)*IF($A5="CH4",About!$D$58,IF($A5="N2O",About!$D$59,1))</f>
        <v>32.715120930275603</v>
      </c>
      <c r="AG5">
        <f>SUMIFS('EPA Export Aggregation'!AJ:AJ,'EPA Export Aggregation'!$A:$A,$B5,'EPA Export Aggregation'!$D:$D,$A$1)*IF($A5="CH4",About!$D$58,IF($A5="N2O",About!$D$59,1))</f>
        <v>32.8027128288307</v>
      </c>
      <c r="AH5">
        <f>SUMIFS('EPA Export Aggregation'!AK:AK,'EPA Export Aggregation'!$A:$A,$B5,'EPA Export Aggregation'!$D:$D,$A$1)*IF($A5="CH4",About!$D$58,IF($A5="N2O",About!$D$59,1))</f>
        <v>37.244616260079901</v>
      </c>
    </row>
    <row r="6" spans="1:34" x14ac:dyDescent="0.25">
      <c r="A6" s="412" t="s">
        <v>2220</v>
      </c>
      <c r="B6" s="398" t="s">
        <v>4122</v>
      </c>
      <c r="C6">
        <f>SUMIFS('EPA Export Aggregation'!F:F,'EPA Export Aggregation'!$A:$A,$B6,'EPA Export Aggregation'!$D:$D,$A$1)*IF($A6="CH4",About!$D$58,IF($A6="N2O",About!$D$59,1))</f>
        <v>15.7756601502011</v>
      </c>
      <c r="D6">
        <f>SUMIFS('EPA Export Aggregation'!G:G,'EPA Export Aggregation'!$A:$A,$B6,'EPA Export Aggregation'!$D:$D,$A$1)*IF($A6="CH4",About!$D$58,IF($A6="N2O",About!$D$59,1))</f>
        <v>16.253152437937601</v>
      </c>
      <c r="E6">
        <f>SUMIFS('EPA Export Aggregation'!H:H,'EPA Export Aggregation'!$A:$A,$B6,'EPA Export Aggregation'!$D:$D,$A$1)*IF($A6="CH4",About!$D$58,IF($A6="N2O",About!$D$59,1))</f>
        <v>18.736792598146899</v>
      </c>
      <c r="F6">
        <f>SUMIFS('EPA Export Aggregation'!I:I,'EPA Export Aggregation'!$A:$A,$B6,'EPA Export Aggregation'!$D:$D,$A$1)*IF($A6="CH4",About!$D$58,IF($A6="N2O",About!$D$59,1))</f>
        <v>17.6966902752586</v>
      </c>
      <c r="G6">
        <f>SUMIFS('EPA Export Aggregation'!J:J,'EPA Export Aggregation'!$A:$A,$B6,'EPA Export Aggregation'!$D:$D,$A$1)*IF($A6="CH4",About!$D$58,IF($A6="N2O",About!$D$59,1))</f>
        <v>18.4899122369156</v>
      </c>
      <c r="H6">
        <f>SUMIFS('EPA Export Aggregation'!K:K,'EPA Export Aggregation'!$A:$A,$B6,'EPA Export Aggregation'!$D:$D,$A$1)*IF($A6="CH4",About!$D$58,IF($A6="N2O",About!$D$59,1))</f>
        <v>19.141456946321998</v>
      </c>
      <c r="I6">
        <f>SUMIFS('EPA Export Aggregation'!L:L,'EPA Export Aggregation'!$A:$A,$B6,'EPA Export Aggregation'!$D:$D,$A$1)*IF($A6="CH4",About!$D$58,IF($A6="N2O",About!$D$59,1))</f>
        <v>19.819778206963999</v>
      </c>
      <c r="J6">
        <f>SUMIFS('EPA Export Aggregation'!M:M,'EPA Export Aggregation'!$A:$A,$B6,'EPA Export Aggregation'!$D:$D,$A$1)*IF($A6="CH4",About!$D$58,IF($A6="N2O",About!$D$59,1))</f>
        <v>19.5850712567979</v>
      </c>
      <c r="K6">
        <f>SUMIFS('EPA Export Aggregation'!N:N,'EPA Export Aggregation'!$A:$A,$B6,'EPA Export Aggregation'!$D:$D,$A$1)*IF($A6="CH4",About!$D$58,IF($A6="N2O",About!$D$59,1))</f>
        <v>18.805994021050999</v>
      </c>
      <c r="L6">
        <f>SUMIFS('EPA Export Aggregation'!O:O,'EPA Export Aggregation'!$A:$A,$B6,'EPA Export Aggregation'!$D:$D,$A$1)*IF($A6="CH4",About!$D$58,IF($A6="N2O",About!$D$59,1))</f>
        <v>18.590358495064201</v>
      </c>
      <c r="M6">
        <f>SUMIFS('EPA Export Aggregation'!P:P,'EPA Export Aggregation'!$A:$A,$B6,'EPA Export Aggregation'!$D:$D,$A$1)*IF($A6="CH4",About!$D$58,IF($A6="N2O",About!$D$59,1))</f>
        <v>18.381770715418799</v>
      </c>
      <c r="N6">
        <f>SUMIFS('EPA Export Aggregation'!Q:Q,'EPA Export Aggregation'!$A:$A,$B6,'EPA Export Aggregation'!$D:$D,$A$1)*IF($A6="CH4",About!$D$58,IF($A6="N2O",About!$D$59,1))</f>
        <v>16.3004020440716</v>
      </c>
      <c r="O6">
        <f>SUMIFS('EPA Export Aggregation'!R:R,'EPA Export Aggregation'!$A:$A,$B6,'EPA Export Aggregation'!$D:$D,$A$1)*IF($A6="CH4",About!$D$58,IF($A6="N2O",About!$D$59,1))</f>
        <v>16.388969313076799</v>
      </c>
      <c r="P6">
        <f>SUMIFS('EPA Export Aggregation'!S:S,'EPA Export Aggregation'!$A:$A,$B6,'EPA Export Aggregation'!$D:$D,$A$1)*IF($A6="CH4",About!$D$58,IF($A6="N2O",About!$D$59,1))</f>
        <v>17.305496929646399</v>
      </c>
      <c r="Q6">
        <f>SUMIFS('EPA Export Aggregation'!T:T,'EPA Export Aggregation'!$A:$A,$B6,'EPA Export Aggregation'!$D:$D,$A$1)*IF($A6="CH4",About!$D$58,IF($A6="N2O",About!$D$59,1))</f>
        <v>17.663873369287298</v>
      </c>
      <c r="R6">
        <f>SUMIFS('EPA Export Aggregation'!U:U,'EPA Export Aggregation'!$A:$A,$B6,'EPA Export Aggregation'!$D:$D,$A$1)*IF($A6="CH4",About!$D$58,IF($A6="N2O",About!$D$59,1))</f>
        <v>16.654720653282101</v>
      </c>
      <c r="S6">
        <f>SUMIFS('EPA Export Aggregation'!V:V,'EPA Export Aggregation'!$A:$A,$B6,'EPA Export Aggregation'!$D:$D,$A$1)*IF($A6="CH4",About!$D$58,IF($A6="N2O",About!$D$59,1))</f>
        <v>16.6302326957553</v>
      </c>
      <c r="T6">
        <f>SUMIFS('EPA Export Aggregation'!W:W,'EPA Export Aggregation'!$A:$A,$B6,'EPA Export Aggregation'!$D:$D,$A$1)*IF($A6="CH4",About!$D$58,IF($A6="N2O",About!$D$59,1))</f>
        <v>16.068396044506901</v>
      </c>
      <c r="U6">
        <f>SUMIFS('EPA Export Aggregation'!X:X,'EPA Export Aggregation'!$A:$A,$B6,'EPA Export Aggregation'!$D:$D,$A$1)*IF($A6="CH4",About!$D$58,IF($A6="N2O",About!$D$59,1))</f>
        <v>15.689750393312099</v>
      </c>
      <c r="V6">
        <f>SUMIFS('EPA Export Aggregation'!Y:Y,'EPA Export Aggregation'!$A:$A,$B6,'EPA Export Aggregation'!$D:$D,$A$1)*IF($A6="CH4",About!$D$58,IF($A6="N2O",About!$D$59,1))</f>
        <v>13.7824940212687</v>
      </c>
      <c r="W6">
        <f>SUMIFS('EPA Export Aggregation'!Z:Z,'EPA Export Aggregation'!$A:$A,$B6,'EPA Export Aggregation'!$D:$D,$A$1)*IF($A6="CH4",About!$D$58,IF($A6="N2O",About!$D$59,1))</f>
        <v>14.2998124931036</v>
      </c>
      <c r="X6">
        <f>SUMIFS('EPA Export Aggregation'!AA:AA,'EPA Export Aggregation'!$A:$A,$B6,'EPA Export Aggregation'!$D:$D,$A$1)*IF($A6="CH4",About!$D$58,IF($A6="N2O",About!$D$59,1))</f>
        <v>14.747797274931701</v>
      </c>
      <c r="Y6">
        <f>SUMIFS('EPA Export Aggregation'!AB:AB,'EPA Export Aggregation'!$A:$A,$B6,'EPA Export Aggregation'!$D:$D,$A$1)*IF($A6="CH4",About!$D$58,IF($A6="N2O",About!$D$59,1))</f>
        <v>15.981323969295801</v>
      </c>
      <c r="Z6">
        <f>SUMIFS('EPA Export Aggregation'!AC:AC,'EPA Export Aggregation'!$A:$A,$B6,'EPA Export Aggregation'!$D:$D,$A$1)*IF($A6="CH4",About!$D$58,IF($A6="N2O",About!$D$59,1))</f>
        <v>16.526157547291302</v>
      </c>
      <c r="AA6">
        <f>SUMIFS('EPA Export Aggregation'!AD:AD,'EPA Export Aggregation'!$A:$A,$B6,'EPA Export Aggregation'!$D:$D,$A$1)*IF($A6="CH4",About!$D$58,IF($A6="N2O",About!$D$59,1))</f>
        <v>16.803503103555101</v>
      </c>
      <c r="AB6">
        <f>SUMIFS('EPA Export Aggregation'!AE:AE,'EPA Export Aggregation'!$A:$A,$B6,'EPA Export Aggregation'!$D:$D,$A$1)*IF($A6="CH4",About!$D$58,IF($A6="N2O",About!$D$59,1))</f>
        <v>16.366531100635299</v>
      </c>
      <c r="AC6">
        <f>SUMIFS('EPA Export Aggregation'!AF:AF,'EPA Export Aggregation'!$A:$A,$B6,'EPA Export Aggregation'!$D:$D,$A$1)*IF($A6="CH4",About!$D$58,IF($A6="N2O",About!$D$59,1))</f>
        <v>15.9663804114948</v>
      </c>
      <c r="AD6">
        <f>SUMIFS('EPA Export Aggregation'!AG:AG,'EPA Export Aggregation'!$A:$A,$B6,'EPA Export Aggregation'!$D:$D,$A$1)*IF($A6="CH4",About!$D$58,IF($A6="N2O",About!$D$59,1))</f>
        <v>15.6397372797298</v>
      </c>
      <c r="AE6">
        <f>SUMIFS('EPA Export Aggregation'!AH:AH,'EPA Export Aggregation'!$A:$A,$B6,'EPA Export Aggregation'!$D:$D,$A$1)*IF($A6="CH4",About!$D$58,IF($A6="N2O",About!$D$59,1))</f>
        <v>16.868575497956101</v>
      </c>
      <c r="AF6">
        <f>SUMIFS('EPA Export Aggregation'!AI:AI,'EPA Export Aggregation'!$A:$A,$B6,'EPA Export Aggregation'!$D:$D,$A$1)*IF($A6="CH4",About!$D$58,IF($A6="N2O",About!$D$59,1))</f>
        <v>16.250266928951699</v>
      </c>
      <c r="AG6">
        <f>SUMIFS('EPA Export Aggregation'!AJ:AJ,'EPA Export Aggregation'!$A:$A,$B6,'EPA Export Aggregation'!$D:$D,$A$1)*IF($A6="CH4",About!$D$58,IF($A6="N2O",About!$D$59,1))</f>
        <v>15.308753913701199</v>
      </c>
      <c r="AH6">
        <f>SUMIFS('EPA Export Aggregation'!AK:AK,'EPA Export Aggregation'!$A:$A,$B6,'EPA Export Aggregation'!$D:$D,$A$1)*IF($A6="CH4",About!$D$58,IF($A6="N2O",About!$D$59,1))</f>
        <v>16.671047395815801</v>
      </c>
    </row>
    <row r="7" spans="1:34" x14ac:dyDescent="0.25">
      <c r="A7" s="412" t="s">
        <v>2220</v>
      </c>
      <c r="B7" s="398" t="s">
        <v>4124</v>
      </c>
      <c r="C7">
        <f>SUMIFS('EPA Export Aggregation'!F:F,'EPA Export Aggregation'!$A:$A,$B7,'EPA Export Aggregation'!$D:$D,$A$1)*IF($A7="CH4",About!$D$58,IF($A7="N2O",About!$D$59,1))</f>
        <v>3.1049554934071</v>
      </c>
      <c r="D7">
        <f>SUMIFS('EPA Export Aggregation'!G:G,'EPA Export Aggregation'!$A:$A,$B7,'EPA Export Aggregation'!$D:$D,$A$1)*IF($A7="CH4",About!$D$58,IF($A7="N2O",About!$D$59,1))</f>
        <v>3.0343079916017999</v>
      </c>
      <c r="E7">
        <f>SUMIFS('EPA Export Aggregation'!H:H,'EPA Export Aggregation'!$A:$A,$B7,'EPA Export Aggregation'!$D:$D,$A$1)*IF($A7="CH4",About!$D$58,IF($A7="N2O",About!$D$59,1))</f>
        <v>3.2256304206083999</v>
      </c>
      <c r="F7">
        <f>SUMIFS('EPA Export Aggregation'!I:I,'EPA Export Aggregation'!$A:$A,$B7,'EPA Export Aggregation'!$D:$D,$A$1)*IF($A7="CH4",About!$D$58,IF($A7="N2O",About!$D$59,1))</f>
        <v>3.4311227709474998</v>
      </c>
      <c r="G7">
        <f>SUMIFS('EPA Export Aggregation'!J:J,'EPA Export Aggregation'!$A:$A,$B7,'EPA Export Aggregation'!$D:$D,$A$1)*IF($A7="CH4",About!$D$58,IF($A7="N2O",About!$D$59,1))</f>
        <v>3.3216170326169001</v>
      </c>
      <c r="H7">
        <f>SUMIFS('EPA Export Aggregation'!K:K,'EPA Export Aggregation'!$A:$A,$B7,'EPA Export Aggregation'!$D:$D,$A$1)*IF($A7="CH4",About!$D$58,IF($A7="N2O",About!$D$59,1))</f>
        <v>3.3303713722594002</v>
      </c>
      <c r="I7">
        <f>SUMIFS('EPA Export Aggregation'!L:L,'EPA Export Aggregation'!$A:$A,$B7,'EPA Export Aggregation'!$D:$D,$A$1)*IF($A7="CH4",About!$D$58,IF($A7="N2O",About!$D$59,1))</f>
        <v>3.7425714662897001</v>
      </c>
      <c r="J7">
        <f>SUMIFS('EPA Export Aggregation'!M:M,'EPA Export Aggregation'!$A:$A,$B7,'EPA Export Aggregation'!$D:$D,$A$1)*IF($A7="CH4",About!$D$58,IF($A7="N2O",About!$D$59,1))</f>
        <v>3.3571275234479998</v>
      </c>
      <c r="K7">
        <f>SUMIFS('EPA Export Aggregation'!N:N,'EPA Export Aggregation'!$A:$A,$B7,'EPA Export Aggregation'!$D:$D,$A$1)*IF($A7="CH4",About!$D$58,IF($A7="N2O",About!$D$59,1))</f>
        <v>3.1215735488824001</v>
      </c>
      <c r="L7">
        <f>SUMIFS('EPA Export Aggregation'!O:O,'EPA Export Aggregation'!$A:$A,$B7,'EPA Export Aggregation'!$D:$D,$A$1)*IF($A7="CH4",About!$D$58,IF($A7="N2O",About!$D$59,1))</f>
        <v>3.3352208376146999</v>
      </c>
      <c r="M7">
        <f>SUMIFS('EPA Export Aggregation'!P:P,'EPA Export Aggregation'!$A:$A,$B7,'EPA Export Aggregation'!$D:$D,$A$1)*IF($A7="CH4",About!$D$58,IF($A7="N2O",About!$D$59,1))</f>
        <v>3.6951852528356</v>
      </c>
      <c r="N7">
        <f>SUMIFS('EPA Export Aggregation'!Q:Q,'EPA Export Aggregation'!$A:$A,$B7,'EPA Export Aggregation'!$D:$D,$A$1)*IF($A7="CH4",About!$D$58,IF($A7="N2O",About!$D$59,1))</f>
        <v>3.5552793697560001</v>
      </c>
      <c r="O7">
        <f>SUMIFS('EPA Export Aggregation'!R:R,'EPA Export Aggregation'!$A:$A,$B7,'EPA Export Aggregation'!$D:$D,$A$1)*IF($A7="CH4",About!$D$58,IF($A7="N2O",About!$D$59,1))</f>
        <v>3.2618522943202999</v>
      </c>
      <c r="P7">
        <f>SUMIFS('EPA Export Aggregation'!S:S,'EPA Export Aggregation'!$A:$A,$B7,'EPA Export Aggregation'!$D:$D,$A$1)*IF($A7="CH4",About!$D$58,IF($A7="N2O",About!$D$59,1))</f>
        <v>3.0969879770297002</v>
      </c>
      <c r="Q7">
        <f>SUMIFS('EPA Export Aggregation'!T:T,'EPA Export Aggregation'!$A:$A,$B7,'EPA Export Aggregation'!$D:$D,$A$1)*IF($A7="CH4",About!$D$58,IF($A7="N2O",About!$D$59,1))</f>
        <v>2.9919372275452001</v>
      </c>
      <c r="R7">
        <f>SUMIFS('EPA Export Aggregation'!U:U,'EPA Export Aggregation'!$A:$A,$B7,'EPA Export Aggregation'!$D:$D,$A$1)*IF($A7="CH4",About!$D$58,IF($A7="N2O",About!$D$59,1))</f>
        <v>2.7274844197939001</v>
      </c>
      <c r="S7">
        <f>SUMIFS('EPA Export Aggregation'!V:V,'EPA Export Aggregation'!$A:$A,$B7,'EPA Export Aggregation'!$D:$D,$A$1)*IF($A7="CH4",About!$D$58,IF($A7="N2O",About!$D$59,1))</f>
        <v>2.5154932557063998</v>
      </c>
      <c r="T7">
        <f>SUMIFS('EPA Export Aggregation'!W:W,'EPA Export Aggregation'!$A:$A,$B7,'EPA Export Aggregation'!$D:$D,$A$1)*IF($A7="CH4",About!$D$58,IF($A7="N2O",About!$D$59,1))</f>
        <v>2.3801740982252002</v>
      </c>
      <c r="U7">
        <f>SUMIFS('EPA Export Aggregation'!X:X,'EPA Export Aggregation'!$A:$A,$B7,'EPA Export Aggregation'!$D:$D,$A$1)*IF($A7="CH4",About!$D$58,IF($A7="N2O",About!$D$59,1))</f>
        <v>2.5366986691356002</v>
      </c>
      <c r="V7">
        <f>SUMIFS('EPA Export Aggregation'!Y:Y,'EPA Export Aggregation'!$A:$A,$B7,'EPA Export Aggregation'!$D:$D,$A$1)*IF($A7="CH4",About!$D$58,IF($A7="N2O",About!$D$59,1))</f>
        <v>2.5004032444813999</v>
      </c>
      <c r="W7">
        <f>SUMIFS('EPA Export Aggregation'!Z:Z,'EPA Export Aggregation'!$A:$A,$B7,'EPA Export Aggregation'!$D:$D,$A$1)*IF($A7="CH4",About!$D$58,IF($A7="N2O",About!$D$59,1))</f>
        <v>2.8709152361233001</v>
      </c>
      <c r="X7">
        <f>SUMIFS('EPA Export Aggregation'!AA:AA,'EPA Export Aggregation'!$A:$A,$B7,'EPA Export Aggregation'!$D:$D,$A$1)*IF($A7="CH4",About!$D$58,IF($A7="N2O",About!$D$59,1))</f>
        <v>2.3545997306183999</v>
      </c>
      <c r="Y7">
        <f>SUMIFS('EPA Export Aggregation'!AB:AB,'EPA Export Aggregation'!$A:$A,$B7,'EPA Export Aggregation'!$D:$D,$A$1)*IF($A7="CH4",About!$D$58,IF($A7="N2O",About!$D$59,1))</f>
        <v>1.7610766240369</v>
      </c>
      <c r="Z7">
        <f>SUMIFS('EPA Export Aggregation'!AC:AC,'EPA Export Aggregation'!$A:$A,$B7,'EPA Export Aggregation'!$D:$D,$A$1)*IF($A7="CH4",About!$D$58,IF($A7="N2O",About!$D$59,1))</f>
        <v>2.1914837090232</v>
      </c>
      <c r="AA7">
        <f>SUMIFS('EPA Export Aggregation'!AD:AD,'EPA Export Aggregation'!$A:$A,$B7,'EPA Export Aggregation'!$D:$D,$A$1)*IF($A7="CH4",About!$D$58,IF($A7="N2O",About!$D$59,1))</f>
        <v>2.4305222990819999</v>
      </c>
      <c r="AB7">
        <f>SUMIFS('EPA Export Aggregation'!AE:AE,'EPA Export Aggregation'!$A:$A,$B7,'EPA Export Aggregation'!$D:$D,$A$1)*IF($A7="CH4",About!$D$58,IF($A7="N2O",About!$D$59,1))</f>
        <v>2.1278553510583</v>
      </c>
      <c r="AC7">
        <f>SUMIFS('EPA Export Aggregation'!AF:AF,'EPA Export Aggregation'!$A:$A,$B7,'EPA Export Aggregation'!$D:$D,$A$1)*IF($A7="CH4",About!$D$58,IF($A7="N2O",About!$D$59,1))</f>
        <v>1.8640434069378999</v>
      </c>
      <c r="AD7">
        <f>SUMIFS('EPA Export Aggregation'!AG:AG,'EPA Export Aggregation'!$A:$A,$B7,'EPA Export Aggregation'!$D:$D,$A$1)*IF($A7="CH4",About!$D$58,IF($A7="N2O",About!$D$59,1))</f>
        <v>1.7325339209613999</v>
      </c>
      <c r="AE7">
        <f>SUMIFS('EPA Export Aggregation'!AH:AH,'EPA Export Aggregation'!$A:$A,$B7,'EPA Export Aggregation'!$D:$D,$A$1)*IF($A7="CH4",About!$D$58,IF($A7="N2O",About!$D$59,1))</f>
        <v>2.2497541516272999</v>
      </c>
      <c r="AF7">
        <f>SUMIFS('EPA Export Aggregation'!AI:AI,'EPA Export Aggregation'!$A:$A,$B7,'EPA Export Aggregation'!$D:$D,$A$1)*IF($A7="CH4",About!$D$58,IF($A7="N2O",About!$D$59,1))</f>
        <v>2.0430508728009</v>
      </c>
      <c r="AG7">
        <f>SUMIFS('EPA Export Aggregation'!AJ:AJ,'EPA Export Aggregation'!$A:$A,$B7,'EPA Export Aggregation'!$D:$D,$A$1)*IF($A7="CH4",About!$D$58,IF($A7="N2O",About!$D$59,1))</f>
        <v>1.897225324261</v>
      </c>
      <c r="AH7">
        <f>SUMIFS('EPA Export Aggregation'!AK:AK,'EPA Export Aggregation'!$A:$A,$B7,'EPA Export Aggregation'!$D:$D,$A$1)*IF($A7="CH4",About!$D$58,IF($A7="N2O",About!$D$59,1))</f>
        <v>2.0428718424404999</v>
      </c>
    </row>
    <row r="8" spans="1:34" x14ac:dyDescent="0.25">
      <c r="A8" s="412" t="s">
        <v>2220</v>
      </c>
      <c r="B8" s="398" t="s">
        <v>4126</v>
      </c>
      <c r="C8">
        <f>SUMIFS('EPA Export Aggregation'!F:F,'EPA Export Aggregation'!$A:$A,$B8,'EPA Export Aggregation'!$D:$D,$A$1)*IF($A8="CH4",About!$D$58,IF($A8="N2O",About!$D$59,1))</f>
        <v>2.4741694811413</v>
      </c>
      <c r="D8">
        <f>SUMIFS('EPA Export Aggregation'!G:G,'EPA Export Aggregation'!$A:$A,$B8,'EPA Export Aggregation'!$D:$D,$A$1)*IF($A8="CH4",About!$D$58,IF($A8="N2O",About!$D$59,1))</f>
        <v>2.0633242615311</v>
      </c>
      <c r="E8">
        <f>SUMIFS('EPA Export Aggregation'!H:H,'EPA Export Aggregation'!$A:$A,$B8,'EPA Export Aggregation'!$D:$D,$A$1)*IF($A8="CH4",About!$D$58,IF($A8="N2O",About!$D$59,1))</f>
        <v>2.1166727757917001</v>
      </c>
      <c r="F8">
        <f>SUMIFS('EPA Export Aggregation'!I:I,'EPA Export Aggregation'!$A:$A,$B8,'EPA Export Aggregation'!$D:$D,$A$1)*IF($A8="CH4",About!$D$58,IF($A8="N2O",About!$D$59,1))</f>
        <v>2.0334214722730999</v>
      </c>
      <c r="G8">
        <f>SUMIFS('EPA Export Aggregation'!J:J,'EPA Export Aggregation'!$A:$A,$B8,'EPA Export Aggregation'!$D:$D,$A$1)*IF($A8="CH4",About!$D$58,IF($A8="N2O",About!$D$59,1))</f>
        <v>2.0246941361178998</v>
      </c>
      <c r="H8">
        <f>SUMIFS('EPA Export Aggregation'!K:K,'EPA Export Aggregation'!$A:$A,$B8,'EPA Export Aggregation'!$D:$D,$A$1)*IF($A8="CH4",About!$D$58,IF($A8="N2O",About!$D$59,1))</f>
        <v>1.9492716893186</v>
      </c>
      <c r="I8">
        <f>SUMIFS('EPA Export Aggregation'!L:L,'EPA Export Aggregation'!$A:$A,$B8,'EPA Export Aggregation'!$D:$D,$A$1)*IF($A8="CH4",About!$D$58,IF($A8="N2O",About!$D$59,1))</f>
        <v>2.1573347800408</v>
      </c>
      <c r="J8">
        <f>SUMIFS('EPA Export Aggregation'!M:M,'EPA Export Aggregation'!$A:$A,$B8,'EPA Export Aggregation'!$D:$D,$A$1)*IF($A8="CH4",About!$D$58,IF($A8="N2O",About!$D$59,1))</f>
        <v>2.4097840569682001</v>
      </c>
      <c r="K8">
        <f>SUMIFS('EPA Export Aggregation'!N:N,'EPA Export Aggregation'!$A:$A,$B8,'EPA Export Aggregation'!$D:$D,$A$1)*IF($A8="CH4",About!$D$58,IF($A8="N2O",About!$D$59,1))</f>
        <v>1.8855696492044001</v>
      </c>
      <c r="L8">
        <f>SUMIFS('EPA Export Aggregation'!O:O,'EPA Export Aggregation'!$A:$A,$B8,'EPA Export Aggregation'!$D:$D,$A$1)*IF($A8="CH4",About!$D$58,IF($A8="N2O",About!$D$59,1))</f>
        <v>2.1605297504969001</v>
      </c>
      <c r="M8">
        <f>SUMIFS('EPA Export Aggregation'!P:P,'EPA Export Aggregation'!$A:$A,$B8,'EPA Export Aggregation'!$D:$D,$A$1)*IF($A8="CH4",About!$D$58,IF($A8="N2O",About!$D$59,1))</f>
        <v>2.2396135679592</v>
      </c>
      <c r="N8">
        <f>SUMIFS('EPA Export Aggregation'!Q:Q,'EPA Export Aggregation'!$A:$A,$B8,'EPA Export Aggregation'!$D:$D,$A$1)*IF($A8="CH4",About!$D$58,IF($A8="N2O",About!$D$59,1))</f>
        <v>2.1567613797399998</v>
      </c>
      <c r="O8">
        <f>SUMIFS('EPA Export Aggregation'!R:R,'EPA Export Aggregation'!$A:$A,$B8,'EPA Export Aggregation'!$D:$D,$A$1)*IF($A8="CH4",About!$D$58,IF($A8="N2O",About!$D$59,1))</f>
        <v>1.9726290678534</v>
      </c>
      <c r="P8">
        <f>SUMIFS('EPA Export Aggregation'!S:S,'EPA Export Aggregation'!$A:$A,$B8,'EPA Export Aggregation'!$D:$D,$A$1)*IF($A8="CH4",About!$D$58,IF($A8="N2O",About!$D$59,1))</f>
        <v>2.0797964406120002</v>
      </c>
      <c r="Q8">
        <f>SUMIFS('EPA Export Aggregation'!T:T,'EPA Export Aggregation'!$A:$A,$B8,'EPA Export Aggregation'!$D:$D,$A$1)*IF($A8="CH4",About!$D$58,IF($A8="N2O",About!$D$59,1))</f>
        <v>2.1527823389231</v>
      </c>
      <c r="R8">
        <f>SUMIFS('EPA Export Aggregation'!U:U,'EPA Export Aggregation'!$A:$A,$B8,'EPA Export Aggregation'!$D:$D,$A$1)*IF($A8="CH4",About!$D$58,IF($A8="N2O",About!$D$59,1))</f>
        <v>1.8369423036229999</v>
      </c>
      <c r="S8">
        <f>SUMIFS('EPA Export Aggregation'!V:V,'EPA Export Aggregation'!$A:$A,$B8,'EPA Export Aggregation'!$D:$D,$A$1)*IF($A8="CH4",About!$D$58,IF($A8="N2O",About!$D$59,1))</f>
        <v>2.2343043389698001</v>
      </c>
      <c r="T8">
        <f>SUMIFS('EPA Export Aggregation'!W:W,'EPA Export Aggregation'!$A:$A,$B8,'EPA Export Aggregation'!$D:$D,$A$1)*IF($A8="CH4",About!$D$58,IF($A8="N2O",About!$D$59,1))</f>
        <v>1.990414748883</v>
      </c>
      <c r="U8">
        <f>SUMIFS('EPA Export Aggregation'!X:X,'EPA Export Aggregation'!$A:$A,$B8,'EPA Export Aggregation'!$D:$D,$A$1)*IF($A8="CH4",About!$D$58,IF($A8="N2O",About!$D$59,1))</f>
        <v>1.9689851691172</v>
      </c>
      <c r="V8">
        <f>SUMIFS('EPA Export Aggregation'!Y:Y,'EPA Export Aggregation'!$A:$A,$B8,'EPA Export Aggregation'!$D:$D,$A$1)*IF($A8="CH4",About!$D$58,IF($A8="N2O",About!$D$59,1))</f>
        <v>1.9046116620027</v>
      </c>
      <c r="W8">
        <f>SUMIFS('EPA Export Aggregation'!Z:Z,'EPA Export Aggregation'!$A:$A,$B8,'EPA Export Aggregation'!$D:$D,$A$1)*IF($A8="CH4",About!$D$58,IF($A8="N2O",About!$D$59,1))</f>
        <v>2.1275270987677</v>
      </c>
      <c r="X8">
        <f>SUMIFS('EPA Export Aggregation'!AA:AA,'EPA Export Aggregation'!$A:$A,$B8,'EPA Export Aggregation'!$D:$D,$A$1)*IF($A8="CH4",About!$D$58,IF($A8="N2O",About!$D$59,1))</f>
        <v>2.0716746107677002</v>
      </c>
      <c r="Y8">
        <f>SUMIFS('EPA Export Aggregation'!AB:AB,'EPA Export Aggregation'!$A:$A,$B8,'EPA Export Aggregation'!$D:$D,$A$1)*IF($A8="CH4",About!$D$58,IF($A8="N2O",About!$D$59,1))</f>
        <v>1.7470508411589001</v>
      </c>
      <c r="Z8">
        <f>SUMIFS('EPA Export Aggregation'!AC:AC,'EPA Export Aggregation'!$A:$A,$B8,'EPA Export Aggregation'!$D:$D,$A$1)*IF($A8="CH4",About!$D$58,IF($A8="N2O",About!$D$59,1))</f>
        <v>1.8291097562314</v>
      </c>
      <c r="AA8">
        <f>SUMIFS('EPA Export Aggregation'!AD:AD,'EPA Export Aggregation'!$A:$A,$B8,'EPA Export Aggregation'!$D:$D,$A$1)*IF($A8="CH4",About!$D$58,IF($A8="N2O",About!$D$59,1))</f>
        <v>1.9156450432098</v>
      </c>
      <c r="AB8">
        <f>SUMIFS('EPA Export Aggregation'!AE:AE,'EPA Export Aggregation'!$A:$A,$B8,'EPA Export Aggregation'!$D:$D,$A$1)*IF($A8="CH4",About!$D$58,IF($A8="N2O",About!$D$59,1))</f>
        <v>2.2119824295776001</v>
      </c>
      <c r="AC8">
        <f>SUMIFS('EPA Export Aggregation'!AF:AF,'EPA Export Aggregation'!$A:$A,$B8,'EPA Export Aggregation'!$D:$D,$A$1)*IF($A8="CH4",About!$D$58,IF($A8="N2O",About!$D$59,1))</f>
        <v>2.1958945147582001</v>
      </c>
      <c r="AD8">
        <f>SUMIFS('EPA Export Aggregation'!AG:AG,'EPA Export Aggregation'!$A:$A,$B8,'EPA Export Aggregation'!$D:$D,$A$1)*IF($A8="CH4",About!$D$58,IF($A8="N2O",About!$D$59,1))</f>
        <v>2.0643062903949998</v>
      </c>
      <c r="AE8">
        <f>SUMIFS('EPA Export Aggregation'!AH:AH,'EPA Export Aggregation'!$A:$A,$B8,'EPA Export Aggregation'!$D:$D,$A$1)*IF($A8="CH4",About!$D$58,IF($A8="N2O",About!$D$59,1))</f>
        <v>2.2036663077281</v>
      </c>
      <c r="AF8">
        <f>SUMIFS('EPA Export Aggregation'!AI:AI,'EPA Export Aggregation'!$A:$A,$B8,'EPA Export Aggregation'!$D:$D,$A$1)*IF($A8="CH4",About!$D$58,IF($A8="N2O",About!$D$59,1))</f>
        <v>2.1443056745851998</v>
      </c>
      <c r="AG8">
        <f>SUMIFS('EPA Export Aggregation'!AJ:AJ,'EPA Export Aggregation'!$A:$A,$B8,'EPA Export Aggregation'!$D:$D,$A$1)*IF($A8="CH4",About!$D$58,IF($A8="N2O",About!$D$59,1))</f>
        <v>1.9814758220916</v>
      </c>
      <c r="AH8">
        <f>SUMIFS('EPA Export Aggregation'!AK:AK,'EPA Export Aggregation'!$A:$A,$B8,'EPA Export Aggregation'!$D:$D,$A$1)*IF($A8="CH4",About!$D$58,IF($A8="N2O",About!$D$59,1))</f>
        <v>2.1399087759988999</v>
      </c>
    </row>
    <row r="9" spans="1:34" x14ac:dyDescent="0.25">
      <c r="A9" s="412" t="s">
        <v>2220</v>
      </c>
      <c r="B9" s="398" t="s">
        <v>4136</v>
      </c>
      <c r="C9">
        <f>SUMIFS('EPA Export Aggregation'!F:F,'EPA Export Aggregation'!$A:$A,$B9,'EPA Export Aggregation'!$D:$D,$A$1)*IF($A9="CH4",About!$D$58,IF($A9="N2O",About!$D$59,1))</f>
        <v>0.55093708526160001</v>
      </c>
      <c r="D9">
        <f>SUMIFS('EPA Export Aggregation'!G:G,'EPA Export Aggregation'!$A:$A,$B9,'EPA Export Aggregation'!$D:$D,$A$1)*IF($A9="CH4",About!$D$58,IF($A9="N2O",About!$D$59,1))</f>
        <v>0.54149212841619998</v>
      </c>
      <c r="E9">
        <f>SUMIFS('EPA Export Aggregation'!H:H,'EPA Export Aggregation'!$A:$A,$B9,'EPA Export Aggregation'!$D:$D,$A$1)*IF($A9="CH4",About!$D$58,IF($A9="N2O",About!$D$59,1))</f>
        <v>0.57293732881640003</v>
      </c>
      <c r="F9">
        <f>SUMIFS('EPA Export Aggregation'!I:I,'EPA Export Aggregation'!$A:$A,$B9,'EPA Export Aggregation'!$D:$D,$A$1)*IF($A9="CH4",About!$D$58,IF($A9="N2O",About!$D$59,1))</f>
        <v>0.60199641646379998</v>
      </c>
      <c r="G9">
        <f>SUMIFS('EPA Export Aggregation'!J:J,'EPA Export Aggregation'!$A:$A,$B9,'EPA Export Aggregation'!$D:$D,$A$1)*IF($A9="CH4",About!$D$58,IF($A9="N2O",About!$D$59,1))</f>
        <v>0.69796729946470004</v>
      </c>
      <c r="H9">
        <f>SUMIFS('EPA Export Aggregation'!K:K,'EPA Export Aggregation'!$A:$A,$B9,'EPA Export Aggregation'!$D:$D,$A$1)*IF($A9="CH4",About!$D$58,IF($A9="N2O",About!$D$59,1))</f>
        <v>0.9225039145974</v>
      </c>
      <c r="I9">
        <f>SUMIFS('EPA Export Aggregation'!L:L,'EPA Export Aggregation'!$A:$A,$B9,'EPA Export Aggregation'!$D:$D,$A$1)*IF($A9="CH4",About!$D$58,IF($A9="N2O",About!$D$59,1))</f>
        <v>0.77452972187540003</v>
      </c>
      <c r="J9">
        <f>SUMIFS('EPA Export Aggregation'!M:M,'EPA Export Aggregation'!$A:$A,$B9,'EPA Export Aggregation'!$D:$D,$A$1)*IF($A9="CH4",About!$D$58,IF($A9="N2O",About!$D$59,1))</f>
        <v>0.54800453193989995</v>
      </c>
      <c r="K9">
        <f>SUMIFS('EPA Export Aggregation'!N:N,'EPA Export Aggregation'!$A:$A,$B9,'EPA Export Aggregation'!$D:$D,$A$1)*IF($A9="CH4",About!$D$58,IF($A9="N2O",About!$D$59,1))</f>
        <v>0.62102602171999999</v>
      </c>
      <c r="L9">
        <f>SUMIFS('EPA Export Aggregation'!O:O,'EPA Export Aggregation'!$A:$A,$B9,'EPA Export Aggregation'!$D:$D,$A$1)*IF($A9="CH4",About!$D$58,IF($A9="N2O",About!$D$59,1))</f>
        <v>0.98568329137870003</v>
      </c>
      <c r="M9">
        <f>SUMIFS('EPA Export Aggregation'!P:P,'EPA Export Aggregation'!$A:$A,$B9,'EPA Export Aggregation'!$D:$D,$A$1)*IF($A9="CH4",About!$D$58,IF($A9="N2O",About!$D$59,1))</f>
        <v>0.97602476678280004</v>
      </c>
      <c r="N9">
        <f>SUMIFS('EPA Export Aggregation'!Q:Q,'EPA Export Aggregation'!$A:$A,$B9,'EPA Export Aggregation'!$D:$D,$A$1)*IF($A9="CH4",About!$D$58,IF($A9="N2O",About!$D$59,1))</f>
        <v>0.82962371488800002</v>
      </c>
      <c r="O9">
        <f>SUMIFS('EPA Export Aggregation'!R:R,'EPA Export Aggregation'!$A:$A,$B9,'EPA Export Aggregation'!$D:$D,$A$1)*IF($A9="CH4",About!$D$58,IF($A9="N2O",About!$D$59,1))</f>
        <v>0.82183350222509999</v>
      </c>
      <c r="P9">
        <f>SUMIFS('EPA Export Aggregation'!S:S,'EPA Export Aggregation'!$A:$A,$B9,'EPA Export Aggregation'!$D:$D,$A$1)*IF($A9="CH4",About!$D$58,IF($A9="N2O",About!$D$59,1))</f>
        <v>0.86329993964060003</v>
      </c>
      <c r="Q9">
        <f>SUMIFS('EPA Export Aggregation'!T:T,'EPA Export Aggregation'!$A:$A,$B9,'EPA Export Aggregation'!$D:$D,$A$1)*IF($A9="CH4",About!$D$58,IF($A9="N2O",About!$D$59,1))</f>
        <v>1.5707031142712</v>
      </c>
      <c r="R9">
        <f>SUMIFS('EPA Export Aggregation'!U:U,'EPA Export Aggregation'!$A:$A,$B9,'EPA Export Aggregation'!$D:$D,$A$1)*IF($A9="CH4",About!$D$58,IF($A9="N2O",About!$D$59,1))</f>
        <v>1.0390246883106999</v>
      </c>
      <c r="S9">
        <f>SUMIFS('EPA Export Aggregation'!V:V,'EPA Export Aggregation'!$A:$A,$B9,'EPA Export Aggregation'!$D:$D,$A$1)*IF($A9="CH4",About!$D$58,IF($A9="N2O",About!$D$59,1))</f>
        <v>0.9019204323669</v>
      </c>
      <c r="T9">
        <f>SUMIFS('EPA Export Aggregation'!W:W,'EPA Export Aggregation'!$A:$A,$B9,'EPA Export Aggregation'!$D:$D,$A$1)*IF($A9="CH4",About!$D$58,IF($A9="N2O",About!$D$59,1))</f>
        <v>0.57853903989160005</v>
      </c>
      <c r="U9">
        <f>SUMIFS('EPA Export Aggregation'!X:X,'EPA Export Aggregation'!$A:$A,$B9,'EPA Export Aggregation'!$D:$D,$A$1)*IF($A9="CH4",About!$D$58,IF($A9="N2O",About!$D$59,1))</f>
        <v>0.66478779273319999</v>
      </c>
      <c r="V9">
        <f>SUMIFS('EPA Export Aggregation'!Y:Y,'EPA Export Aggregation'!$A:$A,$B9,'EPA Export Aggregation'!$D:$D,$A$1)*IF($A9="CH4",About!$D$58,IF($A9="N2O",About!$D$59,1))</f>
        <v>0.4590637201569</v>
      </c>
      <c r="W9">
        <f>SUMIFS('EPA Export Aggregation'!Z:Z,'EPA Export Aggregation'!$A:$A,$B9,'EPA Export Aggregation'!$D:$D,$A$1)*IF($A9="CH4",About!$D$58,IF($A9="N2O",About!$D$59,1))</f>
        <v>0.79536046526869997</v>
      </c>
      <c r="X9">
        <f>SUMIFS('EPA Export Aggregation'!AA:AA,'EPA Export Aggregation'!$A:$A,$B9,'EPA Export Aggregation'!$D:$D,$A$1)*IF($A9="CH4",About!$D$58,IF($A9="N2O",About!$D$59,1))</f>
        <v>0.74215627444080001</v>
      </c>
      <c r="Y9">
        <f>SUMIFS('EPA Export Aggregation'!AB:AB,'EPA Export Aggregation'!$A:$A,$B9,'EPA Export Aggregation'!$D:$D,$A$1)*IF($A9="CH4",About!$D$58,IF($A9="N2O",About!$D$59,1))</f>
        <v>1.1557266467352001</v>
      </c>
      <c r="Z9">
        <f>SUMIFS('EPA Export Aggregation'!AC:AC,'EPA Export Aggregation'!$A:$A,$B9,'EPA Export Aggregation'!$D:$D,$A$1)*IF($A9="CH4",About!$D$58,IF($A9="N2O",About!$D$59,1))</f>
        <v>1.1029261858985</v>
      </c>
      <c r="AA9">
        <f>SUMIFS('EPA Export Aggregation'!AD:AD,'EPA Export Aggregation'!$A:$A,$B9,'EPA Export Aggregation'!$D:$D,$A$1)*IF($A9="CH4",About!$D$58,IF($A9="N2O",About!$D$59,1))</f>
        <v>0.77946455138000004</v>
      </c>
      <c r="AB9">
        <f>SUMIFS('EPA Export Aggregation'!AE:AE,'EPA Export Aggregation'!$A:$A,$B9,'EPA Export Aggregation'!$D:$D,$A$1)*IF($A9="CH4",About!$D$58,IF($A9="N2O",About!$D$59,1))</f>
        <v>1.1420661351832999</v>
      </c>
      <c r="AC9">
        <f>SUMIFS('EPA Export Aggregation'!AF:AF,'EPA Export Aggregation'!$A:$A,$B9,'EPA Export Aggregation'!$D:$D,$A$1)*IF($A9="CH4",About!$D$58,IF($A9="N2O",About!$D$59,1))</f>
        <v>1.0818513310849001</v>
      </c>
      <c r="AD9">
        <f>SUMIFS('EPA Export Aggregation'!AG:AG,'EPA Export Aggregation'!$A:$A,$B9,'EPA Export Aggregation'!$D:$D,$A$1)*IF($A9="CH4",About!$D$58,IF($A9="N2O",About!$D$59,1))</f>
        <v>1.2242865118635</v>
      </c>
      <c r="AE9">
        <f>SUMIFS('EPA Export Aggregation'!AH:AH,'EPA Export Aggregation'!$A:$A,$B9,'EPA Export Aggregation'!$D:$D,$A$1)*IF($A9="CH4",About!$D$58,IF($A9="N2O",About!$D$59,1))</f>
        <v>1.2256033783463001</v>
      </c>
      <c r="AF9">
        <f>SUMIFS('EPA Export Aggregation'!AI:AI,'EPA Export Aggregation'!$A:$A,$B9,'EPA Export Aggregation'!$D:$D,$A$1)*IF($A9="CH4",About!$D$58,IF($A9="N2O",About!$D$59,1))</f>
        <v>1.0181352536752999</v>
      </c>
      <c r="AG9">
        <f>SUMIFS('EPA Export Aggregation'!AJ:AJ,'EPA Export Aggregation'!$A:$A,$B9,'EPA Export Aggregation'!$D:$D,$A$1)*IF($A9="CH4",About!$D$58,IF($A9="N2O",About!$D$59,1))</f>
        <v>0.77988463702760003</v>
      </c>
      <c r="AH9">
        <f>SUMIFS('EPA Export Aggregation'!AK:AK,'EPA Export Aggregation'!$A:$A,$B9,'EPA Export Aggregation'!$D:$D,$A$1)*IF($A9="CH4",About!$D$58,IF($A9="N2O",About!$D$59,1))</f>
        <v>0.96135662767399999</v>
      </c>
    </row>
    <row r="10" spans="1:34" x14ac:dyDescent="0.25">
      <c r="A10" s="412" t="s">
        <v>2220</v>
      </c>
      <c r="B10" s="398" t="s">
        <v>4145</v>
      </c>
      <c r="C10">
        <f>SUMIFS('EPA Export Aggregation'!F:F,'EPA Export Aggregation'!$A:$A,$B10,'EPA Export Aggregation'!$D:$D,$A$1)*IF($A10="CH4",About!$D$58,IF($A10="N2O",About!$D$59,1))</f>
        <v>0.4703530769816</v>
      </c>
      <c r="D10">
        <f>SUMIFS('EPA Export Aggregation'!G:G,'EPA Export Aggregation'!$A:$A,$B10,'EPA Export Aggregation'!$D:$D,$A$1)*IF($A10="CH4",About!$D$58,IF($A10="N2O",About!$D$59,1))</f>
        <v>0.50183394915250001</v>
      </c>
      <c r="E10">
        <f>SUMIFS('EPA Export Aggregation'!H:H,'EPA Export Aggregation'!$A:$A,$B10,'EPA Export Aggregation'!$D:$D,$A$1)*IF($A10="CH4",About!$D$58,IF($A10="N2O",About!$D$59,1))</f>
        <v>0.43805689133570003</v>
      </c>
      <c r="F10">
        <f>SUMIFS('EPA Export Aggregation'!I:I,'EPA Export Aggregation'!$A:$A,$B10,'EPA Export Aggregation'!$D:$D,$A$1)*IF($A10="CH4",About!$D$58,IF($A10="N2O",About!$D$59,1))</f>
        <v>0.41743133024180001</v>
      </c>
      <c r="G10">
        <f>SUMIFS('EPA Export Aggregation'!J:J,'EPA Export Aggregation'!$A:$A,$B10,'EPA Export Aggregation'!$D:$D,$A$1)*IF($A10="CH4",About!$D$58,IF($A10="N2O",About!$D$59,1))</f>
        <v>0.38907039890400003</v>
      </c>
      <c r="H10">
        <f>SUMIFS('EPA Export Aggregation'!K:K,'EPA Export Aggregation'!$A:$A,$B10,'EPA Export Aggregation'!$D:$D,$A$1)*IF($A10="CH4",About!$D$58,IF($A10="N2O",About!$D$59,1))</f>
        <v>0.38465971600839999</v>
      </c>
      <c r="I10">
        <f>SUMIFS('EPA Export Aggregation'!L:L,'EPA Export Aggregation'!$A:$A,$B10,'EPA Export Aggregation'!$D:$D,$A$1)*IF($A10="CH4",About!$D$58,IF($A10="N2O",About!$D$59,1))</f>
        <v>0.35901693762230003</v>
      </c>
      <c r="J10">
        <f>SUMIFS('EPA Export Aggregation'!M:M,'EPA Export Aggregation'!$A:$A,$B10,'EPA Export Aggregation'!$D:$D,$A$1)*IF($A10="CH4",About!$D$58,IF($A10="N2O",About!$D$59,1))</f>
        <v>0.35129538806319999</v>
      </c>
      <c r="K10">
        <f>SUMIFS('EPA Export Aggregation'!N:N,'EPA Export Aggregation'!$A:$A,$B10,'EPA Export Aggregation'!$D:$D,$A$1)*IF($A10="CH4",About!$D$58,IF($A10="N2O",About!$D$59,1))</f>
        <v>0.3206323352264</v>
      </c>
      <c r="L10">
        <f>SUMIFS('EPA Export Aggregation'!O:O,'EPA Export Aggregation'!$A:$A,$B10,'EPA Export Aggregation'!$D:$D,$A$1)*IF($A10="CH4",About!$D$58,IF($A10="N2O",About!$D$59,1))</f>
        <v>0.2833865064403</v>
      </c>
      <c r="M10">
        <f>SUMIFS('EPA Export Aggregation'!P:P,'EPA Export Aggregation'!$A:$A,$B10,'EPA Export Aggregation'!$D:$D,$A$1)*IF($A10="CH4",About!$D$58,IF($A10="N2O",About!$D$59,1))</f>
        <v>0.3146237245131</v>
      </c>
      <c r="N10">
        <f>SUMIFS('EPA Export Aggregation'!Q:Q,'EPA Export Aggregation'!$A:$A,$B10,'EPA Export Aggregation'!$D:$D,$A$1)*IF($A10="CH4",About!$D$58,IF($A10="N2O",About!$D$59,1))</f>
        <v>0.31576244035579998</v>
      </c>
      <c r="O10">
        <f>SUMIFS('EPA Export Aggregation'!R:R,'EPA Export Aggregation'!$A:$A,$B10,'EPA Export Aggregation'!$D:$D,$A$1)*IF($A10="CH4",About!$D$58,IF($A10="N2O",About!$D$59,1))</f>
        <v>0.32357033255220002</v>
      </c>
      <c r="P10">
        <f>SUMIFS('EPA Export Aggregation'!S:S,'EPA Export Aggregation'!$A:$A,$B10,'EPA Export Aggregation'!$D:$D,$A$1)*IF($A10="CH4",About!$D$58,IF($A10="N2O",About!$D$59,1))</f>
        <v>0.34530809483899999</v>
      </c>
      <c r="Q10">
        <f>SUMIFS('EPA Export Aggregation'!T:T,'EPA Export Aggregation'!$A:$A,$B10,'EPA Export Aggregation'!$D:$D,$A$1)*IF($A10="CH4",About!$D$58,IF($A10="N2O",About!$D$59,1))</f>
        <v>0.34163974678050002</v>
      </c>
      <c r="R10">
        <f>SUMIFS('EPA Export Aggregation'!U:U,'EPA Export Aggregation'!$A:$A,$B10,'EPA Export Aggregation'!$D:$D,$A$1)*IF($A10="CH4",About!$D$58,IF($A10="N2O",About!$D$59,1))</f>
        <v>0.32438719720050002</v>
      </c>
      <c r="S10">
        <f>SUMIFS('EPA Export Aggregation'!V:V,'EPA Export Aggregation'!$A:$A,$B10,'EPA Export Aggregation'!$D:$D,$A$1)*IF($A10="CH4",About!$D$58,IF($A10="N2O",About!$D$59,1))</f>
        <v>0.31764977768710001</v>
      </c>
      <c r="T10">
        <f>SUMIFS('EPA Export Aggregation'!W:W,'EPA Export Aggregation'!$A:$A,$B10,'EPA Export Aggregation'!$D:$D,$A$1)*IF($A10="CH4",About!$D$58,IF($A10="N2O",About!$D$59,1))</f>
        <v>0.29820720937380002</v>
      </c>
      <c r="U10">
        <f>SUMIFS('EPA Export Aggregation'!X:X,'EPA Export Aggregation'!$A:$A,$B10,'EPA Export Aggregation'!$D:$D,$A$1)*IF($A10="CH4",About!$D$58,IF($A10="N2O",About!$D$59,1))</f>
        <v>0.27042316654249998</v>
      </c>
      <c r="V10">
        <f>SUMIFS('EPA Export Aggregation'!Y:Y,'EPA Export Aggregation'!$A:$A,$B10,'EPA Export Aggregation'!$D:$D,$A$1)*IF($A10="CH4",About!$D$58,IF($A10="N2O",About!$D$59,1))</f>
        <v>0.2270790462159</v>
      </c>
      <c r="W10">
        <f>SUMIFS('EPA Export Aggregation'!Z:Z,'EPA Export Aggregation'!$A:$A,$B10,'EPA Export Aggregation'!$D:$D,$A$1)*IF($A10="CH4",About!$D$58,IF($A10="N2O",About!$D$59,1))</f>
        <v>0.22442220610120001</v>
      </c>
      <c r="X10">
        <f>SUMIFS('EPA Export Aggregation'!AA:AA,'EPA Export Aggregation'!$A:$A,$B10,'EPA Export Aggregation'!$D:$D,$A$1)*IF($A10="CH4",About!$D$58,IF($A10="N2O",About!$D$59,1))</f>
        <v>0.22051307251380001</v>
      </c>
      <c r="Y10">
        <f>SUMIFS('EPA Export Aggregation'!AB:AB,'EPA Export Aggregation'!$A:$A,$B10,'EPA Export Aggregation'!$D:$D,$A$1)*IF($A10="CH4",About!$D$58,IF($A10="N2O",About!$D$59,1))</f>
        <v>0.1631107803762</v>
      </c>
      <c r="Z10">
        <f>SUMIFS('EPA Export Aggregation'!AC:AC,'EPA Export Aggregation'!$A:$A,$B10,'EPA Export Aggregation'!$D:$D,$A$1)*IF($A10="CH4",About!$D$58,IF($A10="N2O",About!$D$59,1))</f>
        <v>0.17643899195320001</v>
      </c>
      <c r="AA10">
        <f>SUMIFS('EPA Export Aggregation'!AD:AD,'EPA Export Aggregation'!$A:$A,$B10,'EPA Export Aggregation'!$D:$D,$A$1)*IF($A10="CH4",About!$D$58,IF($A10="N2O",About!$D$59,1))</f>
        <v>0.14780677708189999</v>
      </c>
      <c r="AB10">
        <f>SUMIFS('EPA Export Aggregation'!AE:AE,'EPA Export Aggregation'!$A:$A,$B10,'EPA Export Aggregation'!$D:$D,$A$1)*IF($A10="CH4",About!$D$58,IF($A10="N2O",About!$D$59,1))</f>
        <v>0.11305856389009999</v>
      </c>
      <c r="AC10">
        <f>SUMIFS('EPA Export Aggregation'!AF:AF,'EPA Export Aggregation'!$A:$A,$B10,'EPA Export Aggregation'!$D:$D,$A$1)*IF($A10="CH4",About!$D$58,IF($A10="N2O",About!$D$59,1))</f>
        <v>0.1161284803003</v>
      </c>
      <c r="AD10">
        <f>SUMIFS('EPA Export Aggregation'!AG:AG,'EPA Export Aggregation'!$A:$A,$B10,'EPA Export Aggregation'!$D:$D,$A$1)*IF($A10="CH4",About!$D$58,IF($A10="N2O",About!$D$59,1))</f>
        <v>0.12226339053550001</v>
      </c>
      <c r="AE10">
        <f>SUMIFS('EPA Export Aggregation'!AH:AH,'EPA Export Aggregation'!$A:$A,$B10,'EPA Export Aggregation'!$D:$D,$A$1)*IF($A10="CH4",About!$D$58,IF($A10="N2O",About!$D$59,1))</f>
        <v>0.1077167784245</v>
      </c>
      <c r="AF10">
        <f>SUMIFS('EPA Export Aggregation'!AI:AI,'EPA Export Aggregation'!$A:$A,$B10,'EPA Export Aggregation'!$D:$D,$A$1)*IF($A10="CH4",About!$D$58,IF($A10="N2O",About!$D$59,1))</f>
        <v>0.1314530488889</v>
      </c>
      <c r="AG10">
        <f>SUMIFS('EPA Export Aggregation'!AJ:AJ,'EPA Export Aggregation'!$A:$A,$B10,'EPA Export Aggregation'!$D:$D,$A$1)*IF($A10="CH4",About!$D$58,IF($A10="N2O",About!$D$59,1))</f>
        <v>0.1100294521269</v>
      </c>
      <c r="AH10">
        <f>SUMIFS('EPA Export Aggregation'!AK:AK,'EPA Export Aggregation'!$A:$A,$B10,'EPA Export Aggregation'!$D:$D,$A$1)*IF($A10="CH4",About!$D$58,IF($A10="N2O",About!$D$59,1))</f>
        <v>7.9546617716600002E-2</v>
      </c>
    </row>
    <row r="11" spans="1:34" x14ac:dyDescent="0.25">
      <c r="A11" s="412" t="s">
        <v>2220</v>
      </c>
      <c r="B11" s="398" t="s">
        <v>4140</v>
      </c>
      <c r="C11">
        <f>SUMIFS('EPA Export Aggregation'!F:F,'EPA Export Aggregation'!$A:$A,$B11,'EPA Export Aggregation'!$D:$D,$A$1)*IF($A11="CH4",About!$D$58,IF($A11="N2O",About!$D$59,1))</f>
        <v>1.5242998693365</v>
      </c>
      <c r="D11">
        <f>SUMIFS('EPA Export Aggregation'!G:G,'EPA Export Aggregation'!$A:$A,$B11,'EPA Export Aggregation'!$D:$D,$A$1)*IF($A11="CH4",About!$D$58,IF($A11="N2O",About!$D$59,1))</f>
        <v>1.7327599825286</v>
      </c>
      <c r="E11">
        <f>SUMIFS('EPA Export Aggregation'!H:H,'EPA Export Aggregation'!$A:$A,$B11,'EPA Export Aggregation'!$D:$D,$A$1)*IF($A11="CH4",About!$D$58,IF($A11="N2O",About!$D$59,1))</f>
        <v>1.5444143438638001</v>
      </c>
      <c r="F11">
        <f>SUMIFS('EPA Export Aggregation'!I:I,'EPA Export Aggregation'!$A:$A,$B11,'EPA Export Aggregation'!$D:$D,$A$1)*IF($A11="CH4",About!$D$58,IF($A11="N2O",About!$D$59,1))</f>
        <v>1.8559786406731</v>
      </c>
      <c r="G11">
        <f>SUMIFS('EPA Export Aggregation'!J:J,'EPA Export Aggregation'!$A:$A,$B11,'EPA Export Aggregation'!$D:$D,$A$1)*IF($A11="CH4",About!$D$58,IF($A11="N2O",About!$D$59,1))</f>
        <v>1.9855357201426</v>
      </c>
      <c r="H11">
        <f>SUMIFS('EPA Export Aggregation'!K:K,'EPA Export Aggregation'!$A:$A,$B11,'EPA Export Aggregation'!$D:$D,$A$1)*IF($A11="CH4",About!$D$58,IF($A11="N2O",About!$D$59,1))</f>
        <v>1.9162515367352999</v>
      </c>
      <c r="I11">
        <f>SUMIFS('EPA Export Aggregation'!L:L,'EPA Export Aggregation'!$A:$A,$B11,'EPA Export Aggregation'!$D:$D,$A$1)*IF($A11="CH4",About!$D$58,IF($A11="N2O",About!$D$59,1))</f>
        <v>2.0891131967996999</v>
      </c>
      <c r="J11">
        <f>SUMIFS('EPA Export Aggregation'!M:M,'EPA Export Aggregation'!$A:$A,$B11,'EPA Export Aggregation'!$D:$D,$A$1)*IF($A11="CH4",About!$D$58,IF($A11="N2O",About!$D$59,1))</f>
        <v>2.0848568190085999</v>
      </c>
      <c r="K11">
        <f>SUMIFS('EPA Export Aggregation'!N:N,'EPA Export Aggregation'!$A:$A,$B11,'EPA Export Aggregation'!$D:$D,$A$1)*IF($A11="CH4",About!$D$58,IF($A11="N2O",About!$D$59,1))</f>
        <v>2.1748980311902999</v>
      </c>
      <c r="L11">
        <f>SUMIFS('EPA Export Aggregation'!O:O,'EPA Export Aggregation'!$A:$A,$B11,'EPA Export Aggregation'!$D:$D,$A$1)*IF($A11="CH4",About!$D$58,IF($A11="N2O",About!$D$59,1))</f>
        <v>2.0759311285691999</v>
      </c>
      <c r="M11">
        <f>SUMIFS('EPA Export Aggregation'!P:P,'EPA Export Aggregation'!$A:$A,$B11,'EPA Export Aggregation'!$D:$D,$A$1)*IF($A11="CH4",About!$D$58,IF($A11="N2O",About!$D$59,1))</f>
        <v>2.1649292277347998</v>
      </c>
      <c r="N11">
        <f>SUMIFS('EPA Export Aggregation'!Q:Q,'EPA Export Aggregation'!$A:$A,$B11,'EPA Export Aggregation'!$D:$D,$A$1)*IF($A11="CH4",About!$D$58,IF($A11="N2O",About!$D$59,1))</f>
        <v>2.1592062499640998</v>
      </c>
      <c r="O11">
        <f>SUMIFS('EPA Export Aggregation'!R:R,'EPA Export Aggregation'!$A:$A,$B11,'EPA Export Aggregation'!$D:$D,$A$1)*IF($A11="CH4",About!$D$58,IF($A11="N2O",About!$D$59,1))</f>
        <v>2.2876649482045002</v>
      </c>
      <c r="P11">
        <f>SUMIFS('EPA Export Aggregation'!S:S,'EPA Export Aggregation'!$A:$A,$B11,'EPA Export Aggregation'!$D:$D,$A$1)*IF($A11="CH4",About!$D$58,IF($A11="N2O",About!$D$59,1))</f>
        <v>2.3881938605562998</v>
      </c>
      <c r="Q11">
        <f>SUMIFS('EPA Export Aggregation'!T:T,'EPA Export Aggregation'!$A:$A,$B11,'EPA Export Aggregation'!$D:$D,$A$1)*IF($A11="CH4",About!$D$58,IF($A11="N2O",About!$D$59,1))</f>
        <v>2.6264811185185999</v>
      </c>
      <c r="R11">
        <f>SUMIFS('EPA Export Aggregation'!U:U,'EPA Export Aggregation'!$A:$A,$B11,'EPA Export Aggregation'!$D:$D,$A$1)*IF($A11="CH4",About!$D$58,IF($A11="N2O",About!$D$59,1))</f>
        <v>2.5411917630173999</v>
      </c>
      <c r="S11">
        <f>SUMIFS('EPA Export Aggregation'!V:V,'EPA Export Aggregation'!$A:$A,$B11,'EPA Export Aggregation'!$D:$D,$A$1)*IF($A11="CH4",About!$D$58,IF($A11="N2O",About!$D$59,1))</f>
        <v>2.6981655442403998</v>
      </c>
      <c r="T11">
        <f>SUMIFS('EPA Export Aggregation'!W:W,'EPA Export Aggregation'!$A:$A,$B11,'EPA Export Aggregation'!$D:$D,$A$1)*IF($A11="CH4",About!$D$58,IF($A11="N2O",About!$D$59,1))</f>
        <v>2.5484862053466002</v>
      </c>
      <c r="U11">
        <f>SUMIFS('EPA Export Aggregation'!X:X,'EPA Export Aggregation'!$A:$A,$B11,'EPA Export Aggregation'!$D:$D,$A$1)*IF($A11="CH4",About!$D$58,IF($A11="N2O",About!$D$59,1))</f>
        <v>2.352059817083</v>
      </c>
      <c r="V11">
        <f>SUMIFS('EPA Export Aggregation'!Y:Y,'EPA Export Aggregation'!$A:$A,$B11,'EPA Export Aggregation'!$D:$D,$A$1)*IF($A11="CH4",About!$D$58,IF($A11="N2O",About!$D$59,1))</f>
        <v>1.4526999754745</v>
      </c>
      <c r="W11">
        <f>SUMIFS('EPA Export Aggregation'!Z:Z,'EPA Export Aggregation'!$A:$A,$B11,'EPA Export Aggregation'!$D:$D,$A$1)*IF($A11="CH4",About!$D$58,IF($A11="N2O",About!$D$59,1))</f>
        <v>1.4972600378993</v>
      </c>
      <c r="X11">
        <f>SUMIFS('EPA Export Aggregation'!AA:AA,'EPA Export Aggregation'!$A:$A,$B11,'EPA Export Aggregation'!$D:$D,$A$1)*IF($A11="CH4",About!$D$58,IF($A11="N2O",About!$D$59,1))</f>
        <v>1.821290760805</v>
      </c>
      <c r="Y11">
        <f>SUMIFS('EPA Export Aggregation'!AB:AB,'EPA Export Aggregation'!$A:$A,$B11,'EPA Export Aggregation'!$D:$D,$A$1)*IF($A11="CH4",About!$D$58,IF($A11="N2O",About!$D$59,1))</f>
        <v>1.6671210269590999</v>
      </c>
      <c r="Z11">
        <f>SUMIFS('EPA Export Aggregation'!AC:AC,'EPA Export Aggregation'!$A:$A,$B11,'EPA Export Aggregation'!$D:$D,$A$1)*IF($A11="CH4",About!$D$58,IF($A11="N2O",About!$D$59,1))</f>
        <v>1.9258760655970999</v>
      </c>
      <c r="AA11">
        <f>SUMIFS('EPA Export Aggregation'!AD:AD,'EPA Export Aggregation'!$A:$A,$B11,'EPA Export Aggregation'!$D:$D,$A$1)*IF($A11="CH4",About!$D$58,IF($A11="N2O",About!$D$59,1))</f>
        <v>3.0945955129849998</v>
      </c>
      <c r="AB11">
        <f>SUMIFS('EPA Export Aggregation'!AE:AE,'EPA Export Aggregation'!$A:$A,$B11,'EPA Export Aggregation'!$D:$D,$A$1)*IF($A11="CH4",About!$D$58,IF($A11="N2O",About!$D$59,1))</f>
        <v>2.1746075179551001</v>
      </c>
      <c r="AC11">
        <f>SUMIFS('EPA Export Aggregation'!AF:AF,'EPA Export Aggregation'!$A:$A,$B11,'EPA Export Aggregation'!$D:$D,$A$1)*IF($A11="CH4",About!$D$58,IF($A11="N2O",About!$D$59,1))</f>
        <v>2.1079949250965999</v>
      </c>
      <c r="AD11">
        <f>SUMIFS('EPA Export Aggregation'!AG:AG,'EPA Export Aggregation'!$A:$A,$B11,'EPA Export Aggregation'!$D:$D,$A$1)*IF($A11="CH4",About!$D$58,IF($A11="N2O",About!$D$59,1))</f>
        <v>2.0360514268783998</v>
      </c>
      <c r="AE11">
        <f>SUMIFS('EPA Export Aggregation'!AH:AH,'EPA Export Aggregation'!$A:$A,$B11,'EPA Export Aggregation'!$D:$D,$A$1)*IF($A11="CH4",About!$D$58,IF($A11="N2O",About!$D$59,1))</f>
        <v>1.4352119841272999</v>
      </c>
      <c r="AF11">
        <f>SUMIFS('EPA Export Aggregation'!AI:AI,'EPA Export Aggregation'!$A:$A,$B11,'EPA Export Aggregation'!$D:$D,$A$1)*IF($A11="CH4",About!$D$58,IF($A11="N2O",About!$D$59,1))</f>
        <v>1.5793750345638999</v>
      </c>
      <c r="AG11">
        <f>SUMIFS('EPA Export Aggregation'!AJ:AJ,'EPA Export Aggregation'!$A:$A,$B11,'EPA Export Aggregation'!$D:$D,$A$1)*IF($A11="CH4",About!$D$58,IF($A11="N2O",About!$D$59,1))</f>
        <v>1.4691895034186999</v>
      </c>
      <c r="AH11">
        <f>SUMIFS('EPA Export Aggregation'!AK:AK,'EPA Export Aggregation'!$A:$A,$B11,'EPA Export Aggregation'!$D:$D,$A$1)*IF($A11="CH4",About!$D$58,IF($A11="N2O",About!$D$59,1))</f>
        <v>2.0655066589527999</v>
      </c>
    </row>
    <row r="12" spans="1:34" x14ac:dyDescent="0.25">
      <c r="A12" s="412" t="s">
        <v>2220</v>
      </c>
      <c r="B12" s="398" t="s">
        <v>4151</v>
      </c>
      <c r="C12">
        <f>SUMIFS('EPA Export Aggregation'!F:F,'EPA Export Aggregation'!$A:$A,$B12,'EPA Export Aggregation'!$D:$D,$A$1)*IF($A12="CH4",About!$D$58,IF($A12="N2O",About!$D$59,1))</f>
        <v>0.41220843828420001</v>
      </c>
      <c r="D12">
        <f>SUMIFS('EPA Export Aggregation'!G:G,'EPA Export Aggregation'!$A:$A,$B12,'EPA Export Aggregation'!$D:$D,$A$1)*IF($A12="CH4",About!$D$58,IF($A12="N2O",About!$D$59,1))</f>
        <v>0.41033341607149998</v>
      </c>
      <c r="E12">
        <f>SUMIFS('EPA Export Aggregation'!H:H,'EPA Export Aggregation'!$A:$A,$B12,'EPA Export Aggregation'!$D:$D,$A$1)*IF($A12="CH4",About!$D$58,IF($A12="N2O",About!$D$59,1))</f>
        <v>0.42427139880440001</v>
      </c>
      <c r="F12">
        <f>SUMIFS('EPA Export Aggregation'!I:I,'EPA Export Aggregation'!$A:$A,$B12,'EPA Export Aggregation'!$D:$D,$A$1)*IF($A12="CH4",About!$D$58,IF($A12="N2O",About!$D$59,1))</f>
        <v>0.4411399788789</v>
      </c>
      <c r="G12">
        <f>SUMIFS('EPA Export Aggregation'!J:J,'EPA Export Aggregation'!$A:$A,$B12,'EPA Export Aggregation'!$D:$D,$A$1)*IF($A12="CH4",About!$D$58,IF($A12="N2O",About!$D$59,1))</f>
        <v>0.4701959555088</v>
      </c>
      <c r="H12">
        <f>SUMIFS('EPA Export Aggregation'!K:K,'EPA Export Aggregation'!$A:$A,$B12,'EPA Export Aggregation'!$D:$D,$A$1)*IF($A12="CH4",About!$D$58,IF($A12="N2O",About!$D$59,1))</f>
        <v>0.50914798923969995</v>
      </c>
      <c r="I12">
        <f>SUMIFS('EPA Export Aggregation'!L:L,'EPA Export Aggregation'!$A:$A,$B12,'EPA Export Aggregation'!$D:$D,$A$1)*IF($A12="CH4",About!$D$58,IF($A12="N2O",About!$D$59,1))</f>
        <v>0.53008622830819996</v>
      </c>
      <c r="J12">
        <f>SUMIFS('EPA Export Aggregation'!M:M,'EPA Export Aggregation'!$A:$A,$B12,'EPA Export Aggregation'!$D:$D,$A$1)*IF($A12="CH4",About!$D$58,IF($A12="N2O",About!$D$59,1))</f>
        <v>0.69126656458860003</v>
      </c>
      <c r="K12">
        <f>SUMIFS('EPA Export Aggregation'!N:N,'EPA Export Aggregation'!$A:$A,$B12,'EPA Export Aggregation'!$D:$D,$A$1)*IF($A12="CH4",About!$D$58,IF($A12="N2O",About!$D$59,1))</f>
        <v>0.69903440836359998</v>
      </c>
      <c r="L12">
        <f>SUMIFS('EPA Export Aggregation'!O:O,'EPA Export Aggregation'!$A:$A,$B12,'EPA Export Aggregation'!$D:$D,$A$1)*IF($A12="CH4",About!$D$58,IF($A12="N2O",About!$D$59,1))</f>
        <v>0.67614830711319995</v>
      </c>
      <c r="M12">
        <f>SUMIFS('EPA Export Aggregation'!P:P,'EPA Export Aggregation'!$A:$A,$B12,'EPA Export Aggregation'!$D:$D,$A$1)*IF($A12="CH4",About!$D$58,IF($A12="N2O",About!$D$59,1))</f>
        <v>0.67639727135549998</v>
      </c>
      <c r="N12">
        <f>SUMIFS('EPA Export Aggregation'!Q:Q,'EPA Export Aggregation'!$A:$A,$B12,'EPA Export Aggregation'!$D:$D,$A$1)*IF($A12="CH4",About!$D$58,IF($A12="N2O",About!$D$59,1))</f>
        <v>0.67453789578430001</v>
      </c>
      <c r="O12">
        <f>SUMIFS('EPA Export Aggregation'!R:R,'EPA Export Aggregation'!$A:$A,$B12,'EPA Export Aggregation'!$D:$D,$A$1)*IF($A12="CH4",About!$D$58,IF($A12="N2O",About!$D$59,1))</f>
        <v>0.67317307654979996</v>
      </c>
      <c r="P12">
        <f>SUMIFS('EPA Export Aggregation'!S:S,'EPA Export Aggregation'!$A:$A,$B12,'EPA Export Aggregation'!$D:$D,$A$1)*IF($A12="CH4",About!$D$58,IF($A12="N2O",About!$D$59,1))</f>
        <v>0.73360562435779997</v>
      </c>
      <c r="Q12">
        <f>SUMIFS('EPA Export Aggregation'!T:T,'EPA Export Aggregation'!$A:$A,$B12,'EPA Export Aggregation'!$D:$D,$A$1)*IF($A12="CH4",About!$D$58,IF($A12="N2O",About!$D$59,1))</f>
        <v>0.81226455683550003</v>
      </c>
      <c r="R12">
        <f>SUMIFS('EPA Export Aggregation'!U:U,'EPA Export Aggregation'!$A:$A,$B12,'EPA Export Aggregation'!$D:$D,$A$1)*IF($A12="CH4",About!$D$58,IF($A12="N2O",About!$D$59,1))</f>
        <v>0.78380392337829996</v>
      </c>
      <c r="S12">
        <f>SUMIFS('EPA Export Aggregation'!V:V,'EPA Export Aggregation'!$A:$A,$B12,'EPA Export Aggregation'!$D:$D,$A$1)*IF($A12="CH4",About!$D$58,IF($A12="N2O",About!$D$59,1))</f>
        <v>0.84758069891590004</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0.98171186715890002</v>
      </c>
      <c r="V12">
        <f>SUMIFS('EPA Export Aggregation'!Y:Y,'EPA Export Aggregation'!$A:$A,$B12,'EPA Export Aggregation'!$D:$D,$A$1)*IF($A12="CH4",About!$D$58,IF($A12="N2O",About!$D$59,1))</f>
        <v>0.86095804595559999</v>
      </c>
      <c r="W12">
        <f>SUMIFS('EPA Export Aggregation'!Z:Z,'EPA Export Aggregation'!$A:$A,$B12,'EPA Export Aggregation'!$D:$D,$A$1)*IF($A12="CH4",About!$D$58,IF($A12="N2O",About!$D$59,1))</f>
        <v>1.6778000784641001</v>
      </c>
      <c r="X12">
        <f>SUMIFS('EPA Export Aggregation'!AA:AA,'EPA Export Aggregation'!$A:$A,$B12,'EPA Export Aggregation'!$D:$D,$A$1)*IF($A12="CH4",About!$D$58,IF($A12="N2O",About!$D$59,1))</f>
        <v>1.7323412997412</v>
      </c>
      <c r="Y12">
        <f>SUMIFS('EPA Export Aggregation'!AB:AB,'EPA Export Aggregation'!$A:$A,$B12,'EPA Export Aggregation'!$D:$D,$A$1)*IF($A12="CH4",About!$D$58,IF($A12="N2O",About!$D$59,1))</f>
        <v>1.7578804432360999</v>
      </c>
      <c r="Z12">
        <f>SUMIFS('EPA Export Aggregation'!AC:AC,'EPA Export Aggregation'!$A:$A,$B12,'EPA Export Aggregation'!$D:$D,$A$1)*IF($A12="CH4",About!$D$58,IF($A12="N2O",About!$D$59,1))</f>
        <v>1.7847049767823999</v>
      </c>
      <c r="AA12">
        <f>SUMIFS('EPA Export Aggregation'!AD:AD,'EPA Export Aggregation'!$A:$A,$B12,'EPA Export Aggregation'!$D:$D,$A$1)*IF($A12="CH4",About!$D$58,IF($A12="N2O",About!$D$59,1))</f>
        <v>1.7326700656209</v>
      </c>
      <c r="AB12">
        <f>SUMIFS('EPA Export Aggregation'!AE:AE,'EPA Export Aggregation'!$A:$A,$B12,'EPA Export Aggregation'!$D:$D,$A$1)*IF($A12="CH4",About!$D$58,IF($A12="N2O",About!$D$59,1))</f>
        <v>1.7140856277251</v>
      </c>
      <c r="AC12">
        <f>SUMIFS('EPA Export Aggregation'!AF:AF,'EPA Export Aggregation'!$A:$A,$B12,'EPA Export Aggregation'!$D:$D,$A$1)*IF($A12="CH4",About!$D$58,IF($A12="N2O",About!$D$59,1))</f>
        <v>1.635254227154</v>
      </c>
      <c r="AD12">
        <f>SUMIFS('EPA Export Aggregation'!AG:AG,'EPA Export Aggregation'!$A:$A,$B12,'EPA Export Aggregation'!$D:$D,$A$1)*IF($A12="CH4",About!$D$58,IF($A12="N2O",About!$D$59,1))</f>
        <v>1.5946273631171</v>
      </c>
      <c r="AE12">
        <f>SUMIFS('EPA Export Aggregation'!AH:AH,'EPA Export Aggregation'!$A:$A,$B12,'EPA Export Aggregation'!$D:$D,$A$1)*IF($A12="CH4",About!$D$58,IF($A12="N2O",About!$D$59,1))</f>
        <v>1.7761696833024001</v>
      </c>
      <c r="AF12">
        <f>SUMIFS('EPA Export Aggregation'!AI:AI,'EPA Export Aggregation'!$A:$A,$B12,'EPA Export Aggregation'!$D:$D,$A$1)*IF($A12="CH4",About!$D$58,IF($A12="N2O",About!$D$59,1))</f>
        <v>1.6823342598187001</v>
      </c>
      <c r="AG12">
        <f>SUMIFS('EPA Export Aggregation'!AJ:AJ,'EPA Export Aggregation'!$A:$A,$B12,'EPA Export Aggregation'!$D:$D,$A$1)*IF($A12="CH4",About!$D$58,IF($A12="N2O",About!$D$59,1))</f>
        <v>1.6047948798495</v>
      </c>
      <c r="AH12">
        <f>SUMIFS('EPA Export Aggregation'!AK:AK,'EPA Export Aggregation'!$A:$A,$B12,'EPA Export Aggregation'!$D:$D,$A$1)*IF($A12="CH4",About!$D$58,IF($A12="N2O",About!$D$59,1))</f>
        <v>1.7988495849276001</v>
      </c>
    </row>
    <row r="13" spans="1:34" x14ac:dyDescent="0.25">
      <c r="A13" s="412" t="s">
        <v>2220</v>
      </c>
      <c r="B13" s="398" t="s">
        <v>4155</v>
      </c>
      <c r="C13">
        <f>SUMIFS('EPA Export Aggregation'!F:F,'EPA Export Aggregation'!$A:$A,$B13,'EPA Export Aggregation'!$D:$D,$A$1)*IF($A13="CH4",About!$D$58,IF($A13="N2O",About!$D$59,1))</f>
        <v>1.36054690627E-2</v>
      </c>
      <c r="D13">
        <f>SUMIFS('EPA Export Aggregation'!G:G,'EPA Export Aggregation'!$A:$A,$B13,'EPA Export Aggregation'!$D:$D,$A$1)*IF($A13="CH4",About!$D$58,IF($A13="N2O",About!$D$59,1))</f>
        <v>1.24539105334E-2</v>
      </c>
      <c r="E13">
        <f>SUMIFS('EPA Export Aggregation'!H:H,'EPA Export Aggregation'!$A:$A,$B13,'EPA Export Aggregation'!$D:$D,$A$1)*IF($A13="CH4",About!$D$58,IF($A13="N2O",About!$D$59,1))</f>
        <v>1.2556072495000001E-2</v>
      </c>
      <c r="F13">
        <f>SUMIFS('EPA Export Aggregation'!I:I,'EPA Export Aggregation'!$A:$A,$B13,'EPA Export Aggregation'!$D:$D,$A$1)*IF($A13="CH4",About!$D$58,IF($A13="N2O",About!$D$59,1))</f>
        <v>1.17434247863E-2</v>
      </c>
      <c r="G13">
        <f>SUMIFS('EPA Export Aggregation'!J:J,'EPA Export Aggregation'!$A:$A,$B13,'EPA Export Aggregation'!$D:$D,$A$1)*IF($A13="CH4",About!$D$58,IF($A13="N2O",About!$D$59,1))</f>
        <v>1.23110638083E-2</v>
      </c>
      <c r="H13">
        <f>SUMIFS('EPA Export Aggregation'!K:K,'EPA Export Aggregation'!$A:$A,$B13,'EPA Export Aggregation'!$D:$D,$A$1)*IF($A13="CH4",About!$D$58,IF($A13="N2O",About!$D$59,1))</f>
        <v>1.64310670325E-2</v>
      </c>
      <c r="I13">
        <f>SUMIFS('EPA Export Aggregation'!L:L,'EPA Export Aggregation'!$A:$A,$B13,'EPA Export Aggregation'!$D:$D,$A$1)*IF($A13="CH4",About!$D$58,IF($A13="N2O",About!$D$59,1))</f>
        <v>1.7705440566699999E-2</v>
      </c>
      <c r="J13">
        <f>SUMIFS('EPA Export Aggregation'!M:M,'EPA Export Aggregation'!$A:$A,$B13,'EPA Export Aggregation'!$D:$D,$A$1)*IF($A13="CH4",About!$D$58,IF($A13="N2O",About!$D$59,1))</f>
        <v>1.7036102220400001E-2</v>
      </c>
      <c r="K13">
        <f>SUMIFS('EPA Export Aggregation'!N:N,'EPA Export Aggregation'!$A:$A,$B13,'EPA Export Aggregation'!$D:$D,$A$1)*IF($A13="CH4",About!$D$58,IF($A13="N2O",About!$D$59,1))</f>
        <v>1.7377540846099999E-2</v>
      </c>
      <c r="L13">
        <f>SUMIFS('EPA Export Aggregation'!O:O,'EPA Export Aggregation'!$A:$A,$B13,'EPA Export Aggregation'!$D:$D,$A$1)*IF($A13="CH4",About!$D$58,IF($A13="N2O",About!$D$59,1))</f>
        <v>1.9051181566100001E-2</v>
      </c>
      <c r="M13">
        <f>SUMIFS('EPA Export Aggregation'!P:P,'EPA Export Aggregation'!$A:$A,$B13,'EPA Export Aggregation'!$D:$D,$A$1)*IF($A13="CH4",About!$D$58,IF($A13="N2O",About!$D$59,1))</f>
        <v>1.26367338368E-2</v>
      </c>
      <c r="N13">
        <f>SUMIFS('EPA Export Aggregation'!Q:Q,'EPA Export Aggregation'!$A:$A,$B13,'EPA Export Aggregation'!$D:$D,$A$1)*IF($A13="CH4",About!$D$58,IF($A13="N2O",About!$D$59,1))</f>
        <v>1.3102850753E-2</v>
      </c>
      <c r="O13">
        <f>SUMIFS('EPA Export Aggregation'!R:R,'EPA Export Aggregation'!$A:$A,$B13,'EPA Export Aggregation'!$D:$D,$A$1)*IF($A13="CH4",About!$D$58,IF($A13="N2O",About!$D$59,1))</f>
        <v>1.3822140968199999E-2</v>
      </c>
      <c r="P13">
        <f>SUMIFS('EPA Export Aggregation'!S:S,'EPA Export Aggregation'!$A:$A,$B13,'EPA Export Aggregation'!$D:$D,$A$1)*IF($A13="CH4",About!$D$58,IF($A13="N2O",About!$D$59,1))</f>
        <v>1.07238338083E-2</v>
      </c>
      <c r="Q13">
        <f>SUMIFS('EPA Export Aggregation'!T:T,'EPA Export Aggregation'!$A:$A,$B13,'EPA Export Aggregation'!$D:$D,$A$1)*IF($A13="CH4",About!$D$58,IF($A13="N2O",About!$D$59,1))</f>
        <v>1.48523369605E-2</v>
      </c>
      <c r="R13">
        <f>SUMIFS('EPA Export Aggregation'!U:U,'EPA Export Aggregation'!$A:$A,$B13,'EPA Export Aggregation'!$D:$D,$A$1)*IF($A13="CH4",About!$D$58,IF($A13="N2O",About!$D$59,1))</f>
        <v>1.65979139111E-2</v>
      </c>
      <c r="S13">
        <f>SUMIFS('EPA Export Aggregation'!V:V,'EPA Export Aggregation'!$A:$A,$B13,'EPA Export Aggregation'!$D:$D,$A$1)*IF($A13="CH4",About!$D$58,IF($A13="N2O",About!$D$59,1))</f>
        <v>1.9104104012300002E-2</v>
      </c>
      <c r="T13">
        <f>SUMIFS('EPA Export Aggregation'!W:W,'EPA Export Aggregation'!$A:$A,$B13,'EPA Export Aggregation'!$D:$D,$A$1)*IF($A13="CH4",About!$D$58,IF($A13="N2O",About!$D$59,1))</f>
        <v>1.75233784888E-2</v>
      </c>
      <c r="U13">
        <f>SUMIFS('EPA Export Aggregation'!X:X,'EPA Export Aggregation'!$A:$A,$B13,'EPA Export Aggregation'!$D:$D,$A$1)*IF($A13="CH4",About!$D$58,IF($A13="N2O",About!$D$59,1))</f>
        <v>1.49453272133E-2</v>
      </c>
      <c r="V13">
        <f>SUMIFS('EPA Export Aggregation'!Y:Y,'EPA Export Aggregation'!$A:$A,$B13,'EPA Export Aggregation'!$D:$D,$A$1)*IF($A13="CH4",About!$D$58,IF($A13="N2O",About!$D$59,1))</f>
        <v>1.9450018926400001E-2</v>
      </c>
      <c r="W13">
        <f>SUMIFS('EPA Export Aggregation'!Z:Z,'EPA Export Aggregation'!$A:$A,$B13,'EPA Export Aggregation'!$D:$D,$A$1)*IF($A13="CH4",About!$D$58,IF($A13="N2O",About!$D$59,1))</f>
        <v>2.4180057387299999E-2</v>
      </c>
      <c r="X13">
        <f>SUMIFS('EPA Export Aggregation'!AA:AA,'EPA Export Aggregation'!$A:$A,$B13,'EPA Export Aggregation'!$D:$D,$A$1)*IF($A13="CH4",About!$D$58,IF($A13="N2O",About!$D$59,1))</f>
        <v>2.2245448391000001E-2</v>
      </c>
      <c r="Y13">
        <f>SUMIFS('EPA Export Aggregation'!AB:AB,'EPA Export Aggregation'!$A:$A,$B13,'EPA Export Aggregation'!$D:$D,$A$1)*IF($A13="CH4",About!$D$58,IF($A13="N2O",About!$D$59,1))</f>
        <v>2.0547297690999999E-2</v>
      </c>
      <c r="Z13">
        <f>SUMIFS('EPA Export Aggregation'!AC:AC,'EPA Export Aggregation'!$A:$A,$B13,'EPA Export Aggregation'!$D:$D,$A$1)*IF($A13="CH4",About!$D$58,IF($A13="N2O",About!$D$59,1))</f>
        <v>2.5115639988599999E-2</v>
      </c>
      <c r="AA13">
        <f>SUMIFS('EPA Export Aggregation'!AD:AD,'EPA Export Aggregation'!$A:$A,$B13,'EPA Export Aggregation'!$D:$D,$A$1)*IF($A13="CH4",About!$D$58,IF($A13="N2O",About!$D$59,1))</f>
        <v>2.87728021805E-2</v>
      </c>
      <c r="AB13">
        <f>SUMIFS('EPA Export Aggregation'!AE:AE,'EPA Export Aggregation'!$A:$A,$B13,'EPA Export Aggregation'!$D:$D,$A$1)*IF($A13="CH4",About!$D$58,IF($A13="N2O",About!$D$59,1))</f>
        <v>2.76263438939E-2</v>
      </c>
      <c r="AC13">
        <f>SUMIFS('EPA Export Aggregation'!AF:AF,'EPA Export Aggregation'!$A:$A,$B13,'EPA Export Aggregation'!$D:$D,$A$1)*IF($A13="CH4",About!$D$58,IF($A13="N2O",About!$D$59,1))</f>
        <v>2.4565325797599999E-2</v>
      </c>
      <c r="AD13">
        <f>SUMIFS('EPA Export Aggregation'!AG:AG,'EPA Export Aggregation'!$A:$A,$B13,'EPA Export Aggregation'!$D:$D,$A$1)*IF($A13="CH4",About!$D$58,IF($A13="N2O",About!$D$59,1))</f>
        <v>2.22386244642E-2</v>
      </c>
      <c r="AE13">
        <f>SUMIFS('EPA Export Aggregation'!AH:AH,'EPA Export Aggregation'!$A:$A,$B13,'EPA Export Aggregation'!$D:$D,$A$1)*IF($A13="CH4",About!$D$58,IF($A13="N2O",About!$D$59,1))</f>
        <v>1.6389622799300001E-2</v>
      </c>
      <c r="AF13">
        <f>SUMIFS('EPA Export Aggregation'!AI:AI,'EPA Export Aggregation'!$A:$A,$B13,'EPA Export Aggregation'!$D:$D,$A$1)*IF($A13="CH4",About!$D$58,IF($A13="N2O",About!$D$59,1))</f>
        <v>1.8614613040300002E-2</v>
      </c>
      <c r="AG13">
        <f>SUMIFS('EPA Export Aggregation'!AJ:AJ,'EPA Export Aggregation'!$A:$A,$B13,'EPA Export Aggregation'!$D:$D,$A$1)*IF($A13="CH4",About!$D$58,IF($A13="N2O",About!$D$59,1))</f>
        <v>1.8355445066900001E-2</v>
      </c>
      <c r="AH13">
        <f>SUMIFS('EPA Export Aggregation'!AK:AK,'EPA Export Aggregation'!$A:$A,$B13,'EPA Export Aggregation'!$D:$D,$A$1)*IF($A13="CH4",About!$D$58,IF($A13="N2O",About!$D$59,1))</f>
        <v>1.7362839092499999E-2</v>
      </c>
    </row>
    <row r="14" spans="1:34" x14ac:dyDescent="0.25">
      <c r="A14" s="412" t="s">
        <v>2220</v>
      </c>
      <c r="B14" s="398" t="s">
        <v>4173</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7.5863300590999997E-3</v>
      </c>
      <c r="X14">
        <f>SUMIFS('EPA Export Aggregation'!AA:AA,'EPA Export Aggregation'!$A:$A,$B14,'EPA Export Aggregation'!$D:$D,$A$1)*IF($A14="CH4",About!$D$58,IF($A14="N2O",About!$D$59,1))</f>
        <v>4.8170381167000004E-3</v>
      </c>
      <c r="Y14">
        <f>SUMIFS('EPA Export Aggregation'!AB:AB,'EPA Export Aggregation'!$A:$A,$B14,'EPA Export Aggregation'!$D:$D,$A$1)*IF($A14="CH4",About!$D$58,IF($A14="N2O",About!$D$59,1))</f>
        <v>1.5173241954E-3</v>
      </c>
      <c r="Z14">
        <f>SUMIFS('EPA Export Aggregation'!AC:AC,'EPA Export Aggregation'!$A:$A,$B14,'EPA Export Aggregation'!$D:$D,$A$1)*IF($A14="CH4",About!$D$58,IF($A14="N2O",About!$D$59,1))</f>
        <v>2.1394927667000001E-3</v>
      </c>
      <c r="AA14">
        <f>SUMIFS('EPA Export Aggregation'!AD:AD,'EPA Export Aggregation'!$A:$A,$B14,'EPA Export Aggregation'!$D:$D,$A$1)*IF($A14="CH4",About!$D$58,IF($A14="N2O",About!$D$59,1))</f>
        <v>1.0631143246999999E-2</v>
      </c>
      <c r="AB14">
        <f>SUMIFS('EPA Export Aggregation'!AE:AE,'EPA Export Aggregation'!$A:$A,$B14,'EPA Export Aggregation'!$D:$D,$A$1)*IF($A14="CH4",About!$D$58,IF($A14="N2O",About!$D$59,1))</f>
        <v>6.6129153757000002E-3</v>
      </c>
      <c r="AC14">
        <f>SUMIFS('EPA Export Aggregation'!AF:AF,'EPA Export Aggregation'!$A:$A,$B14,'EPA Export Aggregation'!$D:$D,$A$1)*IF($A14="CH4",About!$D$58,IF($A14="N2O",About!$D$59,1))</f>
        <v>1.8643315260100001E-2</v>
      </c>
      <c r="AD14">
        <f>SUMIFS('EPA Export Aggregation'!AG:AG,'EPA Export Aggregation'!$A:$A,$B14,'EPA Export Aggregation'!$D:$D,$A$1)*IF($A14="CH4",About!$D$58,IF($A14="N2O",About!$D$59,1))</f>
        <v>2.9217780212E-3</v>
      </c>
      <c r="AE14">
        <f>SUMIFS('EPA Export Aggregation'!AH:AH,'EPA Export Aggregation'!$A:$A,$B14,'EPA Export Aggregation'!$D:$D,$A$1)*IF($A14="CH4",About!$D$58,IF($A14="N2O",About!$D$59,1))</f>
        <v>8.0174528572999997E-3</v>
      </c>
      <c r="AF14">
        <f>SUMIFS('EPA Export Aggregation'!AI:AI,'EPA Export Aggregation'!$A:$A,$B14,'EPA Export Aggregation'!$D:$D,$A$1)*IF($A14="CH4",About!$D$58,IF($A14="N2O",About!$D$59,1))</f>
        <v>1.63486123259E-2</v>
      </c>
      <c r="AG14">
        <f>SUMIFS('EPA Export Aggregation'!AJ:AJ,'EPA Export Aggregation'!$A:$A,$B14,'EPA Export Aggregation'!$D:$D,$A$1)*IF($A14="CH4",About!$D$58,IF($A14="N2O",About!$D$59,1))</f>
        <v>1.365786341E-2</v>
      </c>
      <c r="AH14">
        <f>SUMIFS('EPA Export Aggregation'!AK:AK,'EPA Export Aggregation'!$A:$A,$B14,'EPA Export Aggregation'!$D:$D,$A$1)*IF($A14="CH4",About!$D$58,IF($A14="N2O",About!$D$59,1))</f>
        <v>1.60029685096E-2</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2.3516639282099999E-2</v>
      </c>
      <c r="D16">
        <f>SUMIFS('EPA Export Aggregation'!G:G,'EPA Export Aggregation'!$A:$A,$B16,'EPA Export Aggregation'!$D:$D,$A$1)*IF($A16="CH4",About!$D$58,IF($A16="N2O",About!$D$59,1))</f>
        <v>2.34478075196E-2</v>
      </c>
      <c r="E16">
        <f>SUMIFS('EPA Export Aggregation'!H:H,'EPA Export Aggregation'!$A:$A,$B16,'EPA Export Aggregation'!$D:$D,$A$1)*IF($A16="CH4",About!$D$58,IF($A16="N2O",About!$D$59,1))</f>
        <v>2.3332077916200001E-2</v>
      </c>
      <c r="F16">
        <f>SUMIFS('EPA Export Aggregation'!I:I,'EPA Export Aggregation'!$A:$A,$B16,'EPA Export Aggregation'!$D:$D,$A$1)*IF($A16="CH4",About!$D$58,IF($A16="N2O",About!$D$59,1))</f>
        <v>2.3475337088500001E-2</v>
      </c>
      <c r="G16">
        <f>SUMIFS('EPA Export Aggregation'!J:J,'EPA Export Aggregation'!$A:$A,$B16,'EPA Export Aggregation'!$D:$D,$A$1)*IF($A16="CH4",About!$D$58,IF($A16="N2O",About!$D$59,1))</f>
        <v>2.3548148997200001E-2</v>
      </c>
      <c r="H16">
        <f>SUMIFS('EPA Export Aggregation'!K:K,'EPA Export Aggregation'!$A:$A,$B16,'EPA Export Aggregation'!$D:$D,$A$1)*IF($A16="CH4",About!$D$58,IF($A16="N2O",About!$D$59,1))</f>
        <v>2.34856040452E-2</v>
      </c>
      <c r="I16">
        <f>SUMIFS('EPA Export Aggregation'!L:L,'EPA Export Aggregation'!$A:$A,$B16,'EPA Export Aggregation'!$D:$D,$A$1)*IF($A16="CH4",About!$D$58,IF($A16="N2O",About!$D$59,1))</f>
        <v>2.3534146571999998E-2</v>
      </c>
      <c r="J16">
        <f>SUMIFS('EPA Export Aggregation'!M:M,'EPA Export Aggregation'!$A:$A,$B16,'EPA Export Aggregation'!$D:$D,$A$1)*IF($A16="CH4",About!$D$58,IF($A16="N2O",About!$D$59,1))</f>
        <v>2.3424939564800001E-2</v>
      </c>
      <c r="K16">
        <f>SUMIFS('EPA Export Aggregation'!N:N,'EPA Export Aggregation'!$A:$A,$B16,'EPA Export Aggregation'!$D:$D,$A$1)*IF($A16="CH4",About!$D$58,IF($A16="N2O",About!$D$59,1))</f>
        <v>2.3302928022599999E-2</v>
      </c>
      <c r="L16">
        <f>SUMIFS('EPA Export Aggregation'!O:O,'EPA Export Aggregation'!$A:$A,$B16,'EPA Export Aggregation'!$D:$D,$A$1)*IF($A16="CH4",About!$D$58,IF($A16="N2O",About!$D$59,1))</f>
        <v>2.3138340051599999E-2</v>
      </c>
      <c r="M16">
        <f>SUMIFS('EPA Export Aggregation'!P:P,'EPA Export Aggregation'!$A:$A,$B16,'EPA Export Aggregation'!$D:$D,$A$1)*IF($A16="CH4",About!$D$58,IF($A16="N2O",About!$D$59,1))</f>
        <v>2.29772542016E-2</v>
      </c>
      <c r="N16">
        <f>SUMIFS('EPA Export Aggregation'!Q:Q,'EPA Export Aggregation'!$A:$A,$B16,'EPA Export Aggregation'!$D:$D,$A$1)*IF($A16="CH4",About!$D$58,IF($A16="N2O",About!$D$59,1))</f>
        <v>1.38042191043E-2</v>
      </c>
      <c r="O16">
        <f>SUMIFS('EPA Export Aggregation'!R:R,'EPA Export Aggregation'!$A:$A,$B16,'EPA Export Aggregation'!$D:$D,$A$1)*IF($A16="CH4",About!$D$58,IF($A16="N2O",About!$D$59,1))</f>
        <v>1.60761975058E-2</v>
      </c>
      <c r="P16">
        <f>SUMIFS('EPA Export Aggregation'!S:S,'EPA Export Aggregation'!$A:$A,$B16,'EPA Export Aggregation'!$D:$D,$A$1)*IF($A16="CH4",About!$D$58,IF($A16="N2O",About!$D$59,1))</f>
        <v>2.08815924526E-2</v>
      </c>
      <c r="Q16">
        <f>SUMIFS('EPA Export Aggregation'!T:T,'EPA Export Aggregation'!$A:$A,$B16,'EPA Export Aggregation'!$D:$D,$A$1)*IF($A16="CH4",About!$D$58,IF($A16="N2O",About!$D$59,1))</f>
        <v>1.9209887994500002E-2</v>
      </c>
      <c r="R16">
        <f>SUMIFS('EPA Export Aggregation'!U:U,'EPA Export Aggregation'!$A:$A,$B16,'EPA Export Aggregation'!$D:$D,$A$1)*IF($A16="CH4",About!$D$58,IF($A16="N2O",About!$D$59,1))</f>
        <v>2.0960938351800001E-2</v>
      </c>
      <c r="S16">
        <f>SUMIFS('EPA Export Aggregation'!V:V,'EPA Export Aggregation'!$A:$A,$B16,'EPA Export Aggregation'!$D:$D,$A$1)*IF($A16="CH4",About!$D$58,IF($A16="N2O",About!$D$59,1))</f>
        <v>2.68968047493E-2</v>
      </c>
      <c r="T16">
        <f>SUMIFS('EPA Export Aggregation'!W:W,'EPA Export Aggregation'!$A:$A,$B16,'EPA Export Aggregation'!$D:$D,$A$1)*IF($A16="CH4",About!$D$58,IF($A16="N2O",About!$D$59,1))</f>
        <v>2.9403721034500001E-2</v>
      </c>
      <c r="U16">
        <f>SUMIFS('EPA Export Aggregation'!X:X,'EPA Export Aggregation'!$A:$A,$B16,'EPA Export Aggregation'!$D:$D,$A$1)*IF($A16="CH4",About!$D$58,IF($A16="N2O",About!$D$59,1))</f>
        <v>2.8066220539E-2</v>
      </c>
      <c r="V16">
        <f>SUMIFS('EPA Export Aggregation'!Y:Y,'EPA Export Aggregation'!$A:$A,$B16,'EPA Export Aggregation'!$D:$D,$A$1)*IF($A16="CH4",About!$D$58,IF($A16="N2O",About!$D$59,1))</f>
        <v>2.74670867242E-2</v>
      </c>
      <c r="W16">
        <f>SUMIFS('EPA Export Aggregation'!Z:Z,'EPA Export Aggregation'!$A:$A,$B16,'EPA Export Aggregation'!$D:$D,$A$1)*IF($A16="CH4",About!$D$58,IF($A16="N2O",About!$D$59,1))</f>
        <v>6.75637343271E-2</v>
      </c>
      <c r="X16">
        <f>SUMIFS('EPA Export Aggregation'!AA:AA,'EPA Export Aggregation'!$A:$A,$B16,'EPA Export Aggregation'!$D:$D,$A$1)*IF($A16="CH4",About!$D$58,IF($A16="N2O",About!$D$59,1))</f>
        <v>6.2084665404100001E-2</v>
      </c>
      <c r="Y16">
        <f>SUMIFS('EPA Export Aggregation'!AB:AB,'EPA Export Aggregation'!$A:$A,$B16,'EPA Export Aggregation'!$D:$D,$A$1)*IF($A16="CH4",About!$D$58,IF($A16="N2O",About!$D$59,1))</f>
        <v>6.0896141181999999E-2</v>
      </c>
      <c r="Z16">
        <f>SUMIFS('EPA Export Aggregation'!AC:AC,'EPA Export Aggregation'!$A:$A,$B16,'EPA Export Aggregation'!$D:$D,$A$1)*IF($A16="CH4",About!$D$58,IF($A16="N2O",About!$D$59,1))</f>
        <v>6.3219270118899995E-2</v>
      </c>
      <c r="AA16">
        <f>SUMIFS('EPA Export Aggregation'!AD:AD,'EPA Export Aggregation'!$A:$A,$B16,'EPA Export Aggregation'!$D:$D,$A$1)*IF($A16="CH4",About!$D$58,IF($A16="N2O",About!$D$59,1))</f>
        <v>6.7196245080799993E-2</v>
      </c>
      <c r="AB16">
        <f>SUMIFS('EPA Export Aggregation'!AE:AE,'EPA Export Aggregation'!$A:$A,$B16,'EPA Export Aggregation'!$D:$D,$A$1)*IF($A16="CH4",About!$D$58,IF($A16="N2O",About!$D$59,1))</f>
        <v>7.3885880606599993E-2</v>
      </c>
      <c r="AC16">
        <f>SUMIFS('EPA Export Aggregation'!AF:AF,'EPA Export Aggregation'!$A:$A,$B16,'EPA Export Aggregation'!$D:$D,$A$1)*IF($A16="CH4",About!$D$58,IF($A16="N2O",About!$D$59,1))</f>
        <v>6.9088534006399999E-2</v>
      </c>
      <c r="AD16">
        <f>SUMIFS('EPA Export Aggregation'!AG:AG,'EPA Export Aggregation'!$A:$A,$B16,'EPA Export Aggregation'!$D:$D,$A$1)*IF($A16="CH4",About!$D$58,IF($A16="N2O",About!$D$59,1))</f>
        <v>6.7942498076599994E-2</v>
      </c>
      <c r="AE16">
        <f>SUMIFS('EPA Export Aggregation'!AH:AH,'EPA Export Aggregation'!$A:$A,$B16,'EPA Export Aggregation'!$D:$D,$A$1)*IF($A16="CH4",About!$D$58,IF($A16="N2O",About!$D$59,1))</f>
        <v>6.1143860451200002E-2</v>
      </c>
      <c r="AF16">
        <f>SUMIFS('EPA Export Aggregation'!AI:AI,'EPA Export Aggregation'!$A:$A,$B16,'EPA Export Aggregation'!$D:$D,$A$1)*IF($A16="CH4",About!$D$58,IF($A16="N2O",About!$D$59,1))</f>
        <v>7.2015287592400001E-2</v>
      </c>
      <c r="AG16">
        <f>SUMIFS('EPA Export Aggregation'!AJ:AJ,'EPA Export Aggregation'!$A:$A,$B16,'EPA Export Aggregation'!$D:$D,$A$1)*IF($A16="CH4",About!$D$58,IF($A16="N2O",About!$D$59,1))</f>
        <v>7.4512236755900005E-2</v>
      </c>
      <c r="AH16">
        <f>SUMIFS('EPA Export Aggregation'!AK:AK,'EPA Export Aggregation'!$A:$A,$B16,'EPA Export Aggregation'!$D:$D,$A$1)*IF($A16="CH4",About!$D$58,IF($A16="N2O",About!$D$59,1))</f>
        <v>7.4953012714700007E-2</v>
      </c>
    </row>
    <row r="17" spans="1:34" x14ac:dyDescent="0.25">
      <c r="A17" s="412" t="s">
        <v>2220</v>
      </c>
      <c r="B17" s="398" t="s">
        <v>4153</v>
      </c>
      <c r="C17">
        <f>SUMIFS('EPA Export Aggregation'!F:F,'EPA Export Aggregation'!$A:$A,$B17,'EPA Export Aggregation'!$D:$D,$A$1)*IF($A17="CH4",About!$D$58,IF($A17="N2O",About!$D$59,1))</f>
        <v>4.1663867042900003E-2</v>
      </c>
      <c r="D17">
        <f>SUMIFS('EPA Export Aggregation'!G:G,'EPA Export Aggregation'!$A:$A,$B17,'EPA Export Aggregation'!$D:$D,$A$1)*IF($A17="CH4",About!$D$58,IF($A17="N2O",About!$D$59,1))</f>
        <v>5.4715774922900001E-2</v>
      </c>
      <c r="E17">
        <f>SUMIFS('EPA Export Aggregation'!H:H,'EPA Export Aggregation'!$A:$A,$B17,'EPA Export Aggregation'!$D:$D,$A$1)*IF($A17="CH4",About!$D$58,IF($A17="N2O",About!$D$59,1))</f>
        <v>0.17139726439559999</v>
      </c>
      <c r="F17">
        <f>SUMIFS('EPA Export Aggregation'!I:I,'EPA Export Aggregation'!$A:$A,$B17,'EPA Export Aggregation'!$D:$D,$A$1)*IF($A17="CH4",About!$D$58,IF($A17="N2O",About!$D$59,1))</f>
        <v>0.1074707967846</v>
      </c>
      <c r="G17">
        <f>SUMIFS('EPA Export Aggregation'!J:J,'EPA Export Aggregation'!$A:$A,$B17,'EPA Export Aggregation'!$D:$D,$A$1)*IF($A17="CH4",About!$D$58,IF($A17="N2O",About!$D$59,1))</f>
        <v>0.11784851833270001</v>
      </c>
      <c r="H17">
        <f>SUMIFS('EPA Export Aggregation'!K:K,'EPA Export Aggregation'!$A:$A,$B17,'EPA Export Aggregation'!$D:$D,$A$1)*IF($A17="CH4",About!$D$58,IF($A17="N2O",About!$D$59,1))</f>
        <v>0.1240487308851</v>
      </c>
      <c r="I17">
        <f>SUMIFS('EPA Export Aggregation'!L:L,'EPA Export Aggregation'!$A:$A,$B17,'EPA Export Aggregation'!$D:$D,$A$1)*IF($A17="CH4",About!$D$58,IF($A17="N2O",About!$D$59,1))</f>
        <v>0.13295043737330001</v>
      </c>
      <c r="J17">
        <f>SUMIFS('EPA Export Aggregation'!M:M,'EPA Export Aggregation'!$A:$A,$B17,'EPA Export Aggregation'!$D:$D,$A$1)*IF($A17="CH4",About!$D$58,IF($A17="N2O",About!$D$59,1))</f>
        <v>0.14062088176759999</v>
      </c>
      <c r="K17">
        <f>SUMIFS('EPA Export Aggregation'!N:N,'EPA Export Aggregation'!$A:$A,$B17,'EPA Export Aggregation'!$D:$D,$A$1)*IF($A17="CH4",About!$D$58,IF($A17="N2O",About!$D$59,1))</f>
        <v>0.1283891717774</v>
      </c>
      <c r="L17">
        <f>SUMIFS('EPA Export Aggregation'!O:O,'EPA Export Aggregation'!$A:$A,$B17,'EPA Export Aggregation'!$D:$D,$A$1)*IF($A17="CH4",About!$D$58,IF($A17="N2O",About!$D$59,1))</f>
        <v>0.13166746968349999</v>
      </c>
      <c r="M17">
        <f>SUMIFS('EPA Export Aggregation'!P:P,'EPA Export Aggregation'!$A:$A,$B17,'EPA Export Aggregation'!$D:$D,$A$1)*IF($A17="CH4",About!$D$58,IF($A17="N2O",About!$D$59,1))</f>
        <v>0.1269301104916</v>
      </c>
      <c r="N17">
        <f>SUMIFS('EPA Export Aggregation'!Q:Q,'EPA Export Aggregation'!$A:$A,$B17,'EPA Export Aggregation'!$D:$D,$A$1)*IF($A17="CH4",About!$D$58,IF($A17="N2O",About!$D$59,1))</f>
        <v>0.12664666662980001</v>
      </c>
      <c r="O17">
        <f>SUMIFS('EPA Export Aggregation'!R:R,'EPA Export Aggregation'!$A:$A,$B17,'EPA Export Aggregation'!$D:$D,$A$1)*IF($A17="CH4",About!$D$58,IF($A17="N2O",About!$D$59,1))</f>
        <v>0.12980453527710001</v>
      </c>
      <c r="P17">
        <f>SUMIFS('EPA Export Aggregation'!S:S,'EPA Export Aggregation'!$A:$A,$B17,'EPA Export Aggregation'!$D:$D,$A$1)*IF($A17="CH4",About!$D$58,IF($A17="N2O",About!$D$59,1))</f>
        <v>9.9748973915899999E-2</v>
      </c>
      <c r="Q17">
        <f>SUMIFS('EPA Export Aggregation'!T:T,'EPA Export Aggregation'!$A:$A,$B17,'EPA Export Aggregation'!$D:$D,$A$1)*IF($A17="CH4",About!$D$58,IF($A17="N2O",About!$D$59,1))</f>
        <v>6.5492846509199995E-2</v>
      </c>
      <c r="R17">
        <f>SUMIFS('EPA Export Aggregation'!U:U,'EPA Export Aggregation'!$A:$A,$B17,'EPA Export Aggregation'!$D:$D,$A$1)*IF($A17="CH4",About!$D$58,IF($A17="N2O",About!$D$59,1))</f>
        <v>7.3551934289000004E-2</v>
      </c>
      <c r="S17">
        <f>SUMIFS('EPA Export Aggregation'!V:V,'EPA Export Aggregation'!$A:$A,$B17,'EPA Export Aggregation'!$D:$D,$A$1)*IF($A17="CH4",About!$D$58,IF($A17="N2O",About!$D$59,1))</f>
        <v>0.1099206835471</v>
      </c>
      <c r="T17">
        <f>SUMIFS('EPA Export Aggregation'!W:W,'EPA Export Aggregation'!$A:$A,$B17,'EPA Export Aggregation'!$D:$D,$A$1)*IF($A17="CH4",About!$D$58,IF($A17="N2O",About!$D$59,1))</f>
        <v>0.1067289762207</v>
      </c>
      <c r="U17">
        <f>SUMIFS('EPA Export Aggregation'!X:X,'EPA Export Aggregation'!$A:$A,$B17,'EPA Export Aggregation'!$D:$D,$A$1)*IF($A17="CH4",About!$D$58,IF($A17="N2O",About!$D$59,1))</f>
        <v>0.1019851681547</v>
      </c>
      <c r="V17">
        <f>SUMIFS('EPA Export Aggregation'!Y:Y,'EPA Export Aggregation'!$A:$A,$B17,'EPA Export Aggregation'!$D:$D,$A$1)*IF($A17="CH4",About!$D$58,IF($A17="N2O",About!$D$59,1))</f>
        <v>5.9997727806400003E-2</v>
      </c>
      <c r="W17">
        <f>SUMIFS('EPA Export Aggregation'!Z:Z,'EPA Export Aggregation'!$A:$A,$B17,'EPA Export Aggregation'!$D:$D,$A$1)*IF($A17="CH4",About!$D$58,IF($A17="N2O",About!$D$59,1))</f>
        <v>5.7446775461900003E-2</v>
      </c>
      <c r="X17">
        <f>SUMIFS('EPA Export Aggregation'!AA:AA,'EPA Export Aggregation'!$A:$A,$B17,'EPA Export Aggregation'!$D:$D,$A$1)*IF($A17="CH4",About!$D$58,IF($A17="N2O",About!$D$59,1))</f>
        <v>9.5801114890799996E-2</v>
      </c>
      <c r="Y17">
        <f>SUMIFS('EPA Export Aggregation'!AB:AB,'EPA Export Aggregation'!$A:$A,$B17,'EPA Export Aggregation'!$D:$D,$A$1)*IF($A17="CH4",About!$D$58,IF($A17="N2O",About!$D$59,1))</f>
        <v>0.1024220179699</v>
      </c>
      <c r="Z17">
        <f>SUMIFS('EPA Export Aggregation'!AC:AC,'EPA Export Aggregation'!$A:$A,$B17,'EPA Export Aggregation'!$D:$D,$A$1)*IF($A17="CH4",About!$D$58,IF($A17="N2O",About!$D$59,1))</f>
        <v>0.1077962605072</v>
      </c>
      <c r="AA17">
        <f>SUMIFS('EPA Export Aggregation'!AD:AD,'EPA Export Aggregation'!$A:$A,$B17,'EPA Export Aggregation'!$D:$D,$A$1)*IF($A17="CH4",About!$D$58,IF($A17="N2O",About!$D$59,1))</f>
        <v>0.1090030994815</v>
      </c>
      <c r="AB17">
        <f>SUMIFS('EPA Export Aggregation'!AE:AE,'EPA Export Aggregation'!$A:$A,$B17,'EPA Export Aggregation'!$D:$D,$A$1)*IF($A17="CH4",About!$D$58,IF($A17="N2O",About!$D$59,1))</f>
        <v>0.108904362197</v>
      </c>
      <c r="AC17">
        <f>SUMIFS('EPA Export Aggregation'!AF:AF,'EPA Export Aggregation'!$A:$A,$B17,'EPA Export Aggregation'!$D:$D,$A$1)*IF($A17="CH4",About!$D$58,IF($A17="N2O",About!$D$59,1))</f>
        <v>0.1050822053064</v>
      </c>
      <c r="AD17">
        <f>SUMIFS('EPA Export Aggregation'!AG:AG,'EPA Export Aggregation'!$A:$A,$B17,'EPA Export Aggregation'!$D:$D,$A$1)*IF($A17="CH4",About!$D$58,IF($A17="N2O",About!$D$59,1))</f>
        <v>9.9878377174200006E-2</v>
      </c>
      <c r="AE17">
        <f>SUMIFS('EPA Export Aggregation'!AH:AH,'EPA Export Aggregation'!$A:$A,$B17,'EPA Export Aggregation'!$D:$D,$A$1)*IF($A17="CH4",About!$D$58,IF($A17="N2O",About!$D$59,1))</f>
        <v>0.10238160335929999</v>
      </c>
      <c r="AF17">
        <f>SUMIFS('EPA Export Aggregation'!AI:AI,'EPA Export Aggregation'!$A:$A,$B17,'EPA Export Aggregation'!$D:$D,$A$1)*IF($A17="CH4",About!$D$58,IF($A17="N2O",About!$D$59,1))</f>
        <v>0.1024909832729</v>
      </c>
      <c r="AG17">
        <f>SUMIFS('EPA Export Aggregation'!AJ:AJ,'EPA Export Aggregation'!$A:$A,$B17,'EPA Export Aggregation'!$D:$D,$A$1)*IF($A17="CH4",About!$D$58,IF($A17="N2O",About!$D$59,1))</f>
        <v>0.1020815941687</v>
      </c>
      <c r="AH17">
        <f>SUMIFS('EPA Export Aggregation'!AK:AK,'EPA Export Aggregation'!$A:$A,$B17,'EPA Export Aggregation'!$D:$D,$A$1)*IF($A17="CH4",About!$D$58,IF($A17="N2O",About!$D$59,1))</f>
        <v>9.4669728843200004E-2</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5.8336984650010999</v>
      </c>
      <c r="D20">
        <f>SUMIFS('EPA Export Aggregation'!G:G,'EPA Export Aggregation'!$A:$A,$B20,'EPA Export Aggregation'!$D:$D,$A$1)*IF($A20="CH4",About!$D$58,IF($A20="N2O",About!$D$59,1))</f>
        <v>5.3479175076106999</v>
      </c>
      <c r="E20">
        <f>SUMIFS('EPA Export Aggregation'!H:H,'EPA Export Aggregation'!$A:$A,$B20,'EPA Export Aggregation'!$D:$D,$A$1)*IF($A20="CH4",About!$D$58,IF($A20="N2O",About!$D$59,1))</f>
        <v>5.3813116281747</v>
      </c>
      <c r="F20">
        <f>SUMIFS('EPA Export Aggregation'!I:I,'EPA Export Aggregation'!$A:$A,$B20,'EPA Export Aggregation'!$D:$D,$A$1)*IF($A20="CH4",About!$D$58,IF($A20="N2O",About!$D$59,1))</f>
        <v>5.0975445625385003</v>
      </c>
      <c r="G20">
        <f>SUMIFS('EPA Export Aggregation'!J:J,'EPA Export Aggregation'!$A:$A,$B20,'EPA Export Aggregation'!$D:$D,$A$1)*IF($A20="CH4",About!$D$58,IF($A20="N2O",About!$D$59,1))</f>
        <v>5.3607653949355996</v>
      </c>
      <c r="H20">
        <f>SUMIFS('EPA Export Aggregation'!K:K,'EPA Export Aggregation'!$A:$A,$B20,'EPA Export Aggregation'!$D:$D,$A$1)*IF($A20="CH4",About!$D$58,IF($A20="N2O",About!$D$59,1))</f>
        <v>5.5527918368110996</v>
      </c>
      <c r="I20">
        <f>SUMIFS('EPA Export Aggregation'!L:L,'EPA Export Aggregation'!$A:$A,$B20,'EPA Export Aggregation'!$D:$D,$A$1)*IF($A20="CH4",About!$D$58,IF($A20="N2O",About!$D$59,1))</f>
        <v>5.4203020126826003</v>
      </c>
      <c r="J20">
        <f>SUMIFS('EPA Export Aggregation'!M:M,'EPA Export Aggregation'!$A:$A,$B20,'EPA Export Aggregation'!$D:$D,$A$1)*IF($A20="CH4",About!$D$58,IF($A20="N2O",About!$D$59,1))</f>
        <v>5.4420842904873004</v>
      </c>
      <c r="K20">
        <f>SUMIFS('EPA Export Aggregation'!N:N,'EPA Export Aggregation'!$A:$A,$B20,'EPA Export Aggregation'!$D:$D,$A$1)*IF($A20="CH4",About!$D$58,IF($A20="N2O",About!$D$59,1))</f>
        <v>5.7215062564921997</v>
      </c>
      <c r="L20">
        <f>SUMIFS('EPA Export Aggregation'!O:O,'EPA Export Aggregation'!$A:$A,$B20,'EPA Export Aggregation'!$D:$D,$A$1)*IF($A20="CH4",About!$D$58,IF($A20="N2O",About!$D$59,1))</f>
        <v>5.7973380725453003</v>
      </c>
      <c r="M20">
        <f>SUMIFS('EPA Export Aggregation'!P:P,'EPA Export Aggregation'!$A:$A,$B20,'EPA Export Aggregation'!$D:$D,$A$1)*IF($A20="CH4",About!$D$58,IF($A20="N2O",About!$D$59,1))</f>
        <v>6.2484570243161999</v>
      </c>
      <c r="N20">
        <f>SUMIFS('EPA Export Aggregation'!Q:Q,'EPA Export Aggregation'!$A:$A,$B20,'EPA Export Aggregation'!$D:$D,$A$1)*IF($A20="CH4",About!$D$58,IF($A20="N2O",About!$D$59,1))</f>
        <v>5.7881213869715999</v>
      </c>
      <c r="O20">
        <f>SUMIFS('EPA Export Aggregation'!R:R,'EPA Export Aggregation'!$A:$A,$B20,'EPA Export Aggregation'!$D:$D,$A$1)*IF($A20="CH4",About!$D$58,IF($A20="N2O",About!$D$59,1))</f>
        <v>6.9906341201093003</v>
      </c>
      <c r="P20">
        <f>SUMIFS('EPA Export Aggregation'!S:S,'EPA Export Aggregation'!$A:$A,$B20,'EPA Export Aggregation'!$D:$D,$A$1)*IF($A20="CH4",About!$D$58,IF($A20="N2O",About!$D$59,1))</f>
        <v>6.4920904602528999</v>
      </c>
      <c r="Q20">
        <f>SUMIFS('EPA Export Aggregation'!T:T,'EPA Export Aggregation'!$A:$A,$B20,'EPA Export Aggregation'!$D:$D,$A$1)*IF($A20="CH4",About!$D$58,IF($A20="N2O",About!$D$59,1))</f>
        <v>5.7489807889928004</v>
      </c>
      <c r="R20">
        <f>SUMIFS('EPA Export Aggregation'!U:U,'EPA Export Aggregation'!$A:$A,$B20,'EPA Export Aggregation'!$D:$D,$A$1)*IF($A20="CH4",About!$D$58,IF($A20="N2O",About!$D$59,1))</f>
        <v>5.6873521439800001</v>
      </c>
      <c r="S20">
        <f>SUMIFS('EPA Export Aggregation'!V:V,'EPA Export Aggregation'!$A:$A,$B20,'EPA Export Aggregation'!$D:$D,$A$1)*IF($A20="CH4",About!$D$58,IF($A20="N2O",About!$D$59,1))</f>
        <v>5.7580675259345</v>
      </c>
      <c r="T20">
        <f>SUMIFS('EPA Export Aggregation'!W:W,'EPA Export Aggregation'!$A:$A,$B20,'EPA Export Aggregation'!$D:$D,$A$1)*IF($A20="CH4",About!$D$58,IF($A20="N2O",About!$D$59,1))</f>
        <v>5.5593182152659004</v>
      </c>
      <c r="U20">
        <f>SUMIFS('EPA Export Aggregation'!X:X,'EPA Export Aggregation'!$A:$A,$B20,'EPA Export Aggregation'!$D:$D,$A$1)*IF($A20="CH4",About!$D$58,IF($A20="N2O",About!$D$59,1))</f>
        <v>5.2927568540127004</v>
      </c>
      <c r="V20">
        <f>SUMIFS('EPA Export Aggregation'!Y:Y,'EPA Export Aggregation'!$A:$A,$B20,'EPA Export Aggregation'!$D:$D,$A$1)*IF($A20="CH4",About!$D$58,IF($A20="N2O",About!$D$59,1))</f>
        <v>3.5937473831664999</v>
      </c>
      <c r="W20">
        <f>SUMIFS('EPA Export Aggregation'!Z:Z,'EPA Export Aggregation'!$A:$A,$B20,'EPA Export Aggregation'!$D:$D,$A$1)*IF($A20="CH4",About!$D$58,IF($A20="N2O",About!$D$59,1))</f>
        <v>1.0966294297943</v>
      </c>
      <c r="X20">
        <f>SUMIFS('EPA Export Aggregation'!AA:AA,'EPA Export Aggregation'!$A:$A,$B20,'EPA Export Aggregation'!$D:$D,$A$1)*IF($A20="CH4",About!$D$58,IF($A20="N2O",About!$D$59,1))</f>
        <v>0.99098065707299998</v>
      </c>
      <c r="Y20">
        <f>SUMIFS('EPA Export Aggregation'!AB:AB,'EPA Export Aggregation'!$A:$A,$B20,'EPA Export Aggregation'!$D:$D,$A$1)*IF($A20="CH4",About!$D$58,IF($A20="N2O",About!$D$59,1))</f>
        <v>1.1581175883235</v>
      </c>
      <c r="Z20">
        <f>SUMIFS('EPA Export Aggregation'!AC:AC,'EPA Export Aggregation'!$A:$A,$B20,'EPA Export Aggregation'!$D:$D,$A$1)*IF($A20="CH4",About!$D$58,IF($A20="N2O",About!$D$59,1))</f>
        <v>1.1329421700916</v>
      </c>
      <c r="AA20">
        <f>SUMIFS('EPA Export Aggregation'!AD:AD,'EPA Export Aggregation'!$A:$A,$B20,'EPA Export Aggregation'!$D:$D,$A$1)*IF($A20="CH4",About!$D$58,IF($A20="N2O",About!$D$59,1))</f>
        <v>1.2303448295393</v>
      </c>
      <c r="AB20">
        <f>SUMIFS('EPA Export Aggregation'!AE:AE,'EPA Export Aggregation'!$A:$A,$B20,'EPA Export Aggregation'!$D:$D,$A$1)*IF($A20="CH4",About!$D$58,IF($A20="N2O",About!$D$59,1))</f>
        <v>1.0326773521924</v>
      </c>
      <c r="AC20">
        <f>SUMIFS('EPA Export Aggregation'!AF:AF,'EPA Export Aggregation'!$A:$A,$B20,'EPA Export Aggregation'!$D:$D,$A$1)*IF($A20="CH4",About!$D$58,IF($A20="N2O",About!$D$59,1))</f>
        <v>1.1815500967112</v>
      </c>
      <c r="AD20">
        <f>SUMIFS('EPA Export Aggregation'!AG:AG,'EPA Export Aggregation'!$A:$A,$B20,'EPA Export Aggregation'!$D:$D,$A$1)*IF($A20="CH4",About!$D$58,IF($A20="N2O",About!$D$59,1))</f>
        <v>0.91911367923249998</v>
      </c>
      <c r="AE20">
        <f>SUMIFS('EPA Export Aggregation'!AH:AH,'EPA Export Aggregation'!$A:$A,$B20,'EPA Export Aggregation'!$D:$D,$A$1)*IF($A20="CH4",About!$D$58,IF($A20="N2O",About!$D$59,1))</f>
        <v>0.80755609157270003</v>
      </c>
      <c r="AF20">
        <f>SUMIFS('EPA Export Aggregation'!AI:AI,'EPA Export Aggregation'!$A:$A,$B20,'EPA Export Aggregation'!$D:$D,$A$1)*IF($A20="CH4",About!$D$58,IF($A20="N2O",About!$D$59,1))</f>
        <v>0.92526316468729997</v>
      </c>
      <c r="AG20">
        <f>SUMIFS('EPA Export Aggregation'!AJ:AJ,'EPA Export Aggregation'!$A:$A,$B20,'EPA Export Aggregation'!$D:$D,$A$1)*IF($A20="CH4",About!$D$58,IF($A20="N2O",About!$D$59,1))</f>
        <v>0.83802390285600004</v>
      </c>
      <c r="AH20">
        <f>SUMIFS('EPA Export Aggregation'!AK:AK,'EPA Export Aggregation'!$A:$A,$B20,'EPA Export Aggregation'!$D:$D,$A$1)*IF($A20="CH4",About!$D$58,IF($A20="N2O",About!$D$59,1))</f>
        <v>0.7551059228143</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0.1350389333333</v>
      </c>
      <c r="L21">
        <f>SUMIFS('EPA Export Aggregation'!O:O,'EPA Export Aggregation'!$A:$A,$B21,'EPA Export Aggregation'!$D:$D,$A$1)*IF($A21="CH4",About!$D$58,IF($A21="N2O",About!$D$59,1))</f>
        <v>0.1350389333333</v>
      </c>
      <c r="M21">
        <f>SUMIFS('EPA Export Aggregation'!P:P,'EPA Export Aggregation'!$A:$A,$B21,'EPA Export Aggregation'!$D:$D,$A$1)*IF($A21="CH4",About!$D$58,IF($A21="N2O",About!$D$59,1))</f>
        <v>0.1350389333333</v>
      </c>
      <c r="N21">
        <f>SUMIFS('EPA Export Aggregation'!Q:Q,'EPA Export Aggregation'!$A:$A,$B21,'EPA Export Aggregation'!$D:$D,$A$1)*IF($A21="CH4",About!$D$58,IF($A21="N2O",About!$D$59,1))</f>
        <v>0.1350389333333</v>
      </c>
      <c r="O21">
        <f>SUMIFS('EPA Export Aggregation'!R:R,'EPA Export Aggregation'!$A:$A,$B21,'EPA Export Aggregation'!$D:$D,$A$1)*IF($A21="CH4",About!$D$58,IF($A21="N2O",About!$D$59,1))</f>
        <v>0.1350389333333</v>
      </c>
      <c r="P21">
        <f>SUMIFS('EPA Export Aggregation'!S:S,'EPA Export Aggregation'!$A:$A,$B21,'EPA Export Aggregation'!$D:$D,$A$1)*IF($A21="CH4",About!$D$58,IF($A21="N2O",About!$D$59,1))</f>
        <v>0.1350389333333</v>
      </c>
      <c r="Q21">
        <f>SUMIFS('EPA Export Aggregation'!T:T,'EPA Export Aggregation'!$A:$A,$B21,'EPA Export Aggregation'!$D:$D,$A$1)*IF($A21="CH4",About!$D$58,IF($A21="N2O",About!$D$59,1))</f>
        <v>0.1350389333333</v>
      </c>
      <c r="R21">
        <f>SUMIFS('EPA Export Aggregation'!U:U,'EPA Export Aggregation'!$A:$A,$B21,'EPA Export Aggregation'!$D:$D,$A$1)*IF($A21="CH4",About!$D$58,IF($A21="N2O",About!$D$59,1))</f>
        <v>0.1350389333333</v>
      </c>
      <c r="S21">
        <f>SUMIFS('EPA Export Aggregation'!V:V,'EPA Export Aggregation'!$A:$A,$B21,'EPA Export Aggregation'!$D:$D,$A$1)*IF($A21="CH4",About!$D$58,IF($A21="N2O",About!$D$59,1))</f>
        <v>0.1350389333333</v>
      </c>
      <c r="T21">
        <f>SUMIFS('EPA Export Aggregation'!W:W,'EPA Export Aggregation'!$A:$A,$B21,'EPA Export Aggregation'!$D:$D,$A$1)*IF($A21="CH4",About!$D$58,IF($A21="N2O",About!$D$59,1))</f>
        <v>0.1350389333333</v>
      </c>
      <c r="U21">
        <f>SUMIFS('EPA Export Aggregation'!X:X,'EPA Export Aggregation'!$A:$A,$B21,'EPA Export Aggregation'!$D:$D,$A$1)*IF($A21="CH4",About!$D$58,IF($A21="N2O",About!$D$59,1))</f>
        <v>0.1350389333333</v>
      </c>
      <c r="V21">
        <f>SUMIFS('EPA Export Aggregation'!Y:Y,'EPA Export Aggregation'!$A:$A,$B21,'EPA Export Aggregation'!$D:$D,$A$1)*IF($A21="CH4",About!$D$58,IF($A21="N2O",About!$D$59,1))</f>
        <v>0.1350389333333</v>
      </c>
      <c r="W21">
        <f>SUMIFS('EPA Export Aggregation'!Z:Z,'EPA Export Aggregation'!$A:$A,$B21,'EPA Export Aggregation'!$D:$D,$A$1)*IF($A21="CH4",About!$D$58,IF($A21="N2O",About!$D$59,1))</f>
        <v>0.14409910000000001</v>
      </c>
      <c r="X21">
        <f>SUMIFS('EPA Export Aggregation'!AA:AA,'EPA Export Aggregation'!$A:$A,$B21,'EPA Export Aggregation'!$D:$D,$A$1)*IF($A21="CH4",About!$D$58,IF($A21="N2O",About!$D$59,1))</f>
        <v>0.12560840000000001</v>
      </c>
      <c r="Y21">
        <f>SUMIFS('EPA Export Aggregation'!AB:AB,'EPA Export Aggregation'!$A:$A,$B21,'EPA Export Aggregation'!$D:$D,$A$1)*IF($A21="CH4",About!$D$58,IF($A21="N2O",About!$D$59,1))</f>
        <v>0.13540930000000001</v>
      </c>
      <c r="Z21">
        <f>SUMIFS('EPA Export Aggregation'!AC:AC,'EPA Export Aggregation'!$A:$A,$B21,'EPA Export Aggregation'!$D:$D,$A$1)*IF($A21="CH4",About!$D$58,IF($A21="N2O",About!$D$59,1))</f>
        <v>0.15672749999999999</v>
      </c>
      <c r="AA21">
        <f>SUMIFS('EPA Export Aggregation'!AD:AD,'EPA Export Aggregation'!$A:$A,$B21,'EPA Export Aggregation'!$D:$D,$A$1)*IF($A21="CH4",About!$D$58,IF($A21="N2O",About!$D$59,1))</f>
        <v>0.12767020000000001</v>
      </c>
      <c r="AB21">
        <f>SUMIFS('EPA Export Aggregation'!AE:AE,'EPA Export Aggregation'!$A:$A,$B21,'EPA Export Aggregation'!$D:$D,$A$1)*IF($A21="CH4",About!$D$58,IF($A21="N2O",About!$D$59,1))</f>
        <v>0.1562095</v>
      </c>
      <c r="AC21">
        <f>SUMIFS('EPA Export Aggregation'!AF:AF,'EPA Export Aggregation'!$A:$A,$B21,'EPA Export Aggregation'!$D:$D,$A$1)*IF($A21="CH4",About!$D$58,IF($A21="N2O",About!$D$59,1))</f>
        <v>0.1294495</v>
      </c>
      <c r="AD21">
        <f>SUMIFS('EPA Export Aggregation'!AG:AG,'EPA Export Aggregation'!$A:$A,$B21,'EPA Export Aggregation'!$D:$D,$A$1)*IF($A21="CH4",About!$D$58,IF($A21="N2O",About!$D$59,1))</f>
        <v>0.163576</v>
      </c>
      <c r="AE21">
        <f>SUMIFS('EPA Export Aggregation'!AH:AH,'EPA Export Aggregation'!$A:$A,$B21,'EPA Export Aggregation'!$D:$D,$A$1)*IF($A21="CH4",About!$D$58,IF($A21="N2O",About!$D$59,1))</f>
        <v>0.1540744</v>
      </c>
      <c r="AF21">
        <f>SUMIFS('EPA Export Aggregation'!AI:AI,'EPA Export Aggregation'!$A:$A,$B21,'EPA Export Aggregation'!$D:$D,$A$1)*IF($A21="CH4",About!$D$58,IF($A21="N2O",About!$D$59,1))</f>
        <v>0.1094735</v>
      </c>
      <c r="AG21">
        <f>SUMIFS('EPA Export Aggregation'!AJ:AJ,'EPA Export Aggregation'!$A:$A,$B21,'EPA Export Aggregation'!$D:$D,$A$1)*IF($A21="CH4",About!$D$58,IF($A21="N2O",About!$D$59,1))</f>
        <v>0.15912809999999999</v>
      </c>
      <c r="AH21">
        <f>SUMIFS('EPA Export Aggregation'!AK:AK,'EPA Export Aggregation'!$A:$A,$B21,'EPA Export Aggregation'!$D:$D,$A$1)*IF($A21="CH4",About!$D$58,IF($A21="N2O",About!$D$59,1))</f>
        <v>0.15497169999999999</v>
      </c>
    </row>
    <row r="22" spans="1:34" x14ac:dyDescent="0.25">
      <c r="A22" s="412" t="s">
        <v>2220</v>
      </c>
      <c r="B22" s="398" t="s">
        <v>4149</v>
      </c>
      <c r="C22">
        <f>SUMIFS('EPA Export Aggregation'!F:F,'EPA Export Aggregation'!$A:$A,$B22,'EPA Export Aggregation'!$D:$D,$A$1)*IF($A22="CH4",About!$D$58,IF($A22="N2O",About!$D$59,1))</f>
        <v>0.14481602497769999</v>
      </c>
      <c r="D22">
        <f>SUMIFS('EPA Export Aggregation'!G:G,'EPA Export Aggregation'!$A:$A,$B22,'EPA Export Aggregation'!$D:$D,$A$1)*IF($A22="CH4",About!$D$58,IF($A22="N2O",About!$D$59,1))</f>
        <v>0.1448845738126</v>
      </c>
      <c r="E22">
        <f>SUMIFS('EPA Export Aggregation'!H:H,'EPA Export Aggregation'!$A:$A,$B22,'EPA Export Aggregation'!$D:$D,$A$1)*IF($A22="CH4",About!$D$58,IF($A22="N2O",About!$D$59,1))</f>
        <v>0.14903844880479999</v>
      </c>
      <c r="F22">
        <f>SUMIFS('EPA Export Aggregation'!I:I,'EPA Export Aggregation'!$A:$A,$B22,'EPA Export Aggregation'!$D:$D,$A$1)*IF($A22="CH4",About!$D$58,IF($A22="N2O",About!$D$59,1))</f>
        <v>0.1457363318589</v>
      </c>
      <c r="G22">
        <f>SUMIFS('EPA Export Aggregation'!J:J,'EPA Export Aggregation'!$A:$A,$B22,'EPA Export Aggregation'!$D:$D,$A$1)*IF($A22="CH4",About!$D$58,IF($A22="N2O",About!$D$59,1))</f>
        <v>0.15395017417449999</v>
      </c>
      <c r="H22">
        <f>SUMIFS('EPA Export Aggregation'!K:K,'EPA Export Aggregation'!$A:$A,$B22,'EPA Export Aggregation'!$D:$D,$A$1)*IF($A22="CH4",About!$D$58,IF($A22="N2O",About!$D$59,1))</f>
        <v>0.1424583986713</v>
      </c>
      <c r="I22">
        <f>SUMIFS('EPA Export Aggregation'!L:L,'EPA Export Aggregation'!$A:$A,$B22,'EPA Export Aggregation'!$D:$D,$A$1)*IF($A22="CH4",About!$D$58,IF($A22="N2O",About!$D$59,1))</f>
        <v>0.14486154644800001</v>
      </c>
      <c r="J22">
        <f>SUMIFS('EPA Export Aggregation'!M:M,'EPA Export Aggregation'!$A:$A,$B22,'EPA Export Aggregation'!$D:$D,$A$1)*IF($A22="CH4",About!$D$58,IF($A22="N2O",About!$D$59,1))</f>
        <v>0.14031188404860001</v>
      </c>
      <c r="K22">
        <f>SUMIFS('EPA Export Aggregation'!N:N,'EPA Export Aggregation'!$A:$A,$B22,'EPA Export Aggregation'!$D:$D,$A$1)*IF($A22="CH4",About!$D$58,IF($A22="N2O",About!$D$59,1))</f>
        <v>0.14058260829659999</v>
      </c>
      <c r="L22">
        <f>SUMIFS('EPA Export Aggregation'!O:O,'EPA Export Aggregation'!$A:$A,$B22,'EPA Export Aggregation'!$D:$D,$A$1)*IF($A22="CH4",About!$D$58,IF($A22="N2O",About!$D$59,1))</f>
        <v>0.1350773834134</v>
      </c>
      <c r="M22">
        <f>SUMIFS('EPA Export Aggregation'!P:P,'EPA Export Aggregation'!$A:$A,$B22,'EPA Export Aggregation'!$D:$D,$A$1)*IF($A22="CH4",About!$D$58,IF($A22="N2O",About!$D$59,1))</f>
        <v>0.11998645816010001</v>
      </c>
      <c r="N22">
        <f>SUMIFS('EPA Export Aggregation'!Q:Q,'EPA Export Aggregation'!$A:$A,$B22,'EPA Export Aggregation'!$D:$D,$A$1)*IF($A22="CH4",About!$D$58,IF($A22="N2O",About!$D$59,1))</f>
        <v>0.104145448354</v>
      </c>
      <c r="O22">
        <f>SUMIFS('EPA Export Aggregation'!R:R,'EPA Export Aggregation'!$A:$A,$B22,'EPA Export Aggregation'!$D:$D,$A$1)*IF($A22="CH4",About!$D$58,IF($A22="N2O",About!$D$59,1))</f>
        <v>0.12337439948829999</v>
      </c>
      <c r="P22">
        <f>SUMIFS('EPA Export Aggregation'!S:S,'EPA Export Aggregation'!$A:$A,$B22,'EPA Export Aggregation'!$D:$D,$A$1)*IF($A22="CH4",About!$D$58,IF($A22="N2O",About!$D$59,1))</f>
        <v>0.11211918808760001</v>
      </c>
      <c r="Q22">
        <f>SUMIFS('EPA Export Aggregation'!T:T,'EPA Export Aggregation'!$A:$A,$B22,'EPA Export Aggregation'!$D:$D,$A$1)*IF($A22="CH4",About!$D$58,IF($A22="N2O",About!$D$59,1))</f>
        <v>0.1245595068628</v>
      </c>
      <c r="R22">
        <f>SUMIFS('EPA Export Aggregation'!U:U,'EPA Export Aggregation'!$A:$A,$B22,'EPA Export Aggregation'!$D:$D,$A$1)*IF($A22="CH4",About!$D$58,IF($A22="N2O",About!$D$59,1))</f>
        <v>0.14011074814319999</v>
      </c>
      <c r="S22">
        <f>SUMIFS('EPA Export Aggregation'!V:V,'EPA Export Aggregation'!$A:$A,$B22,'EPA Export Aggregation'!$D:$D,$A$1)*IF($A22="CH4",About!$D$58,IF($A22="N2O",About!$D$59,1))</f>
        <v>0.14466807721969999</v>
      </c>
      <c r="T22">
        <f>SUMIFS('EPA Export Aggregation'!W:W,'EPA Export Aggregation'!$A:$A,$B22,'EPA Export Aggregation'!$D:$D,$A$1)*IF($A22="CH4",About!$D$58,IF($A22="N2O",About!$D$59,1))</f>
        <v>0.15500353686810001</v>
      </c>
      <c r="U22">
        <f>SUMIFS('EPA Export Aggregation'!X:X,'EPA Export Aggregation'!$A:$A,$B22,'EPA Export Aggregation'!$D:$D,$A$1)*IF($A22="CH4",About!$D$58,IF($A22="N2O",About!$D$59,1))</f>
        <v>0.1463041689056</v>
      </c>
      <c r="V22">
        <f>SUMIFS('EPA Export Aggregation'!Y:Y,'EPA Export Aggregation'!$A:$A,$B22,'EPA Export Aggregation'!$D:$D,$A$1)*IF($A22="CH4",About!$D$58,IF($A22="N2O",About!$D$59,1))</f>
        <v>0.13796386295220001</v>
      </c>
      <c r="W22">
        <f>SUMIFS('EPA Export Aggregation'!Z:Z,'EPA Export Aggregation'!$A:$A,$B22,'EPA Export Aggregation'!$D:$D,$A$1)*IF($A22="CH4",About!$D$58,IF($A22="N2O",About!$D$59,1))</f>
        <v>0.1414021510215</v>
      </c>
      <c r="X22">
        <f>SUMIFS('EPA Export Aggregation'!AA:AA,'EPA Export Aggregation'!$A:$A,$B22,'EPA Export Aggregation'!$D:$D,$A$1)*IF($A22="CH4",About!$D$58,IF($A22="N2O",About!$D$59,1))</f>
        <v>0.1248717496361</v>
      </c>
      <c r="Y22">
        <f>SUMIFS('EPA Export Aggregation'!AB:AB,'EPA Export Aggregation'!$A:$A,$B22,'EPA Export Aggregation'!$D:$D,$A$1)*IF($A22="CH4",About!$D$58,IF($A22="N2O",About!$D$59,1))</f>
        <v>0.1181539310997</v>
      </c>
      <c r="Z22">
        <f>SUMIFS('EPA Export Aggregation'!AC:AC,'EPA Export Aggregation'!$A:$A,$B22,'EPA Export Aggregation'!$D:$D,$A$1)*IF($A22="CH4",About!$D$58,IF($A22="N2O",About!$D$59,1))</f>
        <v>9.2116355655899998E-2</v>
      </c>
      <c r="AA22">
        <f>SUMIFS('EPA Export Aggregation'!AD:AD,'EPA Export Aggregation'!$A:$A,$B22,'EPA Export Aggregation'!$D:$D,$A$1)*IF($A22="CH4",About!$D$58,IF($A22="N2O",About!$D$59,1))</f>
        <v>0.1109844140835</v>
      </c>
      <c r="AB22">
        <f>SUMIFS('EPA Export Aggregation'!AE:AE,'EPA Export Aggregation'!$A:$A,$B22,'EPA Export Aggregation'!$D:$D,$A$1)*IF($A22="CH4",About!$D$58,IF($A22="N2O",About!$D$59,1))</f>
        <v>0.1395365762686</v>
      </c>
      <c r="AC22">
        <f>SUMIFS('EPA Export Aggregation'!AF:AF,'EPA Export Aggregation'!$A:$A,$B22,'EPA Export Aggregation'!$D:$D,$A$1)*IF($A22="CH4",About!$D$58,IF($A22="N2O",About!$D$59,1))</f>
        <v>0.1259382042161</v>
      </c>
      <c r="AD22">
        <f>SUMIFS('EPA Export Aggregation'!AG:AG,'EPA Export Aggregation'!$A:$A,$B22,'EPA Export Aggregation'!$D:$D,$A$1)*IF($A22="CH4",About!$D$58,IF($A22="N2O",About!$D$59,1))</f>
        <v>0.13157079338370001</v>
      </c>
      <c r="AE22">
        <f>SUMIFS('EPA Export Aggregation'!AH:AH,'EPA Export Aggregation'!$A:$A,$B22,'EPA Export Aggregation'!$D:$D,$A$1)*IF($A22="CH4",About!$D$58,IF($A22="N2O",About!$D$59,1))</f>
        <v>0.1004737853385</v>
      </c>
      <c r="AF22">
        <f>SUMIFS('EPA Export Aggregation'!AI:AI,'EPA Export Aggregation'!$A:$A,$B22,'EPA Export Aggregation'!$D:$D,$A$1)*IF($A22="CH4",About!$D$58,IF($A22="N2O",About!$D$59,1))</f>
        <v>0.1150470103919</v>
      </c>
      <c r="AG22">
        <f>SUMIFS('EPA Export Aggregation'!AJ:AJ,'EPA Export Aggregation'!$A:$A,$B22,'EPA Export Aggregation'!$D:$D,$A$1)*IF($A22="CH4",About!$D$58,IF($A22="N2O",About!$D$59,1))</f>
        <v>0.124903374385</v>
      </c>
      <c r="AH22">
        <f>SUMIFS('EPA Export Aggregation'!AK:AK,'EPA Export Aggregation'!$A:$A,$B22,'EPA Export Aggregation'!$D:$D,$A$1)*IF($A22="CH4",About!$D$58,IF($A22="N2O",About!$D$59,1))</f>
        <v>0.10991201076239999</v>
      </c>
    </row>
    <row r="23" spans="1:34" x14ac:dyDescent="0.25">
      <c r="A23" s="412" t="s">
        <v>2220</v>
      </c>
      <c r="B23" s="398" t="s">
        <v>4161</v>
      </c>
      <c r="C23">
        <f>SUMIFS('EPA Export Aggregation'!F:F,'EPA Export Aggregation'!$A:$A,$B23,'EPA Export Aggregation'!$D:$D,$A$1)*IF($A23="CH4",About!$D$58,IF($A23="N2O",About!$D$59,1))</f>
        <v>6.0461652348899997E-2</v>
      </c>
      <c r="D23">
        <f>SUMIFS('EPA Export Aggregation'!G:G,'EPA Export Aggregation'!$A:$A,$B23,'EPA Export Aggregation'!$D:$D,$A$1)*IF($A23="CH4",About!$D$58,IF($A23="N2O",About!$D$59,1))</f>
        <v>5.5870304558000003E-2</v>
      </c>
      <c r="E23">
        <f>SUMIFS('EPA Export Aggregation'!H:H,'EPA Export Aggregation'!$A:$A,$B23,'EPA Export Aggregation'!$D:$D,$A$1)*IF($A23="CH4",About!$D$58,IF($A23="N2O",About!$D$59,1))</f>
        <v>6.1612360288199997E-2</v>
      </c>
      <c r="F23">
        <f>SUMIFS('EPA Export Aggregation'!I:I,'EPA Export Aggregation'!$A:$A,$B23,'EPA Export Aggregation'!$D:$D,$A$1)*IF($A23="CH4",About!$D$58,IF($A23="N2O",About!$D$59,1))</f>
        <v>7.2961223172000003E-2</v>
      </c>
      <c r="G23">
        <f>SUMIFS('EPA Export Aggregation'!J:J,'EPA Export Aggregation'!$A:$A,$B23,'EPA Export Aggregation'!$D:$D,$A$1)*IF($A23="CH4",About!$D$58,IF($A23="N2O",About!$D$59,1))</f>
        <v>6.80739028631E-2</v>
      </c>
      <c r="H23">
        <f>SUMIFS('EPA Export Aggregation'!K:K,'EPA Export Aggregation'!$A:$A,$B23,'EPA Export Aggregation'!$D:$D,$A$1)*IF($A23="CH4",About!$D$58,IF($A23="N2O",About!$D$59,1))</f>
        <v>6.7632937195700002E-2</v>
      </c>
      <c r="I23">
        <f>SUMIFS('EPA Export Aggregation'!L:L,'EPA Export Aggregation'!$A:$A,$B23,'EPA Export Aggregation'!$D:$D,$A$1)*IF($A23="CH4",About!$D$58,IF($A23="N2O",About!$D$59,1))</f>
        <v>6.1126218732700001E-2</v>
      </c>
      <c r="J23">
        <f>SUMIFS('EPA Export Aggregation'!M:M,'EPA Export Aggregation'!$A:$A,$B23,'EPA Export Aggregation'!$D:$D,$A$1)*IF($A23="CH4",About!$D$58,IF($A23="N2O",About!$D$59,1))</f>
        <v>6.20482392536E-2</v>
      </c>
      <c r="K23">
        <f>SUMIFS('EPA Export Aggregation'!N:N,'EPA Export Aggregation'!$A:$A,$B23,'EPA Export Aggregation'!$D:$D,$A$1)*IF($A23="CH4",About!$D$58,IF($A23="N2O",About!$D$59,1))</f>
        <v>7.6204828018000006E-2</v>
      </c>
      <c r="L23">
        <f>SUMIFS('EPA Export Aggregation'!O:O,'EPA Export Aggregation'!$A:$A,$B23,'EPA Export Aggregation'!$D:$D,$A$1)*IF($A23="CH4",About!$D$58,IF($A23="N2O",About!$D$59,1))</f>
        <v>7.2740210252099993E-2</v>
      </c>
      <c r="M23">
        <f>SUMIFS('EPA Export Aggregation'!P:P,'EPA Export Aggregation'!$A:$A,$B23,'EPA Export Aggregation'!$D:$D,$A$1)*IF($A23="CH4",About!$D$58,IF($A23="N2O",About!$D$59,1))</f>
        <v>6.57746376838E-2</v>
      </c>
      <c r="N23">
        <f>SUMIFS('EPA Export Aggregation'!Q:Q,'EPA Export Aggregation'!$A:$A,$B23,'EPA Export Aggregation'!$D:$D,$A$1)*IF($A23="CH4",About!$D$58,IF($A23="N2O",About!$D$59,1))</f>
        <v>6.2907297561399997E-2</v>
      </c>
      <c r="O23">
        <f>SUMIFS('EPA Export Aggregation'!R:R,'EPA Export Aggregation'!$A:$A,$B23,'EPA Export Aggregation'!$D:$D,$A$1)*IF($A23="CH4",About!$D$58,IF($A23="N2O",About!$D$59,1))</f>
        <v>5.6798859265400001E-2</v>
      </c>
      <c r="P23">
        <f>SUMIFS('EPA Export Aggregation'!S:S,'EPA Export Aggregation'!$A:$A,$B23,'EPA Export Aggregation'!$D:$D,$A$1)*IF($A23="CH4",About!$D$58,IF($A23="N2O",About!$D$59,1))</f>
        <v>5.4436090710800002E-2</v>
      </c>
      <c r="Q23">
        <f>SUMIFS('EPA Export Aggregation'!T:T,'EPA Export Aggregation'!$A:$A,$B23,'EPA Export Aggregation'!$D:$D,$A$1)*IF($A23="CH4",About!$D$58,IF($A23="N2O",About!$D$59,1))</f>
        <v>5.60274640395E-2</v>
      </c>
      <c r="R23">
        <f>SUMIFS('EPA Export Aggregation'!U:U,'EPA Export Aggregation'!$A:$A,$B23,'EPA Export Aggregation'!$D:$D,$A$1)*IF($A23="CH4",About!$D$58,IF($A23="N2O",About!$D$59,1))</f>
        <v>5.5694094690099998E-2</v>
      </c>
      <c r="S23">
        <f>SUMIFS('EPA Export Aggregation'!V:V,'EPA Export Aggregation'!$A:$A,$B23,'EPA Export Aggregation'!$D:$D,$A$1)*IF($A23="CH4",About!$D$58,IF($A23="N2O",About!$D$59,1))</f>
        <v>5.3837336279200003E-2</v>
      </c>
      <c r="T23">
        <f>SUMIFS('EPA Export Aggregation'!W:W,'EPA Export Aggregation'!$A:$A,$B23,'EPA Export Aggregation'!$D:$D,$A$1)*IF($A23="CH4",About!$D$58,IF($A23="N2O",About!$D$59,1))</f>
        <v>7.5639728491700003E-2</v>
      </c>
      <c r="U23">
        <f>SUMIFS('EPA Export Aggregation'!X:X,'EPA Export Aggregation'!$A:$A,$B23,'EPA Export Aggregation'!$D:$D,$A$1)*IF($A23="CH4",About!$D$58,IF($A23="N2O",About!$D$59,1))</f>
        <v>6.2219376094899997E-2</v>
      </c>
      <c r="V23">
        <f>SUMIFS('EPA Export Aggregation'!Y:Y,'EPA Export Aggregation'!$A:$A,$B23,'EPA Export Aggregation'!$D:$D,$A$1)*IF($A23="CH4",About!$D$58,IF($A23="N2O",About!$D$59,1))</f>
        <v>5.2447102972400003E-2</v>
      </c>
      <c r="W23">
        <f>SUMIFS('EPA Export Aggregation'!Z:Z,'EPA Export Aggregation'!$A:$A,$B23,'EPA Export Aggregation'!$D:$D,$A$1)*IF($A23="CH4",About!$D$58,IF($A23="N2O",About!$D$59,1))</f>
        <v>7.2218865611099997E-2</v>
      </c>
      <c r="X23">
        <f>SUMIFS('EPA Export Aggregation'!AA:AA,'EPA Export Aggregation'!$A:$A,$B23,'EPA Export Aggregation'!$D:$D,$A$1)*IF($A23="CH4",About!$D$58,IF($A23="N2O",About!$D$59,1))</f>
        <v>7.7446227065600004E-2</v>
      </c>
      <c r="Y23">
        <f>SUMIFS('EPA Export Aggregation'!AB:AB,'EPA Export Aggregation'!$A:$A,$B23,'EPA Export Aggregation'!$D:$D,$A$1)*IF($A23="CH4",About!$D$58,IF($A23="N2O",About!$D$59,1))</f>
        <v>7.3026639201299995E-2</v>
      </c>
      <c r="Z23">
        <f>SUMIFS('EPA Export Aggregation'!AC:AC,'EPA Export Aggregation'!$A:$A,$B23,'EPA Export Aggregation'!$D:$D,$A$1)*IF($A23="CH4",About!$D$58,IF($A23="N2O",About!$D$59,1))</f>
        <v>6.8788656401900003E-2</v>
      </c>
      <c r="AA23">
        <f>SUMIFS('EPA Export Aggregation'!AD:AD,'EPA Export Aggregation'!$A:$A,$B23,'EPA Export Aggregation'!$D:$D,$A$1)*IF($A23="CH4",About!$D$58,IF($A23="N2O",About!$D$59,1))</f>
        <v>2.7183756971499998E-2</v>
      </c>
      <c r="AB23">
        <f>SUMIFS('EPA Export Aggregation'!AE:AE,'EPA Export Aggregation'!$A:$A,$B23,'EPA Export Aggregation'!$D:$D,$A$1)*IF($A23="CH4",About!$D$58,IF($A23="N2O",About!$D$59,1))</f>
        <v>6.9197396786300006E-2</v>
      </c>
      <c r="AC23">
        <f>SUMIFS('EPA Export Aggregation'!AF:AF,'EPA Export Aggregation'!$A:$A,$B23,'EPA Export Aggregation'!$D:$D,$A$1)*IF($A23="CH4",About!$D$58,IF($A23="N2O",About!$D$59,1))</f>
        <v>7.8754833433099997E-2</v>
      </c>
      <c r="AD23">
        <f>SUMIFS('EPA Export Aggregation'!AG:AG,'EPA Export Aggregation'!$A:$A,$B23,'EPA Export Aggregation'!$D:$D,$A$1)*IF($A23="CH4",About!$D$58,IF($A23="N2O",About!$D$59,1))</f>
        <v>7.6560720849200001E-2</v>
      </c>
      <c r="AE23">
        <f>SUMIFS('EPA Export Aggregation'!AH:AH,'EPA Export Aggregation'!$A:$A,$B23,'EPA Export Aggregation'!$D:$D,$A$1)*IF($A23="CH4",About!$D$58,IF($A23="N2O",About!$D$59,1))</f>
        <v>9.0466170906600002E-2</v>
      </c>
      <c r="AF23">
        <f>SUMIFS('EPA Export Aggregation'!AI:AI,'EPA Export Aggregation'!$A:$A,$B23,'EPA Export Aggregation'!$D:$D,$A$1)*IF($A23="CH4",About!$D$58,IF($A23="N2O",About!$D$59,1))</f>
        <v>9.1000020720700001E-2</v>
      </c>
      <c r="AG23">
        <f>SUMIFS('EPA Export Aggregation'!AJ:AJ,'EPA Export Aggregation'!$A:$A,$B23,'EPA Export Aggregation'!$D:$D,$A$1)*IF($A23="CH4",About!$D$58,IF($A23="N2O",About!$D$59,1))</f>
        <v>8.7169952720600005E-2</v>
      </c>
      <c r="AH23">
        <f>SUMIFS('EPA Export Aggregation'!AK:AK,'EPA Export Aggregation'!$A:$A,$B23,'EPA Export Aggregation'!$D:$D,$A$1)*IF($A23="CH4",About!$D$58,IF($A23="N2O",About!$D$59,1))</f>
        <v>7.4941787519400005E-2</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5.7505626460500003E-2</v>
      </c>
      <c r="D25">
        <f>SUMIFS('EPA Export Aggregation'!G:G,'EPA Export Aggregation'!$A:$A,$B25,'EPA Export Aggregation'!$D:$D,$A$1)*IF($A25="CH4",About!$D$58,IF($A25="N2O",About!$D$59,1))</f>
        <v>6.4899236504700003E-2</v>
      </c>
      <c r="E25">
        <f>SUMIFS('EPA Export Aggregation'!H:H,'EPA Export Aggregation'!$A:$A,$B25,'EPA Export Aggregation'!$D:$D,$A$1)*IF($A25="CH4",About!$D$58,IF($A25="N2O",About!$D$59,1))</f>
        <v>6.5645133775299999E-2</v>
      </c>
      <c r="F25">
        <f>SUMIFS('EPA Export Aggregation'!I:I,'EPA Export Aggregation'!$A:$A,$B25,'EPA Export Aggregation'!$D:$D,$A$1)*IF($A25="CH4",About!$D$58,IF($A25="N2O",About!$D$59,1))</f>
        <v>6.8885393528700004E-2</v>
      </c>
      <c r="G25">
        <f>SUMIFS('EPA Export Aggregation'!J:J,'EPA Export Aggregation'!$A:$A,$B25,'EPA Export Aggregation'!$D:$D,$A$1)*IF($A25="CH4",About!$D$58,IF($A25="N2O",About!$D$59,1))</f>
        <v>7.2513240398600007E-2</v>
      </c>
      <c r="H25">
        <f>SUMIFS('EPA Export Aggregation'!K:K,'EPA Export Aggregation'!$A:$A,$B25,'EPA Export Aggregation'!$D:$D,$A$1)*IF($A25="CH4",About!$D$58,IF($A25="N2O",About!$D$59,1))</f>
        <v>8.34589104049E-2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0.1130646308262</v>
      </c>
      <c r="L25">
        <f>SUMIFS('EPA Export Aggregation'!O:O,'EPA Export Aggregation'!$A:$A,$B25,'EPA Export Aggregation'!$D:$D,$A$1)*IF($A25="CH4",About!$D$58,IF($A25="N2O",About!$D$59,1))</f>
        <v>0.213951552676</v>
      </c>
      <c r="M25">
        <f>SUMIFS('EPA Export Aggregation'!P:P,'EPA Export Aggregation'!$A:$A,$B25,'EPA Export Aggregation'!$D:$D,$A$1)*IF($A25="CH4",About!$D$58,IF($A25="N2O",About!$D$59,1))</f>
        <v>0.20640908274530001</v>
      </c>
      <c r="N25">
        <f>SUMIFS('EPA Export Aggregation'!Q:Q,'EPA Export Aggregation'!$A:$A,$B25,'EPA Export Aggregation'!$D:$D,$A$1)*IF($A25="CH4",About!$D$58,IF($A25="N2O",About!$D$59,1))</f>
        <v>0.19149652880510001</v>
      </c>
      <c r="O25">
        <f>SUMIFS('EPA Export Aggregation'!R:R,'EPA Export Aggregation'!$A:$A,$B25,'EPA Export Aggregation'!$D:$D,$A$1)*IF($A25="CH4",About!$D$58,IF($A25="N2O",About!$D$59,1))</f>
        <v>0.20259368146869999</v>
      </c>
      <c r="P25">
        <f>SUMIFS('EPA Export Aggregation'!S:S,'EPA Export Aggregation'!$A:$A,$B25,'EPA Export Aggregation'!$D:$D,$A$1)*IF($A25="CH4",About!$D$58,IF($A25="N2O",About!$D$59,1))</f>
        <v>0.19692479088789999</v>
      </c>
      <c r="Q25">
        <f>SUMIFS('EPA Export Aggregation'!T:T,'EPA Export Aggregation'!$A:$A,$B25,'EPA Export Aggregation'!$D:$D,$A$1)*IF($A25="CH4",About!$D$58,IF($A25="N2O",About!$D$59,1))</f>
        <v>0.209937295281</v>
      </c>
      <c r="R25">
        <f>SUMIFS('EPA Export Aggregation'!U:U,'EPA Export Aggregation'!$A:$A,$B25,'EPA Export Aggregation'!$D:$D,$A$1)*IF($A25="CH4",About!$D$58,IF($A25="N2O",About!$D$59,1))</f>
        <v>0.2033059394816</v>
      </c>
      <c r="S25">
        <f>SUMIFS('EPA Export Aggregation'!V:V,'EPA Export Aggregation'!$A:$A,$B25,'EPA Export Aggregation'!$D:$D,$A$1)*IF($A25="CH4",About!$D$58,IF($A25="N2O",About!$D$59,1))</f>
        <v>0.18706790510599999</v>
      </c>
      <c r="T25">
        <f>SUMIFS('EPA Export Aggregation'!W:W,'EPA Export Aggregation'!$A:$A,$B25,'EPA Export Aggregation'!$D:$D,$A$1)*IF($A25="CH4",About!$D$58,IF($A25="N2O",About!$D$59,1))</f>
        <v>0.19680672028580001</v>
      </c>
      <c r="U25">
        <f>SUMIFS('EPA Export Aggregation'!X:X,'EPA Export Aggregation'!$A:$A,$B25,'EPA Export Aggregation'!$D:$D,$A$1)*IF($A25="CH4",About!$D$58,IF($A25="N2O",About!$D$59,1))</f>
        <v>0.17746402064</v>
      </c>
      <c r="V25">
        <f>SUMIFS('EPA Export Aggregation'!Y:Y,'EPA Export Aggregation'!$A:$A,$B25,'EPA Export Aggregation'!$D:$D,$A$1)*IF($A25="CH4",About!$D$58,IF($A25="N2O",About!$D$59,1))</f>
        <v>0.1444274684804</v>
      </c>
      <c r="W25">
        <f>SUMIFS('EPA Export Aggregation'!Z:Z,'EPA Export Aggregation'!$A:$A,$B25,'EPA Export Aggregation'!$D:$D,$A$1)*IF($A25="CH4",About!$D$58,IF($A25="N2O",About!$D$59,1))</f>
        <v>0.17908713692950001</v>
      </c>
      <c r="X25">
        <f>SUMIFS('EPA Export Aggregation'!AA:AA,'EPA Export Aggregation'!$A:$A,$B25,'EPA Export Aggregation'!$D:$D,$A$1)*IF($A25="CH4",About!$D$58,IF($A25="N2O",About!$D$59,1))</f>
        <v>0.1866103739445</v>
      </c>
      <c r="Y25">
        <f>SUMIFS('EPA Export Aggregation'!AB:AB,'EPA Export Aggregation'!$A:$A,$B25,'EPA Export Aggregation'!$D:$D,$A$1)*IF($A25="CH4",About!$D$58,IF($A25="N2O",About!$D$59,1))</f>
        <v>0.18825693606759999</v>
      </c>
      <c r="Z25">
        <f>SUMIFS('EPA Export Aggregation'!AC:AC,'EPA Export Aggregation'!$A:$A,$B25,'EPA Export Aggregation'!$D:$D,$A$1)*IF($A25="CH4",About!$D$58,IF($A25="N2O",About!$D$59,1))</f>
        <v>0.17508443908320001</v>
      </c>
      <c r="AA25">
        <f>SUMIFS('EPA Export Aggregation'!AD:AD,'EPA Export Aggregation'!$A:$A,$B25,'EPA Export Aggregation'!$D:$D,$A$1)*IF($A25="CH4",About!$D$58,IF($A25="N2O",About!$D$59,1))</f>
        <v>0.17947527141130001</v>
      </c>
      <c r="AB25">
        <f>SUMIFS('EPA Export Aggregation'!AE:AE,'EPA Export Aggregation'!$A:$A,$B25,'EPA Export Aggregation'!$D:$D,$A$1)*IF($A25="CH4",About!$D$58,IF($A25="N2O",About!$D$59,1))</f>
        <v>0.17892641737029999</v>
      </c>
      <c r="AC25">
        <f>SUMIFS('EPA Export Aggregation'!AF:AF,'EPA Export Aggregation'!$A:$A,$B25,'EPA Export Aggregation'!$D:$D,$A$1)*IF($A25="CH4",About!$D$58,IF($A25="N2O",About!$D$59,1))</f>
        <v>0.17343787696019999</v>
      </c>
      <c r="AD25">
        <f>SUMIFS('EPA Export Aggregation'!AG:AG,'EPA Export Aggregation'!$A:$A,$B25,'EPA Export Aggregation'!$D:$D,$A$1)*IF($A25="CH4",About!$D$58,IF($A25="N2O",About!$D$59,1))</f>
        <v>0.1816706875754</v>
      </c>
      <c r="AE25">
        <f>SUMIFS('EPA Export Aggregation'!AH:AH,'EPA Export Aggregation'!$A:$A,$B25,'EPA Export Aggregation'!$D:$D,$A$1)*IF($A25="CH4",About!$D$58,IF($A25="N2O",About!$D$59,1))</f>
        <v>0.18880579010859999</v>
      </c>
      <c r="AF25">
        <f>SUMIFS('EPA Export Aggregation'!AI:AI,'EPA Export Aggregation'!$A:$A,$B25,'EPA Export Aggregation'!$D:$D,$A$1)*IF($A25="CH4",About!$D$58,IF($A25="N2O",About!$D$59,1))</f>
        <v>0.18112183353440001</v>
      </c>
      <c r="AG25">
        <f>SUMIFS('EPA Export Aggregation'!AJ:AJ,'EPA Export Aggregation'!$A:$A,$B25,'EPA Export Aggregation'!$D:$D,$A$1)*IF($A25="CH4",About!$D$58,IF($A25="N2O",About!$D$59,1))</f>
        <v>0.1432509047045</v>
      </c>
      <c r="AH25">
        <f>SUMIFS('EPA Export Aggregation'!AK:AK,'EPA Export Aggregation'!$A:$A,$B25,'EPA Export Aggregation'!$D:$D,$A$1)*IF($A25="CH4",About!$D$58,IF($A25="N2O",About!$D$59,1))</f>
        <v>0.16465621230399999</v>
      </c>
    </row>
    <row r="26" spans="1:34" x14ac:dyDescent="0.25">
      <c r="A26" s="412" t="s">
        <v>2220</v>
      </c>
      <c r="B26" s="398" t="s">
        <v>4181</v>
      </c>
      <c r="C26">
        <f>SUMIFS('EPA Export Aggregation'!F:F,'EPA Export Aggregation'!$A:$A,$B26,'EPA Export Aggregation'!$D:$D,$A$1)*IF($A26="CH4",About!$D$58,IF($A26="N2O",About!$D$59,1))</f>
        <v>1.5899503079999999E-4</v>
      </c>
      <c r="D26">
        <f>SUMIFS('EPA Export Aggregation'!G:G,'EPA Export Aggregation'!$A:$A,$B26,'EPA Export Aggregation'!$D:$D,$A$1)*IF($A26="CH4",About!$D$58,IF($A26="N2O",About!$D$59,1))</f>
        <v>1.205404305E-4</v>
      </c>
      <c r="E26">
        <f>SUMIFS('EPA Export Aggregation'!H:H,'EPA Export Aggregation'!$A:$A,$B26,'EPA Export Aggregation'!$D:$D,$A$1)*IF($A26="CH4",About!$D$58,IF($A26="N2O",About!$D$59,1))</f>
        <v>1.499214035E-4</v>
      </c>
      <c r="F26">
        <f>SUMIFS('EPA Export Aggregation'!I:I,'EPA Export Aggregation'!$A:$A,$B26,'EPA Export Aggregation'!$D:$D,$A$1)*IF($A26="CH4",About!$D$58,IF($A26="N2O",About!$D$59,1))</f>
        <v>1.669047687E-4</v>
      </c>
      <c r="G26">
        <f>SUMIFS('EPA Export Aggregation'!J:J,'EPA Export Aggregation'!$A:$A,$B26,'EPA Export Aggregation'!$D:$D,$A$1)*IF($A26="CH4",About!$D$58,IF($A26="N2O",About!$D$59,1))</f>
        <v>1.730854137E-4</v>
      </c>
      <c r="H26">
        <f>SUMIFS('EPA Export Aggregation'!K:K,'EPA Export Aggregation'!$A:$A,$B26,'EPA Export Aggregation'!$D:$D,$A$1)*IF($A26="CH4",About!$D$58,IF($A26="N2O",About!$D$59,1))</f>
        <v>2.31170237E-4</v>
      </c>
      <c r="I26">
        <f>SUMIFS('EPA Export Aggregation'!L:L,'EPA Export Aggregation'!$A:$A,$B26,'EPA Export Aggregation'!$D:$D,$A$1)*IF($A26="CH4",About!$D$58,IF($A26="N2O",About!$D$59,1))</f>
        <v>2.5660591289999998E-4</v>
      </c>
      <c r="J26">
        <f>SUMIFS('EPA Export Aggregation'!M:M,'EPA Export Aggregation'!$A:$A,$B26,'EPA Export Aggregation'!$D:$D,$A$1)*IF($A26="CH4",About!$D$58,IF($A26="N2O",About!$D$59,1))</f>
        <v>3.177476292E-4</v>
      </c>
      <c r="K26">
        <f>SUMIFS('EPA Export Aggregation'!N:N,'EPA Export Aggregation'!$A:$A,$B26,'EPA Export Aggregation'!$D:$D,$A$1)*IF($A26="CH4",About!$D$58,IF($A26="N2O",About!$D$59,1))</f>
        <v>3.6198109930000002E-4</v>
      </c>
      <c r="L26">
        <f>SUMIFS('EPA Export Aggregation'!O:O,'EPA Export Aggregation'!$A:$A,$B26,'EPA Export Aggregation'!$D:$D,$A$1)*IF($A26="CH4",About!$D$58,IF($A26="N2O",About!$D$59,1))</f>
        <v>2.3476534180000001E-4</v>
      </c>
      <c r="M26">
        <f>SUMIFS('EPA Export Aggregation'!P:P,'EPA Export Aggregation'!$A:$A,$B26,'EPA Export Aggregation'!$D:$D,$A$1)*IF($A26="CH4",About!$D$58,IF($A26="N2O",About!$D$59,1))</f>
        <v>2.5573911630000001E-4</v>
      </c>
      <c r="N26">
        <f>SUMIFS('EPA Export Aggregation'!Q:Q,'EPA Export Aggregation'!$A:$A,$B26,'EPA Export Aggregation'!$D:$D,$A$1)*IF($A26="CH4",About!$D$58,IF($A26="N2O",About!$D$59,1))</f>
        <v>1.8628468160000001E-4</v>
      </c>
      <c r="O26">
        <f>SUMIFS('EPA Export Aggregation'!R:R,'EPA Export Aggregation'!$A:$A,$B26,'EPA Export Aggregation'!$D:$D,$A$1)*IF($A26="CH4",About!$D$58,IF($A26="N2O",About!$D$59,1))</f>
        <v>2.19300995E-4</v>
      </c>
      <c r="P26">
        <f>SUMIFS('EPA Export Aggregation'!S:S,'EPA Export Aggregation'!$A:$A,$B26,'EPA Export Aggregation'!$D:$D,$A$1)*IF($A26="CH4",About!$D$58,IF($A26="N2O",About!$D$59,1))</f>
        <v>2.3119824250000001E-4</v>
      </c>
      <c r="Q26">
        <f>SUMIFS('EPA Export Aggregation'!T:T,'EPA Export Aggregation'!$A:$A,$B26,'EPA Export Aggregation'!$D:$D,$A$1)*IF($A26="CH4",About!$D$58,IF($A26="N2O",About!$D$59,1))</f>
        <v>2.8035510690000001E-4</v>
      </c>
      <c r="R26">
        <f>SUMIFS('EPA Export Aggregation'!U:U,'EPA Export Aggregation'!$A:$A,$B26,'EPA Export Aggregation'!$D:$D,$A$1)*IF($A26="CH4",About!$D$58,IF($A26="N2O",About!$D$59,1))</f>
        <v>2.6937368090000001E-4</v>
      </c>
      <c r="S26">
        <f>SUMIFS('EPA Export Aggregation'!V:V,'EPA Export Aggregation'!$A:$A,$B26,'EPA Export Aggregation'!$D:$D,$A$1)*IF($A26="CH4",About!$D$58,IF($A26="N2O",About!$D$59,1))</f>
        <v>2.4537267849999999E-4</v>
      </c>
      <c r="T26">
        <f>SUMIFS('EPA Export Aggregation'!W:W,'EPA Export Aggregation'!$A:$A,$B26,'EPA Export Aggregation'!$D:$D,$A$1)*IF($A26="CH4",About!$D$58,IF($A26="N2O",About!$D$59,1))</f>
        <v>2.2015851E-4</v>
      </c>
      <c r="U26">
        <f>SUMIFS('EPA Export Aggregation'!X:X,'EPA Export Aggregation'!$A:$A,$B26,'EPA Export Aggregation'!$D:$D,$A$1)*IF($A26="CH4",About!$D$58,IF($A26="N2O",About!$D$59,1))</f>
        <v>1.7772908650000001E-4</v>
      </c>
      <c r="V26">
        <f>SUMIFS('EPA Export Aggregation'!Y:Y,'EPA Export Aggregation'!$A:$A,$B26,'EPA Export Aggregation'!$D:$D,$A$1)*IF($A26="CH4",About!$D$58,IF($A26="N2O",About!$D$59,1))</f>
        <v>1.1406416779999999E-4</v>
      </c>
      <c r="W26">
        <f>SUMIFS('EPA Export Aggregation'!Z:Z,'EPA Export Aggregation'!$A:$A,$B26,'EPA Export Aggregation'!$D:$D,$A$1)*IF($A26="CH4",About!$D$58,IF($A26="N2O",About!$D$59,1))</f>
        <v>1.935641977E-4</v>
      </c>
      <c r="X26">
        <f>SUMIFS('EPA Export Aggregation'!AA:AA,'EPA Export Aggregation'!$A:$A,$B26,'EPA Export Aggregation'!$D:$D,$A$1)*IF($A26="CH4",About!$D$58,IF($A26="N2O",About!$D$59,1))</f>
        <v>1.714080166E-4</v>
      </c>
      <c r="Y26">
        <f>SUMIFS('EPA Export Aggregation'!AB:AB,'EPA Export Aggregation'!$A:$A,$B26,'EPA Export Aggregation'!$D:$D,$A$1)*IF($A26="CH4",About!$D$58,IF($A26="N2O",About!$D$59,1))</f>
        <v>1.4443310089999999E-4</v>
      </c>
      <c r="Z26">
        <f>SUMIFS('EPA Export Aggregation'!AC:AC,'EPA Export Aggregation'!$A:$A,$B26,'EPA Export Aggregation'!$D:$D,$A$1)*IF($A26="CH4",About!$D$58,IF($A26="N2O",About!$D$59,1))</f>
        <v>1.698826932E-4</v>
      </c>
      <c r="AA26">
        <f>SUMIFS('EPA Export Aggregation'!AD:AD,'EPA Export Aggregation'!$A:$A,$B26,'EPA Export Aggregation'!$D:$D,$A$1)*IF($A26="CH4",About!$D$58,IF($A26="N2O",About!$D$59,1))</f>
        <v>1.7695660030000001E-4</v>
      </c>
      <c r="AB26">
        <f>SUMIFS('EPA Export Aggregation'!AE:AE,'EPA Export Aggregation'!$A:$A,$B26,'EPA Export Aggregation'!$D:$D,$A$1)*IF($A26="CH4",About!$D$58,IF($A26="N2O",About!$D$59,1))</f>
        <v>1.9196562970000001E-4</v>
      </c>
      <c r="AC26">
        <f>SUMIFS('EPA Export Aggregation'!AF:AF,'EPA Export Aggregation'!$A:$A,$B26,'EPA Export Aggregation'!$D:$D,$A$1)*IF($A26="CH4",About!$D$58,IF($A26="N2O",About!$D$59,1))</f>
        <v>1.775010223E-4</v>
      </c>
      <c r="AD26">
        <f>SUMIFS('EPA Export Aggregation'!AG:AG,'EPA Export Aggregation'!$A:$A,$B26,'EPA Export Aggregation'!$D:$D,$A$1)*IF($A26="CH4",About!$D$58,IF($A26="N2O",About!$D$59,1))</f>
        <v>2.0255766150000001E-4</v>
      </c>
      <c r="AE26">
        <f>SUMIFS('EPA Export Aggregation'!AH:AH,'EPA Export Aggregation'!$A:$A,$B26,'EPA Export Aggregation'!$D:$D,$A$1)*IF($A26="CH4",About!$D$58,IF($A26="N2O",About!$D$59,1))</f>
        <v>2.0656916530000001E-4</v>
      </c>
      <c r="AF26">
        <f>SUMIFS('EPA Export Aggregation'!AI:AI,'EPA Export Aggregation'!$A:$A,$B26,'EPA Export Aggregation'!$D:$D,$A$1)*IF($A26="CH4",About!$D$58,IF($A26="N2O",About!$D$59,1))</f>
        <v>1.8521489720000001E-4</v>
      </c>
      <c r="AG26">
        <f>SUMIFS('EPA Export Aggregation'!AJ:AJ,'EPA Export Aggregation'!$A:$A,$B26,'EPA Export Aggregation'!$D:$D,$A$1)*IF($A26="CH4",About!$D$58,IF($A26="N2O",About!$D$59,1))</f>
        <v>1.366763425E-4</v>
      </c>
      <c r="AH26">
        <f>SUMIFS('EPA Export Aggregation'!AK:AK,'EPA Export Aggregation'!$A:$A,$B26,'EPA Export Aggregation'!$D:$D,$A$1)*IF($A26="CH4",About!$D$58,IF($A26="N2O",About!$D$59,1))</f>
        <v>1.7565096199999999E-4</v>
      </c>
    </row>
    <row r="27" spans="1:34" x14ac:dyDescent="0.25">
      <c r="A27" s="412" t="s">
        <v>2220</v>
      </c>
      <c r="B27" s="398" t="s">
        <v>4179</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0.14813607219149999</v>
      </c>
      <c r="X27">
        <f>SUMIFS('EPA Export Aggregation'!AA:AA,'EPA Export Aggregation'!$A:$A,$B27,'EPA Export Aggregation'!$D:$D,$A$1)*IF($A27="CH4",About!$D$58,IF($A27="N2O",About!$D$59,1))</f>
        <v>0.13337292731770001</v>
      </c>
      <c r="Y27">
        <f>SUMIFS('EPA Export Aggregation'!AB:AB,'EPA Export Aggregation'!$A:$A,$B27,'EPA Export Aggregation'!$D:$D,$A$1)*IF($A27="CH4",About!$D$58,IF($A27="N2O",About!$D$59,1))</f>
        <v>0.1296354990012</v>
      </c>
      <c r="Z27">
        <f>SUMIFS('EPA Export Aggregation'!AC:AC,'EPA Export Aggregation'!$A:$A,$B27,'EPA Export Aggregation'!$D:$D,$A$1)*IF($A27="CH4",About!$D$58,IF($A27="N2O",About!$D$59,1))</f>
        <v>0.13320501257639999</v>
      </c>
      <c r="AA27">
        <f>SUMIFS('EPA Export Aggregation'!AD:AD,'EPA Export Aggregation'!$A:$A,$B27,'EPA Export Aggregation'!$D:$D,$A$1)*IF($A27="CH4",About!$D$58,IF($A27="N2O",About!$D$59,1))</f>
        <v>0.1225196532755</v>
      </c>
      <c r="AB27">
        <f>SUMIFS('EPA Export Aggregation'!AE:AE,'EPA Export Aggregation'!$A:$A,$B27,'EPA Export Aggregation'!$D:$D,$A$1)*IF($A27="CH4",About!$D$58,IF($A27="N2O",About!$D$59,1))</f>
        <v>0.1350525320297</v>
      </c>
      <c r="AC27">
        <f>SUMIFS('EPA Export Aggregation'!AF:AF,'EPA Export Aggregation'!$A:$A,$B27,'EPA Export Aggregation'!$D:$D,$A$1)*IF($A27="CH4",About!$D$58,IF($A27="N2O",About!$D$59,1))</f>
        <v>0.14702930867149999</v>
      </c>
      <c r="AD27">
        <f>SUMIFS('EPA Export Aggregation'!AG:AG,'EPA Export Aggregation'!$A:$A,$B27,'EPA Export Aggregation'!$D:$D,$A$1)*IF($A27="CH4",About!$D$58,IF($A27="N2O",About!$D$59,1))</f>
        <v>0.14467975101870001</v>
      </c>
      <c r="AE27">
        <f>SUMIFS('EPA Export Aggregation'!AH:AH,'EPA Export Aggregation'!$A:$A,$B27,'EPA Export Aggregation'!$D:$D,$A$1)*IF($A27="CH4",About!$D$58,IF($A27="N2O",About!$D$59,1))</f>
        <v>0.15904963644949999</v>
      </c>
      <c r="AF27">
        <f>SUMIFS('EPA Export Aggregation'!AI:AI,'EPA Export Aggregation'!$A:$A,$B27,'EPA Export Aggregation'!$D:$D,$A$1)*IF($A27="CH4",About!$D$58,IF($A27="N2O",About!$D$59,1))</f>
        <v>0.1477525301788</v>
      </c>
      <c r="AG27">
        <f>SUMIFS('EPA Export Aggregation'!AJ:AJ,'EPA Export Aggregation'!$A:$A,$B27,'EPA Export Aggregation'!$D:$D,$A$1)*IF($A27="CH4",About!$D$58,IF($A27="N2O",About!$D$59,1))</f>
        <v>0.14162857504199999</v>
      </c>
      <c r="AH27">
        <f>SUMIFS('EPA Export Aggregation'!AK:AK,'EPA Export Aggregation'!$A:$A,$B27,'EPA Export Aggregation'!$D:$D,$A$1)*IF($A27="CH4",About!$D$58,IF($A27="N2O",About!$D$59,1))</f>
        <v>0.13956089857539999</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0.11440464496739999</v>
      </c>
      <c r="X28">
        <f>SUMIFS('EPA Export Aggregation'!AA:AA,'EPA Export Aggregation'!$A:$A,$B28,'EPA Export Aggregation'!$D:$D,$A$1)*IF($A28="CH4",About!$D$58,IF($A28="N2O",About!$D$59,1))</f>
        <v>0.15480074163329999</v>
      </c>
      <c r="Y28">
        <f>SUMIFS('EPA Export Aggregation'!AB:AB,'EPA Export Aggregation'!$A:$A,$B28,'EPA Export Aggregation'!$D:$D,$A$1)*IF($A28="CH4",About!$D$58,IF($A28="N2O",About!$D$59,1))</f>
        <v>0.2077948090981</v>
      </c>
      <c r="Z28">
        <f>SUMIFS('EPA Export Aggregation'!AC:AC,'EPA Export Aggregation'!$A:$A,$B28,'EPA Export Aggregation'!$D:$D,$A$1)*IF($A28="CH4",About!$D$58,IF($A28="N2O",About!$D$59,1))</f>
        <v>0.19585086015479999</v>
      </c>
      <c r="AA28">
        <f>SUMIFS('EPA Export Aggregation'!AD:AD,'EPA Export Aggregation'!$A:$A,$B28,'EPA Export Aggregation'!$D:$D,$A$1)*IF($A28="CH4",About!$D$58,IF($A28="N2O",About!$D$59,1))</f>
        <v>0.15523013188410001</v>
      </c>
      <c r="AB28">
        <f>SUMIFS('EPA Export Aggregation'!AE:AE,'EPA Export Aggregation'!$A:$A,$B28,'EPA Export Aggregation'!$D:$D,$A$1)*IF($A28="CH4",About!$D$58,IF($A28="N2O",About!$D$59,1))</f>
        <v>0.16090230265579999</v>
      </c>
      <c r="AC28">
        <f>SUMIFS('EPA Export Aggregation'!AF:AF,'EPA Export Aggregation'!$A:$A,$B28,'EPA Export Aggregation'!$D:$D,$A$1)*IF($A28="CH4",About!$D$58,IF($A28="N2O",About!$D$59,1))</f>
        <v>0.18002077610860001</v>
      </c>
      <c r="AD28">
        <f>SUMIFS('EPA Export Aggregation'!AG:AG,'EPA Export Aggregation'!$A:$A,$B28,'EPA Export Aggregation'!$D:$D,$A$1)*IF($A28="CH4",About!$D$58,IF($A28="N2O",About!$D$59,1))</f>
        <v>0.20773924871749999</v>
      </c>
      <c r="AE28">
        <f>SUMIFS('EPA Export Aggregation'!AH:AH,'EPA Export Aggregation'!$A:$A,$B28,'EPA Export Aggregation'!$D:$D,$A$1)*IF($A28="CH4",About!$D$58,IF($A28="N2O",About!$D$59,1))</f>
        <v>0.27007211003429998</v>
      </c>
      <c r="AF28">
        <f>SUMIFS('EPA Export Aggregation'!AI:AI,'EPA Export Aggregation'!$A:$A,$B28,'EPA Export Aggregation'!$D:$D,$A$1)*IF($A28="CH4",About!$D$58,IF($A28="N2O",About!$D$59,1))</f>
        <v>0.31331389348729999</v>
      </c>
      <c r="AG28">
        <f>SUMIFS('EPA Export Aggregation'!AJ:AJ,'EPA Export Aggregation'!$A:$A,$B28,'EPA Export Aggregation'!$D:$D,$A$1)*IF($A28="CH4",About!$D$58,IF($A28="N2O",About!$D$59,1))</f>
        <v>0.34053232198959998</v>
      </c>
      <c r="AH28">
        <f>SUMIFS('EPA Export Aggregation'!AK:AK,'EPA Export Aggregation'!$A:$A,$B28,'EPA Export Aggregation'!$D:$D,$A$1)*IF($A28="CH4",About!$D$58,IF($A28="N2O",About!$D$59,1))</f>
        <v>0.32610021031609998</v>
      </c>
    </row>
    <row r="29" spans="1:34" x14ac:dyDescent="0.25">
      <c r="A29" s="412" t="s">
        <v>2220</v>
      </c>
      <c r="B29" s="398" t="s">
        <v>4142</v>
      </c>
      <c r="C29">
        <f>SUMIFS('EPA Export Aggregation'!F:F,'EPA Export Aggregation'!$A:$A,$B29,'EPA Export Aggregation'!$D:$D,$A$1)*IF($A29="CH4",About!$D$58,IF($A29="N2O",About!$D$59,1))</f>
        <v>4.3409516525400003E-2</v>
      </c>
      <c r="D29">
        <f>SUMIFS('EPA Export Aggregation'!G:G,'EPA Export Aggregation'!$A:$A,$B29,'EPA Export Aggregation'!$D:$D,$A$1)*IF($A29="CH4",About!$D$58,IF($A29="N2O",About!$D$59,1))</f>
        <v>3.8638253147300003E-2</v>
      </c>
      <c r="E29">
        <f>SUMIFS('EPA Export Aggregation'!H:H,'EPA Export Aggregation'!$A:$A,$B29,'EPA Export Aggregation'!$D:$D,$A$1)*IF($A29="CH4",About!$D$58,IF($A29="N2O",About!$D$59,1))</f>
        <v>4.6473622855799999E-2</v>
      </c>
      <c r="F29">
        <f>SUMIFS('EPA Export Aggregation'!I:I,'EPA Export Aggregation'!$A:$A,$B29,'EPA Export Aggregation'!$D:$D,$A$1)*IF($A29="CH4",About!$D$58,IF($A29="N2O",About!$D$59,1))</f>
        <v>4.0587398094900001E-2</v>
      </c>
      <c r="G29">
        <f>SUMIFS('EPA Export Aggregation'!J:J,'EPA Export Aggregation'!$A:$A,$B29,'EPA Export Aggregation'!$D:$D,$A$1)*IF($A29="CH4",About!$D$58,IF($A29="N2O",About!$D$59,1))</f>
        <v>4.6472667200700001E-2</v>
      </c>
      <c r="H29">
        <f>SUMIFS('EPA Export Aggregation'!K:K,'EPA Export Aggregation'!$A:$A,$B29,'EPA Export Aggregation'!$D:$D,$A$1)*IF($A29="CH4",About!$D$58,IF($A29="N2O",About!$D$59,1))</f>
        <v>4.79637343672E-2</v>
      </c>
      <c r="I29">
        <f>SUMIFS('EPA Export Aggregation'!L:L,'EPA Export Aggregation'!$A:$A,$B29,'EPA Export Aggregation'!$D:$D,$A$1)*IF($A29="CH4",About!$D$58,IF($A29="N2O",About!$D$59,1))</f>
        <v>4.7891795349699999E-2</v>
      </c>
      <c r="J29">
        <f>SUMIFS('EPA Export Aggregation'!M:M,'EPA Export Aggregation'!$A:$A,$B29,'EPA Export Aggregation'!$D:$D,$A$1)*IF($A29="CH4",About!$D$58,IF($A29="N2O",About!$D$59,1))</f>
        <v>4.86356855113E-2</v>
      </c>
      <c r="K29">
        <f>SUMIFS('EPA Export Aggregation'!N:N,'EPA Export Aggregation'!$A:$A,$B29,'EPA Export Aggregation'!$D:$D,$A$1)*IF($A29="CH4",About!$D$58,IF($A29="N2O",About!$D$59,1))</f>
        <v>4.7229065132200002E-2</v>
      </c>
      <c r="L29">
        <f>SUMIFS('EPA Export Aggregation'!O:O,'EPA Export Aggregation'!$A:$A,$B29,'EPA Export Aggregation'!$D:$D,$A$1)*IF($A29="CH4",About!$D$58,IF($A29="N2O",About!$D$59,1))</f>
        <v>4.5658432853099999E-2</v>
      </c>
      <c r="M29">
        <f>SUMIFS('EPA Export Aggregation'!P:P,'EPA Export Aggregation'!$A:$A,$B29,'EPA Export Aggregation'!$D:$D,$A$1)*IF($A29="CH4",About!$D$58,IF($A29="N2O",About!$D$59,1))</f>
        <v>4.5788418621900001E-2</v>
      </c>
      <c r="N29">
        <f>SUMIFS('EPA Export Aggregation'!Q:Q,'EPA Export Aggregation'!$A:$A,$B29,'EPA Export Aggregation'!$D:$D,$A$1)*IF($A29="CH4",About!$D$58,IF($A29="N2O",About!$D$59,1))</f>
        <v>4.4869430649400001E-2</v>
      </c>
      <c r="O29">
        <f>SUMIFS('EPA Export Aggregation'!R:R,'EPA Export Aggregation'!$A:$A,$B29,'EPA Export Aggregation'!$D:$D,$A$1)*IF($A29="CH4",About!$D$58,IF($A29="N2O",About!$D$59,1))</f>
        <v>4.0714473175299998E-2</v>
      </c>
      <c r="P29">
        <f>SUMIFS('EPA Export Aggregation'!S:S,'EPA Export Aggregation'!$A:$A,$B29,'EPA Export Aggregation'!$D:$D,$A$1)*IF($A29="CH4",About!$D$58,IF($A29="N2O",About!$D$59,1))</f>
        <v>4.4160052126099997E-2</v>
      </c>
      <c r="Q29">
        <f>SUMIFS('EPA Export Aggregation'!T:T,'EPA Export Aggregation'!$A:$A,$B29,'EPA Export Aggregation'!$D:$D,$A$1)*IF($A29="CH4",About!$D$58,IF($A29="N2O",About!$D$59,1))</f>
        <v>4.4007352601399999E-2</v>
      </c>
      <c r="R29">
        <f>SUMIFS('EPA Export Aggregation'!U:U,'EPA Export Aggregation'!$A:$A,$B29,'EPA Export Aggregation'!$D:$D,$A$1)*IF($A29="CH4",About!$D$58,IF($A29="N2O",About!$D$59,1))</f>
        <v>4.08761304683E-2</v>
      </c>
      <c r="S29">
        <f>SUMIFS('EPA Export Aggregation'!V:V,'EPA Export Aggregation'!$A:$A,$B29,'EPA Export Aggregation'!$D:$D,$A$1)*IF($A29="CH4",About!$D$58,IF($A29="N2O",About!$D$59,1))</f>
        <v>4.69943092777E-2</v>
      </c>
      <c r="T29">
        <f>SUMIFS('EPA Export Aggregation'!W:W,'EPA Export Aggregation'!$A:$A,$B29,'EPA Export Aggregation'!$D:$D,$A$1)*IF($A29="CH4",About!$D$58,IF($A29="N2O",About!$D$59,1))</f>
        <v>4.2042612282599999E-2</v>
      </c>
      <c r="U29">
        <f>SUMIFS('EPA Export Aggregation'!X:X,'EPA Export Aggregation'!$A:$A,$B29,'EPA Export Aggregation'!$D:$D,$A$1)*IF($A29="CH4",About!$D$58,IF($A29="N2O",About!$D$59,1))</f>
        <v>4.4103128861700001E-2</v>
      </c>
      <c r="V29">
        <f>SUMIFS('EPA Export Aggregation'!Y:Y,'EPA Export Aggregation'!$A:$A,$B29,'EPA Export Aggregation'!$D:$D,$A$1)*IF($A29="CH4",About!$D$58,IF($A29="N2O",About!$D$59,1))</f>
        <v>4.3564936813700002E-2</v>
      </c>
      <c r="W29">
        <f>SUMIFS('EPA Export Aggregation'!Z:Z,'EPA Export Aggregation'!$A:$A,$B29,'EPA Export Aggregation'!$D:$D,$A$1)*IF($A29="CH4",About!$D$58,IF($A29="N2O",About!$D$59,1))</f>
        <v>2.0125542244899999E-2</v>
      </c>
      <c r="X29">
        <f>SUMIFS('EPA Export Aggregation'!AA:AA,'EPA Export Aggregation'!$A:$A,$B29,'EPA Export Aggregation'!$D:$D,$A$1)*IF($A29="CH4",About!$D$58,IF($A29="N2O",About!$D$59,1))</f>
        <v>2.5208333994299999E-2</v>
      </c>
      <c r="Y29">
        <f>SUMIFS('EPA Export Aggregation'!AB:AB,'EPA Export Aggregation'!$A:$A,$B29,'EPA Export Aggregation'!$D:$D,$A$1)*IF($A29="CH4",About!$D$58,IF($A29="N2O",About!$D$59,1))</f>
        <v>2.99900106072E-2</v>
      </c>
      <c r="Z29">
        <f>SUMIFS('EPA Export Aggregation'!AC:AC,'EPA Export Aggregation'!$A:$A,$B29,'EPA Export Aggregation'!$D:$D,$A$1)*IF($A29="CH4",About!$D$58,IF($A29="N2O",About!$D$59,1))</f>
        <v>3.4973023215600002E-2</v>
      </c>
      <c r="AA29">
        <f>SUMIFS('EPA Export Aggregation'!AD:AD,'EPA Export Aggregation'!$A:$A,$B29,'EPA Export Aggregation'!$D:$D,$A$1)*IF($A29="CH4",About!$D$58,IF($A29="N2O",About!$D$59,1))</f>
        <v>3.4675757252199998E-2</v>
      </c>
      <c r="AB29">
        <f>SUMIFS('EPA Export Aggregation'!AE:AE,'EPA Export Aggregation'!$A:$A,$B29,'EPA Export Aggregation'!$D:$D,$A$1)*IF($A29="CH4",About!$D$58,IF($A29="N2O",About!$D$59,1))</f>
        <v>3.4651859158800001E-2</v>
      </c>
      <c r="AC29">
        <f>SUMIFS('EPA Export Aggregation'!AF:AF,'EPA Export Aggregation'!$A:$A,$B29,'EPA Export Aggregation'!$D:$D,$A$1)*IF($A29="CH4",About!$D$58,IF($A29="N2O",About!$D$59,1))</f>
        <v>2.2100413122E-2</v>
      </c>
      <c r="AD29">
        <f>SUMIFS('EPA Export Aggregation'!AG:AG,'EPA Export Aggregation'!$A:$A,$B29,'EPA Export Aggregation'!$D:$D,$A$1)*IF($A29="CH4",About!$D$58,IF($A29="N2O",About!$D$59,1))</f>
        <v>1.7483122913099999E-2</v>
      </c>
      <c r="AE29">
        <f>SUMIFS('EPA Export Aggregation'!AH:AH,'EPA Export Aggregation'!$A:$A,$B29,'EPA Export Aggregation'!$D:$D,$A$1)*IF($A29="CH4",About!$D$58,IF($A29="N2O",About!$D$59,1))</f>
        <v>1.610146589E-2</v>
      </c>
      <c r="AF29">
        <f>SUMIFS('EPA Export Aggregation'!AI:AI,'EPA Export Aggregation'!$A:$A,$B29,'EPA Export Aggregation'!$D:$D,$A$1)*IF($A29="CH4",About!$D$58,IF($A29="N2O",About!$D$59,1))</f>
        <v>1.91898820894E-2</v>
      </c>
      <c r="AG29">
        <f>SUMIFS('EPA Export Aggregation'!AJ:AJ,'EPA Export Aggregation'!$A:$A,$B29,'EPA Export Aggregation'!$D:$D,$A$1)*IF($A29="CH4",About!$D$58,IF($A29="N2O",About!$D$59,1))</f>
        <v>1.28554543687E-2</v>
      </c>
      <c r="AH29">
        <f>SUMIFS('EPA Export Aggregation'!AK:AK,'EPA Export Aggregation'!$A:$A,$B29,'EPA Export Aggregation'!$D:$D,$A$1)*IF($A29="CH4",About!$D$58,IF($A29="N2O",About!$D$59,1))</f>
        <v>1.1029521754699999E-2</v>
      </c>
    </row>
    <row r="30" spans="1:34" x14ac:dyDescent="0.25">
      <c r="A30" s="412" t="s">
        <v>2220</v>
      </c>
      <c r="B30" s="398" t="s">
        <v>4186</v>
      </c>
      <c r="C30">
        <f>SUMIFS('EPA Export Aggregation'!F:F,'EPA Export Aggregation'!$A:$A,$B30,'EPA Export Aggregation'!$D:$D,$A$1)*IF($A30="CH4",About!$D$58,IF($A30="N2O",About!$D$59,1))</f>
        <v>1.01453267E-5</v>
      </c>
      <c r="D30">
        <f>SUMIFS('EPA Export Aggregation'!G:G,'EPA Export Aggregation'!$A:$A,$B30,'EPA Export Aggregation'!$D:$D,$A$1)*IF($A30="CH4",About!$D$58,IF($A30="N2O",About!$D$59,1))</f>
        <v>1.2103956500000001E-5</v>
      </c>
      <c r="E30">
        <f>SUMIFS('EPA Export Aggregation'!H:H,'EPA Export Aggregation'!$A:$A,$B30,'EPA Export Aggregation'!$D:$D,$A$1)*IF($A30="CH4",About!$D$58,IF($A30="N2O",About!$D$59,1))</f>
        <v>1.31522375E-5</v>
      </c>
      <c r="F30">
        <f>SUMIFS('EPA Export Aggregation'!I:I,'EPA Export Aggregation'!$A:$A,$B30,'EPA Export Aggregation'!$D:$D,$A$1)*IF($A30="CH4",About!$D$58,IF($A30="N2O",About!$D$59,1))</f>
        <v>1.4319326499999999E-5</v>
      </c>
      <c r="G30">
        <f>SUMIFS('EPA Export Aggregation'!J:J,'EPA Export Aggregation'!$A:$A,$B30,'EPA Export Aggregation'!$D:$D,$A$1)*IF($A30="CH4",About!$D$58,IF($A30="N2O",About!$D$59,1))</f>
        <v>1.51325269E-5</v>
      </c>
      <c r="H30">
        <f>SUMIFS('EPA Export Aggregation'!K:K,'EPA Export Aggregation'!$A:$A,$B30,'EPA Export Aggregation'!$D:$D,$A$1)*IF($A30="CH4",About!$D$58,IF($A30="N2O",About!$D$59,1))</f>
        <v>1.5646481400000001E-5</v>
      </c>
      <c r="I30">
        <f>SUMIFS('EPA Export Aggregation'!L:L,'EPA Export Aggregation'!$A:$A,$B30,'EPA Export Aggregation'!$D:$D,$A$1)*IF($A30="CH4",About!$D$58,IF($A30="N2O",About!$D$59,1))</f>
        <v>1.6302359399999999E-5</v>
      </c>
      <c r="J30">
        <f>SUMIFS('EPA Export Aggregation'!M:M,'EPA Export Aggregation'!$A:$A,$B30,'EPA Export Aggregation'!$D:$D,$A$1)*IF($A30="CH4",About!$D$58,IF($A30="N2O",About!$D$59,1))</f>
        <v>1.7506260500000001E-5</v>
      </c>
      <c r="K30">
        <f>SUMIFS('EPA Export Aggregation'!N:N,'EPA Export Aggregation'!$A:$A,$B30,'EPA Export Aggregation'!$D:$D,$A$1)*IF($A30="CH4",About!$D$58,IF($A30="N2O",About!$D$59,1))</f>
        <v>1.7900197099999999E-5</v>
      </c>
      <c r="L30">
        <f>SUMIFS('EPA Export Aggregation'!O:O,'EPA Export Aggregation'!$A:$A,$B30,'EPA Export Aggregation'!$D:$D,$A$1)*IF($A30="CH4",About!$D$58,IF($A30="N2O",About!$D$59,1))</f>
        <v>1.82526084E-5</v>
      </c>
      <c r="M30">
        <f>SUMIFS('EPA Export Aggregation'!P:P,'EPA Export Aggregation'!$A:$A,$B30,'EPA Export Aggregation'!$D:$D,$A$1)*IF($A30="CH4",About!$D$58,IF($A30="N2O",About!$D$59,1))</f>
        <v>1.8710252800000001E-5</v>
      </c>
      <c r="N30">
        <f>SUMIFS('EPA Export Aggregation'!Q:Q,'EPA Export Aggregation'!$A:$A,$B30,'EPA Export Aggregation'!$D:$D,$A$1)*IF($A30="CH4",About!$D$58,IF($A30="N2O",About!$D$59,1))</f>
        <v>1.9042571500000002E-5</v>
      </c>
      <c r="O30">
        <f>SUMIFS('EPA Export Aggregation'!R:R,'EPA Export Aggregation'!$A:$A,$B30,'EPA Export Aggregation'!$D:$D,$A$1)*IF($A30="CH4",About!$D$58,IF($A30="N2O",About!$D$59,1))</f>
        <v>1.9231329700000001E-5</v>
      </c>
      <c r="P30">
        <f>SUMIFS('EPA Export Aggregation'!S:S,'EPA Export Aggregation'!$A:$A,$B30,'EPA Export Aggregation'!$D:$D,$A$1)*IF($A30="CH4",About!$D$58,IF($A30="N2O",About!$D$59,1))</f>
        <v>1.9580433E-5</v>
      </c>
      <c r="Q30">
        <f>SUMIFS('EPA Export Aggregation'!T:T,'EPA Export Aggregation'!$A:$A,$B30,'EPA Export Aggregation'!$D:$D,$A$1)*IF($A30="CH4",About!$D$58,IF($A30="N2O",About!$D$59,1))</f>
        <v>1.9842342999999999E-5</v>
      </c>
      <c r="R30">
        <f>SUMIFS('EPA Export Aggregation'!U:U,'EPA Export Aggregation'!$A:$A,$B30,'EPA Export Aggregation'!$D:$D,$A$1)*IF($A30="CH4",About!$D$58,IF($A30="N2O",About!$D$59,1))</f>
        <v>2.0069871399999999E-5</v>
      </c>
      <c r="S30">
        <f>SUMIFS('EPA Export Aggregation'!V:V,'EPA Export Aggregation'!$A:$A,$B30,'EPA Export Aggregation'!$D:$D,$A$1)*IF($A30="CH4",About!$D$58,IF($A30="N2O",About!$D$59,1))</f>
        <v>2.0287933500000001E-5</v>
      </c>
      <c r="T30">
        <f>SUMIFS('EPA Export Aggregation'!W:W,'EPA Export Aggregation'!$A:$A,$B30,'EPA Export Aggregation'!$D:$D,$A$1)*IF($A30="CH4",About!$D$58,IF($A30="N2O",About!$D$59,1))</f>
        <v>2.0592093700000001E-5</v>
      </c>
      <c r="U30">
        <f>SUMIFS('EPA Export Aggregation'!X:X,'EPA Export Aggregation'!$A:$A,$B30,'EPA Export Aggregation'!$D:$D,$A$1)*IF($A30="CH4",About!$D$58,IF($A30="N2O",About!$D$59,1))</f>
        <v>2.0850403200000001E-5</v>
      </c>
      <c r="V30">
        <f>SUMIFS('EPA Export Aggregation'!Y:Y,'EPA Export Aggregation'!$A:$A,$B30,'EPA Export Aggregation'!$D:$D,$A$1)*IF($A30="CH4",About!$D$58,IF($A30="N2O",About!$D$59,1))</f>
        <v>2.1026450300000001E-5</v>
      </c>
      <c r="W30">
        <f>SUMIFS('EPA Export Aggregation'!Z:Z,'EPA Export Aggregation'!$A:$A,$B30,'EPA Export Aggregation'!$D:$D,$A$1)*IF($A30="CH4",About!$D$58,IF($A30="N2O",About!$D$59,1))</f>
        <v>2.13922389E-5</v>
      </c>
      <c r="X30">
        <f>SUMIFS('EPA Export Aggregation'!AA:AA,'EPA Export Aggregation'!$A:$A,$B30,'EPA Export Aggregation'!$D:$D,$A$1)*IF($A30="CH4",About!$D$58,IF($A30="N2O",About!$D$59,1))</f>
        <v>2.17550093E-5</v>
      </c>
      <c r="Y30">
        <f>SUMIFS('EPA Export Aggregation'!AB:AB,'EPA Export Aggregation'!$A:$A,$B30,'EPA Export Aggregation'!$D:$D,$A$1)*IF($A30="CH4",About!$D$58,IF($A30="N2O",About!$D$59,1))</f>
        <v>2.20043627E-5</v>
      </c>
      <c r="Z30">
        <f>SUMIFS('EPA Export Aggregation'!AC:AC,'EPA Export Aggregation'!$A:$A,$B30,'EPA Export Aggregation'!$D:$D,$A$1)*IF($A30="CH4",About!$D$58,IF($A30="N2O",About!$D$59,1))</f>
        <v>2.2335946999999999E-5</v>
      </c>
      <c r="AA30">
        <f>SUMIFS('EPA Export Aggregation'!AD:AD,'EPA Export Aggregation'!$A:$A,$B30,'EPA Export Aggregation'!$D:$D,$A$1)*IF($A30="CH4",About!$D$58,IF($A30="N2O",About!$D$59,1))</f>
        <v>2.26408221E-5</v>
      </c>
      <c r="AB30">
        <f>SUMIFS('EPA Export Aggregation'!AE:AE,'EPA Export Aggregation'!$A:$A,$B30,'EPA Export Aggregation'!$D:$D,$A$1)*IF($A30="CH4",About!$D$58,IF($A30="N2O",About!$D$59,1))</f>
        <v>2.3022759900000002E-5</v>
      </c>
      <c r="AC30">
        <f>SUMIFS('EPA Export Aggregation'!AF:AF,'EPA Export Aggregation'!$A:$A,$B30,'EPA Export Aggregation'!$D:$D,$A$1)*IF($A30="CH4",About!$D$58,IF($A30="N2O",About!$D$59,1))</f>
        <v>2.3265022400000002E-5</v>
      </c>
      <c r="AD30">
        <f>SUMIFS('EPA Export Aggregation'!AG:AG,'EPA Export Aggregation'!$A:$A,$B30,'EPA Export Aggregation'!$D:$D,$A$1)*IF($A30="CH4",About!$D$58,IF($A30="N2O",About!$D$59,1))</f>
        <v>2.3507303700000001E-5</v>
      </c>
      <c r="AE30">
        <f>SUMIFS('EPA Export Aggregation'!AH:AH,'EPA Export Aggregation'!$A:$A,$B30,'EPA Export Aggregation'!$D:$D,$A$1)*IF($A30="CH4",About!$D$58,IF($A30="N2O",About!$D$59,1))</f>
        <v>2.3650745300000002E-5</v>
      </c>
      <c r="AF30">
        <f>SUMIFS('EPA Export Aggregation'!AI:AI,'EPA Export Aggregation'!$A:$A,$B30,'EPA Export Aggregation'!$D:$D,$A$1)*IF($A30="CH4",About!$D$58,IF($A30="N2O",About!$D$59,1))</f>
        <v>2.3968215900000001E-5</v>
      </c>
      <c r="AG30">
        <f>SUMIFS('EPA Export Aggregation'!AJ:AJ,'EPA Export Aggregation'!$A:$A,$B30,'EPA Export Aggregation'!$D:$D,$A$1)*IF($A30="CH4",About!$D$58,IF($A30="N2O",About!$D$59,1))</f>
        <v>2.3809383700000001E-5</v>
      </c>
      <c r="AH30">
        <f>SUMIFS('EPA Export Aggregation'!AK:AK,'EPA Export Aggregation'!$A:$A,$B30,'EPA Export Aggregation'!$D:$D,$A$1)*IF($A30="CH4",About!$D$58,IF($A30="N2O",About!$D$59,1))</f>
        <v>2.3809383700000001E-5</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0.18103461229359999</v>
      </c>
      <c r="D32">
        <f>SUMIFS('EPA Export Aggregation'!G:G,'EPA Export Aggregation'!$A:$A,$B32,'EPA Export Aggregation'!$D:$D,$A$1)*IF($A32="CH4",About!$D$58,IF($A32="N2O",About!$D$59,1))</f>
        <v>0.1754543099425</v>
      </c>
      <c r="E32">
        <f>SUMIFS('EPA Export Aggregation'!H:H,'EPA Export Aggregation'!$A:$A,$B32,'EPA Export Aggregation'!$D:$D,$A$1)*IF($A32="CH4",About!$D$58,IF($A32="N2O",About!$D$59,1))</f>
        <v>0.16420216521969999</v>
      </c>
      <c r="F32">
        <f>SUMIFS('EPA Export Aggregation'!I:I,'EPA Export Aggregation'!$A:$A,$B32,'EPA Export Aggregation'!$D:$D,$A$1)*IF($A32="CH4",About!$D$58,IF($A32="N2O",About!$D$59,1))</f>
        <v>0.15997660175709999</v>
      </c>
      <c r="G32">
        <f>SUMIFS('EPA Export Aggregation'!J:J,'EPA Export Aggregation'!$A:$A,$B32,'EPA Export Aggregation'!$D:$D,$A$1)*IF($A32="CH4",About!$D$58,IF($A32="N2O",About!$D$59,1))</f>
        <v>0.14897570801689999</v>
      </c>
      <c r="H32">
        <f>SUMIFS('EPA Export Aggregation'!K:K,'EPA Export Aggregation'!$A:$A,$B32,'EPA Export Aggregation'!$D:$D,$A$1)*IF($A32="CH4",About!$D$58,IF($A32="N2O",About!$D$59,1))</f>
        <v>0.17854867644870001</v>
      </c>
      <c r="I32">
        <f>SUMIFS('EPA Export Aggregation'!L:L,'EPA Export Aggregation'!$A:$A,$B32,'EPA Export Aggregation'!$D:$D,$A$1)*IF($A32="CH4",About!$D$58,IF($A32="N2O",About!$D$59,1))</f>
        <v>0.18412347037400001</v>
      </c>
      <c r="J32">
        <f>SUMIFS('EPA Export Aggregation'!M:M,'EPA Export Aggregation'!$A:$A,$B32,'EPA Export Aggregation'!$D:$D,$A$1)*IF($A32="CH4",About!$D$58,IF($A32="N2O",About!$D$59,1))</f>
        <v>0.18662416212300001</v>
      </c>
      <c r="K32">
        <f>SUMIFS('EPA Export Aggregation'!N:N,'EPA Export Aggregation'!$A:$A,$B32,'EPA Export Aggregation'!$D:$D,$A$1)*IF($A32="CH4",About!$D$58,IF($A32="N2O",About!$D$59,1))</f>
        <v>0.1747190519514</v>
      </c>
      <c r="L32">
        <f>SUMIFS('EPA Export Aggregation'!O:O,'EPA Export Aggregation'!$A:$A,$B32,'EPA Export Aggregation'!$D:$D,$A$1)*IF($A32="CH4",About!$D$58,IF($A32="N2O",About!$D$59,1))</f>
        <v>0.14920205423829999</v>
      </c>
      <c r="M32">
        <f>SUMIFS('EPA Export Aggregation'!P:P,'EPA Export Aggregation'!$A:$A,$B32,'EPA Export Aggregation'!$D:$D,$A$1)*IF($A32="CH4",About!$D$58,IF($A32="N2O",About!$D$59,1))</f>
        <v>0.15907415469860001</v>
      </c>
      <c r="N32">
        <f>SUMIFS('EPA Export Aggregation'!Q:Q,'EPA Export Aggregation'!$A:$A,$B32,'EPA Export Aggregation'!$D:$D,$A$1)*IF($A32="CH4",About!$D$58,IF($A32="N2O",About!$D$59,1))</f>
        <v>0.1524941002504</v>
      </c>
      <c r="O32">
        <f>SUMIFS('EPA Export Aggregation'!R:R,'EPA Export Aggregation'!$A:$A,$B32,'EPA Export Aggregation'!$D:$D,$A$1)*IF($A32="CH4",About!$D$58,IF($A32="N2O",About!$D$59,1))</f>
        <v>0.14984671778850001</v>
      </c>
      <c r="P32">
        <f>SUMIFS('EPA Export Aggregation'!S:S,'EPA Export Aggregation'!$A:$A,$B32,'EPA Export Aggregation'!$D:$D,$A$1)*IF($A32="CH4",About!$D$58,IF($A32="N2O",About!$D$59,1))</f>
        <v>0.1549056312181</v>
      </c>
      <c r="Q32">
        <f>SUMIFS('EPA Export Aggregation'!T:T,'EPA Export Aggregation'!$A:$A,$B32,'EPA Export Aggregation'!$D:$D,$A$1)*IF($A32="CH4",About!$D$58,IF($A32="N2O",About!$D$59,1))</f>
        <v>0.16322087566310001</v>
      </c>
      <c r="R32">
        <f>SUMIFS('EPA Export Aggregation'!U:U,'EPA Export Aggregation'!$A:$A,$B32,'EPA Export Aggregation'!$D:$D,$A$1)*IF($A32="CH4",About!$D$58,IF($A32="N2O",About!$D$59,1))</f>
        <v>0.13684141635370001</v>
      </c>
      <c r="S32">
        <f>SUMIFS('EPA Export Aggregation'!V:V,'EPA Export Aggregation'!$A:$A,$B32,'EPA Export Aggregation'!$D:$D,$A$1)*IF($A32="CH4",About!$D$58,IF($A32="N2O",About!$D$59,1))</f>
        <v>0.1116904489574</v>
      </c>
      <c r="T32">
        <f>SUMIFS('EPA Export Aggregation'!W:W,'EPA Export Aggregation'!$A:$A,$B32,'EPA Export Aggregation'!$D:$D,$A$1)*IF($A32="CH4",About!$D$58,IF($A32="N2O",About!$D$59,1))</f>
        <v>0.1186589299801</v>
      </c>
      <c r="U32">
        <f>SUMIFS('EPA Export Aggregation'!X:X,'EPA Export Aggregation'!$A:$A,$B32,'EPA Export Aggregation'!$D:$D,$A$1)*IF($A32="CH4",About!$D$58,IF($A32="N2O",About!$D$59,1))</f>
        <v>0.12706679236099999</v>
      </c>
      <c r="V32">
        <f>SUMIFS('EPA Export Aggregation'!Y:Y,'EPA Export Aggregation'!$A:$A,$B32,'EPA Export Aggregation'!$D:$D,$A$1)*IF($A32="CH4",About!$D$58,IF($A32="N2O",About!$D$59,1))</f>
        <v>0.11865847141200001</v>
      </c>
      <c r="W32">
        <f>SUMIFS('EPA Export Aggregation'!Z:Z,'EPA Export Aggregation'!$A:$A,$B32,'EPA Export Aggregation'!$D:$D,$A$1)*IF($A32="CH4",About!$D$58,IF($A32="N2O",About!$D$59,1))</f>
        <v>0.12867297596159999</v>
      </c>
      <c r="X32">
        <f>SUMIFS('EPA Export Aggregation'!AA:AA,'EPA Export Aggregation'!$A:$A,$B32,'EPA Export Aggregation'!$D:$D,$A$1)*IF($A32="CH4",About!$D$58,IF($A32="N2O",About!$D$59,1))</f>
        <v>0.113154752971</v>
      </c>
      <c r="Y32">
        <f>SUMIFS('EPA Export Aggregation'!AB:AB,'EPA Export Aggregation'!$A:$A,$B32,'EPA Export Aggregation'!$D:$D,$A$1)*IF($A32="CH4",About!$D$58,IF($A32="N2O",About!$D$59,1))</f>
        <v>0.12874912206879999</v>
      </c>
      <c r="Z32">
        <f>SUMIFS('EPA Export Aggregation'!AC:AC,'EPA Export Aggregation'!$A:$A,$B32,'EPA Export Aggregation'!$D:$D,$A$1)*IF($A32="CH4",About!$D$58,IF($A32="N2O",About!$D$59,1))</f>
        <v>0.13684945888899999</v>
      </c>
      <c r="AA32">
        <f>SUMIFS('EPA Export Aggregation'!AD:AD,'EPA Export Aggregation'!$A:$A,$B32,'EPA Export Aggregation'!$D:$D,$A$1)*IF($A32="CH4",About!$D$58,IF($A32="N2O",About!$D$59,1))</f>
        <v>0.12608984494610001</v>
      </c>
      <c r="AB32">
        <f>SUMIFS('EPA Export Aggregation'!AE:AE,'EPA Export Aggregation'!$A:$A,$B32,'EPA Export Aggregation'!$D:$D,$A$1)*IF($A32="CH4",About!$D$58,IF($A32="N2O",About!$D$59,1))</f>
        <v>9.9891747883499998E-2</v>
      </c>
      <c r="AC32">
        <f>SUMIFS('EPA Export Aggregation'!AF:AF,'EPA Export Aggregation'!$A:$A,$B32,'EPA Export Aggregation'!$D:$D,$A$1)*IF($A32="CH4",About!$D$58,IF($A32="N2O",About!$D$59,1))</f>
        <v>7.4835465217899994E-2</v>
      </c>
      <c r="AD32">
        <f>SUMIFS('EPA Export Aggregation'!AG:AG,'EPA Export Aggregation'!$A:$A,$B32,'EPA Export Aggregation'!$D:$D,$A$1)*IF($A32="CH4",About!$D$58,IF($A32="N2O",About!$D$59,1))</f>
        <v>0.1050577352277</v>
      </c>
      <c r="AE32">
        <f>SUMIFS('EPA Export Aggregation'!AH:AH,'EPA Export Aggregation'!$A:$A,$B32,'EPA Export Aggregation'!$D:$D,$A$1)*IF($A32="CH4",About!$D$58,IF($A32="N2O",About!$D$59,1))</f>
        <v>0.1220422149187</v>
      </c>
      <c r="AF32">
        <f>SUMIFS('EPA Export Aggregation'!AI:AI,'EPA Export Aggregation'!$A:$A,$B32,'EPA Export Aggregation'!$D:$D,$A$1)*IF($A32="CH4",About!$D$58,IF($A32="N2O",About!$D$59,1))</f>
        <v>0.1195588444647</v>
      </c>
      <c r="AG32">
        <f>SUMIFS('EPA Export Aggregation'!AJ:AJ,'EPA Export Aggregation'!$A:$A,$B32,'EPA Export Aggregation'!$D:$D,$A$1)*IF($A32="CH4",About!$D$58,IF($A32="N2O",About!$D$59,1))</f>
        <v>0.1041749136219</v>
      </c>
      <c r="AH32">
        <f>SUMIFS('EPA Export Aggregation'!AK:AK,'EPA Export Aggregation'!$A:$A,$B32,'EPA Export Aggregation'!$D:$D,$A$1)*IF($A32="CH4",About!$D$58,IF($A32="N2O",About!$D$59,1))</f>
        <v>7.9396946336900004E-2</v>
      </c>
    </row>
    <row r="33" spans="1:34" x14ac:dyDescent="0.25">
      <c r="A33" s="412" t="s">
        <v>2220</v>
      </c>
      <c r="B33" s="398" t="s">
        <v>4163</v>
      </c>
      <c r="C33">
        <f>SUMIFS('EPA Export Aggregation'!F:F,'EPA Export Aggregation'!$A:$A,$B33,'EPA Export Aggregation'!$D:$D,$A$1)*IF($A33="CH4",About!$D$58,IF($A33="N2O",About!$D$59,1))</f>
        <v>8.9917898923300002E-2</v>
      </c>
      <c r="D33">
        <f>SUMIFS('EPA Export Aggregation'!G:G,'EPA Export Aggregation'!$A:$A,$B33,'EPA Export Aggregation'!$D:$D,$A$1)*IF($A33="CH4",About!$D$58,IF($A33="N2O",About!$D$59,1))</f>
        <v>9.60488656626E-2</v>
      </c>
      <c r="E33">
        <f>SUMIFS('EPA Export Aggregation'!H:H,'EPA Export Aggregation'!$A:$A,$B33,'EPA Export Aggregation'!$D:$D,$A$1)*IF($A33="CH4",About!$D$58,IF($A33="N2O",About!$D$59,1))</f>
        <v>8.5057471954500002E-2</v>
      </c>
      <c r="F33">
        <f>SUMIFS('EPA Export Aggregation'!I:I,'EPA Export Aggregation'!$A:$A,$B33,'EPA Export Aggregation'!$D:$D,$A$1)*IF($A33="CH4",About!$D$58,IF($A33="N2O",About!$D$59,1))</f>
        <v>7.2889028142599996E-2</v>
      </c>
      <c r="G33" s="413">
        <f>SUMIFS('EPA Export Aggregation'!J:J,'EPA Export Aggregation'!$A:$A,$B33,'EPA Export Aggregation'!$D:$D,$A$1)*IF($A33="CH4",About!$D$58,IF($A33="N2O",About!$D$59,1))</f>
        <v>0</v>
      </c>
      <c r="H33">
        <f>SUMIFS('EPA Export Aggregation'!K:K,'EPA Export Aggregation'!$A:$A,$B33,'EPA Export Aggregation'!$D:$D,$A$1)*IF($A33="CH4",About!$D$58,IF($A33="N2O",About!$D$59,1))</f>
        <v>9.9367014479700005E-2</v>
      </c>
      <c r="I33">
        <f>SUMIFS('EPA Export Aggregation'!L:L,'EPA Export Aggregation'!$A:$A,$B33,'EPA Export Aggregation'!$D:$D,$A$1)*IF($A33="CH4",About!$D$58,IF($A33="N2O",About!$D$59,1))</f>
        <v>6.11564336188E-2</v>
      </c>
      <c r="J33">
        <f>SUMIFS('EPA Export Aggregation'!M:M,'EPA Export Aggregation'!$A:$A,$B33,'EPA Export Aggregation'!$D:$D,$A$1)*IF($A33="CH4",About!$D$58,IF($A33="N2O",About!$D$59,1))</f>
        <v>9.2794543407499999E-2</v>
      </c>
      <c r="K33">
        <f>SUMIFS('EPA Export Aggregation'!N:N,'EPA Export Aggregation'!$A:$A,$B33,'EPA Export Aggregation'!$D:$D,$A$1)*IF($A33="CH4",About!$D$58,IF($A33="N2O",About!$D$59,1))</f>
        <v>8.4457919372599999E-2</v>
      </c>
      <c r="L33">
        <f>SUMIFS('EPA Export Aggregation'!O:O,'EPA Export Aggregation'!$A:$A,$B33,'EPA Export Aggregation'!$D:$D,$A$1)*IF($A33="CH4",About!$D$58,IF($A33="N2O",About!$D$59,1))</f>
        <v>9.7758810090300005E-2</v>
      </c>
      <c r="M33">
        <f>SUMIFS('EPA Export Aggregation'!P:P,'EPA Export Aggregation'!$A:$A,$B33,'EPA Export Aggregation'!$D:$D,$A$1)*IF($A33="CH4",About!$D$58,IF($A33="N2O",About!$D$59,1))</f>
        <v>9.2546923756000002E-2</v>
      </c>
      <c r="N33">
        <f>SUMIFS('EPA Export Aggregation'!Q:Q,'EPA Export Aggregation'!$A:$A,$B33,'EPA Export Aggregation'!$D:$D,$A$1)*IF($A33="CH4",About!$D$58,IF($A33="N2O",About!$D$59,1))</f>
        <v>4.8272572806000003E-2</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0.119950617962</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0.14802363132929999</v>
      </c>
      <c r="V33" s="413">
        <f>SUMIFS('EPA Export Aggregation'!Y:Y,'EPA Export Aggregation'!$A:$A,$B33,'EPA Export Aggregation'!$D:$D,$A$1)*IF($A33="CH4",About!$D$58,IF($A33="N2O",About!$D$59,1))</f>
        <v>0</v>
      </c>
      <c r="W33">
        <f>SUMIFS('EPA Export Aggregation'!Z:Z,'EPA Export Aggregation'!$A:$A,$B33,'EPA Export Aggregation'!$D:$D,$A$1)*IF($A33="CH4",About!$D$58,IF($A33="N2O",About!$D$59,1))</f>
        <v>0.14333656217160001</v>
      </c>
      <c r="X33">
        <f>SUMIFS('EPA Export Aggregation'!AA:AA,'EPA Export Aggregation'!$A:$A,$B33,'EPA Export Aggregation'!$D:$D,$A$1)*IF($A33="CH4",About!$D$58,IF($A33="N2O",About!$D$59,1))</f>
        <v>7.1268614918199996E-2</v>
      </c>
      <c r="Y33" s="413">
        <f>SUMIFS('EPA Export Aggregation'!AB:AB,'EPA Export Aggregation'!$A:$A,$B33,'EPA Export Aggregation'!$D:$D,$A$1)*IF($A33="CH4",About!$D$58,IF($A33="N2O",About!$D$59,1))</f>
        <v>0</v>
      </c>
      <c r="Z33">
        <f>SUMIFS('EPA Export Aggregation'!AC:AC,'EPA Export Aggregation'!$A:$A,$B33,'EPA Export Aggregation'!$D:$D,$A$1)*IF($A33="CH4",About!$D$58,IF($A33="N2O",About!$D$59,1))</f>
        <v>5.6461508691299997E-2</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5.7451354441E-3</v>
      </c>
      <c r="D34">
        <f>SUMIFS('EPA Export Aggregation'!G:G,'EPA Export Aggregation'!$A:$A,$B34,'EPA Export Aggregation'!$D:$D,$A$1)*IF($A34="CH4",About!$D$58,IF($A34="N2O",About!$D$59,1))</f>
        <v>3.5141628716E-3</v>
      </c>
      <c r="E34">
        <f>SUMIFS('EPA Export Aggregation'!H:H,'EPA Export Aggregation'!$A:$A,$B34,'EPA Export Aggregation'!$D:$D,$A$1)*IF($A34="CH4",About!$D$58,IF($A34="N2O",About!$D$59,1))</f>
        <v>4.0857211285000002E-3</v>
      </c>
      <c r="F34">
        <f>SUMIFS('EPA Export Aggregation'!I:I,'EPA Export Aggregation'!$A:$A,$B34,'EPA Export Aggregation'!$D:$D,$A$1)*IF($A34="CH4",About!$D$58,IF($A34="N2O",About!$D$59,1))</f>
        <v>4.5544317639E-3</v>
      </c>
      <c r="G34">
        <f>SUMIFS('EPA Export Aggregation'!J:J,'EPA Export Aggregation'!$A:$A,$B34,'EPA Export Aggregation'!$D:$D,$A$1)*IF($A34="CH4",About!$D$58,IF($A34="N2O",About!$D$59,1))</f>
        <v>4.2264122895000001E-3</v>
      </c>
      <c r="H34">
        <f>SUMIFS('EPA Export Aggregation'!K:K,'EPA Export Aggregation'!$A:$A,$B34,'EPA Export Aggregation'!$D:$D,$A$1)*IF($A34="CH4",About!$D$58,IF($A34="N2O",About!$D$59,1))</f>
        <v>8.3297592306999999E-3</v>
      </c>
      <c r="I34">
        <f>SUMIFS('EPA Export Aggregation'!L:L,'EPA Export Aggregation'!$A:$A,$B34,'EPA Export Aggregation'!$D:$D,$A$1)*IF($A34="CH4",About!$D$58,IF($A34="N2O",About!$D$59,1))</f>
        <v>1.28878273912E-2</v>
      </c>
      <c r="J34">
        <f>SUMIFS('EPA Export Aggregation'!M:M,'EPA Export Aggregation'!$A:$A,$B34,'EPA Export Aggregation'!$D:$D,$A$1)*IF($A34="CH4",About!$D$58,IF($A34="N2O",About!$D$59,1))</f>
        <v>1.0701287247899999E-2</v>
      </c>
      <c r="K34">
        <f>SUMIFS('EPA Export Aggregation'!N:N,'EPA Export Aggregation'!$A:$A,$B34,'EPA Export Aggregation'!$D:$D,$A$1)*IF($A34="CH4",About!$D$58,IF($A34="N2O",About!$D$59,1))</f>
        <v>9.4366474945999992E-3</v>
      </c>
      <c r="L34">
        <f>SUMIFS('EPA Export Aggregation'!O:O,'EPA Export Aggregation'!$A:$A,$B34,'EPA Export Aggregation'!$D:$D,$A$1)*IF($A34="CH4",About!$D$58,IF($A34="N2O",About!$D$59,1))</f>
        <v>1.01527328918E-2</v>
      </c>
      <c r="M34">
        <f>SUMIFS('EPA Export Aggregation'!P:P,'EPA Export Aggregation'!$A:$A,$B34,'EPA Export Aggregation'!$D:$D,$A$1)*IF($A34="CH4",About!$D$58,IF($A34="N2O",About!$D$59,1))</f>
        <v>9.9926076991000007E-3</v>
      </c>
      <c r="N34">
        <f>SUMIFS('EPA Export Aggregation'!Q:Q,'EPA Export Aggregation'!$A:$A,$B34,'EPA Export Aggregation'!$D:$D,$A$1)*IF($A34="CH4",About!$D$58,IF($A34="N2O",About!$D$59,1))</f>
        <v>9.8437070368000007E-3</v>
      </c>
      <c r="O34">
        <f>SUMIFS('EPA Export Aggregation'!R:R,'EPA Export Aggregation'!$A:$A,$B34,'EPA Export Aggregation'!$D:$D,$A$1)*IF($A34="CH4",About!$D$58,IF($A34="N2O",About!$D$59,1))</f>
        <v>8.7732319695000005E-3</v>
      </c>
      <c r="P34">
        <f>SUMIFS('EPA Export Aggregation'!S:S,'EPA Export Aggregation'!$A:$A,$B34,'EPA Export Aggregation'!$D:$D,$A$1)*IF($A34="CH4",About!$D$58,IF($A34="N2O",About!$D$59,1))</f>
        <v>8.3718286007999996E-3</v>
      </c>
      <c r="Q34">
        <f>SUMIFS('EPA Export Aggregation'!T:T,'EPA Export Aggregation'!$A:$A,$B34,'EPA Export Aggregation'!$D:$D,$A$1)*IF($A34="CH4",About!$D$58,IF($A34="N2O",About!$D$59,1))</f>
        <v>9.1353441592000005E-3</v>
      </c>
      <c r="R34">
        <f>SUMIFS('EPA Export Aggregation'!U:U,'EPA Export Aggregation'!$A:$A,$B34,'EPA Export Aggregation'!$D:$D,$A$1)*IF($A34="CH4",About!$D$58,IF($A34="N2O",About!$D$59,1))</f>
        <v>9.9504811151999994E-3</v>
      </c>
      <c r="S34">
        <f>SUMIFS('EPA Export Aggregation'!V:V,'EPA Export Aggregation'!$A:$A,$B34,'EPA Export Aggregation'!$D:$D,$A$1)*IF($A34="CH4",About!$D$58,IF($A34="N2O",About!$D$59,1))</f>
        <v>9.2241691010000008E-3</v>
      </c>
      <c r="T34">
        <f>SUMIFS('EPA Export Aggregation'!W:W,'EPA Export Aggregation'!$A:$A,$B34,'EPA Export Aggregation'!$D:$D,$A$1)*IF($A34="CH4",About!$D$58,IF($A34="N2O",About!$D$59,1))</f>
        <v>9.5855561401999995E-3</v>
      </c>
      <c r="U34">
        <f>SUMIFS('EPA Export Aggregation'!X:X,'EPA Export Aggregation'!$A:$A,$B34,'EPA Export Aggregation'!$D:$D,$A$1)*IF($A34="CH4",About!$D$58,IF($A34="N2O",About!$D$59,1))</f>
        <v>7.8763406211000003E-3</v>
      </c>
      <c r="V34">
        <f>SUMIFS('EPA Export Aggregation'!Y:Y,'EPA Export Aggregation'!$A:$A,$B34,'EPA Export Aggregation'!$D:$D,$A$1)*IF($A34="CH4",About!$D$58,IF($A34="N2O",About!$D$59,1))</f>
        <v>5.6970333545000003E-3</v>
      </c>
      <c r="W34">
        <f>SUMIFS('EPA Export Aggregation'!Z:Z,'EPA Export Aggregation'!$A:$A,$B34,'EPA Export Aggregation'!$D:$D,$A$1)*IF($A34="CH4",About!$D$58,IF($A34="N2O",About!$D$59,1))</f>
        <v>6.0745373613E-3</v>
      </c>
      <c r="X34">
        <f>SUMIFS('EPA Export Aggregation'!AA:AA,'EPA Export Aggregation'!$A:$A,$B34,'EPA Export Aggregation'!$D:$D,$A$1)*IF($A34="CH4",About!$D$58,IF($A34="N2O",About!$D$59,1))</f>
        <v>6.1676706281000001E-3</v>
      </c>
      <c r="Y34">
        <f>SUMIFS('EPA Export Aggregation'!AB:AB,'EPA Export Aggregation'!$A:$A,$B34,'EPA Export Aggregation'!$D:$D,$A$1)*IF($A34="CH4",About!$D$58,IF($A34="N2O",About!$D$59,1))</f>
        <v>6.3353972602999999E-3</v>
      </c>
      <c r="Z34">
        <f>SUMIFS('EPA Export Aggregation'!AC:AC,'EPA Export Aggregation'!$A:$A,$B34,'EPA Export Aggregation'!$D:$D,$A$1)*IF($A34="CH4",About!$D$58,IF($A34="N2O",About!$D$59,1))</f>
        <v>6.9165008920999997E-3</v>
      </c>
      <c r="AA34">
        <f>SUMIFS('EPA Export Aggregation'!AD:AD,'EPA Export Aggregation'!$A:$A,$B34,'EPA Export Aggregation'!$D:$D,$A$1)*IF($A34="CH4",About!$D$58,IF($A34="N2O",About!$D$59,1))</f>
        <v>6.7100804984000003E-3</v>
      </c>
      <c r="AB34">
        <f>SUMIFS('EPA Export Aggregation'!AE:AE,'EPA Export Aggregation'!$A:$A,$B34,'EPA Export Aggregation'!$D:$D,$A$1)*IF($A34="CH4",About!$D$58,IF($A34="N2O",About!$D$59,1))</f>
        <v>6.8523723123999998E-3</v>
      </c>
      <c r="AC34">
        <f>SUMIFS('EPA Export Aggregation'!AF:AF,'EPA Export Aggregation'!$A:$A,$B34,'EPA Export Aggregation'!$D:$D,$A$1)*IF($A34="CH4",About!$D$58,IF($A34="N2O",About!$D$59,1))</f>
        <v>7.3091412500999996E-3</v>
      </c>
      <c r="AD34">
        <f>SUMIFS('EPA Export Aggregation'!AG:AG,'EPA Export Aggregation'!$A:$A,$B34,'EPA Export Aggregation'!$D:$D,$A$1)*IF($A34="CH4",About!$D$58,IF($A34="N2O",About!$D$59,1))</f>
        <v>7.6019657034000002E-3</v>
      </c>
      <c r="AE34">
        <f>SUMIFS('EPA Export Aggregation'!AH:AH,'EPA Export Aggregation'!$A:$A,$B34,'EPA Export Aggregation'!$D:$D,$A$1)*IF($A34="CH4",About!$D$58,IF($A34="N2O",About!$D$59,1))</f>
        <v>7.5578396222000001E-3</v>
      </c>
      <c r="AF34">
        <f>SUMIFS('EPA Export Aggregation'!AI:AI,'EPA Export Aggregation'!$A:$A,$B34,'EPA Export Aggregation'!$D:$D,$A$1)*IF($A34="CH4",About!$D$58,IF($A34="N2O",About!$D$59,1))</f>
        <v>7.7030373695000003E-3</v>
      </c>
      <c r="AG34">
        <f>SUMIFS('EPA Export Aggregation'!AJ:AJ,'EPA Export Aggregation'!$A:$A,$B34,'EPA Export Aggregation'!$D:$D,$A$1)*IF($A34="CH4",About!$D$58,IF($A34="N2O",About!$D$59,1))</f>
        <v>7.8482351169000004E-3</v>
      </c>
      <c r="AH34">
        <f>SUMIFS('EPA Export Aggregation'!AK:AK,'EPA Export Aggregation'!$A:$A,$B34,'EPA Export Aggregation'!$D:$D,$A$1)*IF($A34="CH4",About!$D$58,IF($A34="N2O",About!$D$59,1))</f>
        <v>7.9934328641999997E-3</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4.0396045192000003E-3</v>
      </c>
      <c r="D74">
        <f>SUMIFS('EPA Export Aggregation'!G:G,'EPA Export Aggregation'!$A:$A,$B74,'EPA Export Aggregation'!$D:$D,$A$1)*IF($A74="CH4",About!$D$58,IF($A74="N2O",About!$D$59,1))</f>
        <v>8.4897398845999988E-3</v>
      </c>
      <c r="E74">
        <f>SUMIFS('EPA Export Aggregation'!H:H,'EPA Export Aggregation'!$A:$A,$B74,'EPA Export Aggregation'!$D:$D,$A$1)*IF($A74="CH4",About!$D$58,IF($A74="N2O",About!$D$59,1))</f>
        <v>3.2120859537200001E-2</v>
      </c>
      <c r="F74">
        <f>SUMIFS('EPA Export Aggregation'!I:I,'EPA Export Aggregation'!$A:$A,$B74,'EPA Export Aggregation'!$D:$D,$A$1)*IF($A74="CH4",About!$D$58,IF($A74="N2O",About!$D$59,1))</f>
        <v>0.11453641596899999</v>
      </c>
      <c r="G74">
        <f>SUMIFS('EPA Export Aggregation'!J:J,'EPA Export Aggregation'!$A:$A,$B74,'EPA Export Aggregation'!$D:$D,$A$1)*IF($A74="CH4",About!$D$58,IF($A74="N2O",About!$D$59,1))</f>
        <v>0.28214844268520001</v>
      </c>
      <c r="H74">
        <f>SUMIFS('EPA Export Aggregation'!K:K,'EPA Export Aggregation'!$A:$A,$B74,'EPA Export Aggregation'!$D:$D,$A$1)*IF($A74="CH4",About!$D$58,IF($A74="N2O",About!$D$59,1))</f>
        <v>0.6109555795488002</v>
      </c>
      <c r="I74">
        <f>SUMIFS('EPA Export Aggregation'!L:L,'EPA Export Aggregation'!$A:$A,$B74,'EPA Export Aggregation'!$D:$D,$A$1)*IF($A74="CH4",About!$D$58,IF($A74="N2O",About!$D$59,1))</f>
        <v>0.84295636818300013</v>
      </c>
      <c r="J74">
        <f>SUMIFS('EPA Export Aggregation'!M:M,'EPA Export Aggregation'!$A:$A,$B74,'EPA Export Aggregation'!$D:$D,$A$1)*IF($A74="CH4",About!$D$58,IF($A74="N2O",About!$D$59,1))</f>
        <v>1.0617288363396999</v>
      </c>
      <c r="K74">
        <f>SUMIFS('EPA Export Aggregation'!N:N,'EPA Export Aggregation'!$A:$A,$B74,'EPA Export Aggregation'!$D:$D,$A$1)*IF($A74="CH4",About!$D$58,IF($A74="N2O",About!$D$59,1))</f>
        <v>1.2117254432789997</v>
      </c>
      <c r="L74">
        <f>SUMIFS('EPA Export Aggregation'!O:O,'EPA Export Aggregation'!$A:$A,$B74,'EPA Export Aggregation'!$D:$D,$A$1)*IF($A74="CH4",About!$D$58,IF($A74="N2O",About!$D$59,1))</f>
        <v>1.3651821982731003</v>
      </c>
      <c r="M74">
        <f>SUMIFS('EPA Export Aggregation'!P:P,'EPA Export Aggregation'!$A:$A,$B74,'EPA Export Aggregation'!$D:$D,$A$1)*IF($A74="CH4",About!$D$58,IF($A74="N2O",About!$D$59,1))</f>
        <v>1.4941360756045998</v>
      </c>
      <c r="N74">
        <f>SUMIFS('EPA Export Aggregation'!Q:Q,'EPA Export Aggregation'!$A:$A,$B74,'EPA Export Aggregation'!$D:$D,$A$1)*IF($A74="CH4",About!$D$58,IF($A74="N2O",About!$D$59,1))</f>
        <v>1.6140078549884997</v>
      </c>
      <c r="O74">
        <f>SUMIFS('EPA Export Aggregation'!R:R,'EPA Export Aggregation'!$A:$A,$B74,'EPA Export Aggregation'!$D:$D,$A$1)*IF($A74="CH4",About!$D$58,IF($A74="N2O",About!$D$59,1))</f>
        <v>1.6900176386094996</v>
      </c>
      <c r="P74">
        <f>SUMIFS('EPA Export Aggregation'!S:S,'EPA Export Aggregation'!$A:$A,$B74,'EPA Export Aggregation'!$D:$D,$A$1)*IF($A74="CH4",About!$D$58,IF($A74="N2O",About!$D$59,1))</f>
        <v>1.7608148275494997</v>
      </c>
      <c r="Q74">
        <f>SUMIFS('EPA Export Aggregation'!T:T,'EPA Export Aggregation'!$A:$A,$B74,'EPA Export Aggregation'!$D:$D,$A$1)*IF($A74="CH4",About!$D$58,IF($A74="N2O",About!$D$59,1))</f>
        <v>1.81966014143</v>
      </c>
      <c r="R74">
        <f>SUMIFS('EPA Export Aggregation'!U:U,'EPA Export Aggregation'!$A:$A,$B74,'EPA Export Aggregation'!$D:$D,$A$1)*IF($A74="CH4",About!$D$58,IF($A74="N2O",About!$D$59,1))</f>
        <v>1.8900199857714</v>
      </c>
      <c r="S74">
        <f>SUMIFS('EPA Export Aggregation'!V:V,'EPA Export Aggregation'!$A:$A,$B74,'EPA Export Aggregation'!$D:$D,$A$1)*IF($A74="CH4",About!$D$58,IF($A74="N2O",About!$D$59,1))</f>
        <v>2.0076421706054002</v>
      </c>
      <c r="T74">
        <f>SUMIFS('EPA Export Aggregation'!W:W,'EPA Export Aggregation'!$A:$A,$B74,'EPA Export Aggregation'!$D:$D,$A$1)*IF($A74="CH4",About!$D$58,IF($A74="N2O",About!$D$59,1))</f>
        <v>2.1252900731211004</v>
      </c>
      <c r="U74">
        <f>SUMIFS('EPA Export Aggregation'!X:X,'EPA Export Aggregation'!$A:$A,$B74,'EPA Export Aggregation'!$D:$D,$A$1)*IF($A74="CH4",About!$D$58,IF($A74="N2O",About!$D$59,1))</f>
        <v>2.2577581863968006</v>
      </c>
      <c r="V74">
        <f>SUMIFS('EPA Export Aggregation'!Y:Y,'EPA Export Aggregation'!$A:$A,$B74,'EPA Export Aggregation'!$D:$D,$A$1)*IF($A74="CH4",About!$D$58,IF($A74="N2O",About!$D$59,1))</f>
        <v>2.7532842915293005</v>
      </c>
      <c r="W74">
        <f>SUMIFS('EPA Export Aggregation'!Z:Z,'EPA Export Aggregation'!$A:$A,$B74,'EPA Export Aggregation'!$D:$D,$A$1)*IF($A74="CH4",About!$D$58,IF($A74="N2O",About!$D$59,1))</f>
        <v>2.8677641761856005</v>
      </c>
      <c r="X74">
        <f>SUMIFS('EPA Export Aggregation'!AA:AA,'EPA Export Aggregation'!$A:$A,$B74,'EPA Export Aggregation'!$D:$D,$A$1)*IF($A74="CH4",About!$D$58,IF($A74="N2O",About!$D$59,1))</f>
        <v>3.1486362957483003</v>
      </c>
      <c r="Y74">
        <f>SUMIFS('EPA Export Aggregation'!AB:AB,'EPA Export Aggregation'!$A:$A,$B74,'EPA Export Aggregation'!$D:$D,$A$1)*IF($A74="CH4",About!$D$58,IF($A74="N2O",About!$D$59,1))</f>
        <v>2.6309458587708012</v>
      </c>
      <c r="Z74">
        <f>SUMIFS('EPA Export Aggregation'!AC:AC,'EPA Export Aggregation'!$A:$A,$B74,'EPA Export Aggregation'!$D:$D,$A$1)*IF($A74="CH4",About!$D$58,IF($A74="N2O",About!$D$59,1))</f>
        <v>2.6250169404272996</v>
      </c>
      <c r="AA74">
        <f>SUMIFS('EPA Export Aggregation'!AD:AD,'EPA Export Aggregation'!$A:$A,$B74,'EPA Export Aggregation'!$D:$D,$A$1)*IF($A74="CH4",About!$D$58,IF($A74="N2O",About!$D$59,1))</f>
        <v>2.6810950306178989</v>
      </c>
      <c r="AB74">
        <f>SUMIFS('EPA Export Aggregation'!AE:AE,'EPA Export Aggregation'!$A:$A,$B74,'EPA Export Aggregation'!$D:$D,$A$1)*IF($A74="CH4",About!$D$58,IF($A74="N2O",About!$D$59,1))</f>
        <v>2.7934946487890002</v>
      </c>
      <c r="AC74">
        <f>SUMIFS('EPA Export Aggregation'!AF:AF,'EPA Export Aggregation'!$A:$A,$B74,'EPA Export Aggregation'!$D:$D,$A$1)*IF($A74="CH4",About!$D$58,IF($A74="N2O",About!$D$59,1))</f>
        <v>2.8292438665856996</v>
      </c>
      <c r="AD74">
        <f>SUMIFS('EPA Export Aggregation'!AG:AG,'EPA Export Aggregation'!$A:$A,$B74,'EPA Export Aggregation'!$D:$D,$A$1)*IF($A74="CH4",About!$D$58,IF($A74="N2O",About!$D$59,1))</f>
        <v>2.9308037067288004</v>
      </c>
      <c r="AE74">
        <f>SUMIFS('EPA Export Aggregation'!AH:AH,'EPA Export Aggregation'!$A:$A,$B74,'EPA Export Aggregation'!$D:$D,$A$1)*IF($A74="CH4",About!$D$58,IF($A74="N2O",About!$D$59,1))</f>
        <v>2.9633937097617999</v>
      </c>
      <c r="AF74">
        <f>SUMIFS('EPA Export Aggregation'!AI:AI,'EPA Export Aggregation'!$A:$A,$B74,'EPA Export Aggregation'!$D:$D,$A$1)*IF($A74="CH4",About!$D$58,IF($A74="N2O",About!$D$59,1))</f>
        <v>2.8623957440139001</v>
      </c>
      <c r="AG74">
        <f>SUMIFS('EPA Export Aggregation'!AJ:AJ,'EPA Export Aggregation'!$A:$A,$B74,'EPA Export Aggregation'!$D:$D,$A$1)*IF($A74="CH4",About!$D$58,IF($A74="N2O",About!$D$59,1))</f>
        <v>3.3993925751114005</v>
      </c>
      <c r="AH74">
        <f>SUMIFS('EPA Export Aggregation'!AK:AK,'EPA Export Aggregation'!$A:$A,$B74,'EPA Export Aggregation'!$D:$D,$A$1)*IF($A74="CH4",About!$D$58,IF($A74="N2O",About!$D$59,1))</f>
        <v>3.5396842455971993</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2024-06-24T21:47:18Z</dcterms:modified>
</cp:coreProperties>
</file>