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AL\bldgs\SYDEC\"/>
    </mc:Choice>
  </mc:AlternateContent>
  <xr:revisionPtr revIDLastSave="0" documentId="8_{738307B2-B2DF-4564-A625-448CAEC8667B}"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<sst xmlns="http://schemas.openxmlformats.org/spreadsheetml/2006/main" count="51018" uniqueCount="1393">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</sst>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40</v>
      </c>
      <c r="C1" s="17">
        <v>45330</v>
      </c>
      <c r="D1" s="2"/>
      <c r="E1" s="2"/>
      <c r="F1" s="19" t="s">
        <v>145</v>
      </c>
      <c r="G1" s="19" t="s">
        <v>145</v>
      </c>
    </row>
    <row r="2" spans="1:7" ht="14.25" customHeight="1" x14ac:dyDescent="0.25">
      <c r="A2" s="1"/>
      <c r="B2" s="18" t="str">
        <f>LOOKUP(B1,F2:G51,G2:G51)</f>
        <v>AL</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b">
        <f>IF(A5=About!$B$1,SUM('BDESC-rural-residential'!$AF$8,'BDESC-urban-residential'!$AF$8,'BDESC-commercial'!$AF$8)='REEDS calc'!Q5,"NA")</f>
        <v>1</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ALABAMA</v>
      </c>
    </row>
    <row r="3" spans="1:7" x14ac:dyDescent="0.2">
      <c r="A3" s="18" t="s">
        <v>94</v>
      </c>
      <c r="B3" s="18">
        <v>0.59</v>
      </c>
      <c r="C3" s="18">
        <v>0.41</v>
      </c>
      <c r="F3" s="14" t="s">
        <v>12</v>
      </c>
      <c r="G3">
        <f>SUMIFS(B:B,A:A,G2)</f>
        <v>0.59</v>
      </c>
    </row>
    <row r="4" spans="1:7" x14ac:dyDescent="0.2">
      <c r="A4" s="18" t="s">
        <v>95</v>
      </c>
      <c r="B4" s="18">
        <v>0.66</v>
      </c>
      <c r="C4" s="18">
        <v>0.33999999999999903</v>
      </c>
      <c r="F4" s="14" t="s">
        <v>13</v>
      </c>
      <c r="G4">
        <f>SUMIFS(C:C,A:A,G2)</f>
        <v>0.41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4.9417598936496665</v>
      </c>
      <c r="C8" s="71">
        <f>INDEX('REEDS calc'!$C$64:$AG$113,MATCH(About!$B$2,'REEDS calc'!$B$64:$B$113,0),MATCH(C$1,'REEDS calc'!$C$63:$AG$63,0))*SUMIFS('res v com'!$E$3:$E$52,'res v com'!$B$3:$B$52,About!$B$2)*SUMIFS('Urban and Rural'!$C$2:$C$53,'Urban and Rural'!$A$2:$A$53,About!$B$1)</f>
        <v>4.9417598936496665</v>
      </c>
      <c r="D8" s="71">
        <f>INDEX('REEDS calc'!$C$64:$AG$113,MATCH(About!$B$2,'REEDS calc'!$B$64:$B$113,0),MATCH(D$1,'REEDS calc'!$C$63:$AG$63,0))*SUMIFS('res v com'!$E$3:$E$52,'res v com'!$B$3:$B$52,About!$B$2)*SUMIFS('Urban and Rural'!$C$2:$C$53,'Urban and Rural'!$A$2:$A$53,About!$B$1)</f>
        <v>4.9417598936496665</v>
      </c>
      <c r="E8" s="71">
        <f>INDEX('REEDS calc'!$C$64:$AG$113,MATCH(About!$B$2,'REEDS calc'!$B$64:$B$113,0),MATCH(E$1,'REEDS calc'!$C$63:$AG$63,0))*SUMIFS('res v com'!$E$3:$E$52,'res v com'!$B$3:$B$52,About!$B$2)*SUMIFS('Urban and Rural'!$C$2:$C$53,'Urban and Rural'!$A$2:$A$53,About!$B$1)</f>
        <v>8.068279271909196</v>
      </c>
      <c r="F8" s="71">
        <f>INDEX('REEDS calc'!$C$64:$AG$113,MATCH(About!$B$2,'REEDS calc'!$B$64:$B$113,0),MATCH(F$1,'REEDS calc'!$C$63:$AG$63,0))*SUMIFS('res v com'!$E$3:$E$52,'res v com'!$B$3:$B$52,About!$B$2)*SUMIFS('Urban and Rural'!$C$2:$C$53,'Urban and Rural'!$A$2:$A$53,About!$B$1)</f>
        <v>11.194798650168728</v>
      </c>
      <c r="G8" s="71">
        <f>INDEX('REEDS calc'!$C$64:$AG$113,MATCH(About!$B$2,'REEDS calc'!$B$64:$B$113,0),MATCH(G$1,'REEDS calc'!$C$63:$AG$63,0))*SUMIFS('res v com'!$E$3:$E$52,'res v com'!$B$3:$B$52,About!$B$2)*SUMIFS('Urban and Rural'!$C$2:$C$53,'Urban and Rural'!$A$2:$A$53,About!$B$1)</f>
        <v>19.339732283464564</v>
      </c>
      <c r="H8" s="71">
        <f>INDEX('REEDS calc'!$C$64:$AG$113,MATCH(About!$B$2,'REEDS calc'!$B$64:$B$113,0),MATCH(H$1,'REEDS calc'!$C$63:$AG$63,0))*SUMIFS('res v com'!$E$3:$E$52,'res v com'!$B$3:$B$52,About!$B$2)*SUMIFS('Urban and Rural'!$C$2:$C$53,'Urban and Rural'!$A$2:$A$53,About!$B$1)</f>
        <v>27.484665916760402</v>
      </c>
      <c r="I8" s="71">
        <f>INDEX('REEDS calc'!$C$64:$AG$113,MATCH(About!$B$2,'REEDS calc'!$B$64:$B$113,0),MATCH(I$1,'REEDS calc'!$C$63:$AG$63,0))*SUMIFS('res v com'!$E$3:$E$52,'res v com'!$B$3:$B$52,About!$B$2)*SUMIFS('Urban and Rural'!$C$2:$C$53,'Urban and Rural'!$A$2:$A$53,About!$B$1)</f>
        <v>47.254967379077605</v>
      </c>
      <c r="J8" s="71">
        <f>INDEX('REEDS calc'!$C$64:$AG$113,MATCH(About!$B$2,'REEDS calc'!$B$64:$B$113,0),MATCH(J$1,'REEDS calc'!$C$63:$AG$63,0))*SUMIFS('res v com'!$E$3:$E$52,'res v com'!$B$3:$B$52,About!$B$2)*SUMIFS('Urban and Rural'!$C$2:$C$53,'Urban and Rural'!$A$2:$A$53,About!$B$1)</f>
        <v>67.025268841394819</v>
      </c>
      <c r="K8" s="71">
        <f>INDEX('REEDS calc'!$C$64:$AG$113,MATCH(About!$B$2,'REEDS calc'!$B$64:$B$113,0),MATCH(K$1,'REEDS calc'!$C$63:$AG$63,0))*SUMIFS('res v com'!$E$3:$E$52,'res v com'!$B$3:$B$52,About!$B$2)*SUMIFS('Urban and Rural'!$C$2:$C$53,'Urban and Rural'!$A$2:$A$53,About!$B$1)</f>
        <v>102.62795781777277</v>
      </c>
      <c r="L8" s="71">
        <f>INDEX('REEDS calc'!$C$64:$AG$113,MATCH(About!$B$2,'REEDS calc'!$B$64:$B$113,0),MATCH(L$1,'REEDS calc'!$C$63:$AG$63,0))*SUMIFS('res v com'!$E$3:$E$52,'res v com'!$B$3:$B$52,About!$B$2)*SUMIFS('Urban and Rural'!$C$2:$C$53,'Urban and Rural'!$A$2:$A$53,About!$B$1)</f>
        <v>138.23064679415072</v>
      </c>
      <c r="M8" s="71">
        <f>INDEX('REEDS calc'!$C$64:$AG$113,MATCH(About!$B$2,'REEDS calc'!$B$64:$B$113,0),MATCH(M$1,'REEDS calc'!$C$63:$AG$63,0))*SUMIFS('res v com'!$E$3:$E$52,'res v com'!$B$3:$B$52,About!$B$2)*SUMIFS('Urban and Rural'!$C$2:$C$53,'Urban and Rural'!$A$2:$A$53,About!$B$1)</f>
        <v>171.13330821147355</v>
      </c>
      <c r="N8" s="71">
        <f>INDEX('REEDS calc'!$C$64:$AG$113,MATCH(About!$B$2,'REEDS calc'!$B$64:$B$113,0),MATCH(N$1,'REEDS calc'!$C$63:$AG$63,0))*SUMIFS('res v com'!$E$3:$E$52,'res v com'!$B$3:$B$52,About!$B$2)*SUMIFS('Urban and Rural'!$C$2:$C$53,'Urban and Rural'!$A$2:$A$53,About!$B$1)</f>
        <v>204.03596962879638</v>
      </c>
      <c r="O8" s="71">
        <f>INDEX('REEDS calc'!$C$64:$AG$113,MATCH(About!$B$2,'REEDS calc'!$B$64:$B$113,0),MATCH(O$1,'REEDS calc'!$C$63:$AG$63,0))*SUMIFS('res v com'!$E$3:$E$52,'res v com'!$B$3:$B$52,About!$B$2)*SUMIFS('Urban and Rural'!$C$2:$C$53,'Urban and Rural'!$A$2:$A$53,About!$B$1)</f>
        <v>225.51060742407196</v>
      </c>
      <c r="P8" s="71">
        <f>INDEX('REEDS calc'!$C$64:$AG$113,MATCH(About!$B$2,'REEDS calc'!$B$64:$B$113,0),MATCH(P$1,'REEDS calc'!$C$63:$AG$63,0))*SUMIFS('res v com'!$E$3:$E$52,'res v com'!$B$3:$B$52,About!$B$2)*SUMIFS('Urban and Rural'!$C$2:$C$53,'Urban and Rural'!$A$2:$A$53,About!$B$1)</f>
        <v>246.98524521934758</v>
      </c>
      <c r="Q8" s="71">
        <f>INDEX('REEDS calc'!$C$64:$AG$113,MATCH(About!$B$2,'REEDS calc'!$B$64:$B$113,0),MATCH(Q$1,'REEDS calc'!$C$63:$AG$63,0))*SUMIFS('res v com'!$E$3:$E$52,'res v com'!$B$3:$B$52,About!$B$2)*SUMIFS('Urban and Rural'!$C$2:$C$53,'Urban and Rural'!$A$2:$A$53,About!$B$1)</f>
        <v>255.42619516310458</v>
      </c>
      <c r="R8" s="71">
        <f>INDEX('REEDS calc'!$C$64:$AG$113,MATCH(About!$B$2,'REEDS calc'!$B$64:$B$113,0),MATCH(R$1,'REEDS calc'!$C$63:$AG$63,0))*SUMIFS('res v com'!$E$3:$E$52,'res v com'!$B$3:$B$52,About!$B$2)*SUMIFS('Urban and Rural'!$C$2:$C$53,'Urban and Rural'!$A$2:$A$53,About!$B$1)</f>
        <v>263.86714510686164</v>
      </c>
      <c r="S8" s="71">
        <f>INDEX('REEDS calc'!$C$64:$AG$113,MATCH(About!$B$2,'REEDS calc'!$B$64:$B$113,0),MATCH(S$1,'REEDS calc'!$C$63:$AG$63,0))*SUMIFS('res v com'!$E$3:$E$52,'res v com'!$B$3:$B$52,About!$B$2)*SUMIFS('Urban and Rural'!$C$2:$C$53,'Urban and Rural'!$A$2:$A$53,About!$B$1)</f>
        <v>274.73901687289089</v>
      </c>
      <c r="T8" s="71">
        <f>INDEX('REEDS calc'!$C$64:$AG$113,MATCH(About!$B$2,'REEDS calc'!$B$64:$B$113,0),MATCH(T$1,'REEDS calc'!$C$63:$AG$63,0))*SUMIFS('res v com'!$E$3:$E$52,'res v com'!$B$3:$B$52,About!$B$2)*SUMIFS('Urban and Rural'!$C$2:$C$53,'Urban and Rural'!$A$2:$A$53,About!$B$1)</f>
        <v>285.61088863892013</v>
      </c>
      <c r="U8" s="71">
        <f>INDEX('REEDS calc'!$C$64:$AG$113,MATCH(About!$B$2,'REEDS calc'!$B$64:$B$113,0),MATCH(U$1,'REEDS calc'!$C$63:$AG$63,0))*SUMIFS('res v com'!$E$3:$E$52,'res v com'!$B$3:$B$52,About!$B$2)*SUMIFS('Urban and Rural'!$C$2:$C$53,'Urban and Rural'!$A$2:$A$53,About!$B$1)</f>
        <v>300.27715129358825</v>
      </c>
      <c r="V8" s="71">
        <f>INDEX('REEDS calc'!$C$64:$AG$113,MATCH(About!$B$2,'REEDS calc'!$B$64:$B$113,0),MATCH(V$1,'REEDS calc'!$C$63:$AG$63,0))*SUMIFS('res v com'!$E$3:$E$52,'res v com'!$B$3:$B$52,About!$B$2)*SUMIFS('Urban and Rural'!$C$2:$C$53,'Urban and Rural'!$A$2:$A$53,About!$B$1)</f>
        <v>314.94341394825642</v>
      </c>
      <c r="W8" s="71">
        <f>INDEX('REEDS calc'!$C$64:$AG$113,MATCH(About!$B$2,'REEDS calc'!$B$64:$B$113,0),MATCH(W$1,'REEDS calc'!$C$63:$AG$63,0))*SUMIFS('res v com'!$E$3:$E$52,'res v com'!$B$3:$B$52,About!$B$2)*SUMIFS('Urban and Rural'!$C$2:$C$53,'Urban and Rural'!$A$2:$A$53,About!$B$1)</f>
        <v>330.74889088863887</v>
      </c>
      <c r="X8" s="71">
        <f>INDEX('REEDS calc'!$C$64:$AG$113,MATCH(About!$B$2,'REEDS calc'!$B$64:$B$113,0),MATCH(X$1,'REEDS calc'!$C$63:$AG$63,0))*SUMIFS('res v com'!$E$3:$E$52,'res v com'!$B$3:$B$52,About!$B$2)*SUMIFS('Urban and Rural'!$C$2:$C$53,'Urban and Rural'!$A$2:$A$53,About!$B$1)</f>
        <v>346.55436782902137</v>
      </c>
      <c r="Y8" s="71">
        <f>INDEX('REEDS calc'!$C$64:$AG$113,MATCH(About!$B$2,'REEDS calc'!$B$64:$B$113,0),MATCH(Y$1,'REEDS calc'!$C$63:$AG$63,0))*SUMIFS('res v com'!$E$3:$E$52,'res v com'!$B$3:$B$52,About!$B$2)*SUMIFS('Urban and Rural'!$C$2:$C$53,'Urban and Rural'!$A$2:$A$53,About!$B$1)</f>
        <v>360.54786614173224</v>
      </c>
      <c r="Z8" s="71">
        <f>INDEX('REEDS calc'!$C$64:$AG$113,MATCH(About!$B$2,'REEDS calc'!$B$64:$B$113,0),MATCH(Z$1,'REEDS calc'!$C$63:$AG$63,0))*SUMIFS('res v com'!$E$3:$E$52,'res v com'!$B$3:$B$52,About!$B$2)*SUMIFS('Urban and Rural'!$C$2:$C$53,'Urban and Rural'!$A$2:$A$53,About!$B$1)</f>
        <v>374.54136445444311</v>
      </c>
      <c r="AA8" s="71">
        <f>INDEX('REEDS calc'!$C$64:$AG$113,MATCH(About!$B$2,'REEDS calc'!$B$64:$B$113,0),MATCH(AA$1,'REEDS calc'!$C$63:$AG$63,0))*SUMIFS('res v com'!$E$3:$E$52,'res v com'!$B$3:$B$52,About!$B$2)*SUMIFS('Urban and Rural'!$C$2:$C$53,'Urban and Rural'!$A$2:$A$53,About!$B$1)</f>
        <v>386.22952362204717</v>
      </c>
      <c r="AB8" s="71">
        <f>INDEX('REEDS calc'!$C$64:$AG$113,MATCH(About!$B$2,'REEDS calc'!$B$64:$B$113,0),MATCH(AB$1,'REEDS calc'!$C$63:$AG$63,0))*SUMIFS('res v com'!$E$3:$E$52,'res v com'!$B$3:$B$52,About!$B$2)*SUMIFS('Urban and Rural'!$C$2:$C$53,'Urban and Rural'!$A$2:$A$53,About!$B$1)</f>
        <v>397.91768278965128</v>
      </c>
      <c r="AC8" s="71">
        <f>INDEX('REEDS calc'!$C$64:$AG$113,MATCH(About!$B$2,'REEDS calc'!$B$64:$B$113,0),MATCH(AC$1,'REEDS calc'!$C$63:$AG$63,0))*SUMIFS('res v com'!$E$3:$E$52,'res v com'!$B$3:$B$52,About!$B$2)*SUMIFS('Urban and Rural'!$C$2:$C$53,'Urban and Rural'!$A$2:$A$53,About!$B$1)</f>
        <v>409.74039482564677</v>
      </c>
      <c r="AD8" s="71">
        <f>INDEX('REEDS calc'!$C$64:$AG$113,MATCH(About!$B$2,'REEDS calc'!$B$64:$B$113,0),MATCH(AD$1,'REEDS calc'!$C$63:$AG$63,0))*SUMIFS('res v com'!$E$3:$E$52,'res v com'!$B$3:$B$52,About!$B$2)*SUMIFS('Urban and Rural'!$C$2:$C$53,'Urban and Rural'!$A$2:$A$53,About!$B$1)</f>
        <v>421.56310686164232</v>
      </c>
      <c r="AE8" s="71">
        <f>INDEX('REEDS calc'!$C$64:$AG$113,MATCH(About!$B$2,'REEDS calc'!$B$64:$B$113,0),MATCH(AE$1,'REEDS calc'!$C$63:$AG$63,0))*SUMIFS('res v com'!$E$3:$E$52,'res v com'!$B$3:$B$52,About!$B$2)*SUMIFS('Urban and Rural'!$C$2:$C$53,'Urban and Rural'!$A$2:$A$53,About!$B$1)</f>
        <v>435.23367829021367</v>
      </c>
      <c r="AF8" s="71">
        <f>INDEX('REEDS calc'!$C$64:$AG$113,MATCH(About!$B$2,'REEDS calc'!$B$64:$B$113,0),MATCH(AF$1,'REEDS calc'!$C$63:$AG$63,0))*SUMIFS('res v com'!$E$3:$E$52,'res v com'!$B$3:$B$52,About!$B$2)*SUMIFS('Urban and Rural'!$C$2:$C$53,'Urban and Rural'!$A$2:$A$53,About!$B$1)</f>
        <v>448.90424971878508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7.1113130176909838</v>
      </c>
      <c r="C8" s="71">
        <f>INDEX('REEDS calc'!$C$64:$AG$113,MATCH(About!$B$2,'REEDS calc'!$B$64:$B$113,0),MATCH(C$1,'REEDS calc'!$C$63:$AG$63,0))*SUMIFS('res v com'!$E$3:$E$52,'res v com'!$B$3:$B$52,About!$B$2)*SUMIFS('Urban and Rural'!$B$2:$B$53,'Urban and Rural'!$A$2:$A$53,About!$B$1)</f>
        <v>7.1113130176909838</v>
      </c>
      <c r="D8" s="71">
        <f>INDEX('REEDS calc'!$C$64:$AG$113,MATCH(About!$B$2,'REEDS calc'!$B$64:$B$113,0),MATCH(D$1,'REEDS calc'!$C$63:$AG$63,0))*SUMIFS('res v com'!$E$3:$E$52,'res v com'!$B$3:$B$52,About!$B$2)*SUMIFS('Urban and Rural'!$B$2:$B$53,'Urban and Rural'!$A$2:$A$53,About!$B$1)</f>
        <v>7.1113130176909838</v>
      </c>
      <c r="E8" s="71">
        <f>INDEX('REEDS calc'!$C$64:$AG$113,MATCH(About!$B$2,'REEDS calc'!$B$64:$B$113,0),MATCH(E$1,'REEDS calc'!$C$63:$AG$63,0))*SUMIFS('res v com'!$E$3:$E$52,'res v com'!$B$3:$B$52,About!$B$2)*SUMIFS('Urban and Rural'!$B$2:$B$53,'Urban and Rural'!$A$2:$A$53,About!$B$1)</f>
        <v>11.610450659576649</v>
      </c>
      <c r="F8" s="71">
        <f>INDEX('REEDS calc'!$C$64:$AG$113,MATCH(About!$B$2,'REEDS calc'!$B$64:$B$113,0),MATCH(F$1,'REEDS calc'!$C$63:$AG$63,0))*SUMIFS('res v com'!$E$3:$E$52,'res v com'!$B$3:$B$52,About!$B$2)*SUMIFS('Urban and Rural'!$B$2:$B$53,'Urban and Rural'!$A$2:$A$53,About!$B$1)</f>
        <v>16.109588301462317</v>
      </c>
      <c r="G8" s="71">
        <f>INDEX('REEDS calc'!$C$64:$AG$113,MATCH(About!$B$2,'REEDS calc'!$B$64:$B$113,0),MATCH(G$1,'REEDS calc'!$C$63:$AG$63,0))*SUMIFS('res v com'!$E$3:$E$52,'res v com'!$B$3:$B$52,About!$B$2)*SUMIFS('Urban and Rural'!$B$2:$B$53,'Urban and Rural'!$A$2:$A$53,About!$B$1)</f>
        <v>27.830346456692912</v>
      </c>
      <c r="H8" s="71">
        <f>INDEX('REEDS calc'!$C$64:$AG$113,MATCH(About!$B$2,'REEDS calc'!$B$64:$B$113,0),MATCH(H$1,'REEDS calc'!$C$63:$AG$63,0))*SUMIFS('res v com'!$E$3:$E$52,'res v com'!$B$3:$B$52,About!$B$2)*SUMIFS('Urban and Rural'!$B$2:$B$53,'Urban and Rural'!$A$2:$A$53,About!$B$1)</f>
        <v>39.551104611923506</v>
      </c>
      <c r="I8" s="71">
        <f>INDEX('REEDS calc'!$C$64:$AG$113,MATCH(About!$B$2,'REEDS calc'!$B$64:$B$113,0),MATCH(I$1,'REEDS calc'!$C$63:$AG$63,0))*SUMIFS('res v com'!$E$3:$E$52,'res v com'!$B$3:$B$52,About!$B$2)*SUMIFS('Urban and Rural'!$B$2:$B$53,'Urban and Rural'!$A$2:$A$53,About!$B$1)</f>
        <v>68.00105061867265</v>
      </c>
      <c r="J8" s="71">
        <f>INDEX('REEDS calc'!$C$64:$AG$113,MATCH(About!$B$2,'REEDS calc'!$B$64:$B$113,0),MATCH(J$1,'REEDS calc'!$C$63:$AG$63,0))*SUMIFS('res v com'!$E$3:$E$52,'res v com'!$B$3:$B$52,About!$B$2)*SUMIFS('Urban and Rural'!$B$2:$B$53,'Urban and Rural'!$A$2:$A$53,About!$B$1)</f>
        <v>96.450996625421809</v>
      </c>
      <c r="K8" s="71">
        <f>INDEX('REEDS calc'!$C$64:$AG$113,MATCH(About!$B$2,'REEDS calc'!$B$64:$B$113,0),MATCH(K$1,'REEDS calc'!$C$63:$AG$63,0))*SUMIFS('res v com'!$E$3:$E$52,'res v com'!$B$3:$B$52,About!$B$2)*SUMIFS('Urban and Rural'!$B$2:$B$53,'Urban and Rural'!$A$2:$A$53,About!$B$1)</f>
        <v>147.6841344206974</v>
      </c>
      <c r="L8" s="71">
        <f>INDEX('REEDS calc'!$C$64:$AG$113,MATCH(About!$B$2,'REEDS calc'!$B$64:$B$113,0),MATCH(L$1,'REEDS calc'!$C$63:$AG$63,0))*SUMIFS('res v com'!$E$3:$E$52,'res v com'!$B$3:$B$52,About!$B$2)*SUMIFS('Urban and Rural'!$B$2:$B$53,'Urban and Rural'!$A$2:$A$53,About!$B$1)</f>
        <v>198.91727221597299</v>
      </c>
      <c r="M8" s="71">
        <f>INDEX('REEDS calc'!$C$64:$AG$113,MATCH(About!$B$2,'REEDS calc'!$B$64:$B$113,0),MATCH(M$1,'REEDS calc'!$C$63:$AG$63,0))*SUMIFS('res v com'!$E$3:$E$52,'res v com'!$B$3:$B$52,About!$B$2)*SUMIFS('Urban and Rural'!$B$2:$B$53,'Urban and Rural'!$A$2:$A$53,About!$B$1)</f>
        <v>246.26500449943754</v>
      </c>
      <c r="N8" s="71">
        <f>INDEX('REEDS calc'!$C$64:$AG$113,MATCH(About!$B$2,'REEDS calc'!$B$64:$B$113,0),MATCH(N$1,'REEDS calc'!$C$63:$AG$63,0))*SUMIFS('res v com'!$E$3:$E$52,'res v com'!$B$3:$B$52,About!$B$2)*SUMIFS('Urban and Rural'!$B$2:$B$53,'Urban and Rural'!$A$2:$A$53,About!$B$1)</f>
        <v>293.61273678290212</v>
      </c>
      <c r="O8" s="71">
        <f>INDEX('REEDS calc'!$C$64:$AG$113,MATCH(About!$B$2,'REEDS calc'!$B$64:$B$113,0),MATCH(O$1,'REEDS calc'!$C$63:$AG$63,0))*SUMIFS('res v com'!$E$3:$E$52,'res v com'!$B$3:$B$52,About!$B$2)*SUMIFS('Urban and Rural'!$B$2:$B$53,'Urban and Rural'!$A$2:$A$53,About!$B$1)</f>
        <v>324.51526434195722</v>
      </c>
      <c r="P8" s="71">
        <f>INDEX('REEDS calc'!$C$64:$AG$113,MATCH(About!$B$2,'REEDS calc'!$B$64:$B$113,0),MATCH(P$1,'REEDS calc'!$C$63:$AG$63,0))*SUMIFS('res v com'!$E$3:$E$52,'res v com'!$B$3:$B$52,About!$B$2)*SUMIFS('Urban and Rural'!$B$2:$B$53,'Urban and Rural'!$A$2:$A$53,About!$B$1)</f>
        <v>355.41779190101238</v>
      </c>
      <c r="Q8" s="71">
        <f>INDEX('REEDS calc'!$C$64:$AG$113,MATCH(About!$B$2,'REEDS calc'!$B$64:$B$113,0),MATCH(Q$1,'REEDS calc'!$C$63:$AG$63,0))*SUMIFS('res v com'!$E$3:$E$52,'res v com'!$B$3:$B$52,About!$B$2)*SUMIFS('Urban and Rural'!$B$2:$B$53,'Urban and Rural'!$A$2:$A$53,About!$B$1)</f>
        <v>367.56452474690656</v>
      </c>
      <c r="R8" s="71">
        <f>INDEX('REEDS calc'!$C$64:$AG$113,MATCH(About!$B$2,'REEDS calc'!$B$64:$B$113,0),MATCH(R$1,'REEDS calc'!$C$63:$AG$63,0))*SUMIFS('res v com'!$E$3:$E$52,'res v com'!$B$3:$B$52,About!$B$2)*SUMIFS('Urban and Rural'!$B$2:$B$53,'Urban and Rural'!$A$2:$A$53,About!$B$1)</f>
        <v>379.71125759280091</v>
      </c>
      <c r="S8" s="71">
        <f>INDEX('REEDS calc'!$C$64:$AG$113,MATCH(About!$B$2,'REEDS calc'!$B$64:$B$113,0),MATCH(S$1,'REEDS calc'!$C$63:$AG$63,0))*SUMIFS('res v com'!$E$3:$E$52,'res v com'!$B$3:$B$52,About!$B$2)*SUMIFS('Urban and Rural'!$B$2:$B$53,'Urban and Rural'!$A$2:$A$53,About!$B$1)</f>
        <v>395.35614623172103</v>
      </c>
      <c r="T8" s="71">
        <f>INDEX('REEDS calc'!$C$64:$AG$113,MATCH(About!$B$2,'REEDS calc'!$B$64:$B$113,0),MATCH(T$1,'REEDS calc'!$C$63:$AG$63,0))*SUMIFS('res v com'!$E$3:$E$52,'res v com'!$B$3:$B$52,About!$B$2)*SUMIFS('Urban and Rural'!$B$2:$B$53,'Urban and Rural'!$A$2:$A$53,About!$B$1)</f>
        <v>411.00103487064115</v>
      </c>
      <c r="U8" s="71">
        <f>INDEX('REEDS calc'!$C$64:$AG$113,MATCH(About!$B$2,'REEDS calc'!$B$64:$B$113,0),MATCH(U$1,'REEDS calc'!$C$63:$AG$63,0))*SUMIFS('res v com'!$E$3:$E$52,'res v com'!$B$3:$B$52,About!$B$2)*SUMIFS('Urban and Rural'!$B$2:$B$53,'Urban and Rural'!$A$2:$A$53,About!$B$1)</f>
        <v>432.10614454443191</v>
      </c>
      <c r="V8" s="71">
        <f>INDEX('REEDS calc'!$C$64:$AG$113,MATCH(About!$B$2,'REEDS calc'!$B$64:$B$113,0),MATCH(V$1,'REEDS calc'!$C$63:$AG$63,0))*SUMIFS('res v com'!$E$3:$E$52,'res v com'!$B$3:$B$52,About!$B$2)*SUMIFS('Urban and Rural'!$B$2:$B$53,'Urban and Rural'!$A$2:$A$53,About!$B$1)</f>
        <v>453.21125421822268</v>
      </c>
      <c r="W8" s="71">
        <f>INDEX('REEDS calc'!$C$64:$AG$113,MATCH(About!$B$2,'REEDS calc'!$B$64:$B$113,0),MATCH(W$1,'REEDS calc'!$C$63:$AG$63,0))*SUMIFS('res v com'!$E$3:$E$52,'res v com'!$B$3:$B$52,About!$B$2)*SUMIFS('Urban and Rural'!$B$2:$B$53,'Urban and Rural'!$A$2:$A$53,About!$B$1)</f>
        <v>475.95572103487052</v>
      </c>
      <c r="X8" s="71">
        <f>INDEX('REEDS calc'!$C$64:$AG$113,MATCH(About!$B$2,'REEDS calc'!$B$64:$B$113,0),MATCH(X$1,'REEDS calc'!$C$63:$AG$63,0))*SUMIFS('res v com'!$E$3:$E$52,'res v com'!$B$3:$B$52,About!$B$2)*SUMIFS('Urban and Rural'!$B$2:$B$53,'Urban and Rural'!$A$2:$A$53,About!$B$1)</f>
        <v>498.70018785151854</v>
      </c>
      <c r="Y8" s="71">
        <f>INDEX('REEDS calc'!$C$64:$AG$113,MATCH(About!$B$2,'REEDS calc'!$B$64:$B$113,0),MATCH(Y$1,'REEDS calc'!$C$63:$AG$63,0))*SUMIFS('res v com'!$E$3:$E$52,'res v com'!$B$3:$B$52,About!$B$2)*SUMIFS('Urban and Rural'!$B$2:$B$53,'Urban and Rural'!$A$2:$A$53,About!$B$1)</f>
        <v>518.83717322834639</v>
      </c>
      <c r="Z8" s="71">
        <f>INDEX('REEDS calc'!$C$64:$AG$113,MATCH(About!$B$2,'REEDS calc'!$B$64:$B$113,0),MATCH(Z$1,'REEDS calc'!$C$63:$AG$63,0))*SUMIFS('res v com'!$E$3:$E$52,'res v com'!$B$3:$B$52,About!$B$2)*SUMIFS('Urban and Rural'!$B$2:$B$53,'Urban and Rural'!$A$2:$A$53,About!$B$1)</f>
        <v>538.97415860517424</v>
      </c>
      <c r="AA8" s="71">
        <f>INDEX('REEDS calc'!$C$64:$AG$113,MATCH(About!$B$2,'REEDS calc'!$B$64:$B$113,0),MATCH(AA$1,'REEDS calc'!$C$63:$AG$63,0))*SUMIFS('res v com'!$E$3:$E$52,'res v com'!$B$3:$B$52,About!$B$2)*SUMIFS('Urban and Rural'!$B$2:$B$53,'Urban and Rural'!$A$2:$A$53,About!$B$1)</f>
        <v>555.79370472440939</v>
      </c>
      <c r="AB8" s="71">
        <f>INDEX('REEDS calc'!$C$64:$AG$113,MATCH(About!$B$2,'REEDS calc'!$B$64:$B$113,0),MATCH(AB$1,'REEDS calc'!$C$63:$AG$63,0))*SUMIFS('res v com'!$E$3:$E$52,'res v com'!$B$3:$B$52,About!$B$2)*SUMIFS('Urban and Rural'!$B$2:$B$53,'Urban and Rural'!$A$2:$A$53,About!$B$1)</f>
        <v>572.61325084364455</v>
      </c>
      <c r="AC8" s="71">
        <f>INDEX('REEDS calc'!$C$64:$AG$113,MATCH(About!$B$2,'REEDS calc'!$B$64:$B$113,0),MATCH(AC$1,'REEDS calc'!$C$63:$AG$63,0))*SUMIFS('res v com'!$E$3:$E$52,'res v com'!$B$3:$B$52,About!$B$2)*SUMIFS('Urban and Rural'!$B$2:$B$53,'Urban and Rural'!$A$2:$A$53,About!$B$1)</f>
        <v>589.62642182227216</v>
      </c>
      <c r="AD8" s="71">
        <f>INDEX('REEDS calc'!$C$64:$AG$113,MATCH(About!$B$2,'REEDS calc'!$B$64:$B$113,0),MATCH(AD$1,'REEDS calc'!$C$63:$AG$63,0))*SUMIFS('res v com'!$E$3:$E$52,'res v com'!$B$3:$B$52,About!$B$2)*SUMIFS('Urban and Rural'!$B$2:$B$53,'Urban and Rural'!$A$2:$A$53,About!$B$1)</f>
        <v>606.63959280089989</v>
      </c>
      <c r="AE8" s="71">
        <f>INDEX('REEDS calc'!$C$64:$AG$113,MATCH(About!$B$2,'REEDS calc'!$B$64:$B$113,0),MATCH(AE$1,'REEDS calc'!$C$63:$AG$63,0))*SUMIFS('res v com'!$E$3:$E$52,'res v com'!$B$3:$B$52,About!$B$2)*SUMIFS('Urban and Rural'!$B$2:$B$53,'Urban and Rural'!$A$2:$A$53,About!$B$1)</f>
        <v>626.31187851518553</v>
      </c>
      <c r="AF8" s="71">
        <f>INDEX('REEDS calc'!$C$64:$AG$113,MATCH(About!$B$2,'REEDS calc'!$B$64:$B$113,0),MATCH(AF$1,'REEDS calc'!$C$63:$AG$63,0))*SUMIFS('res v com'!$E$3:$E$52,'res v com'!$B$3:$B$52,About!$B$2)*SUMIFS('Urban and Rural'!$B$2:$B$53,'Urban and Rural'!$A$2:$A$53,About!$B$1)</f>
        <v>645.98416422947116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15.492381634113949</v>
      </c>
      <c r="C8" s="71">
        <f>INDEX('REEDS calc'!$C$64:$AG$113,MATCH(About!$B$2,'REEDS calc'!$B$64:$B$113,0),MATCH(C$1,'REEDS calc'!$C$63:$AG$63,0))*SUMIFS('res v com'!$F$3:$F$52,'res v com'!$B$3:$B$52,About!$B$2)</f>
        <v>15.492381634113949</v>
      </c>
      <c r="D8" s="71">
        <f>INDEX('REEDS calc'!$C$64:$AG$113,MATCH(About!$B$2,'REEDS calc'!$B$64:$B$113,0),MATCH(D$1,'REEDS calc'!$C$63:$AG$63,0))*SUMIFS('res v com'!$F$3:$F$52,'res v com'!$B$3:$B$52,About!$B$2)</f>
        <v>15.492381634113949</v>
      </c>
      <c r="E8" s="71">
        <f>INDEX('REEDS calc'!$C$64:$AG$113,MATCH(About!$B$2,'REEDS calc'!$B$64:$B$113,0),MATCH(E$1,'REEDS calc'!$C$63:$AG$63,0))*SUMIFS('res v com'!$F$3:$F$52,'res v com'!$B$3:$B$52,About!$B$2)</f>
        <v>25.29399734124145</v>
      </c>
      <c r="F8" s="71">
        <f>INDEX('REEDS calc'!$C$64:$AG$113,MATCH(About!$B$2,'REEDS calc'!$B$64:$B$113,0),MATCH(F$1,'REEDS calc'!$C$63:$AG$63,0))*SUMIFS('res v com'!$F$3:$F$52,'res v com'!$B$3:$B$52,About!$B$2)</f>
        <v>35.095613048368953</v>
      </c>
      <c r="G8" s="71">
        <f>INDEX('REEDS calc'!$C$64:$AG$113,MATCH(About!$B$2,'REEDS calc'!$B$64:$B$113,0),MATCH(G$1,'REEDS calc'!$C$63:$AG$63,0))*SUMIFS('res v com'!$F$3:$F$52,'res v com'!$B$3:$B$52,About!$B$2)</f>
        <v>60.629921259842519</v>
      </c>
      <c r="H8" s="71">
        <f>INDEX('REEDS calc'!$C$64:$AG$113,MATCH(About!$B$2,'REEDS calc'!$B$64:$B$113,0),MATCH(H$1,'REEDS calc'!$C$63:$AG$63,0))*SUMIFS('res v com'!$F$3:$F$52,'res v com'!$B$3:$B$52,About!$B$2)</f>
        <v>86.164229471316077</v>
      </c>
      <c r="I8" s="71">
        <f>INDEX('REEDS calc'!$C$64:$AG$113,MATCH(About!$B$2,'REEDS calc'!$B$64:$B$113,0),MATCH(I$1,'REEDS calc'!$C$63:$AG$63,0))*SUMIFS('res v com'!$F$3:$F$52,'res v com'!$B$3:$B$52,About!$B$2)</f>
        <v>148.14398200224971</v>
      </c>
      <c r="J8" s="71">
        <f>INDEX('REEDS calc'!$C$64:$AG$113,MATCH(About!$B$2,'REEDS calc'!$B$64:$B$113,0),MATCH(J$1,'REEDS calc'!$C$63:$AG$63,0))*SUMIFS('res v com'!$F$3:$F$52,'res v com'!$B$3:$B$52,About!$B$2)</f>
        <v>210.12373453318338</v>
      </c>
      <c r="K8" s="71">
        <f>INDEX('REEDS calc'!$C$64:$AG$113,MATCH(About!$B$2,'REEDS calc'!$B$64:$B$113,0),MATCH(K$1,'REEDS calc'!$C$63:$AG$63,0))*SUMIFS('res v com'!$F$3:$F$52,'res v com'!$B$3:$B$52,About!$B$2)</f>
        <v>321.73790776152981</v>
      </c>
      <c r="L8" s="71">
        <f>INDEX('REEDS calc'!$C$64:$AG$113,MATCH(About!$B$2,'REEDS calc'!$B$64:$B$113,0),MATCH(L$1,'REEDS calc'!$C$63:$AG$63,0))*SUMIFS('res v com'!$F$3:$F$52,'res v com'!$B$3:$B$52,About!$B$2)</f>
        <v>433.3520809898763</v>
      </c>
      <c r="M8" s="71">
        <f>INDEX('REEDS calc'!$C$64:$AG$113,MATCH(About!$B$2,'REEDS calc'!$B$64:$B$113,0),MATCH(M$1,'REEDS calc'!$C$63:$AG$63,0))*SUMIFS('res v com'!$F$3:$F$52,'res v com'!$B$3:$B$52,About!$B$2)</f>
        <v>536.50168728908886</v>
      </c>
      <c r="N8" s="71">
        <f>INDEX('REEDS calc'!$C$64:$AG$113,MATCH(About!$B$2,'REEDS calc'!$B$64:$B$113,0),MATCH(N$1,'REEDS calc'!$C$63:$AG$63,0))*SUMIFS('res v com'!$F$3:$F$52,'res v com'!$B$3:$B$52,About!$B$2)</f>
        <v>639.65129358830143</v>
      </c>
      <c r="O8" s="71">
        <f>INDEX('REEDS calc'!$C$64:$AG$113,MATCH(About!$B$2,'REEDS calc'!$B$64:$B$113,0),MATCH(O$1,'REEDS calc'!$C$63:$AG$63,0))*SUMIFS('res v com'!$F$3:$F$52,'res v com'!$B$3:$B$52,About!$B$2)</f>
        <v>706.97412823397076</v>
      </c>
      <c r="P8" s="71">
        <f>INDEX('REEDS calc'!$C$64:$AG$113,MATCH(About!$B$2,'REEDS calc'!$B$64:$B$113,0),MATCH(P$1,'REEDS calc'!$C$63:$AG$63,0))*SUMIFS('res v com'!$F$3:$F$52,'res v com'!$B$3:$B$52,About!$B$2)</f>
        <v>774.29696287964009</v>
      </c>
      <c r="Q8" s="71">
        <f>INDEX('REEDS calc'!$C$64:$AG$113,MATCH(About!$B$2,'REEDS calc'!$B$64:$B$113,0),MATCH(Q$1,'REEDS calc'!$C$63:$AG$63,0))*SUMIFS('res v com'!$F$3:$F$52,'res v com'!$B$3:$B$52,About!$B$2)</f>
        <v>800.75928008998881</v>
      </c>
      <c r="R8" s="71">
        <f>INDEX('REEDS calc'!$C$64:$AG$113,MATCH(About!$B$2,'REEDS calc'!$B$64:$B$113,0),MATCH(R$1,'REEDS calc'!$C$63:$AG$63,0))*SUMIFS('res v com'!$F$3:$F$52,'res v com'!$B$3:$B$52,About!$B$2)</f>
        <v>827.22159730033741</v>
      </c>
      <c r="S8" s="71">
        <f>INDEX('REEDS calc'!$C$64:$AG$113,MATCH(About!$B$2,'REEDS calc'!$B$64:$B$113,0),MATCH(S$1,'REEDS calc'!$C$63:$AG$63,0))*SUMIFS('res v com'!$F$3:$F$52,'res v com'!$B$3:$B$52,About!$B$2)</f>
        <v>861.30483689538812</v>
      </c>
      <c r="T8" s="71">
        <f>INDEX('REEDS calc'!$C$64:$AG$113,MATCH(About!$B$2,'REEDS calc'!$B$64:$B$113,0),MATCH(T$1,'REEDS calc'!$C$63:$AG$63,0))*SUMIFS('res v com'!$F$3:$F$52,'res v com'!$B$3:$B$52,About!$B$2)</f>
        <v>895.38807649043872</v>
      </c>
      <c r="U8" s="71">
        <f>INDEX('REEDS calc'!$C$64:$AG$113,MATCH(About!$B$2,'REEDS calc'!$B$64:$B$113,0),MATCH(U$1,'REEDS calc'!$C$63:$AG$63,0))*SUMIFS('res v com'!$F$3:$F$52,'res v com'!$B$3:$B$52,About!$B$2)</f>
        <v>941.36670416197978</v>
      </c>
      <c r="V8" s="71">
        <f>INDEX('REEDS calc'!$C$64:$AG$113,MATCH(About!$B$2,'REEDS calc'!$B$64:$B$113,0),MATCH(V$1,'REEDS calc'!$C$63:$AG$63,0))*SUMIFS('res v com'!$F$3:$F$52,'res v com'!$B$3:$B$52,About!$B$2)</f>
        <v>987.34533183352085</v>
      </c>
      <c r="W8" s="71">
        <f>INDEX('REEDS calc'!$C$64:$AG$113,MATCH(About!$B$2,'REEDS calc'!$B$64:$B$113,0),MATCH(W$1,'REEDS calc'!$C$63:$AG$63,0))*SUMIFS('res v com'!$F$3:$F$52,'res v com'!$B$3:$B$52,About!$B$2)</f>
        <v>1036.8953880764905</v>
      </c>
      <c r="X8" s="71">
        <f>INDEX('REEDS calc'!$C$64:$AG$113,MATCH(About!$B$2,'REEDS calc'!$B$64:$B$113,0),MATCH(X$1,'REEDS calc'!$C$63:$AG$63,0))*SUMIFS('res v com'!$F$3:$F$52,'res v com'!$B$3:$B$52,About!$B$2)</f>
        <v>1086.4454443194602</v>
      </c>
      <c r="Y8" s="71">
        <f>INDEX('REEDS calc'!$C$64:$AG$113,MATCH(About!$B$2,'REEDS calc'!$B$64:$B$113,0),MATCH(Y$1,'REEDS calc'!$C$63:$AG$63,0))*SUMIFS('res v com'!$F$3:$F$52,'res v com'!$B$3:$B$52,About!$B$2)</f>
        <v>1130.3149606299212</v>
      </c>
      <c r="Z8" s="71">
        <f>INDEX('REEDS calc'!$C$64:$AG$113,MATCH(About!$B$2,'REEDS calc'!$B$64:$B$113,0),MATCH(Z$1,'REEDS calc'!$C$63:$AG$63,0))*SUMIFS('res v com'!$F$3:$F$52,'res v com'!$B$3:$B$52,About!$B$2)</f>
        <v>1174.1844769403824</v>
      </c>
      <c r="AA8" s="71">
        <f>INDEX('REEDS calc'!$C$64:$AG$113,MATCH(About!$B$2,'REEDS calc'!$B$64:$B$113,0),MATCH(AA$1,'REEDS calc'!$C$63:$AG$63,0))*SUMIFS('res v com'!$F$3:$F$52,'res v com'!$B$3:$B$52,About!$B$2)</f>
        <v>1210.8267716535433</v>
      </c>
      <c r="AB8" s="71">
        <f>INDEX('REEDS calc'!$C$64:$AG$113,MATCH(About!$B$2,'REEDS calc'!$B$64:$B$113,0),MATCH(AB$1,'REEDS calc'!$C$63:$AG$63,0))*SUMIFS('res v com'!$F$3:$F$52,'res v com'!$B$3:$B$52,About!$B$2)</f>
        <v>1247.4690663667043</v>
      </c>
      <c r="AC8" s="71">
        <f>INDEX('REEDS calc'!$C$64:$AG$113,MATCH(About!$B$2,'REEDS calc'!$B$64:$B$113,0),MATCH(AC$1,'REEDS calc'!$C$63:$AG$63,0))*SUMIFS('res v com'!$F$3:$F$52,'res v com'!$B$3:$B$52,About!$B$2)</f>
        <v>1284.5331833520811</v>
      </c>
      <c r="AD8" s="71">
        <f>INDEX('REEDS calc'!$C$64:$AG$113,MATCH(About!$B$2,'REEDS calc'!$B$64:$B$113,0),MATCH(AD$1,'REEDS calc'!$C$63:$AG$63,0))*SUMIFS('res v com'!$F$3:$F$52,'res v com'!$B$3:$B$52,About!$B$2)</f>
        <v>1321.5973003374579</v>
      </c>
      <c r="AE8" s="71">
        <f>INDEX('REEDS calc'!$C$64:$AG$113,MATCH(About!$B$2,'REEDS calc'!$B$64:$B$113,0),MATCH(AE$1,'REEDS calc'!$C$63:$AG$63,0))*SUMIFS('res v com'!$F$3:$F$52,'res v com'!$B$3:$B$52,About!$B$2)</f>
        <v>1364.4544431946008</v>
      </c>
      <c r="AF8" s="71">
        <f>INDEX('REEDS calc'!$C$64:$AG$113,MATCH(About!$B$2,'REEDS calc'!$B$64:$B$113,0),MATCH(AF$1,'REEDS calc'!$C$63:$AG$63,0))*SUMIFS('res v com'!$F$3:$F$52,'res v com'!$B$3:$B$52,About!$B$2)</f>
        <v>1407.3115860517435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7.1113130176909838</v>
      </c>
      <c r="C8" s="24">
        <f>'BDESC-rural-residential'!B8</f>
        <v>4.9417598936496665</v>
      </c>
      <c r="D8" s="24">
        <f>'BDESC-commercial'!B8</f>
        <v>15.492381634113949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2024-02-08T19:16:43Z</dcterms:modified>
</cp:coreProperties>
</file>