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bldgs/icpuefebe/"/>
    </mc:Choice>
  </mc:AlternateContent>
  <xr:revisionPtr revIDLastSave="0" documentId="13_ncr:1_{67526CCE-0B4A-0444-A1BB-6B85EA650CE5}" xr6:coauthVersionLast="46" xr6:coauthVersionMax="46" xr10:uidLastSave="{00000000-0000-0000-0000-000000000000}"/>
  <bookViews>
    <workbookView xWindow="0" yWindow="460" windowWidth="28800" windowHeight="15880" firstSheet="6" activeTab="7" xr2:uid="{00000000-000D-0000-FFFF-FFFF00000000}"/>
  </bookViews>
  <sheets>
    <sheet name="About" sheetId="17" r:id="rId1"/>
    <sheet name="EIA Costs" sheetId="9" r:id="rId2"/>
    <sheet name="EIA AEO Table 4" sheetId="7" r:id="rId3"/>
    <sheet name="EIA AEO Table 21" sheetId="8" r:id="rId4"/>
    <sheet name="NREL EF Table 22" sheetId="13" r:id="rId5"/>
    <sheet name="NREL EF Table 23" sheetId="14" r:id="rId6"/>
    <sheet name="Calculations" sheetId="6" r:id="rId7"/>
    <sheet name="ICpUEfEBE-urb-res-heating" sheetId="18" r:id="rId8"/>
    <sheet name="ICpUEfEBE-urb-res-appl" sheetId="38" r:id="rId9"/>
    <sheet name="ICpUEfEBE-urb-res-other" sheetId="40" r:id="rId10"/>
    <sheet name="ICpUEfEBE-rur-res-heating" sheetId="34" r:id="rId11"/>
    <sheet name="ICpUEfEBE-rur-res-appl" sheetId="39" r:id="rId12"/>
    <sheet name="ICpUEfEBE-rur-res-other" sheetId="41" r:id="rId13"/>
    <sheet name="ICpUEfEBE-com-heating" sheetId="42" r:id="rId14"/>
    <sheet name="ICpUEfEBE-com-appl" sheetId="45" r:id="rId15"/>
    <sheet name="ICpUEfEBE-com-other" sheetId="46" r:id="rId16"/>
  </sheets>
  <externalReferences>
    <externalReference r:id="rId17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#REF!</definedName>
    <definedName name="Table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6" l="1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C26" i="6"/>
  <c r="C2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C6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C5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C4" i="6"/>
  <c r="B14" i="6" l="1"/>
  <c r="E74" i="6" l="1"/>
  <c r="M73" i="6"/>
  <c r="E73" i="6"/>
  <c r="G70" i="6"/>
  <c r="F70" i="6"/>
  <c r="E70" i="6"/>
  <c r="D70" i="6"/>
  <c r="B70" i="6"/>
  <c r="G69" i="6"/>
  <c r="F69" i="6"/>
  <c r="E69" i="6"/>
  <c r="D69" i="6"/>
  <c r="G74" i="6" s="1"/>
  <c r="C69" i="6"/>
  <c r="G68" i="6"/>
  <c r="U73" i="6" s="1"/>
  <c r="F68" i="6"/>
  <c r="E68" i="6"/>
  <c r="AE73" i="6" s="1"/>
  <c r="D68" i="6"/>
  <c r="C68" i="6"/>
  <c r="B73" i="6" s="1"/>
  <c r="C68" i="9"/>
  <c r="AE74" i="6" l="1"/>
  <c r="AA74" i="6"/>
  <c r="W74" i="6"/>
  <c r="S74" i="6"/>
  <c r="O74" i="6"/>
  <c r="AG74" i="6"/>
  <c r="AC74" i="6"/>
  <c r="Y74" i="6"/>
  <c r="U74" i="6"/>
  <c r="Q74" i="6"/>
  <c r="AG75" i="6"/>
  <c r="AC75" i="6"/>
  <c r="Y75" i="6"/>
  <c r="U75" i="6"/>
  <c r="Q75" i="6"/>
  <c r="AF75" i="6"/>
  <c r="AB75" i="6"/>
  <c r="X75" i="6"/>
  <c r="T75" i="6"/>
  <c r="P75" i="6"/>
  <c r="L75" i="6"/>
  <c r="H75" i="6"/>
  <c r="D75" i="6"/>
  <c r="AE75" i="6"/>
  <c r="AA75" i="6"/>
  <c r="W75" i="6"/>
  <c r="S75" i="6"/>
  <c r="O75" i="6"/>
  <c r="AD75" i="6"/>
  <c r="Z75" i="6"/>
  <c r="V75" i="6"/>
  <c r="R75" i="6"/>
  <c r="N75" i="6"/>
  <c r="J75" i="6"/>
  <c r="F75" i="6"/>
  <c r="L73" i="6"/>
  <c r="B74" i="6"/>
  <c r="G73" i="6"/>
  <c r="O73" i="6"/>
  <c r="W73" i="6"/>
  <c r="AF73" i="6"/>
  <c r="AB73" i="6"/>
  <c r="X73" i="6"/>
  <c r="T73" i="6"/>
  <c r="P73" i="6"/>
  <c r="AD73" i="6"/>
  <c r="Z73" i="6"/>
  <c r="V73" i="6"/>
  <c r="R73" i="6"/>
  <c r="N73" i="6"/>
  <c r="L74" i="6"/>
  <c r="H74" i="6"/>
  <c r="D74" i="6"/>
  <c r="K74" i="6"/>
  <c r="J74" i="6"/>
  <c r="F74" i="6"/>
  <c r="I73" i="6"/>
  <c r="Q73" i="6"/>
  <c r="Y73" i="6"/>
  <c r="AG73" i="6"/>
  <c r="I74" i="6"/>
  <c r="AC73" i="6"/>
  <c r="AF74" i="6"/>
  <c r="M75" i="6"/>
  <c r="C73" i="6"/>
  <c r="K73" i="6"/>
  <c r="S73" i="6"/>
  <c r="AA73" i="6"/>
  <c r="C74" i="6"/>
  <c r="M74" i="6"/>
  <c r="F73" i="6"/>
  <c r="J73" i="6"/>
  <c r="N74" i="6"/>
  <c r="R74" i="6"/>
  <c r="V74" i="6"/>
  <c r="Z74" i="6"/>
  <c r="AD74" i="6"/>
  <c r="C75" i="6"/>
  <c r="G75" i="6"/>
  <c r="K75" i="6"/>
  <c r="D73" i="6"/>
  <c r="H73" i="6"/>
  <c r="P74" i="6"/>
  <c r="T74" i="6"/>
  <c r="X74" i="6"/>
  <c r="AB74" i="6"/>
  <c r="E75" i="6"/>
  <c r="I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R79" i="6" l="1"/>
  <c r="R78" i="6"/>
  <c r="AE79" i="6"/>
  <c r="AE78" i="6"/>
  <c r="AF78" i="6"/>
  <c r="AF79" i="6"/>
  <c r="E78" i="6"/>
  <c r="E79" i="6"/>
  <c r="G78" i="6"/>
  <c r="G79" i="6"/>
  <c r="V79" i="6"/>
  <c r="V78" i="6"/>
  <c r="D78" i="6"/>
  <c r="D79" i="6"/>
  <c r="Q79" i="6"/>
  <c r="Q78" i="6"/>
  <c r="Z79" i="6"/>
  <c r="Z78" i="6"/>
  <c r="AD79" i="6"/>
  <c r="AD78" i="6"/>
  <c r="L79" i="6"/>
  <c r="L78" i="6"/>
  <c r="Y79" i="6"/>
  <c r="Y78" i="6"/>
  <c r="M79" i="6"/>
  <c r="M78" i="6"/>
  <c r="O79" i="6"/>
  <c r="O78" i="6"/>
  <c r="P78" i="6"/>
  <c r="P79" i="6"/>
  <c r="AC79" i="6"/>
  <c r="AC78" i="6"/>
  <c r="B75" i="6"/>
  <c r="C78" i="6"/>
  <c r="C79" i="6"/>
  <c r="F78" i="6"/>
  <c r="F79" i="6"/>
  <c r="S79" i="6"/>
  <c r="S78" i="6"/>
  <c r="T79" i="6"/>
  <c r="T78" i="6"/>
  <c r="AG79" i="6"/>
  <c r="AG78" i="6"/>
  <c r="K79" i="6"/>
  <c r="K78" i="6"/>
  <c r="H78" i="6"/>
  <c r="H79" i="6"/>
  <c r="J79" i="6"/>
  <c r="J78" i="6"/>
  <c r="W79" i="6"/>
  <c r="W78" i="6"/>
  <c r="X78" i="6"/>
  <c r="X79" i="6"/>
  <c r="I79" i="6"/>
  <c r="I78" i="6"/>
  <c r="U79" i="6"/>
  <c r="U78" i="6"/>
  <c r="N79" i="6"/>
  <c r="N78" i="6"/>
  <c r="AA79" i="6"/>
  <c r="AA78" i="6"/>
  <c r="AB79" i="6"/>
  <c r="AB78" i="6"/>
  <c r="AE55" i="6"/>
  <c r="W55" i="6"/>
  <c r="O55" i="6"/>
  <c r="AC55" i="6"/>
  <c r="AB55" i="6"/>
  <c r="AD55" i="6"/>
  <c r="V55" i="6"/>
  <c r="N55" i="6"/>
  <c r="U55" i="6"/>
  <c r="T55" i="6"/>
  <c r="AA55" i="6"/>
  <c r="S55" i="6"/>
  <c r="Y55" i="6"/>
  <c r="AF55" i="6"/>
  <c r="Z55" i="6"/>
  <c r="R55" i="6"/>
  <c r="AG55" i="6"/>
  <c r="Q55" i="6"/>
  <c r="X55" i="6"/>
  <c r="P55" i="6"/>
  <c r="G55" i="6"/>
  <c r="M55" i="6"/>
  <c r="L55" i="6"/>
  <c r="F55" i="6"/>
  <c r="E55" i="6"/>
  <c r="D55" i="6"/>
  <c r="K55" i="6"/>
  <c r="C55" i="6"/>
  <c r="B55" i="6" s="1"/>
  <c r="I55" i="6"/>
  <c r="H55" i="6"/>
  <c r="J55" i="6"/>
  <c r="C54" i="6"/>
  <c r="B54" i="6"/>
  <c r="I54" i="6"/>
  <c r="G54" i="6"/>
  <c r="F54" i="6"/>
  <c r="H54" i="6"/>
  <c r="J54" i="6"/>
  <c r="M54" i="6"/>
  <c r="E54" i="6"/>
  <c r="L54" i="6"/>
  <c r="D54" i="6"/>
  <c r="K54" i="6"/>
  <c r="C53" i="6"/>
  <c r="B53" i="6"/>
  <c r="I53" i="6"/>
  <c r="G53" i="6"/>
  <c r="F53" i="6"/>
  <c r="H53" i="6"/>
  <c r="M53" i="6"/>
  <c r="E53" i="6"/>
  <c r="L53" i="6"/>
  <c r="D53" i="6"/>
  <c r="K53" i="6"/>
  <c r="J53" i="6"/>
  <c r="AG54" i="6"/>
  <c r="Y54" i="6"/>
  <c r="Q54" i="6"/>
  <c r="AE54" i="6"/>
  <c r="O54" i="6"/>
  <c r="V54" i="6"/>
  <c r="S54" i="6"/>
  <c r="R54" i="6"/>
  <c r="AF54" i="6"/>
  <c r="X54" i="6"/>
  <c r="P54" i="6"/>
  <c r="W54" i="6"/>
  <c r="AD54" i="6"/>
  <c r="N54" i="6"/>
  <c r="AA54" i="6"/>
  <c r="AC54" i="6"/>
  <c r="U54" i="6"/>
  <c r="AB54" i="6"/>
  <c r="T54" i="6"/>
  <c r="Z54" i="6"/>
  <c r="AG53" i="6"/>
  <c r="Y53" i="6"/>
  <c r="Q53" i="6"/>
  <c r="W53" i="6"/>
  <c r="V53" i="6"/>
  <c r="S53" i="6"/>
  <c r="R53" i="6"/>
  <c r="AF53" i="6"/>
  <c r="X53" i="6"/>
  <c r="P53" i="6"/>
  <c r="AE53" i="6"/>
  <c r="O53" i="6"/>
  <c r="AD53" i="6"/>
  <c r="N53" i="6"/>
  <c r="Z53" i="6"/>
  <c r="AC53" i="6"/>
  <c r="U53" i="6"/>
  <c r="AB53" i="6"/>
  <c r="T53" i="6"/>
  <c r="AA53" i="6"/>
  <c r="F30" i="6"/>
  <c r="E30" i="6"/>
  <c r="D30" i="6"/>
  <c r="C30" i="6"/>
  <c r="B30" i="6"/>
  <c r="F29" i="6"/>
  <c r="E29" i="6"/>
  <c r="D29" i="6"/>
  <c r="C29" i="6"/>
  <c r="B29" i="6"/>
  <c r="B59" i="6" l="1"/>
  <c r="B58" i="6"/>
  <c r="B79" i="6"/>
  <c r="B78" i="6"/>
  <c r="J59" i="6"/>
  <c r="J5" i="42" s="1"/>
  <c r="J58" i="6"/>
  <c r="J4" i="42" s="1"/>
  <c r="L58" i="6"/>
  <c r="L4" i="42" s="1"/>
  <c r="L59" i="6"/>
  <c r="L5" i="42" s="1"/>
  <c r="Z59" i="6"/>
  <c r="Z5" i="42" s="1"/>
  <c r="Z58" i="6"/>
  <c r="Z4" i="42" s="1"/>
  <c r="V59" i="6"/>
  <c r="V5" i="42" s="1"/>
  <c r="V58" i="6"/>
  <c r="V4" i="42" s="1"/>
  <c r="H59" i="6"/>
  <c r="H5" i="42" s="1"/>
  <c r="H58" i="6"/>
  <c r="H4" i="42" s="1"/>
  <c r="M58" i="6"/>
  <c r="M4" i="42" s="1"/>
  <c r="M59" i="6"/>
  <c r="M5" i="42" s="1"/>
  <c r="AF59" i="6"/>
  <c r="AF5" i="42" s="1"/>
  <c r="AF58" i="6"/>
  <c r="AF4" i="42" s="1"/>
  <c r="AD59" i="6"/>
  <c r="AD5" i="42" s="1"/>
  <c r="AD58" i="6"/>
  <c r="AD4" i="42" s="1"/>
  <c r="I59" i="6"/>
  <c r="I5" i="42" s="1"/>
  <c r="I58" i="6"/>
  <c r="I4" i="42" s="1"/>
  <c r="G58" i="6"/>
  <c r="G4" i="42" s="1"/>
  <c r="G59" i="6"/>
  <c r="G5" i="42" s="1"/>
  <c r="Y59" i="6"/>
  <c r="Y5" i="42" s="1"/>
  <c r="Y58" i="6"/>
  <c r="Y4" i="42" s="1"/>
  <c r="AB59" i="6"/>
  <c r="AB5" i="42" s="1"/>
  <c r="AB58" i="6"/>
  <c r="AB4" i="42" s="1"/>
  <c r="C59" i="6"/>
  <c r="C5" i="42" s="1"/>
  <c r="C58" i="6"/>
  <c r="C4" i="42" s="1"/>
  <c r="P59" i="6"/>
  <c r="P5" i="42" s="1"/>
  <c r="P58" i="6"/>
  <c r="P4" i="42" s="1"/>
  <c r="S58" i="6"/>
  <c r="S4" i="42" s="1"/>
  <c r="S59" i="6"/>
  <c r="S5" i="42" s="1"/>
  <c r="AC58" i="6"/>
  <c r="AC4" i="42" s="1"/>
  <c r="AC59" i="6"/>
  <c r="AC5" i="42" s="1"/>
  <c r="K59" i="6"/>
  <c r="K5" i="42" s="1"/>
  <c r="K58" i="6"/>
  <c r="K4" i="42" s="1"/>
  <c r="X59" i="6"/>
  <c r="X5" i="42" s="1"/>
  <c r="X58" i="6"/>
  <c r="X4" i="42" s="1"/>
  <c r="AA59" i="6"/>
  <c r="AA5" i="42" s="1"/>
  <c r="AA58" i="6"/>
  <c r="AA4" i="42" s="1"/>
  <c r="O59" i="6"/>
  <c r="O5" i="42" s="1"/>
  <c r="O58" i="6"/>
  <c r="O4" i="42" s="1"/>
  <c r="D59" i="6"/>
  <c r="D5" i="42" s="1"/>
  <c r="D58" i="6"/>
  <c r="D4" i="42" s="1"/>
  <c r="Q59" i="6"/>
  <c r="Q5" i="42" s="1"/>
  <c r="Q58" i="6"/>
  <c r="Q4" i="42" s="1"/>
  <c r="T59" i="6"/>
  <c r="T5" i="42" s="1"/>
  <c r="T58" i="6"/>
  <c r="T4" i="42" s="1"/>
  <c r="W58" i="6"/>
  <c r="W4" i="42" s="1"/>
  <c r="W59" i="6"/>
  <c r="W5" i="42" s="1"/>
  <c r="E58" i="6"/>
  <c r="E4" i="42" s="1"/>
  <c r="E59" i="6"/>
  <c r="E5" i="42" s="1"/>
  <c r="AG59" i="6"/>
  <c r="AG5" i="42" s="1"/>
  <c r="AG58" i="6"/>
  <c r="AG4" i="42" s="1"/>
  <c r="U58" i="6"/>
  <c r="U4" i="42" s="1"/>
  <c r="U59" i="6"/>
  <c r="U5" i="42" s="1"/>
  <c r="AE59" i="6"/>
  <c r="AE5" i="42" s="1"/>
  <c r="AE58" i="6"/>
  <c r="AE4" i="42" s="1"/>
  <c r="B5" i="42"/>
  <c r="B4" i="42"/>
  <c r="F59" i="6"/>
  <c r="F5" i="42" s="1"/>
  <c r="F58" i="6"/>
  <c r="F4" i="42" s="1"/>
  <c r="R59" i="6"/>
  <c r="R5" i="42" s="1"/>
  <c r="R58" i="6"/>
  <c r="R4" i="42" s="1"/>
  <c r="N59" i="6"/>
  <c r="N5" i="42" s="1"/>
  <c r="N58" i="6"/>
  <c r="N4" i="42" s="1"/>
  <c r="C33" i="6"/>
  <c r="AE34" i="6"/>
  <c r="I33" i="6"/>
  <c r="G34" i="6"/>
  <c r="AG33" i="6"/>
  <c r="C34" i="6"/>
  <c r="AG34" i="6"/>
  <c r="AE33" i="6"/>
  <c r="AF33" i="6"/>
  <c r="D34" i="6"/>
  <c r="E34" i="6"/>
  <c r="H34" i="6"/>
  <c r="I34" i="6"/>
  <c r="H33" i="6"/>
  <c r="J34" i="6"/>
  <c r="P33" i="6"/>
  <c r="L34" i="6"/>
  <c r="X33" i="6"/>
  <c r="M34" i="6"/>
  <c r="X34" i="6"/>
  <c r="Q33" i="6"/>
  <c r="B33" i="6"/>
  <c r="J33" i="6"/>
  <c r="R33" i="6"/>
  <c r="Z33" i="6"/>
  <c r="B34" i="6"/>
  <c r="R34" i="6"/>
  <c r="Z34" i="6"/>
  <c r="K33" i="6"/>
  <c r="S33" i="6"/>
  <c r="AA33" i="6"/>
  <c r="K34" i="6"/>
  <c r="S34" i="6"/>
  <c r="AA34" i="6"/>
  <c r="AF34" i="6"/>
  <c r="U33" i="6"/>
  <c r="AC33" i="6"/>
  <c r="D33" i="6"/>
  <c r="L33" i="6"/>
  <c r="T33" i="6"/>
  <c r="AB33" i="6"/>
  <c r="T34" i="6"/>
  <c r="E33" i="6"/>
  <c r="U34" i="6"/>
  <c r="F33" i="6"/>
  <c r="N33" i="6"/>
  <c r="V33" i="6"/>
  <c r="AD33" i="6"/>
  <c r="F34" i="6"/>
  <c r="N34" i="6"/>
  <c r="V34" i="6"/>
  <c r="AD34" i="6"/>
  <c r="AB34" i="6"/>
  <c r="M33" i="6"/>
  <c r="AC34" i="6"/>
  <c r="G33" i="6"/>
  <c r="O33" i="6"/>
  <c r="W33" i="6"/>
  <c r="O34" i="6"/>
  <c r="W34" i="6"/>
  <c r="P34" i="6"/>
  <c r="Y33" i="6"/>
  <c r="Q34" i="6"/>
  <c r="Y34" i="6"/>
  <c r="E9" i="42" l="1"/>
  <c r="E7" i="42"/>
  <c r="E8" i="42"/>
  <c r="O4" i="46"/>
  <c r="O4" i="45"/>
  <c r="D9" i="42"/>
  <c r="D7" i="42"/>
  <c r="D8" i="42"/>
  <c r="O5" i="46"/>
  <c r="O5" i="45"/>
  <c r="AE3" i="42"/>
  <c r="AE6" i="42"/>
  <c r="AE11" i="42"/>
  <c r="AE10" i="42"/>
  <c r="AB3" i="42"/>
  <c r="AB11" i="42"/>
  <c r="AB6" i="42"/>
  <c r="AB10" i="42"/>
  <c r="AD6" i="42"/>
  <c r="AD3" i="42"/>
  <c r="AD11" i="42"/>
  <c r="AD10" i="42"/>
  <c r="V6" i="42"/>
  <c r="V3" i="42"/>
  <c r="V10" i="42"/>
  <c r="V11" i="42"/>
  <c r="I4" i="46"/>
  <c r="I4" i="45"/>
  <c r="K4" i="46"/>
  <c r="K4" i="45"/>
  <c r="G4" i="46"/>
  <c r="G4" i="45"/>
  <c r="Z4" i="46"/>
  <c r="Z4" i="45"/>
  <c r="Q4" i="46"/>
  <c r="Q4" i="45"/>
  <c r="AF4" i="46"/>
  <c r="AF4" i="45"/>
  <c r="AE4" i="46"/>
  <c r="AE4" i="45"/>
  <c r="U4" i="46"/>
  <c r="U4" i="45"/>
  <c r="B11" i="42"/>
  <c r="B10" i="42"/>
  <c r="B3" i="42"/>
  <c r="B6" i="42"/>
  <c r="Y4" i="46"/>
  <c r="Y4" i="45"/>
  <c r="K9" i="42"/>
  <c r="K7" i="42"/>
  <c r="K8" i="42"/>
  <c r="E5" i="46"/>
  <c r="E5" i="45"/>
  <c r="AE7" i="42"/>
  <c r="AE9" i="42"/>
  <c r="AE8" i="42"/>
  <c r="O7" i="42"/>
  <c r="O9" i="42"/>
  <c r="O8" i="42"/>
  <c r="AC3" i="42"/>
  <c r="AC6" i="42"/>
  <c r="AC11" i="42"/>
  <c r="AC10" i="42"/>
  <c r="AB9" i="42"/>
  <c r="AB7" i="42"/>
  <c r="AB8" i="42"/>
  <c r="AD7" i="42"/>
  <c r="AD9" i="42"/>
  <c r="AD8" i="42"/>
  <c r="V9" i="42"/>
  <c r="V7" i="42"/>
  <c r="V8" i="42"/>
  <c r="I5" i="46"/>
  <c r="I5" i="45"/>
  <c r="K5" i="46"/>
  <c r="K5" i="45"/>
  <c r="G5" i="46"/>
  <c r="G5" i="45"/>
  <c r="Z5" i="46"/>
  <c r="Z5" i="45"/>
  <c r="Q5" i="46"/>
  <c r="Q5" i="45"/>
  <c r="AF5" i="46"/>
  <c r="AF5" i="45"/>
  <c r="AE5" i="46"/>
  <c r="AE5" i="45"/>
  <c r="U5" i="46"/>
  <c r="U5" i="45"/>
  <c r="K11" i="42"/>
  <c r="K3" i="42"/>
  <c r="K10" i="42"/>
  <c r="K6" i="42"/>
  <c r="J3" i="42"/>
  <c r="J11" i="42"/>
  <c r="J6" i="42"/>
  <c r="J10" i="42"/>
  <c r="E4" i="46"/>
  <c r="E4" i="45"/>
  <c r="H9" i="42"/>
  <c r="H7" i="42"/>
  <c r="H8" i="42"/>
  <c r="AB5" i="46"/>
  <c r="AB5" i="45"/>
  <c r="W7" i="42"/>
  <c r="W9" i="42"/>
  <c r="W8" i="42"/>
  <c r="W6" i="42"/>
  <c r="W11" i="42"/>
  <c r="W3" i="42"/>
  <c r="W10" i="42"/>
  <c r="R11" i="42"/>
  <c r="R6" i="42"/>
  <c r="R3" i="42"/>
  <c r="R10" i="42"/>
  <c r="U9" i="42"/>
  <c r="U7" i="42"/>
  <c r="U8" i="42"/>
  <c r="T11" i="42"/>
  <c r="T3" i="42"/>
  <c r="T10" i="42"/>
  <c r="T6" i="42"/>
  <c r="AA3" i="42"/>
  <c r="AA11" i="42"/>
  <c r="AA6" i="42"/>
  <c r="AA10" i="42"/>
  <c r="S7" i="42"/>
  <c r="S9" i="42"/>
  <c r="S8" i="42"/>
  <c r="Y6" i="42"/>
  <c r="Y11" i="42"/>
  <c r="Y3" i="42"/>
  <c r="Y10" i="42"/>
  <c r="AF11" i="42"/>
  <c r="AF6" i="42"/>
  <c r="AF3" i="42"/>
  <c r="AF10" i="42"/>
  <c r="Z6" i="42"/>
  <c r="Z11" i="42"/>
  <c r="Z3" i="42"/>
  <c r="Z10" i="42"/>
  <c r="AD4" i="46"/>
  <c r="AD4" i="45"/>
  <c r="V4" i="46"/>
  <c r="V4" i="45"/>
  <c r="H4" i="46"/>
  <c r="H4" i="45"/>
  <c r="F4" i="46"/>
  <c r="F4" i="45"/>
  <c r="L4" i="46"/>
  <c r="L4" i="45"/>
  <c r="W4" i="46"/>
  <c r="W4" i="45"/>
  <c r="AC4" i="46"/>
  <c r="AC4" i="45"/>
  <c r="J4" i="46"/>
  <c r="J4" i="45"/>
  <c r="I3" i="42"/>
  <c r="I6" i="42"/>
  <c r="I11" i="42"/>
  <c r="I10" i="42"/>
  <c r="AA4" i="46"/>
  <c r="AA4" i="45"/>
  <c r="S5" i="46"/>
  <c r="S5" i="45"/>
  <c r="E3" i="42"/>
  <c r="E6" i="42"/>
  <c r="E11" i="42"/>
  <c r="E10" i="42"/>
  <c r="J9" i="42"/>
  <c r="J7" i="42"/>
  <c r="J8" i="42"/>
  <c r="M5" i="45"/>
  <c r="M5" i="46"/>
  <c r="O3" i="42"/>
  <c r="O11" i="42"/>
  <c r="O10" i="42"/>
  <c r="O6" i="42"/>
  <c r="T9" i="42"/>
  <c r="T7" i="42"/>
  <c r="T8" i="42"/>
  <c r="Y7" i="42"/>
  <c r="Y9" i="42"/>
  <c r="Y8" i="42"/>
  <c r="Z7" i="42"/>
  <c r="Z9" i="42"/>
  <c r="Z8" i="42"/>
  <c r="V5" i="46"/>
  <c r="V5" i="45"/>
  <c r="H5" i="46"/>
  <c r="H5" i="45"/>
  <c r="F5" i="46"/>
  <c r="F5" i="45"/>
  <c r="L5" i="46"/>
  <c r="L5" i="45"/>
  <c r="W5" i="46"/>
  <c r="W5" i="45"/>
  <c r="AC5" i="46"/>
  <c r="AC5" i="45"/>
  <c r="J5" i="46"/>
  <c r="J5" i="45"/>
  <c r="D11" i="42"/>
  <c r="D10" i="42"/>
  <c r="D3" i="42"/>
  <c r="D6" i="42"/>
  <c r="H6" i="42"/>
  <c r="H11" i="42"/>
  <c r="H3" i="42"/>
  <c r="H10" i="42"/>
  <c r="M4" i="46"/>
  <c r="M4" i="45"/>
  <c r="C7" i="42"/>
  <c r="C9" i="42"/>
  <c r="C8" i="42"/>
  <c r="AA5" i="46"/>
  <c r="AA5" i="45"/>
  <c r="Y5" i="46"/>
  <c r="Y5" i="45"/>
  <c r="N6" i="42"/>
  <c r="N11" i="42"/>
  <c r="N3" i="42"/>
  <c r="N10" i="42"/>
  <c r="N9" i="42"/>
  <c r="N7" i="42"/>
  <c r="N8" i="42"/>
  <c r="U3" i="42"/>
  <c r="U6" i="42"/>
  <c r="U10" i="42"/>
  <c r="U11" i="42"/>
  <c r="AA7" i="42"/>
  <c r="AA9" i="42"/>
  <c r="AA8" i="42"/>
  <c r="AF7" i="42"/>
  <c r="AF9" i="42"/>
  <c r="AF8" i="42"/>
  <c r="AD5" i="46"/>
  <c r="AD5" i="45"/>
  <c r="F6" i="42"/>
  <c r="F11" i="42"/>
  <c r="F10" i="42"/>
  <c r="F3" i="42"/>
  <c r="AG6" i="42"/>
  <c r="AG3" i="42"/>
  <c r="AG11" i="42"/>
  <c r="AG10" i="42"/>
  <c r="Q3" i="42"/>
  <c r="Q11" i="42"/>
  <c r="Q6" i="42"/>
  <c r="Q10" i="42"/>
  <c r="X6" i="42"/>
  <c r="X11" i="42"/>
  <c r="X3" i="42"/>
  <c r="X10" i="42"/>
  <c r="P6" i="42"/>
  <c r="P11" i="42"/>
  <c r="P3" i="42"/>
  <c r="P10" i="42"/>
  <c r="G7" i="42"/>
  <c r="G9" i="42"/>
  <c r="G8" i="42"/>
  <c r="M9" i="42"/>
  <c r="M7" i="42"/>
  <c r="M8" i="42"/>
  <c r="L9" i="42"/>
  <c r="L7" i="42"/>
  <c r="L8" i="42"/>
  <c r="R4" i="46"/>
  <c r="R4" i="45"/>
  <c r="AG4" i="46"/>
  <c r="AG4" i="45"/>
  <c r="N4" i="46"/>
  <c r="N4" i="45"/>
  <c r="D4" i="46"/>
  <c r="D4" i="45"/>
  <c r="C4" i="46"/>
  <c r="C4" i="45"/>
  <c r="P4" i="46"/>
  <c r="P4" i="45"/>
  <c r="X4" i="46"/>
  <c r="X4" i="45"/>
  <c r="T4" i="46"/>
  <c r="T4" i="45"/>
  <c r="C3" i="42"/>
  <c r="C11" i="42"/>
  <c r="C10" i="42"/>
  <c r="C6" i="42"/>
  <c r="AB4" i="46"/>
  <c r="AB4" i="45"/>
  <c r="B9" i="42"/>
  <c r="B7" i="42"/>
  <c r="B8" i="42"/>
  <c r="I7" i="42"/>
  <c r="I9" i="42"/>
  <c r="I8" i="42"/>
  <c r="S4" i="46"/>
  <c r="S4" i="45"/>
  <c r="AC9" i="42"/>
  <c r="AC7" i="42"/>
  <c r="AC8" i="42"/>
  <c r="R9" i="42"/>
  <c r="R7" i="42"/>
  <c r="R8" i="42"/>
  <c r="S11" i="42"/>
  <c r="S3" i="42"/>
  <c r="S10" i="42"/>
  <c r="S6" i="42"/>
  <c r="F9" i="42"/>
  <c r="F7" i="42"/>
  <c r="F8" i="42"/>
  <c r="AG7" i="42"/>
  <c r="AG8" i="42"/>
  <c r="AG9" i="42"/>
  <c r="Q7" i="42"/>
  <c r="Q8" i="42"/>
  <c r="Q9" i="42"/>
  <c r="X9" i="42"/>
  <c r="X7" i="42"/>
  <c r="X8" i="42"/>
  <c r="P9" i="42"/>
  <c r="P7" i="42"/>
  <c r="P8" i="42"/>
  <c r="G11" i="42"/>
  <c r="G6" i="42"/>
  <c r="G3" i="42"/>
  <c r="G10" i="42"/>
  <c r="M3" i="42"/>
  <c r="M6" i="42"/>
  <c r="M10" i="42"/>
  <c r="M11" i="42"/>
  <c r="L3" i="42"/>
  <c r="L10" i="42"/>
  <c r="L6" i="42"/>
  <c r="L11" i="42"/>
  <c r="R5" i="45"/>
  <c r="R5" i="46"/>
  <c r="AG5" i="46"/>
  <c r="AG5" i="45"/>
  <c r="N5" i="46"/>
  <c r="N5" i="45"/>
  <c r="D5" i="46"/>
  <c r="D5" i="45"/>
  <c r="C5" i="46"/>
  <c r="C5" i="45"/>
  <c r="P5" i="46"/>
  <c r="P5" i="45"/>
  <c r="X5" i="46"/>
  <c r="X5" i="45"/>
  <c r="T5" i="46"/>
  <c r="T5" i="45"/>
  <c r="AG9" i="45" l="1"/>
  <c r="AG8" i="45"/>
  <c r="AG7" i="45"/>
  <c r="F9" i="45"/>
  <c r="F7" i="45"/>
  <c r="F8" i="45"/>
  <c r="V11" i="45"/>
  <c r="V3" i="45"/>
  <c r="V10" i="45"/>
  <c r="V6" i="45"/>
  <c r="Z9" i="45"/>
  <c r="Z8" i="45"/>
  <c r="Z7" i="45"/>
  <c r="P9" i="46"/>
  <c r="P7" i="46"/>
  <c r="P8" i="46"/>
  <c r="AG9" i="46"/>
  <c r="AG8" i="46"/>
  <c r="AG7" i="46"/>
  <c r="S3" i="45"/>
  <c r="S11" i="45"/>
  <c r="S10" i="45"/>
  <c r="S6" i="45"/>
  <c r="AB3" i="45"/>
  <c r="AB11" i="45"/>
  <c r="AB6" i="45"/>
  <c r="AB10" i="45"/>
  <c r="X11" i="45"/>
  <c r="X3" i="45"/>
  <c r="X10" i="45"/>
  <c r="X6" i="45"/>
  <c r="N11" i="45"/>
  <c r="N3" i="45"/>
  <c r="N10" i="45"/>
  <c r="N6" i="45"/>
  <c r="AA9" i="45"/>
  <c r="AA8" i="45"/>
  <c r="AA7" i="45"/>
  <c r="J9" i="46"/>
  <c r="J7" i="46"/>
  <c r="J8" i="46"/>
  <c r="F9" i="46"/>
  <c r="F7" i="46"/>
  <c r="F8" i="46"/>
  <c r="W3" i="46"/>
  <c r="W11" i="46"/>
  <c r="W10" i="46"/>
  <c r="W6" i="46"/>
  <c r="V3" i="46"/>
  <c r="V11" i="46"/>
  <c r="V10" i="46"/>
  <c r="V6" i="46"/>
  <c r="AB9" i="45"/>
  <c r="AB8" i="45"/>
  <c r="AB7" i="45"/>
  <c r="U9" i="46"/>
  <c r="U7" i="46"/>
  <c r="U8" i="46"/>
  <c r="Z9" i="46"/>
  <c r="Z8" i="46"/>
  <c r="Z7" i="46"/>
  <c r="Y11" i="46"/>
  <c r="Y10" i="46"/>
  <c r="Y3" i="46"/>
  <c r="Y6" i="46"/>
  <c r="AE11" i="46"/>
  <c r="AE3" i="46"/>
  <c r="AE6" i="46"/>
  <c r="AE10" i="46"/>
  <c r="G11" i="46"/>
  <c r="G3" i="46"/>
  <c r="G10" i="46"/>
  <c r="G6" i="46"/>
  <c r="B4" i="46"/>
  <c r="B4" i="45"/>
  <c r="C9" i="45"/>
  <c r="C7" i="45"/>
  <c r="C8" i="45"/>
  <c r="R9" i="46"/>
  <c r="R7" i="46"/>
  <c r="R8" i="46"/>
  <c r="S11" i="46"/>
  <c r="S3" i="46"/>
  <c r="S10" i="46"/>
  <c r="S6" i="46"/>
  <c r="AB3" i="46"/>
  <c r="AB11" i="46"/>
  <c r="AB6" i="46"/>
  <c r="AB10" i="46"/>
  <c r="X11" i="46"/>
  <c r="X3" i="46"/>
  <c r="X10" i="46"/>
  <c r="X6" i="46"/>
  <c r="N3" i="46"/>
  <c r="N11" i="46"/>
  <c r="N10" i="46"/>
  <c r="N6" i="46"/>
  <c r="AA9" i="46"/>
  <c r="AA8" i="46"/>
  <c r="AA7" i="46"/>
  <c r="AC9" i="45"/>
  <c r="AC8" i="45"/>
  <c r="AC7" i="45"/>
  <c r="H9" i="45"/>
  <c r="H7" i="45"/>
  <c r="H8" i="45"/>
  <c r="L11" i="45"/>
  <c r="L3" i="45"/>
  <c r="L10" i="45"/>
  <c r="L6" i="45"/>
  <c r="AD3" i="45"/>
  <c r="AD11" i="45"/>
  <c r="AD6" i="45"/>
  <c r="AD10" i="45"/>
  <c r="AB9" i="46"/>
  <c r="AB8" i="46"/>
  <c r="AB7" i="46"/>
  <c r="AE9" i="45"/>
  <c r="AE8" i="45"/>
  <c r="AE7" i="45"/>
  <c r="G9" i="45"/>
  <c r="G7" i="45"/>
  <c r="G8" i="45"/>
  <c r="AF11" i="45"/>
  <c r="AF3" i="45"/>
  <c r="AF6" i="45"/>
  <c r="AF10" i="45"/>
  <c r="K3" i="45"/>
  <c r="K11" i="45"/>
  <c r="K10" i="45"/>
  <c r="K6" i="45"/>
  <c r="T11" i="46"/>
  <c r="T3" i="46"/>
  <c r="T10" i="46"/>
  <c r="T6" i="46"/>
  <c r="U9" i="45"/>
  <c r="U7" i="45"/>
  <c r="U8" i="45"/>
  <c r="AG3" i="45"/>
  <c r="AG11" i="45"/>
  <c r="AG6" i="45"/>
  <c r="AG10" i="45"/>
  <c r="L3" i="46"/>
  <c r="L11" i="46"/>
  <c r="L10" i="46"/>
  <c r="L6" i="46"/>
  <c r="AE9" i="46"/>
  <c r="AE8" i="46"/>
  <c r="AE7" i="46"/>
  <c r="E9" i="45"/>
  <c r="E7" i="45"/>
  <c r="E8" i="45"/>
  <c r="AF11" i="46"/>
  <c r="AF6" i="46"/>
  <c r="AF3" i="46"/>
  <c r="AF10" i="46"/>
  <c r="O11" i="45"/>
  <c r="O3" i="45"/>
  <c r="O10" i="45"/>
  <c r="O6" i="45"/>
  <c r="T9" i="45"/>
  <c r="T7" i="45"/>
  <c r="T8" i="45"/>
  <c r="D9" i="45"/>
  <c r="D7" i="45"/>
  <c r="D8" i="45"/>
  <c r="P11" i="46"/>
  <c r="P3" i="46"/>
  <c r="P10" i="46"/>
  <c r="P6" i="46"/>
  <c r="AG11" i="46"/>
  <c r="AG6" i="46"/>
  <c r="AG10" i="46"/>
  <c r="AG3" i="46"/>
  <c r="AD9" i="45"/>
  <c r="AD8" i="45"/>
  <c r="AD7" i="45"/>
  <c r="W9" i="45"/>
  <c r="W7" i="45"/>
  <c r="W8" i="45"/>
  <c r="V9" i="45"/>
  <c r="V7" i="45"/>
  <c r="V8" i="45"/>
  <c r="M9" i="45"/>
  <c r="M7" i="45"/>
  <c r="M8" i="45"/>
  <c r="S9" i="45"/>
  <c r="S7" i="45"/>
  <c r="S8" i="45"/>
  <c r="J3" i="45"/>
  <c r="J11" i="45"/>
  <c r="J10" i="45"/>
  <c r="J6" i="45"/>
  <c r="F11" i="45"/>
  <c r="F3" i="45"/>
  <c r="F10" i="45"/>
  <c r="F6" i="45"/>
  <c r="AF9" i="45"/>
  <c r="AF8" i="45"/>
  <c r="AF7" i="45"/>
  <c r="K9" i="45"/>
  <c r="K7" i="45"/>
  <c r="K8" i="45"/>
  <c r="E9" i="46"/>
  <c r="E7" i="46"/>
  <c r="E8" i="46"/>
  <c r="Q3" i="45"/>
  <c r="Q11" i="45"/>
  <c r="Q10" i="45"/>
  <c r="Q6" i="45"/>
  <c r="I3" i="45"/>
  <c r="I11" i="45"/>
  <c r="I10" i="45"/>
  <c r="I6" i="45"/>
  <c r="O3" i="46"/>
  <c r="O11" i="46"/>
  <c r="O10" i="46"/>
  <c r="O6" i="46"/>
  <c r="D3" i="46"/>
  <c r="D11" i="46"/>
  <c r="D10" i="46"/>
  <c r="D6" i="46"/>
  <c r="J9" i="45"/>
  <c r="J7" i="45"/>
  <c r="J8" i="45"/>
  <c r="G11" i="45"/>
  <c r="G3" i="45"/>
  <c r="G10" i="45"/>
  <c r="G6" i="45"/>
  <c r="R9" i="45"/>
  <c r="R7" i="45"/>
  <c r="R8" i="45"/>
  <c r="K11" i="46"/>
  <c r="K3" i="46"/>
  <c r="K10" i="46"/>
  <c r="K6" i="46"/>
  <c r="C3" i="45"/>
  <c r="C11" i="45"/>
  <c r="C10" i="45"/>
  <c r="C6" i="45"/>
  <c r="AD9" i="46"/>
  <c r="AD8" i="46"/>
  <c r="AD7" i="46"/>
  <c r="W9" i="46"/>
  <c r="W7" i="46"/>
  <c r="W8" i="46"/>
  <c r="F11" i="46"/>
  <c r="F3" i="46"/>
  <c r="F10" i="46"/>
  <c r="F6" i="46"/>
  <c r="AF9" i="46"/>
  <c r="AF8" i="46"/>
  <c r="AF7" i="46"/>
  <c r="K9" i="46"/>
  <c r="K7" i="46"/>
  <c r="K8" i="46"/>
  <c r="Q11" i="46"/>
  <c r="Q10" i="46"/>
  <c r="Q6" i="46"/>
  <c r="Q3" i="46"/>
  <c r="I11" i="46"/>
  <c r="I10" i="46"/>
  <c r="I3" i="46"/>
  <c r="I6" i="46"/>
  <c r="P9" i="45"/>
  <c r="P7" i="45"/>
  <c r="P8" i="45"/>
  <c r="Y9" i="46"/>
  <c r="Y7" i="46"/>
  <c r="Y8" i="46"/>
  <c r="W11" i="45"/>
  <c r="W3" i="45"/>
  <c r="W10" i="45"/>
  <c r="W6" i="45"/>
  <c r="Y3" i="45"/>
  <c r="Y10" i="45"/>
  <c r="Y11" i="45"/>
  <c r="Y6" i="45"/>
  <c r="AE11" i="45"/>
  <c r="AE3" i="45"/>
  <c r="AE6" i="45"/>
  <c r="AE10" i="45"/>
  <c r="B5" i="45"/>
  <c r="B5" i="46"/>
  <c r="P11" i="45"/>
  <c r="P3" i="45"/>
  <c r="P10" i="45"/>
  <c r="P6" i="45"/>
  <c r="AC9" i="46"/>
  <c r="AC8" i="46"/>
  <c r="AC7" i="46"/>
  <c r="H9" i="46"/>
  <c r="H8" i="46"/>
  <c r="H7" i="46"/>
  <c r="M9" i="46"/>
  <c r="M7" i="46"/>
  <c r="M8" i="46"/>
  <c r="G9" i="46"/>
  <c r="G7" i="46"/>
  <c r="G8" i="46"/>
  <c r="D9" i="46"/>
  <c r="D7" i="46"/>
  <c r="D8" i="46"/>
  <c r="R3" i="45"/>
  <c r="R11" i="45"/>
  <c r="R10" i="45"/>
  <c r="R6" i="45"/>
  <c r="S9" i="46"/>
  <c r="S7" i="46"/>
  <c r="S8" i="46"/>
  <c r="J11" i="46"/>
  <c r="J3" i="46"/>
  <c r="J10" i="46"/>
  <c r="J6" i="46"/>
  <c r="X9" i="45"/>
  <c r="X7" i="45"/>
  <c r="X8" i="45"/>
  <c r="N9" i="45"/>
  <c r="N7" i="45"/>
  <c r="N8" i="45"/>
  <c r="C3" i="46"/>
  <c r="C11" i="46"/>
  <c r="C10" i="46"/>
  <c r="C6" i="46"/>
  <c r="R11" i="46"/>
  <c r="R3" i="46"/>
  <c r="R10" i="46"/>
  <c r="R6" i="46"/>
  <c r="M11" i="45"/>
  <c r="M3" i="45"/>
  <c r="M10" i="45"/>
  <c r="M6" i="45"/>
  <c r="L9" i="45"/>
  <c r="L7" i="45"/>
  <c r="L8" i="45"/>
  <c r="AA3" i="45"/>
  <c r="AA11" i="45"/>
  <c r="AA6" i="45"/>
  <c r="AA10" i="45"/>
  <c r="AC3" i="45"/>
  <c r="AC11" i="45"/>
  <c r="AC6" i="45"/>
  <c r="AC10" i="45"/>
  <c r="H11" i="45"/>
  <c r="H3" i="45"/>
  <c r="H10" i="45"/>
  <c r="H6" i="45"/>
  <c r="E3" i="45"/>
  <c r="E11" i="45"/>
  <c r="E10" i="45"/>
  <c r="E6" i="45"/>
  <c r="Q9" i="45"/>
  <c r="Q7" i="45"/>
  <c r="Q8" i="45"/>
  <c r="I9" i="45"/>
  <c r="I7" i="45"/>
  <c r="I8" i="45"/>
  <c r="U11" i="45"/>
  <c r="U3" i="45"/>
  <c r="U10" i="45"/>
  <c r="U6" i="45"/>
  <c r="Z3" i="45"/>
  <c r="Z11" i="45"/>
  <c r="Z6" i="45"/>
  <c r="Z10" i="45"/>
  <c r="O9" i="45"/>
  <c r="O7" i="45"/>
  <c r="O8" i="45"/>
  <c r="C9" i="46"/>
  <c r="C7" i="46"/>
  <c r="C8" i="46"/>
  <c r="AD11" i="46"/>
  <c r="AD3" i="46"/>
  <c r="AD6" i="46"/>
  <c r="AD10" i="46"/>
  <c r="T9" i="46"/>
  <c r="T7" i="46"/>
  <c r="T8" i="46"/>
  <c r="V9" i="46"/>
  <c r="V7" i="46"/>
  <c r="V8" i="46"/>
  <c r="X9" i="46"/>
  <c r="X7" i="46"/>
  <c r="X8" i="46"/>
  <c r="N9" i="46"/>
  <c r="N7" i="46"/>
  <c r="N8" i="46"/>
  <c r="T3" i="45"/>
  <c r="T11" i="45"/>
  <c r="T10" i="45"/>
  <c r="T6" i="45"/>
  <c r="D3" i="45"/>
  <c r="D11" i="45"/>
  <c r="D10" i="45"/>
  <c r="D6" i="45"/>
  <c r="Y9" i="45"/>
  <c r="Y7" i="45"/>
  <c r="Y8" i="45"/>
  <c r="M3" i="46"/>
  <c r="M11" i="46"/>
  <c r="M10" i="46"/>
  <c r="M6" i="46"/>
  <c r="L9" i="46"/>
  <c r="L7" i="46"/>
  <c r="L8" i="46"/>
  <c r="AA3" i="46"/>
  <c r="AA11" i="46"/>
  <c r="AA6" i="46"/>
  <c r="AA10" i="46"/>
  <c r="AC3" i="46"/>
  <c r="AC11" i="46"/>
  <c r="AC6" i="46"/>
  <c r="AC10" i="46"/>
  <c r="H11" i="46"/>
  <c r="H3" i="46"/>
  <c r="H10" i="46"/>
  <c r="H6" i="46"/>
  <c r="E11" i="46"/>
  <c r="E3" i="46"/>
  <c r="E10" i="46"/>
  <c r="E6" i="46"/>
  <c r="Q9" i="46"/>
  <c r="Q7" i="46"/>
  <c r="Q8" i="46"/>
  <c r="I9" i="46"/>
  <c r="I7" i="46"/>
  <c r="I8" i="46"/>
  <c r="U11" i="46"/>
  <c r="U3" i="46"/>
  <c r="U10" i="46"/>
  <c r="U6" i="46"/>
  <c r="Z11" i="46"/>
  <c r="Z6" i="46"/>
  <c r="Z3" i="46"/>
  <c r="Z10" i="46"/>
  <c r="O9" i="46"/>
  <c r="O7" i="46"/>
  <c r="O8" i="46"/>
  <c r="B11" i="6"/>
  <c r="C11" i="6"/>
  <c r="D11" i="6"/>
  <c r="E11" i="6"/>
  <c r="F11" i="6"/>
  <c r="B9" i="6"/>
  <c r="B10" i="6"/>
  <c r="D9" i="6"/>
  <c r="E9" i="6"/>
  <c r="F9" i="6"/>
  <c r="D10" i="6"/>
  <c r="E10" i="6"/>
  <c r="F10" i="6"/>
  <c r="C10" i="6"/>
  <c r="C9" i="6"/>
  <c r="AG14" i="6" l="1"/>
  <c r="AC14" i="6"/>
  <c r="Y14" i="6"/>
  <c r="U14" i="6"/>
  <c r="U19" i="6" s="1"/>
  <c r="Q14" i="6"/>
  <c r="AF14" i="6"/>
  <c r="AB14" i="6"/>
  <c r="AB19" i="6" s="1"/>
  <c r="X14" i="6"/>
  <c r="X19" i="6" s="1"/>
  <c r="T14" i="6"/>
  <c r="P14" i="6"/>
  <c r="AE14" i="6"/>
  <c r="AA14" i="6"/>
  <c r="AA19" i="6" s="1"/>
  <c r="W14" i="6"/>
  <c r="S14" i="6"/>
  <c r="O14" i="6"/>
  <c r="O19" i="6" s="1"/>
  <c r="AD14" i="6"/>
  <c r="AD19" i="6" s="1"/>
  <c r="Z14" i="6"/>
  <c r="V14" i="6"/>
  <c r="R14" i="6"/>
  <c r="R19" i="6" s="1"/>
  <c r="N14" i="6"/>
  <c r="N19" i="6" s="1"/>
  <c r="M16" i="6"/>
  <c r="I16" i="6"/>
  <c r="E16" i="6"/>
  <c r="E21" i="6" s="1"/>
  <c r="L16" i="6"/>
  <c r="L21" i="6" s="1"/>
  <c r="H16" i="6"/>
  <c r="D16" i="6"/>
  <c r="K16" i="6"/>
  <c r="K21" i="6" s="1"/>
  <c r="G16" i="6"/>
  <c r="G21" i="6" s="1"/>
  <c r="J16" i="6"/>
  <c r="F16" i="6"/>
  <c r="M14" i="6"/>
  <c r="M19" i="6" s="1"/>
  <c r="I14" i="6"/>
  <c r="I19" i="6" s="1"/>
  <c r="E14" i="6"/>
  <c r="L14" i="6"/>
  <c r="H14" i="6"/>
  <c r="D14" i="6"/>
  <c r="D19" i="6" s="1"/>
  <c r="K14" i="6"/>
  <c r="G14" i="6"/>
  <c r="J14" i="6"/>
  <c r="J19" i="6" s="1"/>
  <c r="F14" i="6"/>
  <c r="F19" i="6" s="1"/>
  <c r="AG15" i="6"/>
  <c r="AC15" i="6"/>
  <c r="Y15" i="6"/>
  <c r="U15" i="6"/>
  <c r="U20" i="6" s="1"/>
  <c r="Q15" i="6"/>
  <c r="AF15" i="6"/>
  <c r="AB15" i="6"/>
  <c r="AB20" i="6" s="1"/>
  <c r="X15" i="6"/>
  <c r="X20" i="6" s="1"/>
  <c r="T15" i="6"/>
  <c r="P15" i="6"/>
  <c r="AE15" i="6"/>
  <c r="AE20" i="6" s="1"/>
  <c r="AA15" i="6"/>
  <c r="AA20" i="6" s="1"/>
  <c r="W15" i="6"/>
  <c r="S15" i="6"/>
  <c r="O15" i="6"/>
  <c r="O20" i="6" s="1"/>
  <c r="AD15" i="6"/>
  <c r="AD20" i="6" s="1"/>
  <c r="Z15" i="6"/>
  <c r="V15" i="6"/>
  <c r="R15" i="6"/>
  <c r="R20" i="6" s="1"/>
  <c r="N15" i="6"/>
  <c r="N20" i="6" s="1"/>
  <c r="C15" i="6"/>
  <c r="B15" i="6"/>
  <c r="C16" i="6"/>
  <c r="C21" i="6" s="1"/>
  <c r="B16" i="6"/>
  <c r="M15" i="6"/>
  <c r="I15" i="6"/>
  <c r="E15" i="6"/>
  <c r="E20" i="6" s="1"/>
  <c r="L15" i="6"/>
  <c r="L20" i="6" s="1"/>
  <c r="H15" i="6"/>
  <c r="D15" i="6"/>
  <c r="K15" i="6"/>
  <c r="K20" i="6" s="1"/>
  <c r="G15" i="6"/>
  <c r="G20" i="6" s="1"/>
  <c r="J15" i="6"/>
  <c r="F15" i="6"/>
  <c r="C14" i="6"/>
  <c r="AG16" i="6"/>
  <c r="AG21" i="6" s="1"/>
  <c r="AC16" i="6"/>
  <c r="Y16" i="6"/>
  <c r="Y21" i="6" s="1"/>
  <c r="U16" i="6"/>
  <c r="U21" i="6" s="1"/>
  <c r="Q16" i="6"/>
  <c r="Q21" i="6" s="1"/>
  <c r="AB16" i="6"/>
  <c r="AB21" i="6" s="1"/>
  <c r="X16" i="6"/>
  <c r="X21" i="6" s="1"/>
  <c r="T16" i="6"/>
  <c r="T21" i="6" s="1"/>
  <c r="P16" i="6"/>
  <c r="AF16" i="6"/>
  <c r="AF21" i="6" s="1"/>
  <c r="AE16" i="6"/>
  <c r="AA16" i="6"/>
  <c r="AA21" i="6" s="1"/>
  <c r="W16" i="6"/>
  <c r="W21" i="6" s="1"/>
  <c r="S16" i="6"/>
  <c r="O16" i="6"/>
  <c r="O21" i="6" s="1"/>
  <c r="Z16" i="6"/>
  <c r="Z21" i="6" s="1"/>
  <c r="V16" i="6"/>
  <c r="V21" i="6" s="1"/>
  <c r="R16" i="6"/>
  <c r="R21" i="6" s="1"/>
  <c r="N16" i="6"/>
  <c r="N21" i="6" s="1"/>
  <c r="AD16" i="6"/>
  <c r="AD21" i="6" s="1"/>
  <c r="B9" i="46"/>
  <c r="B7" i="46"/>
  <c r="B8" i="46"/>
  <c r="B9" i="45"/>
  <c r="B7" i="45"/>
  <c r="B8" i="45"/>
  <c r="B11" i="45"/>
  <c r="B10" i="45"/>
  <c r="B3" i="45"/>
  <c r="B6" i="45"/>
  <c r="B3" i="46"/>
  <c r="B11" i="46"/>
  <c r="B10" i="46"/>
  <c r="B6" i="46"/>
  <c r="C38" i="6"/>
  <c r="J38" i="6"/>
  <c r="I38" i="6"/>
  <c r="G38" i="6"/>
  <c r="H38" i="6"/>
  <c r="F38" i="6"/>
  <c r="M38" i="6"/>
  <c r="E38" i="6"/>
  <c r="K38" i="6"/>
  <c r="L38" i="6"/>
  <c r="D38" i="6"/>
  <c r="C37" i="6"/>
  <c r="Z37" i="6"/>
  <c r="R37" i="6"/>
  <c r="O37" i="6"/>
  <c r="AG37" i="6"/>
  <c r="Y37" i="6"/>
  <c r="Q37" i="6"/>
  <c r="AF37" i="6"/>
  <c r="X37" i="6"/>
  <c r="P37" i="6"/>
  <c r="AE37" i="6"/>
  <c r="W37" i="6"/>
  <c r="AD37" i="6"/>
  <c r="V37" i="6"/>
  <c r="N37" i="6"/>
  <c r="AA37" i="6"/>
  <c r="AC37" i="6"/>
  <c r="U37" i="6"/>
  <c r="S37" i="6"/>
  <c r="AB37" i="6"/>
  <c r="T37" i="6"/>
  <c r="J37" i="6"/>
  <c r="I37" i="6"/>
  <c r="G37" i="6"/>
  <c r="H37" i="6"/>
  <c r="F37" i="6"/>
  <c r="M37" i="6"/>
  <c r="E37" i="6"/>
  <c r="L37" i="6"/>
  <c r="D37" i="6"/>
  <c r="K37" i="6"/>
  <c r="F21" i="6"/>
  <c r="Z38" i="6"/>
  <c r="R38" i="6"/>
  <c r="W38" i="6"/>
  <c r="AG38" i="6"/>
  <c r="Y38" i="6"/>
  <c r="Q38" i="6"/>
  <c r="AF38" i="6"/>
  <c r="X38" i="6"/>
  <c r="P38" i="6"/>
  <c r="AE38" i="6"/>
  <c r="O38" i="6"/>
  <c r="AD38" i="6"/>
  <c r="V38" i="6"/>
  <c r="N38" i="6"/>
  <c r="S38" i="6"/>
  <c r="AC38" i="6"/>
  <c r="U38" i="6"/>
  <c r="AB38" i="6"/>
  <c r="T38" i="6"/>
  <c r="AA38" i="6"/>
  <c r="H21" i="6"/>
  <c r="I21" i="6"/>
  <c r="M21" i="6"/>
  <c r="S21" i="6"/>
  <c r="J21" i="6"/>
  <c r="D21" i="6"/>
  <c r="AC21" i="6"/>
  <c r="AE21" i="6"/>
  <c r="P21" i="6"/>
  <c r="C20" i="6"/>
  <c r="H20" i="6"/>
  <c r="T20" i="6"/>
  <c r="W19" i="6"/>
  <c r="L19" i="6"/>
  <c r="S20" i="6"/>
  <c r="J20" i="6"/>
  <c r="K19" i="6"/>
  <c r="Z20" i="6"/>
  <c r="AC19" i="6"/>
  <c r="E19" i="6"/>
  <c r="AE19" i="6"/>
  <c r="V19" i="6"/>
  <c r="I20" i="6"/>
  <c r="AG20" i="6"/>
  <c r="Y20" i="6"/>
  <c r="Q20" i="6"/>
  <c r="T19" i="6"/>
  <c r="C19" i="6"/>
  <c r="AF20" i="6"/>
  <c r="P20" i="6"/>
  <c r="S19" i="6"/>
  <c r="H19" i="6"/>
  <c r="W20" i="6"/>
  <c r="Z19" i="6"/>
  <c r="Q19" i="6"/>
  <c r="D20" i="6"/>
  <c r="F20" i="6"/>
  <c r="G19" i="6"/>
  <c r="V20" i="6"/>
  <c r="AG19" i="6"/>
  <c r="Y19" i="6"/>
  <c r="M20" i="6"/>
  <c r="AC20" i="6"/>
  <c r="AF19" i="6"/>
  <c r="P19" i="6"/>
  <c r="AA5" i="40" l="1"/>
  <c r="AA5" i="41"/>
  <c r="AA5" i="38"/>
  <c r="AA5" i="39"/>
  <c r="T5" i="41"/>
  <c r="T5" i="39"/>
  <c r="T5" i="40"/>
  <c r="T5" i="38"/>
  <c r="K4" i="40"/>
  <c r="K4" i="38"/>
  <c r="K4" i="41"/>
  <c r="K4" i="39"/>
  <c r="R4" i="39"/>
  <c r="R4" i="40"/>
  <c r="R4" i="41"/>
  <c r="R4" i="38"/>
  <c r="AD5" i="39"/>
  <c r="AD5" i="40"/>
  <c r="AD5" i="41"/>
  <c r="AD5" i="38"/>
  <c r="O5" i="40"/>
  <c r="O5" i="41"/>
  <c r="O5" i="39"/>
  <c r="O5" i="38"/>
  <c r="W5" i="40"/>
  <c r="W5" i="41"/>
  <c r="W5" i="38"/>
  <c r="W5" i="39"/>
  <c r="I4" i="39"/>
  <c r="I4" i="40"/>
  <c r="I4" i="38"/>
  <c r="I4" i="41"/>
  <c r="N4" i="39"/>
  <c r="N4" i="40"/>
  <c r="N4" i="41"/>
  <c r="N4" i="38"/>
  <c r="AE4" i="40"/>
  <c r="AE4" i="41"/>
  <c r="AE4" i="39"/>
  <c r="AE4" i="38"/>
  <c r="E5" i="39"/>
  <c r="E5" i="38"/>
  <c r="E5" i="40"/>
  <c r="E5" i="41"/>
  <c r="C5" i="40"/>
  <c r="C5" i="41"/>
  <c r="C5" i="38"/>
  <c r="C5" i="39"/>
  <c r="N5" i="39"/>
  <c r="N5" i="40"/>
  <c r="N5" i="41"/>
  <c r="N5" i="38"/>
  <c r="Q5" i="39"/>
  <c r="Q5" i="40"/>
  <c r="Q5" i="38"/>
  <c r="Q5" i="41"/>
  <c r="D4" i="41"/>
  <c r="D4" i="38"/>
  <c r="D4" i="39"/>
  <c r="D4" i="40"/>
  <c r="J4" i="39"/>
  <c r="J4" i="40"/>
  <c r="J4" i="41"/>
  <c r="J4" i="38"/>
  <c r="V4" i="39"/>
  <c r="V4" i="40"/>
  <c r="V4" i="41"/>
  <c r="V4" i="38"/>
  <c r="Y4" i="39"/>
  <c r="Y4" i="40"/>
  <c r="Y4" i="38"/>
  <c r="Y4" i="41"/>
  <c r="Z4" i="39"/>
  <c r="Z4" i="40"/>
  <c r="Z4" i="41"/>
  <c r="Z4" i="38"/>
  <c r="D5" i="41"/>
  <c r="D5" i="39"/>
  <c r="D5" i="38"/>
  <c r="D5" i="40"/>
  <c r="M5" i="39"/>
  <c r="M5" i="40"/>
  <c r="M5" i="41"/>
  <c r="M5" i="38"/>
  <c r="I5" i="39"/>
  <c r="I5" i="40"/>
  <c r="I5" i="41"/>
  <c r="I5" i="38"/>
  <c r="B5" i="39"/>
  <c r="B5" i="40"/>
  <c r="B5" i="41"/>
  <c r="B5" i="38"/>
  <c r="AG5" i="41"/>
  <c r="AG5" i="39"/>
  <c r="AG5" i="40"/>
  <c r="AG5" i="38"/>
  <c r="S5" i="40"/>
  <c r="S5" i="41"/>
  <c r="S5" i="38"/>
  <c r="S5" i="39"/>
  <c r="AF5" i="41"/>
  <c r="AF5" i="39"/>
  <c r="AF5" i="38"/>
  <c r="AF5" i="40"/>
  <c r="M4" i="39"/>
  <c r="M4" i="40"/>
  <c r="M4" i="38"/>
  <c r="M4" i="41"/>
  <c r="S4" i="40"/>
  <c r="S4" i="38"/>
  <c r="S4" i="41"/>
  <c r="S4" i="39"/>
  <c r="Q4" i="39"/>
  <c r="Q4" i="40"/>
  <c r="Q4" i="38"/>
  <c r="Q4" i="41"/>
  <c r="B4" i="39"/>
  <c r="B4" i="40"/>
  <c r="B4" i="41"/>
  <c r="B4" i="38"/>
  <c r="G5" i="40"/>
  <c r="G5" i="41"/>
  <c r="G5" i="38"/>
  <c r="G5" i="39"/>
  <c r="AB5" i="41"/>
  <c r="AB5" i="39"/>
  <c r="AB5" i="40"/>
  <c r="AB5" i="38"/>
  <c r="AE5" i="40"/>
  <c r="AE5" i="41"/>
  <c r="AE5" i="39"/>
  <c r="AE5" i="38"/>
  <c r="R5" i="39"/>
  <c r="R5" i="40"/>
  <c r="R5" i="41"/>
  <c r="R5" i="38"/>
  <c r="F4" i="39"/>
  <c r="F4" i="40"/>
  <c r="F4" i="41"/>
  <c r="F4" i="38"/>
  <c r="U4" i="39"/>
  <c r="U4" i="40"/>
  <c r="U4" i="38"/>
  <c r="U4" i="41"/>
  <c r="P4" i="41"/>
  <c r="P4" i="38"/>
  <c r="P4" i="39"/>
  <c r="P4" i="40"/>
  <c r="U5" i="39"/>
  <c r="U5" i="40"/>
  <c r="U5" i="38"/>
  <c r="U5" i="41"/>
  <c r="V5" i="39"/>
  <c r="V5" i="40"/>
  <c r="V5" i="41"/>
  <c r="V5" i="38"/>
  <c r="P5" i="41"/>
  <c r="P5" i="39"/>
  <c r="P5" i="38"/>
  <c r="P5" i="40"/>
  <c r="Y5" i="39"/>
  <c r="Y5" i="40"/>
  <c r="Y5" i="41"/>
  <c r="Y5" i="38"/>
  <c r="Z5" i="39"/>
  <c r="Z5" i="40"/>
  <c r="Z5" i="41"/>
  <c r="Z5" i="38"/>
  <c r="L4" i="41"/>
  <c r="L4" i="38"/>
  <c r="L4" i="39"/>
  <c r="L4" i="40"/>
  <c r="H4" i="41"/>
  <c r="H4" i="38"/>
  <c r="H4" i="39"/>
  <c r="H4" i="40"/>
  <c r="T4" i="41"/>
  <c r="T4" i="38"/>
  <c r="T4" i="39"/>
  <c r="T4" i="40"/>
  <c r="AC4" i="39"/>
  <c r="AC4" i="40"/>
  <c r="AC4" i="38"/>
  <c r="AC4" i="41"/>
  <c r="AD4" i="39"/>
  <c r="AD4" i="40"/>
  <c r="AD4" i="41"/>
  <c r="AD4" i="38"/>
  <c r="X4" i="41"/>
  <c r="X4" i="38"/>
  <c r="X4" i="39"/>
  <c r="X4" i="40"/>
  <c r="AG4" i="39"/>
  <c r="AG4" i="40"/>
  <c r="AG4" i="38"/>
  <c r="AG4" i="41"/>
  <c r="L5" i="41"/>
  <c r="L5" i="39"/>
  <c r="L5" i="40"/>
  <c r="L5" i="38"/>
  <c r="F5" i="39"/>
  <c r="F5" i="40"/>
  <c r="F5" i="41"/>
  <c r="F5" i="38"/>
  <c r="J5" i="39"/>
  <c r="J5" i="40"/>
  <c r="J5" i="41"/>
  <c r="J5" i="38"/>
  <c r="AC5" i="39"/>
  <c r="AC5" i="40"/>
  <c r="AC5" i="41"/>
  <c r="AC5" i="38"/>
  <c r="X5" i="41"/>
  <c r="X5" i="39"/>
  <c r="X5" i="40"/>
  <c r="X5" i="38"/>
  <c r="E4" i="39"/>
  <c r="E4" i="40"/>
  <c r="E4" i="38"/>
  <c r="E4" i="41"/>
  <c r="G4" i="40"/>
  <c r="G4" i="38"/>
  <c r="G4" i="41"/>
  <c r="G4" i="39"/>
  <c r="AB4" i="41"/>
  <c r="AB4" i="38"/>
  <c r="AB4" i="39"/>
  <c r="AB4" i="40"/>
  <c r="AA4" i="40"/>
  <c r="AA4" i="41"/>
  <c r="AA4" i="38"/>
  <c r="AA4" i="39"/>
  <c r="W4" i="40"/>
  <c r="W4" i="38"/>
  <c r="W4" i="41"/>
  <c r="W4" i="39"/>
  <c r="AF4" i="41"/>
  <c r="AF4" i="38"/>
  <c r="AF4" i="39"/>
  <c r="AF4" i="40"/>
  <c r="O4" i="40"/>
  <c r="O4" i="38"/>
  <c r="O4" i="41"/>
  <c r="O4" i="39"/>
  <c r="C4" i="40"/>
  <c r="C4" i="38"/>
  <c r="C4" i="41"/>
  <c r="C4" i="39"/>
  <c r="K5" i="40"/>
  <c r="K5" i="41"/>
  <c r="K5" i="38"/>
  <c r="K5" i="39"/>
  <c r="H5" i="41"/>
  <c r="H5" i="39"/>
  <c r="H5" i="38"/>
  <c r="H5" i="40"/>
  <c r="J7" i="18"/>
  <c r="J7" i="34"/>
  <c r="AG4" i="18"/>
  <c r="AG4" i="34"/>
  <c r="B5" i="18"/>
  <c r="B5" i="34"/>
  <c r="V7" i="34"/>
  <c r="V7" i="18"/>
  <c r="Z4" i="18"/>
  <c r="Z4" i="34"/>
  <c r="AG5" i="18"/>
  <c r="AG5" i="34"/>
  <c r="Y7" i="18"/>
  <c r="Y7" i="34"/>
  <c r="O5" i="34"/>
  <c r="O5" i="18"/>
  <c r="J4" i="18"/>
  <c r="J4" i="34"/>
  <c r="N7" i="34"/>
  <c r="N7" i="18"/>
  <c r="I7" i="18"/>
  <c r="I7" i="34"/>
  <c r="AG7" i="18"/>
  <c r="AG7" i="34"/>
  <c r="X4" i="34"/>
  <c r="X4" i="18"/>
  <c r="W5" i="34"/>
  <c r="W5" i="18"/>
  <c r="I4" i="18"/>
  <c r="I4" i="34"/>
  <c r="I5" i="34"/>
  <c r="I5" i="18"/>
  <c r="R5" i="18"/>
  <c r="R5" i="34"/>
  <c r="L4" i="34"/>
  <c r="L4" i="18"/>
  <c r="L5" i="18"/>
  <c r="L5" i="34"/>
  <c r="X7" i="18"/>
  <c r="X7" i="34"/>
  <c r="AB7" i="34"/>
  <c r="AB7" i="18"/>
  <c r="S7" i="34"/>
  <c r="S7" i="18"/>
  <c r="H7" i="18"/>
  <c r="H7" i="34"/>
  <c r="F7" i="34"/>
  <c r="F7" i="18"/>
  <c r="E4" i="34"/>
  <c r="E4" i="18"/>
  <c r="G7" i="34"/>
  <c r="G7" i="18"/>
  <c r="P5" i="18"/>
  <c r="P5" i="34"/>
  <c r="H5" i="34"/>
  <c r="H5" i="18"/>
  <c r="M7" i="34"/>
  <c r="M7" i="18"/>
  <c r="P4" i="18"/>
  <c r="P4" i="34"/>
  <c r="AD5" i="34"/>
  <c r="AD5" i="18"/>
  <c r="AC4" i="34"/>
  <c r="AC4" i="18"/>
  <c r="U7" i="34"/>
  <c r="U7" i="18"/>
  <c r="AA7" i="34"/>
  <c r="AA7" i="18"/>
  <c r="G4" i="34"/>
  <c r="G4" i="18"/>
  <c r="AF4" i="18"/>
  <c r="AF4" i="34"/>
  <c r="F5" i="34"/>
  <c r="F5" i="18"/>
  <c r="AE5" i="34"/>
  <c r="AE5" i="18"/>
  <c r="C4" i="18"/>
  <c r="C4" i="34"/>
  <c r="V4" i="34"/>
  <c r="V4" i="18"/>
  <c r="Z5" i="18"/>
  <c r="Z5" i="34"/>
  <c r="B4" i="34"/>
  <c r="B4" i="18"/>
  <c r="C5" i="18"/>
  <c r="C5" i="34"/>
  <c r="P7" i="18"/>
  <c r="P7" i="34"/>
  <c r="T7" i="34"/>
  <c r="T7" i="18"/>
  <c r="K7" i="18"/>
  <c r="K7" i="34"/>
  <c r="E7" i="34"/>
  <c r="E7" i="18"/>
  <c r="R4" i="18"/>
  <c r="R4" i="34"/>
  <c r="F4" i="34"/>
  <c r="F4" i="18"/>
  <c r="V5" i="34"/>
  <c r="V5" i="18"/>
  <c r="AC7" i="34"/>
  <c r="AC7" i="18"/>
  <c r="Y5" i="34"/>
  <c r="Y5" i="18"/>
  <c r="AD4" i="34"/>
  <c r="AD4" i="18"/>
  <c r="AF5" i="18"/>
  <c r="AF5" i="34"/>
  <c r="K5" i="18"/>
  <c r="K5" i="34"/>
  <c r="AC5" i="34"/>
  <c r="AC5" i="18"/>
  <c r="D5" i="18"/>
  <c r="D5" i="34"/>
  <c r="H4" i="34"/>
  <c r="H4" i="18"/>
  <c r="T4" i="34"/>
  <c r="T4" i="18"/>
  <c r="AA5" i="18"/>
  <c r="AA5" i="34"/>
  <c r="N5" i="34"/>
  <c r="N5" i="18"/>
  <c r="W4" i="34"/>
  <c r="W4" i="18"/>
  <c r="O4" i="34"/>
  <c r="O4" i="18"/>
  <c r="AE7" i="34"/>
  <c r="AE7" i="18"/>
  <c r="L7" i="34"/>
  <c r="L7" i="18"/>
  <c r="R7" i="18"/>
  <c r="R7" i="34"/>
  <c r="AF7" i="18"/>
  <c r="AF7" i="34"/>
  <c r="M5" i="34"/>
  <c r="M5" i="18"/>
  <c r="AA4" i="18"/>
  <c r="AA4" i="34"/>
  <c r="G5" i="34"/>
  <c r="G5" i="18"/>
  <c r="AB4" i="34"/>
  <c r="AB4" i="18"/>
  <c r="N4" i="34"/>
  <c r="N4" i="18"/>
  <c r="K4" i="18"/>
  <c r="K4" i="34"/>
  <c r="M4" i="34"/>
  <c r="M4" i="18"/>
  <c r="AB5" i="18"/>
  <c r="AB5" i="34"/>
  <c r="W7" i="34"/>
  <c r="W7" i="18"/>
  <c r="D7" i="34"/>
  <c r="D7" i="18"/>
  <c r="B7" i="18"/>
  <c r="B7" i="34"/>
  <c r="C7" i="34"/>
  <c r="C7" i="18"/>
  <c r="S4" i="18"/>
  <c r="S4" i="34"/>
  <c r="U5" i="34"/>
  <c r="U5" i="18"/>
  <c r="U4" i="34"/>
  <c r="U4" i="18"/>
  <c r="AD7" i="34"/>
  <c r="AD7" i="18"/>
  <c r="S5" i="18"/>
  <c r="S5" i="34"/>
  <c r="Y4" i="18"/>
  <c r="Y4" i="34"/>
  <c r="Q4" i="18"/>
  <c r="Q4" i="34"/>
  <c r="D4" i="34"/>
  <c r="D4" i="18"/>
  <c r="Q5" i="18"/>
  <c r="Q5" i="34"/>
  <c r="AE4" i="34"/>
  <c r="AE4" i="18"/>
  <c r="J5" i="18"/>
  <c r="J5" i="34"/>
  <c r="T5" i="18"/>
  <c r="T5" i="34"/>
  <c r="X5" i="34"/>
  <c r="X5" i="18"/>
  <c r="O7" i="34"/>
  <c r="O7" i="18"/>
  <c r="Z7" i="18"/>
  <c r="Z7" i="34"/>
  <c r="Q7" i="18"/>
  <c r="Q7" i="34"/>
  <c r="E5" i="34"/>
  <c r="E5" i="18"/>
  <c r="H9" i="40" l="1"/>
  <c r="H8" i="40"/>
  <c r="H7" i="40"/>
  <c r="K9" i="39"/>
  <c r="K7" i="39"/>
  <c r="K8" i="39"/>
  <c r="C11" i="39"/>
  <c r="C3" i="39"/>
  <c r="C10" i="39"/>
  <c r="C6" i="39"/>
  <c r="O11" i="39"/>
  <c r="O3" i="39"/>
  <c r="O6" i="39"/>
  <c r="O10" i="39"/>
  <c r="AF11" i="40"/>
  <c r="AF3" i="40"/>
  <c r="AF6" i="40"/>
  <c r="AF10" i="40"/>
  <c r="W11" i="39"/>
  <c r="W3" i="39"/>
  <c r="W6" i="39"/>
  <c r="W10" i="39"/>
  <c r="AA10" i="39"/>
  <c r="AA3" i="39"/>
  <c r="AA11" i="39"/>
  <c r="AA6" i="39"/>
  <c r="AB11" i="40"/>
  <c r="AB3" i="40"/>
  <c r="AB6" i="40"/>
  <c r="AB10" i="40"/>
  <c r="G11" i="39"/>
  <c r="G3" i="39"/>
  <c r="G10" i="39"/>
  <c r="G6" i="39"/>
  <c r="E11" i="41"/>
  <c r="E3" i="41"/>
  <c r="E6" i="41"/>
  <c r="E10" i="41"/>
  <c r="X8" i="38"/>
  <c r="X9" i="38"/>
  <c r="X7" i="38"/>
  <c r="AC9" i="38"/>
  <c r="AC7" i="38"/>
  <c r="AC8" i="38"/>
  <c r="J7" i="38"/>
  <c r="J9" i="38"/>
  <c r="J8" i="38"/>
  <c r="F9" i="38"/>
  <c r="F8" i="38"/>
  <c r="F7" i="38"/>
  <c r="L8" i="38"/>
  <c r="L7" i="38"/>
  <c r="L9" i="38"/>
  <c r="AG11" i="41"/>
  <c r="AG3" i="41"/>
  <c r="AG6" i="41"/>
  <c r="AG10" i="41"/>
  <c r="X11" i="40"/>
  <c r="X3" i="40"/>
  <c r="X6" i="40"/>
  <c r="X10" i="40"/>
  <c r="AD3" i="38"/>
  <c r="AD10" i="38"/>
  <c r="AD11" i="38"/>
  <c r="AD6" i="38"/>
  <c r="AC11" i="41"/>
  <c r="AC3" i="41"/>
  <c r="AC6" i="41"/>
  <c r="AC10" i="41"/>
  <c r="T11" i="40"/>
  <c r="T3" i="40"/>
  <c r="T6" i="40"/>
  <c r="T10" i="40"/>
  <c r="H11" i="40"/>
  <c r="H3" i="40"/>
  <c r="H6" i="40"/>
  <c r="H10" i="40"/>
  <c r="L11" i="40"/>
  <c r="L3" i="40"/>
  <c r="L6" i="40"/>
  <c r="L10" i="40"/>
  <c r="Z7" i="38"/>
  <c r="Z9" i="38"/>
  <c r="Z8" i="38"/>
  <c r="Y8" i="38"/>
  <c r="Y7" i="38"/>
  <c r="Y9" i="38"/>
  <c r="P9" i="40"/>
  <c r="P7" i="40"/>
  <c r="P8" i="40"/>
  <c r="V9" i="38"/>
  <c r="V8" i="38"/>
  <c r="V7" i="38"/>
  <c r="U9" i="41"/>
  <c r="U7" i="41"/>
  <c r="U8" i="41"/>
  <c r="P11" i="40"/>
  <c r="P3" i="40"/>
  <c r="P6" i="40"/>
  <c r="P10" i="40"/>
  <c r="U11" i="41"/>
  <c r="U3" i="41"/>
  <c r="U6" i="41"/>
  <c r="U10" i="41"/>
  <c r="F3" i="38"/>
  <c r="F6" i="38"/>
  <c r="F10" i="38"/>
  <c r="F11" i="38"/>
  <c r="R8" i="38"/>
  <c r="R7" i="38"/>
  <c r="R9" i="38"/>
  <c r="AE9" i="38"/>
  <c r="AE8" i="38"/>
  <c r="AE7" i="38"/>
  <c r="AB8" i="38"/>
  <c r="AB9" i="38"/>
  <c r="AB7" i="38"/>
  <c r="G9" i="39"/>
  <c r="G7" i="39"/>
  <c r="G8" i="39"/>
  <c r="B6" i="38"/>
  <c r="B3" i="38"/>
  <c r="B11" i="38"/>
  <c r="B10" i="38"/>
  <c r="Q11" i="41"/>
  <c r="Q3" i="41"/>
  <c r="Q6" i="41"/>
  <c r="Q10" i="41"/>
  <c r="S10" i="39"/>
  <c r="S3" i="39"/>
  <c r="S6" i="39"/>
  <c r="S11" i="39"/>
  <c r="M11" i="41"/>
  <c r="M3" i="41"/>
  <c r="M10" i="41"/>
  <c r="M6" i="41"/>
  <c r="AF9" i="40"/>
  <c r="AF7" i="40"/>
  <c r="AF8" i="40"/>
  <c r="S7" i="39"/>
  <c r="S8" i="39"/>
  <c r="S9" i="39"/>
  <c r="AG8" i="38"/>
  <c r="AG7" i="38"/>
  <c r="AG9" i="38"/>
  <c r="B9" i="38"/>
  <c r="B7" i="38"/>
  <c r="B8" i="38"/>
  <c r="I9" i="38"/>
  <c r="I7" i="38"/>
  <c r="I8" i="38"/>
  <c r="M9" i="38"/>
  <c r="M7" i="38"/>
  <c r="M8" i="38"/>
  <c r="D9" i="40"/>
  <c r="D7" i="40"/>
  <c r="D8" i="40"/>
  <c r="Z10" i="38"/>
  <c r="Z6" i="38"/>
  <c r="Z3" i="38"/>
  <c r="Z11" i="38"/>
  <c r="Y11" i="41"/>
  <c r="Y3" i="41"/>
  <c r="Y6" i="41"/>
  <c r="Y10" i="41"/>
  <c r="V3" i="38"/>
  <c r="V6" i="38"/>
  <c r="V11" i="38"/>
  <c r="V10" i="38"/>
  <c r="J10" i="38"/>
  <c r="J11" i="38"/>
  <c r="J6" i="38"/>
  <c r="J3" i="38"/>
  <c r="D11" i="40"/>
  <c r="D3" i="40"/>
  <c r="D6" i="40"/>
  <c r="D10" i="40"/>
  <c r="Q9" i="41"/>
  <c r="Q7" i="41"/>
  <c r="Q8" i="41"/>
  <c r="N9" i="38"/>
  <c r="N8" i="38"/>
  <c r="N7" i="38"/>
  <c r="C9" i="39"/>
  <c r="C7" i="39"/>
  <c r="C8" i="39"/>
  <c r="E9" i="41"/>
  <c r="E7" i="41"/>
  <c r="E8" i="41"/>
  <c r="AE3" i="38"/>
  <c r="AE6" i="38"/>
  <c r="AE10" i="38"/>
  <c r="AE11" i="38"/>
  <c r="N3" i="38"/>
  <c r="N11" i="38"/>
  <c r="N10" i="38"/>
  <c r="N6" i="38"/>
  <c r="I11" i="41"/>
  <c r="I3" i="41"/>
  <c r="I10" i="41"/>
  <c r="I6" i="41"/>
  <c r="W9" i="39"/>
  <c r="W7" i="39"/>
  <c r="W8" i="39"/>
  <c r="O8" i="38"/>
  <c r="O7" i="38"/>
  <c r="O9" i="38"/>
  <c r="AD9" i="38"/>
  <c r="AD8" i="38"/>
  <c r="AD7" i="38"/>
  <c r="R10" i="38"/>
  <c r="R11" i="38"/>
  <c r="R6" i="38"/>
  <c r="R3" i="38"/>
  <c r="K10" i="39"/>
  <c r="K11" i="39"/>
  <c r="K3" i="39"/>
  <c r="K6" i="39"/>
  <c r="T7" i="38"/>
  <c r="T9" i="38"/>
  <c r="T8" i="38"/>
  <c r="AA9" i="39"/>
  <c r="AA7" i="39"/>
  <c r="AA8" i="39"/>
  <c r="H7" i="38"/>
  <c r="H8" i="38"/>
  <c r="H9" i="38"/>
  <c r="K9" i="38"/>
  <c r="K8" i="38"/>
  <c r="K7" i="38"/>
  <c r="C11" i="41"/>
  <c r="C3" i="41"/>
  <c r="C6" i="41"/>
  <c r="C10" i="41"/>
  <c r="O11" i="41"/>
  <c r="O3" i="41"/>
  <c r="O6" i="41"/>
  <c r="O10" i="41"/>
  <c r="AF11" i="39"/>
  <c r="AF3" i="39"/>
  <c r="AF6" i="39"/>
  <c r="AF10" i="39"/>
  <c r="W11" i="41"/>
  <c r="W3" i="41"/>
  <c r="W10" i="41"/>
  <c r="W6" i="41"/>
  <c r="AA3" i="38"/>
  <c r="AA6" i="38"/>
  <c r="AA11" i="38"/>
  <c r="AA10" i="38"/>
  <c r="AB11" i="39"/>
  <c r="AB3" i="39"/>
  <c r="AB6" i="39"/>
  <c r="AB10" i="39"/>
  <c r="G11" i="41"/>
  <c r="G3" i="41"/>
  <c r="G6" i="41"/>
  <c r="G10" i="41"/>
  <c r="E3" i="38"/>
  <c r="E6" i="38"/>
  <c r="E10" i="38"/>
  <c r="E11" i="38"/>
  <c r="X9" i="40"/>
  <c r="X7" i="40"/>
  <c r="X8" i="40"/>
  <c r="AC9" i="41"/>
  <c r="AC7" i="41"/>
  <c r="AC8" i="41"/>
  <c r="J9" i="41"/>
  <c r="J7" i="41"/>
  <c r="J8" i="41"/>
  <c r="F9" i="41"/>
  <c r="F7" i="41"/>
  <c r="F8" i="41"/>
  <c r="L9" i="40"/>
  <c r="L7" i="40"/>
  <c r="L8" i="40"/>
  <c r="AG3" i="38"/>
  <c r="AG6" i="38"/>
  <c r="AG10" i="38"/>
  <c r="AG11" i="38"/>
  <c r="X11" i="39"/>
  <c r="X3" i="39"/>
  <c r="X6" i="39"/>
  <c r="X10" i="39"/>
  <c r="AD11" i="41"/>
  <c r="AD3" i="41"/>
  <c r="AD6" i="41"/>
  <c r="AD10" i="41"/>
  <c r="AC3" i="38"/>
  <c r="AC6" i="38"/>
  <c r="AC10" i="38"/>
  <c r="AC11" i="38"/>
  <c r="T11" i="39"/>
  <c r="T3" i="39"/>
  <c r="T6" i="39"/>
  <c r="T10" i="39"/>
  <c r="H11" i="39"/>
  <c r="H3" i="39"/>
  <c r="H6" i="39"/>
  <c r="H10" i="39"/>
  <c r="L11" i="39"/>
  <c r="L3" i="39"/>
  <c r="L6" i="39"/>
  <c r="L10" i="39"/>
  <c r="Z9" i="41"/>
  <c r="Z7" i="41"/>
  <c r="Z8" i="41"/>
  <c r="Y9" i="41"/>
  <c r="Y7" i="41"/>
  <c r="Y8" i="41"/>
  <c r="P7" i="38"/>
  <c r="P9" i="38"/>
  <c r="P8" i="38"/>
  <c r="V9" i="41"/>
  <c r="V7" i="41"/>
  <c r="V8" i="41"/>
  <c r="U9" i="38"/>
  <c r="U7" i="38"/>
  <c r="U8" i="38"/>
  <c r="P11" i="39"/>
  <c r="P3" i="39"/>
  <c r="P6" i="39"/>
  <c r="P10" i="39"/>
  <c r="U3" i="38"/>
  <c r="U10" i="38"/>
  <c r="U11" i="38"/>
  <c r="U6" i="38"/>
  <c r="F11" i="41"/>
  <c r="F3" i="41"/>
  <c r="F6" i="41"/>
  <c r="F10" i="41"/>
  <c r="R9" i="41"/>
  <c r="R7" i="41"/>
  <c r="R8" i="41"/>
  <c r="AE9" i="39"/>
  <c r="AE7" i="39"/>
  <c r="AE8" i="39"/>
  <c r="AB9" i="40"/>
  <c r="AB7" i="40"/>
  <c r="AB8" i="40"/>
  <c r="G8" i="38"/>
  <c r="G7" i="38"/>
  <c r="G9" i="38"/>
  <c r="B11" i="41"/>
  <c r="B3" i="41"/>
  <c r="B6" i="41"/>
  <c r="B10" i="41"/>
  <c r="Q3" i="38"/>
  <c r="Q6" i="38"/>
  <c r="Q10" i="38"/>
  <c r="Q11" i="38"/>
  <c r="S6" i="41"/>
  <c r="S11" i="41"/>
  <c r="S10" i="41"/>
  <c r="S3" i="41"/>
  <c r="M3" i="38"/>
  <c r="M6" i="38"/>
  <c r="M10" i="38"/>
  <c r="M11" i="38"/>
  <c r="AF7" i="38"/>
  <c r="AF9" i="38"/>
  <c r="AF8" i="38"/>
  <c r="S9" i="38"/>
  <c r="S8" i="38"/>
  <c r="S7" i="38"/>
  <c r="AG9" i="40"/>
  <c r="AG7" i="40"/>
  <c r="AG8" i="40"/>
  <c r="B9" i="41"/>
  <c r="B7" i="41"/>
  <c r="B8" i="41"/>
  <c r="I9" i="41"/>
  <c r="I7" i="41"/>
  <c r="I8" i="41"/>
  <c r="M9" i="41"/>
  <c r="M7" i="41"/>
  <c r="M8" i="41"/>
  <c r="D9" i="38"/>
  <c r="D8" i="38"/>
  <c r="D7" i="38"/>
  <c r="Z11" i="41"/>
  <c r="Z10" i="41"/>
  <c r="Z3" i="41"/>
  <c r="Z6" i="41"/>
  <c r="Y3" i="38"/>
  <c r="Y6" i="38"/>
  <c r="Y11" i="38"/>
  <c r="Y10" i="38"/>
  <c r="V11" i="41"/>
  <c r="V3" i="41"/>
  <c r="V6" i="41"/>
  <c r="V10" i="41"/>
  <c r="J11" i="41"/>
  <c r="J6" i="41"/>
  <c r="J10" i="41"/>
  <c r="J3" i="41"/>
  <c r="D11" i="39"/>
  <c r="D3" i="39"/>
  <c r="D6" i="39"/>
  <c r="D10" i="39"/>
  <c r="Q8" i="38"/>
  <c r="Q7" i="38"/>
  <c r="Q9" i="38"/>
  <c r="N9" i="41"/>
  <c r="N7" i="41"/>
  <c r="N8" i="41"/>
  <c r="C9" i="38"/>
  <c r="C8" i="38"/>
  <c r="C7" i="38"/>
  <c r="E9" i="40"/>
  <c r="E7" i="40"/>
  <c r="E8" i="40"/>
  <c r="AE11" i="39"/>
  <c r="AE3" i="39"/>
  <c r="AE6" i="39"/>
  <c r="AE10" i="39"/>
  <c r="N11" i="41"/>
  <c r="N3" i="41"/>
  <c r="N10" i="41"/>
  <c r="N6" i="41"/>
  <c r="I3" i="38"/>
  <c r="I6" i="38"/>
  <c r="I10" i="38"/>
  <c r="I11" i="38"/>
  <c r="W8" i="38"/>
  <c r="W9" i="38"/>
  <c r="W7" i="38"/>
  <c r="O9" i="39"/>
  <c r="O7" i="39"/>
  <c r="O8" i="39"/>
  <c r="AD9" i="41"/>
  <c r="AD7" i="41"/>
  <c r="AD8" i="41"/>
  <c r="R11" i="41"/>
  <c r="R10" i="41"/>
  <c r="R6" i="41"/>
  <c r="R3" i="41"/>
  <c r="K11" i="41"/>
  <c r="K3" i="41"/>
  <c r="K6" i="41"/>
  <c r="K10" i="41"/>
  <c r="T9" i="40"/>
  <c r="T7" i="40"/>
  <c r="T8" i="40"/>
  <c r="AA9" i="38"/>
  <c r="AA7" i="38"/>
  <c r="AA8" i="38"/>
  <c r="H9" i="39"/>
  <c r="H8" i="39"/>
  <c r="H7" i="39"/>
  <c r="K9" i="41"/>
  <c r="K7" i="41"/>
  <c r="K8" i="41"/>
  <c r="C3" i="38"/>
  <c r="C10" i="38"/>
  <c r="C11" i="38"/>
  <c r="C6" i="38"/>
  <c r="O3" i="38"/>
  <c r="O6" i="38"/>
  <c r="O11" i="38"/>
  <c r="O10" i="38"/>
  <c r="AF3" i="38"/>
  <c r="AF6" i="38"/>
  <c r="AF10" i="38"/>
  <c r="AF11" i="38"/>
  <c r="W3" i="38"/>
  <c r="W10" i="38"/>
  <c r="W6" i="38"/>
  <c r="W11" i="38"/>
  <c r="AA6" i="41"/>
  <c r="AA3" i="41"/>
  <c r="AA10" i="41"/>
  <c r="AA11" i="41"/>
  <c r="AB3" i="38"/>
  <c r="AB6" i="38"/>
  <c r="AB11" i="38"/>
  <c r="AB10" i="38"/>
  <c r="G3" i="38"/>
  <c r="G6" i="38"/>
  <c r="G10" i="38"/>
  <c r="G11" i="38"/>
  <c r="E11" i="40"/>
  <c r="E3" i="40"/>
  <c r="E6" i="40"/>
  <c r="E10" i="40"/>
  <c r="X9" i="39"/>
  <c r="X7" i="39"/>
  <c r="X8" i="39"/>
  <c r="AC9" i="40"/>
  <c r="AC7" i="40"/>
  <c r="AC8" i="40"/>
  <c r="J9" i="40"/>
  <c r="J8" i="40"/>
  <c r="J7" i="40"/>
  <c r="F9" i="40"/>
  <c r="F7" i="40"/>
  <c r="F8" i="40"/>
  <c r="L9" i="39"/>
  <c r="L7" i="39"/>
  <c r="L8" i="39"/>
  <c r="AG11" i="40"/>
  <c r="AG3" i="40"/>
  <c r="AG6" i="40"/>
  <c r="AG10" i="40"/>
  <c r="X3" i="38"/>
  <c r="X11" i="38"/>
  <c r="X10" i="38"/>
  <c r="X6" i="38"/>
  <c r="AD11" i="40"/>
  <c r="AD3" i="40"/>
  <c r="AD6" i="40"/>
  <c r="AD10" i="40"/>
  <c r="AC11" i="40"/>
  <c r="AC3" i="40"/>
  <c r="AC6" i="40"/>
  <c r="AC10" i="40"/>
  <c r="T3" i="38"/>
  <c r="T6" i="38"/>
  <c r="T11" i="38"/>
  <c r="T10" i="38"/>
  <c r="H3" i="38"/>
  <c r="H11" i="38"/>
  <c r="H6" i="38"/>
  <c r="H10" i="38"/>
  <c r="L3" i="38"/>
  <c r="L6" i="38"/>
  <c r="L11" i="38"/>
  <c r="L10" i="38"/>
  <c r="Z7" i="40"/>
  <c r="Z8" i="40"/>
  <c r="Z9" i="40"/>
  <c r="Y9" i="40"/>
  <c r="Y7" i="40"/>
  <c r="Y8" i="40"/>
  <c r="P9" i="39"/>
  <c r="P7" i="39"/>
  <c r="P8" i="39"/>
  <c r="V9" i="40"/>
  <c r="V8" i="40"/>
  <c r="V7" i="40"/>
  <c r="U9" i="40"/>
  <c r="U8" i="40"/>
  <c r="U7" i="40"/>
  <c r="P3" i="38"/>
  <c r="P10" i="38"/>
  <c r="P6" i="38"/>
  <c r="P11" i="38"/>
  <c r="U11" i="40"/>
  <c r="U3" i="40"/>
  <c r="U10" i="40"/>
  <c r="U6" i="40"/>
  <c r="F11" i="40"/>
  <c r="F3" i="40"/>
  <c r="F6" i="40"/>
  <c r="F10" i="40"/>
  <c r="R9" i="40"/>
  <c r="R7" i="40"/>
  <c r="R8" i="40"/>
  <c r="AE9" i="41"/>
  <c r="AE7" i="41"/>
  <c r="AE8" i="41"/>
  <c r="AB9" i="39"/>
  <c r="AB7" i="39"/>
  <c r="AB8" i="39"/>
  <c r="G9" i="41"/>
  <c r="G7" i="41"/>
  <c r="G8" i="41"/>
  <c r="B10" i="40"/>
  <c r="B3" i="40"/>
  <c r="B11" i="40"/>
  <c r="B6" i="40"/>
  <c r="Q11" i="40"/>
  <c r="Q3" i="40"/>
  <c r="Q6" i="40"/>
  <c r="Q10" i="40"/>
  <c r="S3" i="38"/>
  <c r="S11" i="38"/>
  <c r="S10" i="38"/>
  <c r="S6" i="38"/>
  <c r="M11" i="40"/>
  <c r="M3" i="40"/>
  <c r="M6" i="40"/>
  <c r="M10" i="40"/>
  <c r="AF9" i="39"/>
  <c r="AF7" i="39"/>
  <c r="AF8" i="39"/>
  <c r="S8" i="41"/>
  <c r="S9" i="41"/>
  <c r="S7" i="41"/>
  <c r="AG9" i="39"/>
  <c r="AG7" i="39"/>
  <c r="AG8" i="39"/>
  <c r="B7" i="40"/>
  <c r="B9" i="40"/>
  <c r="B8" i="40"/>
  <c r="I9" i="40"/>
  <c r="I7" i="40"/>
  <c r="I8" i="40"/>
  <c r="M9" i="40"/>
  <c r="M7" i="40"/>
  <c r="M8" i="40"/>
  <c r="D9" i="39"/>
  <c r="D7" i="39"/>
  <c r="D8" i="39"/>
  <c r="Z10" i="40"/>
  <c r="Z11" i="40"/>
  <c r="Z3" i="40"/>
  <c r="Z6" i="40"/>
  <c r="Y11" i="40"/>
  <c r="Y3" i="40"/>
  <c r="Y6" i="40"/>
  <c r="Y10" i="40"/>
  <c r="V11" i="40"/>
  <c r="V3" i="40"/>
  <c r="V10" i="40"/>
  <c r="V6" i="40"/>
  <c r="J11" i="40"/>
  <c r="J3" i="40"/>
  <c r="J6" i="40"/>
  <c r="J10" i="40"/>
  <c r="D3" i="38"/>
  <c r="D6" i="38"/>
  <c r="D11" i="38"/>
  <c r="D10" i="38"/>
  <c r="Q9" i="40"/>
  <c r="Q7" i="40"/>
  <c r="Q8" i="40"/>
  <c r="N9" i="40"/>
  <c r="N7" i="40"/>
  <c r="N8" i="40"/>
  <c r="C8" i="41"/>
  <c r="C7" i="41"/>
  <c r="C9" i="41"/>
  <c r="E9" i="38"/>
  <c r="E7" i="38"/>
  <c r="E8" i="38"/>
  <c r="AE11" i="41"/>
  <c r="AE3" i="41"/>
  <c r="AE6" i="41"/>
  <c r="AE10" i="41"/>
  <c r="N11" i="40"/>
  <c r="N3" i="40"/>
  <c r="N6" i="40"/>
  <c r="N10" i="40"/>
  <c r="I11" i="40"/>
  <c r="I3" i="40"/>
  <c r="I6" i="40"/>
  <c r="I10" i="40"/>
  <c r="W9" i="41"/>
  <c r="W8" i="41"/>
  <c r="W7" i="41"/>
  <c r="O9" i="41"/>
  <c r="O7" i="41"/>
  <c r="O8" i="41"/>
  <c r="AD9" i="40"/>
  <c r="AD7" i="40"/>
  <c r="AD8" i="40"/>
  <c r="R11" i="40"/>
  <c r="R10" i="40"/>
  <c r="R3" i="40"/>
  <c r="R6" i="40"/>
  <c r="K3" i="38"/>
  <c r="K6" i="38"/>
  <c r="K10" i="38"/>
  <c r="K11" i="38"/>
  <c r="T9" i="39"/>
  <c r="T8" i="39"/>
  <c r="T7" i="39"/>
  <c r="AA9" i="41"/>
  <c r="AA7" i="41"/>
  <c r="AA8" i="41"/>
  <c r="H9" i="41"/>
  <c r="H7" i="41"/>
  <c r="H8" i="41"/>
  <c r="K9" i="40"/>
  <c r="K7" i="40"/>
  <c r="K8" i="40"/>
  <c r="C11" i="40"/>
  <c r="C3" i="40"/>
  <c r="C6" i="40"/>
  <c r="C10" i="40"/>
  <c r="O11" i="40"/>
  <c r="O3" i="40"/>
  <c r="O6" i="40"/>
  <c r="O10" i="40"/>
  <c r="AF11" i="41"/>
  <c r="AF3" i="41"/>
  <c r="AF10" i="41"/>
  <c r="AF6" i="41"/>
  <c r="W11" i="40"/>
  <c r="W3" i="40"/>
  <c r="W6" i="40"/>
  <c r="W10" i="40"/>
  <c r="AA11" i="40"/>
  <c r="AA3" i="40"/>
  <c r="AA6" i="40"/>
  <c r="AA10" i="40"/>
  <c r="AB11" i="41"/>
  <c r="AB3" i="41"/>
  <c r="AB6" i="41"/>
  <c r="AB10" i="41"/>
  <c r="G11" i="40"/>
  <c r="G3" i="40"/>
  <c r="G10" i="40"/>
  <c r="G6" i="40"/>
  <c r="E11" i="39"/>
  <c r="E3" i="39"/>
  <c r="E6" i="39"/>
  <c r="E10" i="39"/>
  <c r="X9" i="41"/>
  <c r="X7" i="41"/>
  <c r="X8" i="41"/>
  <c r="AC9" i="39"/>
  <c r="AC7" i="39"/>
  <c r="AC8" i="39"/>
  <c r="J9" i="39"/>
  <c r="J7" i="39"/>
  <c r="J8" i="39"/>
  <c r="F9" i="39"/>
  <c r="F8" i="39"/>
  <c r="F7" i="39"/>
  <c r="L9" i="41"/>
  <c r="L7" i="41"/>
  <c r="L8" i="41"/>
  <c r="AG11" i="39"/>
  <c r="AG3" i="39"/>
  <c r="AG6" i="39"/>
  <c r="AG10" i="39"/>
  <c r="X11" i="41"/>
  <c r="X3" i="41"/>
  <c r="X6" i="41"/>
  <c r="X10" i="41"/>
  <c r="AD11" i="39"/>
  <c r="AD3" i="39"/>
  <c r="AD6" i="39"/>
  <c r="AD10" i="39"/>
  <c r="AC11" i="39"/>
  <c r="AC3" i="39"/>
  <c r="AC6" i="39"/>
  <c r="AC10" i="39"/>
  <c r="T11" i="41"/>
  <c r="T3" i="41"/>
  <c r="T6" i="41"/>
  <c r="T10" i="41"/>
  <c r="H11" i="41"/>
  <c r="H3" i="41"/>
  <c r="H6" i="41"/>
  <c r="H10" i="41"/>
  <c r="L11" i="41"/>
  <c r="L3" i="41"/>
  <c r="L10" i="41"/>
  <c r="L6" i="41"/>
  <c r="Z9" i="39"/>
  <c r="Z7" i="39"/>
  <c r="Z8" i="39"/>
  <c r="Y9" i="39"/>
  <c r="Y7" i="39"/>
  <c r="Y8" i="39"/>
  <c r="P9" i="41"/>
  <c r="P7" i="41"/>
  <c r="P8" i="41"/>
  <c r="V9" i="39"/>
  <c r="V7" i="39"/>
  <c r="V8" i="39"/>
  <c r="U9" i="39"/>
  <c r="U7" i="39"/>
  <c r="U8" i="39"/>
  <c r="P11" i="41"/>
  <c r="P3" i="41"/>
  <c r="P6" i="41"/>
  <c r="P10" i="41"/>
  <c r="U11" i="39"/>
  <c r="U3" i="39"/>
  <c r="U6" i="39"/>
  <c r="U10" i="39"/>
  <c r="F11" i="39"/>
  <c r="F3" i="39"/>
  <c r="F10" i="39"/>
  <c r="F6" i="39"/>
  <c r="R9" i="39"/>
  <c r="R7" i="39"/>
  <c r="R8" i="39"/>
  <c r="AE9" i="40"/>
  <c r="AE7" i="40"/>
  <c r="AE8" i="40"/>
  <c r="AB9" i="41"/>
  <c r="AB7" i="41"/>
  <c r="AB8" i="41"/>
  <c r="G9" i="40"/>
  <c r="G8" i="40"/>
  <c r="G7" i="40"/>
  <c r="B11" i="39"/>
  <c r="B3" i="39"/>
  <c r="B10" i="39"/>
  <c r="B6" i="39"/>
  <c r="Q11" i="39"/>
  <c r="Q3" i="39"/>
  <c r="Q6" i="39"/>
  <c r="Q10" i="39"/>
  <c r="S11" i="40"/>
  <c r="S3" i="40"/>
  <c r="S6" i="40"/>
  <c r="S10" i="40"/>
  <c r="M11" i="39"/>
  <c r="M3" i="39"/>
  <c r="M6" i="39"/>
  <c r="M10" i="39"/>
  <c r="AF9" i="41"/>
  <c r="AF7" i="41"/>
  <c r="AF8" i="41"/>
  <c r="S9" i="40"/>
  <c r="S7" i="40"/>
  <c r="S8" i="40"/>
  <c r="AG9" i="41"/>
  <c r="AG7" i="41"/>
  <c r="AG8" i="41"/>
  <c r="B9" i="39"/>
  <c r="B7" i="39"/>
  <c r="B8" i="39"/>
  <c r="I9" i="39"/>
  <c r="I7" i="39"/>
  <c r="I8" i="39"/>
  <c r="M9" i="39"/>
  <c r="M8" i="39"/>
  <c r="M7" i="39"/>
  <c r="D9" i="41"/>
  <c r="D7" i="41"/>
  <c r="D8" i="41"/>
  <c r="Z11" i="39"/>
  <c r="Z10" i="39"/>
  <c r="Z3" i="39"/>
  <c r="Z6" i="39"/>
  <c r="Y11" i="39"/>
  <c r="Y3" i="39"/>
  <c r="Y6" i="39"/>
  <c r="Y10" i="39"/>
  <c r="V11" i="39"/>
  <c r="V3" i="39"/>
  <c r="V6" i="39"/>
  <c r="V10" i="39"/>
  <c r="J11" i="39"/>
  <c r="J3" i="39"/>
  <c r="J10" i="39"/>
  <c r="J6" i="39"/>
  <c r="D11" i="41"/>
  <c r="D3" i="41"/>
  <c r="D6" i="41"/>
  <c r="D10" i="41"/>
  <c r="Q9" i="39"/>
  <c r="Q7" i="39"/>
  <c r="Q8" i="39"/>
  <c r="N9" i="39"/>
  <c r="N8" i="39"/>
  <c r="N7" i="39"/>
  <c r="C9" i="40"/>
  <c r="C7" i="40"/>
  <c r="C8" i="40"/>
  <c r="E9" i="39"/>
  <c r="E7" i="39"/>
  <c r="E8" i="39"/>
  <c r="AE11" i="40"/>
  <c r="AE3" i="40"/>
  <c r="AE6" i="40"/>
  <c r="AE10" i="40"/>
  <c r="N11" i="39"/>
  <c r="N3" i="39"/>
  <c r="N6" i="39"/>
  <c r="N10" i="39"/>
  <c r="I11" i="39"/>
  <c r="I3" i="39"/>
  <c r="I10" i="39"/>
  <c r="I6" i="39"/>
  <c r="W9" i="40"/>
  <c r="W7" i="40"/>
  <c r="W8" i="40"/>
  <c r="O9" i="40"/>
  <c r="O7" i="40"/>
  <c r="O8" i="40"/>
  <c r="AD9" i="39"/>
  <c r="AD7" i="39"/>
  <c r="AD8" i="39"/>
  <c r="R11" i="39"/>
  <c r="R3" i="39"/>
  <c r="R10" i="39"/>
  <c r="R6" i="39"/>
  <c r="K11" i="40"/>
  <c r="K3" i="40"/>
  <c r="K6" i="40"/>
  <c r="K10" i="40"/>
  <c r="T9" i="41"/>
  <c r="T7" i="41"/>
  <c r="T8" i="41"/>
  <c r="AA9" i="40"/>
  <c r="AA7" i="40"/>
  <c r="AA8" i="40"/>
  <c r="S6" i="34"/>
  <c r="S11" i="34"/>
  <c r="S10" i="34"/>
  <c r="S3" i="34"/>
  <c r="AA9" i="34"/>
  <c r="AA8" i="34"/>
  <c r="R10" i="18"/>
  <c r="R11" i="18"/>
  <c r="R6" i="18"/>
  <c r="R3" i="18"/>
  <c r="I9" i="34"/>
  <c r="I8" i="34"/>
  <c r="AB9" i="34"/>
  <c r="AB8" i="34"/>
  <c r="T3" i="18"/>
  <c r="T6" i="18"/>
  <c r="T11" i="18"/>
  <c r="T10" i="18"/>
  <c r="C9" i="34"/>
  <c r="C8" i="34"/>
  <c r="G3" i="18"/>
  <c r="G6" i="18"/>
  <c r="G10" i="18"/>
  <c r="G11" i="18"/>
  <c r="AD8" i="18"/>
  <c r="AD9" i="18"/>
  <c r="P9" i="34"/>
  <c r="P8" i="34"/>
  <c r="L9" i="34"/>
  <c r="L8" i="34"/>
  <c r="I11" i="34"/>
  <c r="I3" i="34"/>
  <c r="I6" i="34"/>
  <c r="I10" i="34"/>
  <c r="B9" i="34"/>
  <c r="B8" i="34"/>
  <c r="E9" i="18"/>
  <c r="E8" i="18"/>
  <c r="N6" i="18"/>
  <c r="N11" i="18"/>
  <c r="N10" i="18"/>
  <c r="N3" i="18"/>
  <c r="I8" i="18"/>
  <c r="I9" i="18"/>
  <c r="X9" i="34"/>
  <c r="X8" i="34"/>
  <c r="M9" i="34"/>
  <c r="M8" i="34"/>
  <c r="T9" i="34"/>
  <c r="T8" i="34"/>
  <c r="AB3" i="18"/>
  <c r="AB6" i="18"/>
  <c r="AB10" i="18"/>
  <c r="AB11" i="18"/>
  <c r="K9" i="34"/>
  <c r="K8" i="34"/>
  <c r="C10" i="34"/>
  <c r="C11" i="34"/>
  <c r="C3" i="34"/>
  <c r="C6" i="34"/>
  <c r="T8" i="18"/>
  <c r="T9" i="18"/>
  <c r="D11" i="34"/>
  <c r="D3" i="34"/>
  <c r="D6" i="34"/>
  <c r="D10" i="34"/>
  <c r="AB8" i="18"/>
  <c r="AB9" i="18"/>
  <c r="AB11" i="34"/>
  <c r="AB3" i="34"/>
  <c r="AB6" i="34"/>
  <c r="AB10" i="34"/>
  <c r="O11" i="34"/>
  <c r="O3" i="34"/>
  <c r="O6" i="34"/>
  <c r="O10" i="34"/>
  <c r="T11" i="34"/>
  <c r="T3" i="34"/>
  <c r="T6" i="34"/>
  <c r="T10" i="34"/>
  <c r="K9" i="18"/>
  <c r="K8" i="18"/>
  <c r="C9" i="18"/>
  <c r="C8" i="18"/>
  <c r="C3" i="18"/>
  <c r="C6" i="18"/>
  <c r="C10" i="18"/>
  <c r="C11" i="18"/>
  <c r="G11" i="34"/>
  <c r="G3" i="34"/>
  <c r="G6" i="34"/>
  <c r="G10" i="34"/>
  <c r="AD9" i="34"/>
  <c r="AD8" i="34"/>
  <c r="P8" i="18"/>
  <c r="P9" i="18"/>
  <c r="L8" i="18"/>
  <c r="L9" i="18"/>
  <c r="I6" i="18"/>
  <c r="I3" i="18"/>
  <c r="I11" i="18"/>
  <c r="I10" i="18"/>
  <c r="B9" i="18"/>
  <c r="B8" i="18"/>
  <c r="AG11" i="34"/>
  <c r="AG3" i="34"/>
  <c r="AG6" i="34"/>
  <c r="AG10" i="34"/>
  <c r="X8" i="18"/>
  <c r="X9" i="18"/>
  <c r="AC8" i="18"/>
  <c r="AC9" i="18"/>
  <c r="AC6" i="18"/>
  <c r="AC3" i="18"/>
  <c r="AC10" i="18"/>
  <c r="AC11" i="18"/>
  <c r="AA9" i="18"/>
  <c r="AA8" i="18"/>
  <c r="D3" i="18"/>
  <c r="D6" i="18"/>
  <c r="D11" i="18"/>
  <c r="D10" i="18"/>
  <c r="M3" i="18"/>
  <c r="M11" i="18"/>
  <c r="M6" i="18"/>
  <c r="M10" i="18"/>
  <c r="AF9" i="34"/>
  <c r="AF8" i="34"/>
  <c r="W8" i="18"/>
  <c r="W9" i="18"/>
  <c r="J9" i="18"/>
  <c r="J8" i="18"/>
  <c r="M11" i="34"/>
  <c r="M3" i="34"/>
  <c r="M6" i="34"/>
  <c r="M10" i="34"/>
  <c r="G9" i="34"/>
  <c r="G8" i="34"/>
  <c r="W11" i="34"/>
  <c r="W3" i="34"/>
  <c r="W6" i="34"/>
  <c r="W10" i="34"/>
  <c r="H11" i="34"/>
  <c r="H3" i="34"/>
  <c r="H10" i="34"/>
  <c r="H6" i="34"/>
  <c r="AF8" i="18"/>
  <c r="AF9" i="18"/>
  <c r="V9" i="34"/>
  <c r="V8" i="34"/>
  <c r="B10" i="34"/>
  <c r="B3" i="34"/>
  <c r="B6" i="34"/>
  <c r="B11" i="34"/>
  <c r="AE9" i="34"/>
  <c r="AE8" i="34"/>
  <c r="P6" i="18"/>
  <c r="P3" i="18"/>
  <c r="P10" i="18"/>
  <c r="P11" i="18"/>
  <c r="L11" i="34"/>
  <c r="L3" i="34"/>
  <c r="L6" i="34"/>
  <c r="L10" i="34"/>
  <c r="W9" i="34"/>
  <c r="W8" i="34"/>
  <c r="AG9" i="18"/>
  <c r="AG8" i="18"/>
  <c r="AG6" i="18"/>
  <c r="AG3" i="18"/>
  <c r="AG11" i="18"/>
  <c r="AG10" i="18"/>
  <c r="Q9" i="34"/>
  <c r="Q8" i="34"/>
  <c r="M8" i="18"/>
  <c r="M9" i="18"/>
  <c r="Y9" i="18"/>
  <c r="Y8" i="18"/>
  <c r="AF11" i="34"/>
  <c r="AF3" i="34"/>
  <c r="AF10" i="34"/>
  <c r="AF6" i="34"/>
  <c r="O9" i="18"/>
  <c r="O8" i="18"/>
  <c r="E9" i="34"/>
  <c r="E8" i="34"/>
  <c r="S9" i="18"/>
  <c r="S8" i="18"/>
  <c r="N11" i="34"/>
  <c r="N3" i="34"/>
  <c r="N6" i="34"/>
  <c r="N10" i="34"/>
  <c r="AC9" i="34"/>
  <c r="AC8" i="34"/>
  <c r="AF3" i="18"/>
  <c r="AF6" i="18"/>
  <c r="AF10" i="18"/>
  <c r="AF11" i="18"/>
  <c r="H9" i="34"/>
  <c r="H8" i="34"/>
  <c r="O9" i="34"/>
  <c r="O8" i="34"/>
  <c r="O3" i="18"/>
  <c r="O6" i="18"/>
  <c r="O11" i="18"/>
  <c r="O10" i="18"/>
  <c r="J9" i="34"/>
  <c r="J8" i="34"/>
  <c r="U3" i="18"/>
  <c r="U6" i="18"/>
  <c r="U11" i="18"/>
  <c r="U10" i="18"/>
  <c r="G9" i="18"/>
  <c r="G8" i="18"/>
  <c r="W3" i="18"/>
  <c r="W10" i="18"/>
  <c r="W6" i="18"/>
  <c r="W11" i="18"/>
  <c r="V8" i="18"/>
  <c r="V9" i="18"/>
  <c r="B11" i="18"/>
  <c r="B3" i="18"/>
  <c r="B6" i="18"/>
  <c r="B10" i="18"/>
  <c r="Q6" i="18"/>
  <c r="Q3" i="18"/>
  <c r="Q11" i="18"/>
  <c r="Q10" i="18"/>
  <c r="AE3" i="18"/>
  <c r="AE6" i="18"/>
  <c r="AE10" i="18"/>
  <c r="AE11" i="18"/>
  <c r="Y11" i="34"/>
  <c r="Y3" i="34"/>
  <c r="Y6" i="34"/>
  <c r="Y10" i="34"/>
  <c r="U8" i="18"/>
  <c r="U9" i="18"/>
  <c r="K10" i="34"/>
  <c r="K11" i="34"/>
  <c r="K3" i="34"/>
  <c r="K6" i="34"/>
  <c r="AA11" i="34"/>
  <c r="AA10" i="34"/>
  <c r="AA3" i="34"/>
  <c r="AA6" i="34"/>
  <c r="N8" i="18"/>
  <c r="N9" i="18"/>
  <c r="D9" i="34"/>
  <c r="D8" i="34"/>
  <c r="AD6" i="18"/>
  <c r="AD10" i="18"/>
  <c r="AD11" i="18"/>
  <c r="AD3" i="18"/>
  <c r="F6" i="18"/>
  <c r="F10" i="18"/>
  <c r="F11" i="18"/>
  <c r="F3" i="18"/>
  <c r="Z9" i="34"/>
  <c r="Z8" i="34"/>
  <c r="F8" i="18"/>
  <c r="F9" i="18"/>
  <c r="E6" i="18"/>
  <c r="E3" i="18"/>
  <c r="E10" i="18"/>
  <c r="E11" i="18"/>
  <c r="R9" i="34"/>
  <c r="R8" i="34"/>
  <c r="X6" i="18"/>
  <c r="X11" i="18"/>
  <c r="X10" i="18"/>
  <c r="X3" i="18"/>
  <c r="J11" i="34"/>
  <c r="J3" i="34"/>
  <c r="J6" i="34"/>
  <c r="J10" i="34"/>
  <c r="Z10" i="34"/>
  <c r="Z3" i="34"/>
  <c r="Z6" i="34"/>
  <c r="Z11" i="34"/>
  <c r="S9" i="34"/>
  <c r="S8" i="34"/>
  <c r="R6" i="34"/>
  <c r="R10" i="34"/>
  <c r="R3" i="34"/>
  <c r="R11" i="34"/>
  <c r="V6" i="18"/>
  <c r="V11" i="18"/>
  <c r="V10" i="18"/>
  <c r="V3" i="18"/>
  <c r="H9" i="18"/>
  <c r="H8" i="18"/>
  <c r="Q8" i="18"/>
  <c r="Q9" i="18"/>
  <c r="S3" i="18"/>
  <c r="S6" i="18"/>
  <c r="S10" i="18"/>
  <c r="S11" i="18"/>
  <c r="Y9" i="34"/>
  <c r="Y8" i="34"/>
  <c r="V11" i="34"/>
  <c r="V3" i="34"/>
  <c r="V10" i="34"/>
  <c r="V6" i="34"/>
  <c r="AC11" i="34"/>
  <c r="AC3" i="34"/>
  <c r="AC6" i="34"/>
  <c r="AC10" i="34"/>
  <c r="Q11" i="34"/>
  <c r="Q3" i="34"/>
  <c r="Q6" i="34"/>
  <c r="Q10" i="34"/>
  <c r="H6" i="18"/>
  <c r="H10" i="18"/>
  <c r="H11" i="18"/>
  <c r="H3" i="18"/>
  <c r="AE8" i="18"/>
  <c r="AE9" i="18"/>
  <c r="P11" i="34"/>
  <c r="P3" i="34"/>
  <c r="P6" i="34"/>
  <c r="P10" i="34"/>
  <c r="L3" i="18"/>
  <c r="L10" i="18"/>
  <c r="L11" i="18"/>
  <c r="L6" i="18"/>
  <c r="AG9" i="34"/>
  <c r="AG8" i="34"/>
  <c r="U11" i="34"/>
  <c r="U3" i="34"/>
  <c r="U6" i="34"/>
  <c r="U10" i="34"/>
  <c r="AE11" i="34"/>
  <c r="AE3" i="34"/>
  <c r="AE6" i="34"/>
  <c r="AE10" i="34"/>
  <c r="Y6" i="18"/>
  <c r="Y3" i="18"/>
  <c r="Y11" i="18"/>
  <c r="Y10" i="18"/>
  <c r="U9" i="34"/>
  <c r="U8" i="34"/>
  <c r="K3" i="18"/>
  <c r="K6" i="18"/>
  <c r="K10" i="18"/>
  <c r="K11" i="18"/>
  <c r="AA3" i="18"/>
  <c r="AA6" i="18"/>
  <c r="AA11" i="18"/>
  <c r="AA10" i="18"/>
  <c r="N9" i="34"/>
  <c r="N8" i="34"/>
  <c r="D8" i="18"/>
  <c r="D9" i="18"/>
  <c r="AD11" i="34"/>
  <c r="AD3" i="34"/>
  <c r="AD6" i="34"/>
  <c r="AD10" i="34"/>
  <c r="F11" i="34"/>
  <c r="F3" i="34"/>
  <c r="F6" i="34"/>
  <c r="F10" i="34"/>
  <c r="Z9" i="18"/>
  <c r="Z8" i="18"/>
  <c r="F9" i="34"/>
  <c r="F8" i="34"/>
  <c r="E11" i="34"/>
  <c r="E3" i="34"/>
  <c r="E10" i="34"/>
  <c r="E6" i="34"/>
  <c r="R9" i="18"/>
  <c r="R8" i="18"/>
  <c r="X11" i="34"/>
  <c r="X3" i="34"/>
  <c r="X6" i="34"/>
  <c r="X10" i="34"/>
  <c r="J10" i="18"/>
  <c r="J11" i="18"/>
  <c r="J6" i="18"/>
  <c r="J3" i="18"/>
  <c r="Z10" i="18"/>
  <c r="Z6" i="18"/>
  <c r="Z3" i="18"/>
  <c r="Z11" i="18"/>
</calcChain>
</file>

<file path=xl/sharedStrings.xml><?xml version="1.0" encoding="utf-8"?>
<sst xmlns="http://schemas.openxmlformats.org/spreadsheetml/2006/main" count="1173" uniqueCount="624">
  <si>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</si>
  <si>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</si>
  <si>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</si>
  <si>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</si>
  <si>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</si>
  <si>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</si>
  <si>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</si>
  <si>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</si>
  <si>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</si>
  <si>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</si>
  <si>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</si>
  <si>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</si>
  <si>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>Residential Equipment</t>
  </si>
  <si>
    <t>natural gas</t>
  </si>
  <si>
    <t>oil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</si>
  <si>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</si>
  <si>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</si>
  <si>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</si>
  <si>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</si>
  <si>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</si>
  <si>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</si>
  <si>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</si>
  <si>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</si>
  <si>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</si>
  <si>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</si>
  <si>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</si>
  <si>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</si>
  <si>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</si>
  <si>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</si>
  <si>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</si>
  <si>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</si>
  <si>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</si>
  <si>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</si>
  <si>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</si>
  <si>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</si>
  <si>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</si>
  <si>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</si>
  <si>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</si>
  <si>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</si>
  <si>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</si>
  <si>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</si>
  <si>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</si>
  <si>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</si>
  <si>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</si>
  <si>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</si>
  <si>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</si>
  <si>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</si>
  <si>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</si>
  <si>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</si>
  <si>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</si>
  <si>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</si>
  <si>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</si>
  <si>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</si>
  <si>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</si>
  <si>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</si>
  <si>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</si>
  <si>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</si>
  <si>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</si>
  <si>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</si>
  <si>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</si>
  <si>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</si>
  <si>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</si>
  <si>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</si>
  <si>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</si>
  <si>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</si>
  <si>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</si>
  <si>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</si>
  <si>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</si>
  <si>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</si>
  <si>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</si>
  <si>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</si>
  <si>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</si>
  <si>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</si>
  <si>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</si>
  <si>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</si>
  <si>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</si>
  <si>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</si>
  <si>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</si>
  <si>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</si>
  <si>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</si>
  <si>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</si>
  <si>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</si>
  <si>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</si>
  <si>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</si>
  <si>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</si>
  <si>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</si>
  <si>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</si>
  <si>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</si>
  <si>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</si>
  <si>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</si>
  <si>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</si>
  <si>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</si>
  <si>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</si>
  <si>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</si>
  <si>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</si>
  <si>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</si>
  <si>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</si>
  <si>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</si>
  <si>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</si>
  <si>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</si>
  <si>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</si>
  <si>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</si>
  <si>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</si>
  <si>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</si>
  <si>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</si>
  <si>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</si>
  <si>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>RKI000:ka_Dishwashers</t>
  </si>
  <si>
    <t>RKI000:ka_ColorTelevisi</t>
  </si>
  <si>
    <t>RKI000:ka_PersonalCompu</t>
  </si>
  <si>
    <t>RKI000:ka_FurnaceFans</t>
  </si>
  <si>
    <t xml:space="preserve"> Furnace Fans and Boiler Circulation Pumps</t>
  </si>
  <si>
    <t>RKI000:ka_OtherUses</t>
  </si>
  <si>
    <t>RKI000:ka_DeliveredEner</t>
  </si>
  <si>
    <t>RKI000:la_ElectricityRe</t>
  </si>
  <si>
    <t>Electricity Related Losses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</si>
  <si>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</si>
  <si>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</si>
  <si>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</si>
  <si>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</si>
  <si>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</si>
  <si>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</si>
  <si>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</si>
  <si>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</si>
  <si>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</si>
  <si>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</si>
  <si>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</si>
  <si>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</si>
  <si>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</si>
  <si>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</si>
  <si>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</si>
  <si>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</si>
  <si>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</si>
  <si>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</si>
  <si>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</si>
  <si>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</si>
  <si>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</si>
  <si>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</si>
  <si>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</si>
  <si>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</si>
  <si>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</si>
  <si>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</si>
  <si>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</si>
  <si>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</si>
  <si>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</si>
  <si>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</si>
  <si>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</si>
  <si>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</si>
  <si>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</si>
  <si>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</si>
  <si>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</si>
  <si>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</si>
  <si>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</si>
  <si>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</si>
  <si>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</si>
  <si>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</si>
  <si>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</si>
  <si>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</si>
  <si>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</si>
  <si>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</si>
  <si>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</si>
  <si>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</si>
  <si>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</si>
  <si>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</si>
  <si>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</si>
  <si>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</si>
  <si>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</si>
  <si>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</si>
  <si>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</si>
  <si>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</si>
  <si>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</si>
  <si>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</si>
  <si>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</si>
  <si>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</si>
  <si>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</si>
  <si>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heaters, spa heaters, and backup electricity generators not listed above.  Electric vehicles are included in the transportation sector.</t>
  </si>
  <si>
    <t>Equipment Stock (million units)</t>
  </si>
  <si>
    <t>Stock Average Equipment Efficiency</t>
  </si>
  <si>
    <t>- -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</si>
  <si>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</si>
  <si>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</si>
  <si>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</si>
  <si>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</si>
  <si>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</si>
  <si>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</si>
  <si>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</si>
  <si>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</si>
  <si>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</si>
  <si>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</si>
  <si>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</si>
  <si>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</si>
  <si>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</si>
  <si>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</si>
  <si>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</si>
  <si>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</si>
  <si>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</si>
  <si>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</si>
  <si>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</si>
  <si>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</si>
  <si>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</si>
  <si>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</si>
  <si>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</si>
  <si>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</si>
  <si>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</si>
  <si>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</si>
  <si>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</si>
  <si>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</si>
  <si>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</si>
  <si>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</si>
  <si>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</si>
  <si>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</si>
  <si>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</si>
  <si>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</si>
  <si>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</si>
  <si>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</si>
  <si>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</si>
  <si>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</si>
  <si>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</si>
  <si>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</si>
  <si>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</si>
  <si>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</si>
  <si>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</si>
  <si>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</si>
  <si>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</si>
  <si>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</si>
  <si>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</si>
  <si>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</si>
  <si>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</si>
  <si>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</si>
  <si>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</si>
  <si>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</si>
  <si>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</si>
  <si>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</si>
  <si>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</si>
  <si>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</si>
  <si>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</si>
  <si>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</si>
  <si>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</si>
  <si>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</si>
  <si>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</si>
  <si>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</si>
  <si>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</si>
  <si>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</si>
  <si>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</si>
  <si>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</si>
  <si>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</si>
  <si>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</si>
  <si>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</si>
  <si>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</si>
  <si>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</si>
  <si>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</si>
  <si>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</si>
  <si>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</si>
  <si>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</si>
  <si>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</si>
  <si>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</si>
  <si>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</si>
  <si>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</si>
  <si>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</si>
  <si>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</si>
  <si>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</si>
  <si>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</si>
  <si>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</si>
  <si>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</si>
  <si>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</si>
  <si>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</si>
  <si>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</si>
  <si>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</si>
  <si>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</si>
  <si>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</si>
  <si>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</si>
  <si>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</si>
  <si>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</si>
  <si>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</si>
  <si>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</si>
  <si>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</si>
  <si>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</si>
  <si>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</si>
  <si>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</si>
  <si>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</si>
  <si>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</si>
  <si>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</si>
  <si>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</si>
  <si>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AEO 2020</t>
  </si>
  <si>
    <t>Tables 4 and 21</t>
  </si>
  <si>
    <t>https://www.eia.gov/outlooks/aeo/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</si>
  <si>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</si>
  <si>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</si>
  <si>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</si>
  <si>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</si>
  <si>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</si>
  <si>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</si>
  <si>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</si>
  <si>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</si>
  <si>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</si>
  <si>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</si>
  <si>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</si>
  <si>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</si>
  <si>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</si>
  <si>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</si>
  <si>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</si>
  <si>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</si>
  <si>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</si>
  <si>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</si>
  <si>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</si>
  <si>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</si>
  <si>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</si>
  <si>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</si>
  <si>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</si>
  <si>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</si>
  <si>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</si>
  <si>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</si>
  <si>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</si>
  <si>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</si>
  <si>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</si>
  <si>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</si>
  <si>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</si>
  <si>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</si>
  <si>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</si>
  <si>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</si>
  <si>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</si>
  <si>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</si>
  <si>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</si>
  <si>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</si>
  <si>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</si>
  <si>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</si>
  <si>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</si>
  <si>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</si>
  <si>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</si>
  <si>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</si>
  <si>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</si>
  <si>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</si>
  <si>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</si>
  <si>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</si>
  <si>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</si>
  <si>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</si>
  <si>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</si>
  <si>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</si>
  <si>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</si>
  <si>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</si>
  <si>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</si>
  <si>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</si>
  <si>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 xml:space="preserve">   Delivered Energy Consumption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</si>
  <si>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</si>
  <si>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</si>
  <si>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</si>
  <si>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</si>
  <si>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</si>
  <si>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</si>
  <si>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</si>
  <si>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</si>
  <si>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</si>
  <si>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</si>
  <si>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</si>
  <si>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  Other Uses 6/</t>
  </si>
  <si>
    <t xml:space="preserve"> Distillate Fuel Oil 7/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</si>
  <si>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</si>
  <si>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</si>
  <si>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</si>
  <si>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</si>
  <si>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</si>
  <si>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</si>
  <si>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</si>
  <si>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</si>
  <si>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</si>
  <si>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</si>
  <si>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</si>
  <si>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</si>
  <si>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</si>
  <si>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</si>
  <si>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</si>
  <si>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</si>
  <si>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</si>
  <si>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</si>
  <si>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</si>
  <si>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</si>
  <si>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</si>
  <si>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</si>
  <si>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</si>
  <si>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</si>
  <si>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</si>
  <si>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</si>
  <si>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</si>
  <si>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</si>
  <si>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</si>
  <si>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</si>
  <si>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</si>
  <si>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</si>
  <si>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</si>
  <si>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</si>
  <si>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</si>
  <si>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</si>
  <si>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</si>
  <si>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</si>
  <si>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Table 21.  Residential Sector Equipment Stock and Efficiency, and Distributed Generation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</si>
  <si>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</si>
  <si>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</si>
  <si>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</si>
  <si>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</si>
  <si>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</si>
  <si>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</si>
  <si>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</si>
  <si>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30-AEO2021.2.</t>
  </si>
  <si>
    <t>Main Space Heaters</t>
  </si>
  <si>
    <t>30-AEO2021.3.</t>
  </si>
  <si>
    <t>Electric Heat Pumps</t>
  </si>
  <si>
    <t>Residential Equipment: Equipment Stock: Main Space Heaters: Electric Heat Pumps: High oil and gas supply</t>
  </si>
  <si>
    <t>30-AEO2021.4.highogs-d120120a</t>
  </si>
  <si>
    <t>millions</t>
  </si>
  <si>
    <t>Electric Other</t>
  </si>
  <si>
    <t>Residential Equipment: Equipment Stock: Main Space Heaters: Electric Other: High oil and gas supply</t>
  </si>
  <si>
    <t>30-AEO2021.5.highogs-d120120a</t>
  </si>
  <si>
    <t>Natural Gas Heat Pumps</t>
  </si>
  <si>
    <t>Residential Equipment: Equipment Stock: Main Space Heaters: Natural Gas Heat Pumps: High oil and gas supply</t>
  </si>
  <si>
    <t>30-AEO2021.6.highogs-d120120a</t>
  </si>
  <si>
    <t>Natural Gas Other</t>
  </si>
  <si>
    <t>Residential Equipment: Equipment Stock: Main Space Heaters: Natural Gas Other: High oil and gas supply</t>
  </si>
  <si>
    <t>30-AEO2021.7.highogs-d120120a</t>
  </si>
  <si>
    <t>Distillate Fuel Oil</t>
  </si>
  <si>
    <t>Residential Equipment: Equipment Stock: Main Space Heaters: Distillate Fuel Oil: High oil and gas supply</t>
  </si>
  <si>
    <t>30-AEO2021.8.highogs-d120120a</t>
  </si>
  <si>
    <t>Propane</t>
  </si>
  <si>
    <t>Residential Equipment: Equipment Stock: Main Space Heaters: Propane: High oil and gas supply</t>
  </si>
  <si>
    <t>30-AEO2021.9.highogs-d120120a</t>
  </si>
  <si>
    <t>Kerosene</t>
  </si>
  <si>
    <t>Residential Equipment: Equipment Stock: Main Space Heaters: Kerosene: High oil and gas supply</t>
  </si>
  <si>
    <t>30-AEO2021.10.highogs-d120120a</t>
  </si>
  <si>
    <t>Wood Stoves</t>
  </si>
  <si>
    <t>Residential Equipment: Equipment Stock: Main Space Heaters: Wood Stoves: High oil and gas supply</t>
  </si>
  <si>
    <t>30-AEO2021.11.highogs-d120120a</t>
  </si>
  <si>
    <t>Geothermal Heat Pumps</t>
  </si>
  <si>
    <t>Residential Equipment: Equipment Stock: Main Space Heaters: Geothermal Heat Pumps: High oil and gas supply</t>
  </si>
  <si>
    <t>30-AEO2021.12.highogs-d120120a</t>
  </si>
  <si>
    <t>Total</t>
  </si>
  <si>
    <t>Residential Equipment: Equipment Stock: Main Space Heaters: Total: High oil and gas supply</t>
  </si>
  <si>
    <t>30-AEO2021.13.highogs-d120120a</t>
  </si>
  <si>
    <t>Space Cooling (million units)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</si>
  <si>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</si>
  <si>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</si>
  <si>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</si>
  <si>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</si>
  <si>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</si>
  <si>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</si>
  <si>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</si>
  <si>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Central Air Conditioners</t>
  </si>
  <si>
    <t>Residential Equipment: Equipment Stock: Space Cooling: Central Air Conditioners: High oil and gas supply</t>
  </si>
  <si>
    <t>30-AEO2021.19.highogs-d120120a</t>
  </si>
  <si>
    <t>Room Air Conditioners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</si>
  <si>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</si>
  <si>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</si>
  <si>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</si>
  <si>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</si>
  <si>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Water Heaters (million units)</t>
  </si>
  <si>
    <t>30-AEO2021.23.</t>
  </si>
  <si>
    <t>Electric</t>
  </si>
  <si>
    <t>Residential Equipment: Equipment Stock: Water Heaters: Electric: High oil and gas supply</t>
  </si>
  <si>
    <t>30-AEO2021.24.highogs-d120120a</t>
  </si>
  <si>
    <t>Natural Gas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</si>
  <si>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</si>
  <si>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</si>
  <si>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</si>
  <si>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</si>
  <si>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</si>
  <si>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</si>
  <si>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Solar Thermal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</si>
  <si>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</si>
  <si>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</si>
  <si>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</si>
  <si>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</si>
  <si>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Cooking Equipment (million units)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</si>
  <si>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</si>
  <si>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</si>
  <si>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</si>
  <si>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</si>
  <si>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</si>
  <si>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</si>
  <si>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</si>
  <si>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</si>
  <si>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</si>
  <si>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Clothes Dryers (million units)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</si>
  <si>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</si>
  <si>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</si>
  <si>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</si>
  <si>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</si>
  <si>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</si>
  <si>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</si>
  <si>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</si>
  <si>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Other Appliances (million units)</t>
  </si>
  <si>
    <t>30-AEO2021.42.</t>
  </si>
  <si>
    <t>Refrigerators</t>
  </si>
  <si>
    <t>Residential Equipment: Equipment Stock: Other Appliances: Refrigerators: High oil and gas supply</t>
  </si>
  <si>
    <t>30-AEO2021.43.highogs-d120120a</t>
  </si>
  <si>
    <t>Freezers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</si>
  <si>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</si>
  <si>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</si>
  <si>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</si>
  <si>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</si>
  <si>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Electric Heat Pumps (HSPF)</t>
  </si>
  <si>
    <t>Residential Equipment: Stock Average Efficiency: Main Space Heaters: Electric Heat Pumps: High oil and gas supply</t>
  </si>
  <si>
    <t>30-AEO2021.48.highogs-d120120a</t>
  </si>
  <si>
    <t>HSPF</t>
  </si>
  <si>
    <t>Natural Gas Heat Pumps (GCOP)</t>
  </si>
  <si>
    <t>Residential Equipment: Stock Average Efficiency: Main Space Heaters: Natural Gas Heat Pumps: High oil and gas supply</t>
  </si>
  <si>
    <t>30-AEO2021.49.highogs-d120120a</t>
  </si>
  <si>
    <t>GCOP</t>
  </si>
  <si>
    <t>Geothermal Heat Pumps (COP)</t>
  </si>
  <si>
    <t>Residential Equipment: Stock Average Efficiency: Main Space Heaters: Geothermal Heat Pumps: High oil and gas supply</t>
  </si>
  <si>
    <t>30-AEO2021.50.highogs-d120120a</t>
  </si>
  <si>
    <t>COP</t>
  </si>
  <si>
    <t>Natural Gas Furnace (AFUE)</t>
  </si>
  <si>
    <t>Residential Equipment: Stock Average Efficiency: Main Space Heaters: Natural Gas Furnace: High oil and gas supply</t>
  </si>
  <si>
    <t>30-AEO2021.51.highogs-d120120a</t>
  </si>
  <si>
    <t>AFUE</t>
  </si>
  <si>
    <t>Distillate Furnace (AFUE)</t>
  </si>
  <si>
    <t>Residential Equipment: Stock Average Efficiency: Main Space Heaters: Distillate Furnace: High oil and gas supply</t>
  </si>
  <si>
    <t>30-AEO2021.52.highogs-d120120a</t>
  </si>
  <si>
    <t>Space Cooling</t>
  </si>
  <si>
    <t>30-AEO2021.54.</t>
  </si>
  <si>
    <t>Electric Heat Pumps (SEER)</t>
  </si>
  <si>
    <t>Residential Equipment: Stock Average Efficiency: Space Cooling: Electric Heat Pumps: High oil and gas supply</t>
  </si>
  <si>
    <t>30-AEO2021.55.highogs-d120120a</t>
  </si>
  <si>
    <t>SEER</t>
  </si>
  <si>
    <t>Residential Equipment: Stock Average Efficiency: Space Cooling: Natural Gas Heat Pumps: High oil and gas supply</t>
  </si>
  <si>
    <t>30-AEO2021.56.highogs-d120120a</t>
  </si>
  <si>
    <t>Geothermal Heat Pumps (EER)</t>
  </si>
  <si>
    <t>Residential Equipment: Stock Average Efficiency: Space Cooling: Geothermal Heat Pumps: High oil and gas supply</t>
  </si>
  <si>
    <t>30-AEO2021.57.highogs-d120120a</t>
  </si>
  <si>
    <t>EER</t>
  </si>
  <si>
    <t>Central Air Conditioners (SEER)</t>
  </si>
  <si>
    <t>Residential Equipment: Stock Average Efficiency: Space Cooling: Central Air Conditioners: High oil and gas supply</t>
  </si>
  <si>
    <t>30-AEO2021.58.highogs-d120120a</t>
  </si>
  <si>
    <t>Room Air Conditioners (EER)</t>
  </si>
  <si>
    <t>Residential Equipment: Stock Average Efficiency: Space Cooling: Room Air Conditioners: High oil and gas supply</t>
  </si>
  <si>
    <t>30-AEO2021.59.highogs-d120120a</t>
  </si>
  <si>
    <t>Water Heaters</t>
  </si>
  <si>
    <t>30-AEO2021.61.</t>
  </si>
  <si>
    <t>Electric (EF)</t>
  </si>
  <si>
    <t>Residential Equipment: Stock Average Efficiency: Water Heaters: Electric: High oil and gas supply</t>
  </si>
  <si>
    <t>30-AEO2021.62.highogs-d120120a</t>
  </si>
  <si>
    <t>EF</t>
  </si>
  <si>
    <t>Natural Gas (EF)</t>
  </si>
  <si>
    <t>Residential Equipment: Stock Average Efficiency: Water Heaters: Natural Gas: High oil and gas supply</t>
  </si>
  <si>
    <t>30-AEO2021.63.highogs-d120120a</t>
  </si>
  <si>
    <t>Distillate Fuel Oil (EF)</t>
  </si>
  <si>
    <t>Residential Equipment: Stock Average Efficiency: Water Heaters: Distillate Fuel Oil: High oil and gas supply</t>
  </si>
  <si>
    <t>30-AEO2021.64.highogs-d120120a</t>
  </si>
  <si>
    <t>Propane (EF)</t>
  </si>
  <si>
    <t>Residential Equipment: Stock Average Efficiency: Water Heaters: Propane: High oil and gas supply</t>
  </si>
  <si>
    <t>30-AEO2021.65.highogs-d120120a</t>
  </si>
  <si>
    <t>Other Appliances (kilowatthours per year)</t>
  </si>
  <si>
    <t>30-AEO2021.67.</t>
  </si>
  <si>
    <t>Residential Equipment: Stock Average Efficiency: Other Appliances: Refrigerators: High oil and gas supply</t>
  </si>
  <si>
    <t>30-AEO2021.68.highogs-d120120a</t>
  </si>
  <si>
    <t>kWh</t>
  </si>
  <si>
    <t>Residential Equipment: Stock Average Efficiency: Other Appliances: Freezers: High oil and gas supply</t>
  </si>
  <si>
    <t>30-AEO2021.69.highogs-d120120a</t>
  </si>
  <si>
    <t>Building Shell Efficiency Index</t>
  </si>
  <si>
    <t>30-AEO2021.71.</t>
  </si>
  <si>
    <t>Space Heating</t>
  </si>
  <si>
    <t>30-AEO2021.72.</t>
  </si>
  <si>
    <t>Pre-2015 Homes</t>
  </si>
  <si>
    <t>Residential Equipment: Building Shell Efficiency Index: Space Heating: Pre-2015 Homes: High oil and gas supply</t>
  </si>
  <si>
    <t>30-AEO2021.73.highogs-d120120a</t>
  </si>
  <si>
    <t>2015=1.00</t>
  </si>
  <si>
    <t>New Construction</t>
  </si>
  <si>
    <t>Residential Equipment: Building Shell Efficiency Index: Space Heating: New Construction: High oil and gas supply</t>
  </si>
  <si>
    <t>30-AEO2021.74.highogs-d120120a</t>
  </si>
  <si>
    <t>All Homes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</si>
  <si>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</si>
  <si>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</si>
  <si>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</si>
  <si>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</si>
  <si>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</si>
  <si>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</si>
  <si>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</si>
  <si>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</si>
  <si>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</si>
  <si>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Distributed Generation and</t>
  </si>
  <si>
    <t>30-AEO2021.82.</t>
  </si>
  <si>
    <t>Combined Heat and Power</t>
  </si>
  <si>
    <t>30-AEO2021.83.</t>
  </si>
  <si>
    <t>Generating Capacity (gigawatts)</t>
  </si>
  <si>
    <t>30-AEO2021.84.</t>
  </si>
  <si>
    <t>Natural Gas Fuel Cells</t>
  </si>
  <si>
    <t>Residential: Combined Heat and Power: Generating Capacity: Fuel Cells: High oil and gas supply</t>
  </si>
  <si>
    <t>30-AEO2021.85.highogs-d120120a</t>
  </si>
  <si>
    <t>GW</t>
  </si>
  <si>
    <t>Solar Photovoltaic</t>
  </si>
  <si>
    <t>Residential: Combined Heat and Power: Generating Capacity: Solar Photovoltaic: High oil and gas supply</t>
  </si>
  <si>
    <t>30-AEO2021.86.highogs-d120120a</t>
  </si>
  <si>
    <t>Wind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</si>
  <si>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</si>
  <si>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</si>
  <si>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</si>
  <si>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</si>
  <si>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Net Generation (billion kilowatthours)</t>
  </si>
  <si>
    <t>30-AEO2021.89.</t>
  </si>
  <si>
    <t>Residential: Combined Heat and Power: Net Generation: Fuel Cells: High oil and gas supply</t>
  </si>
  <si>
    <t>30-AEO2021.90.highogs-d120120a</t>
  </si>
  <si>
    <t>billion kWh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</si>
  <si>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</si>
  <si>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</si>
  <si>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</si>
  <si>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</si>
  <si>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</si>
  <si>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</si>
  <si>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Disposition</t>
  </si>
  <si>
    <t>30-AEO2021.94.</t>
  </si>
  <si>
    <t>Sales to the Grid</t>
  </si>
  <si>
    <t>Residential: Combined Heat and Power: Net Generation: Sales to the Grid: High oil and gas supply</t>
  </si>
  <si>
    <t>30-AEO2021.95.highogs-d120120a</t>
  </si>
  <si>
    <t>Generation for Own Use</t>
  </si>
  <si>
    <t>Residential: Combined Heat and Power: Net Generation: Generation for Own Use: High oil and gas supply</t>
  </si>
  <si>
    <t>30-AEO2021.96.highogs-d120120a</t>
  </si>
  <si>
    <t>Energy Input (trillion Btu)</t>
  </si>
  <si>
    <t>30-AEO2021.97.</t>
  </si>
  <si>
    <t>Residential: Combined Heat and Power: Energy Input: Fuel Cells: High oil and gas supply</t>
  </si>
  <si>
    <t>30-AEO2021.98.highogs-d120120a</t>
  </si>
  <si>
    <t>trillion Btu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</si>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</sst>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</cellStyleXfs>
  <cellXfs count="20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0" fillId="0" borderId="0" xfId="0" applyAlignment="1"/>
    <xf numFmtId="0" fontId="10" fillId="0" borderId="0" xfId="0" applyFont="1"/>
    <xf numFmtId="0" fontId="11" fillId="0" borderId="0" xfId="0" applyFont="1"/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3" fillId="3" borderId="8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166" fontId="14" fillId="5" borderId="8" xfId="0" applyNumberFormat="1" applyFont="1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left" vertical="top" wrapText="1"/>
    </xf>
    <xf numFmtId="166" fontId="14" fillId="5" borderId="11" xfId="0" applyNumberFormat="1" applyFont="1" applyFill="1" applyBorder="1" applyAlignment="1">
      <alignment horizontal="left" vertical="top" wrapText="1"/>
    </xf>
    <xf numFmtId="166" fontId="14" fillId="4" borderId="8" xfId="0" applyNumberFormat="1" applyFont="1" applyFill="1" applyBorder="1" applyAlignment="1">
      <alignment horizontal="left" vertical="top" wrapText="1"/>
    </xf>
    <xf numFmtId="166" fontId="14" fillId="4" borderId="9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left" vertical="top" wrapText="1"/>
    </xf>
    <xf numFmtId="167" fontId="14" fillId="5" borderId="8" xfId="0" applyNumberFormat="1" applyFont="1" applyFill="1" applyBorder="1" applyAlignment="1">
      <alignment horizontal="left" vertical="top" wrapText="1"/>
    </xf>
    <xf numFmtId="167" fontId="14" fillId="5" borderId="9" xfId="0" applyNumberFormat="1" applyFont="1" applyFill="1" applyBorder="1" applyAlignment="1">
      <alignment horizontal="left" vertical="top" wrapText="1"/>
    </xf>
    <xf numFmtId="167" fontId="14" fillId="5" borderId="11" xfId="0" applyNumberFormat="1" applyFont="1" applyFill="1" applyBorder="1" applyAlignment="1">
      <alignment horizontal="left" vertical="top" wrapText="1"/>
    </xf>
    <xf numFmtId="167" fontId="14" fillId="4" borderId="8" xfId="0" applyNumberFormat="1" applyFont="1" applyFill="1" applyBorder="1" applyAlignment="1">
      <alignment horizontal="left" vertical="top" wrapText="1"/>
    </xf>
    <xf numFmtId="167" fontId="14" fillId="4" borderId="9" xfId="0" applyNumberFormat="1" applyFont="1" applyFill="1" applyBorder="1" applyAlignment="1">
      <alignment horizontal="left" vertical="top" wrapText="1"/>
    </xf>
    <xf numFmtId="167" fontId="14" fillId="4" borderId="11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top" wrapText="1"/>
    </xf>
    <xf numFmtId="166" fontId="13" fillId="3" borderId="11" xfId="0" applyNumberFormat="1" applyFont="1" applyFill="1" applyBorder="1" applyAlignment="1">
      <alignment horizontal="left" vertical="top" wrapText="1"/>
    </xf>
    <xf numFmtId="0" fontId="12" fillId="5" borderId="9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168" fontId="14" fillId="4" borderId="11" xfId="0" applyNumberFormat="1" applyFont="1" applyFill="1" applyBorder="1" applyAlignment="1">
      <alignment horizontal="left" vertical="top" wrapText="1"/>
    </xf>
    <xf numFmtId="168" fontId="14" fillId="4" borderId="8" xfId="0" applyNumberFormat="1" applyFont="1" applyFill="1" applyBorder="1" applyAlignment="1">
      <alignment horizontal="left" vertical="top" wrapText="1"/>
    </xf>
    <xf numFmtId="0" fontId="17" fillId="5" borderId="11" xfId="0" applyFont="1" applyFill="1" applyBorder="1" applyAlignment="1">
      <alignment horizontal="left" vertical="top" wrapText="1"/>
    </xf>
    <xf numFmtId="168" fontId="14" fillId="5" borderId="8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right" vertical="top" wrapText="1"/>
    </xf>
    <xf numFmtId="166" fontId="14" fillId="4" borderId="8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2" fillId="3" borderId="7" xfId="0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16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center" vertical="top" wrapText="1"/>
    </xf>
    <xf numFmtId="0" fontId="12" fillId="4" borderId="12" xfId="0" applyFont="1" applyFill="1" applyBorder="1" applyAlignment="1">
      <alignment horizontal="left" vertical="top" wrapText="1"/>
    </xf>
    <xf numFmtId="0" fontId="12" fillId="4" borderId="17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center" wrapText="1"/>
    </xf>
    <xf numFmtId="166" fontId="14" fillId="4" borderId="7" xfId="0" applyNumberFormat="1" applyFont="1" applyFill="1" applyBorder="1" applyAlignment="1">
      <alignment horizontal="left" vertical="top" wrapText="1"/>
    </xf>
    <xf numFmtId="166" fontId="14" fillId="4" borderId="16" xfId="0" applyNumberFormat="1" applyFont="1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166" fontId="14" fillId="4" borderId="12" xfId="0" applyNumberFormat="1" applyFont="1" applyFill="1" applyBorder="1" applyAlignment="1">
      <alignment horizontal="left" vertical="top" wrapText="1"/>
    </xf>
    <xf numFmtId="166" fontId="14" fillId="4" borderId="17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7" xfId="0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 wrapText="1"/>
    </xf>
    <xf numFmtId="169" fontId="14" fillId="4" borderId="8" xfId="0" applyNumberFormat="1" applyFont="1" applyFill="1" applyBorder="1" applyAlignment="1">
      <alignment horizontal="left" vertical="top" wrapText="1"/>
    </xf>
    <xf numFmtId="169" fontId="14" fillId="4" borderId="9" xfId="0" applyNumberFormat="1" applyFont="1" applyFill="1" applyBorder="1" applyAlignment="1">
      <alignment horizontal="left" vertical="top" wrapText="1"/>
    </xf>
    <xf numFmtId="169" fontId="14" fillId="4" borderId="11" xfId="0" applyNumberFormat="1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center" wrapText="1"/>
    </xf>
    <xf numFmtId="166" fontId="14" fillId="5" borderId="13" xfId="0" applyNumberFormat="1" applyFont="1" applyFill="1" applyBorder="1" applyAlignment="1">
      <alignment horizontal="right" vertical="top" wrapText="1"/>
    </xf>
    <xf numFmtId="166" fontId="14" fillId="5" borderId="7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right" vertical="top" wrapText="1"/>
    </xf>
    <xf numFmtId="0" fontId="0" fillId="5" borderId="14" xfId="0" applyFill="1" applyBorder="1" applyAlignment="1">
      <alignment horizontal="left" vertical="top" wrapText="1"/>
    </xf>
    <xf numFmtId="166" fontId="14" fillId="5" borderId="14" xfId="0" applyNumberFormat="1" applyFont="1" applyFill="1" applyBorder="1" applyAlignment="1">
      <alignment horizontal="left" vertical="top" wrapText="1"/>
    </xf>
    <xf numFmtId="166" fontId="14" fillId="5" borderId="12" xfId="0" applyNumberFormat="1" applyFont="1" applyFill="1" applyBorder="1" applyAlignment="1">
      <alignment horizontal="left" vertical="top" wrapText="1"/>
    </xf>
    <xf numFmtId="166" fontId="14" fillId="5" borderId="17" xfId="0" applyNumberFormat="1" applyFont="1" applyFill="1" applyBorder="1" applyAlignment="1">
      <alignment horizontal="left" vertical="top" wrapText="1"/>
    </xf>
    <xf numFmtId="167" fontId="14" fillId="4" borderId="13" xfId="0" applyNumberFormat="1" applyFont="1" applyFill="1" applyBorder="1" applyAlignment="1">
      <alignment horizontal="left" vertical="top" wrapText="1"/>
    </xf>
    <xf numFmtId="167" fontId="14" fillId="4" borderId="7" xfId="0" applyNumberFormat="1" applyFont="1" applyFill="1" applyBorder="1" applyAlignment="1">
      <alignment horizontal="left" vertical="top" wrapText="1"/>
    </xf>
    <xf numFmtId="167" fontId="14" fillId="4" borderId="16" xfId="0" applyNumberFormat="1" applyFont="1" applyFill="1" applyBorder="1" applyAlignment="1">
      <alignment horizontal="left" vertical="top" wrapText="1"/>
    </xf>
    <xf numFmtId="167" fontId="14" fillId="4" borderId="14" xfId="0" applyNumberFormat="1" applyFont="1" applyFill="1" applyBorder="1" applyAlignment="1">
      <alignment horizontal="left" vertical="top" wrapText="1"/>
    </xf>
    <xf numFmtId="167" fontId="14" fillId="4" borderId="12" xfId="0" applyNumberFormat="1" applyFont="1" applyFill="1" applyBorder="1" applyAlignment="1">
      <alignment horizontal="left" vertical="top" wrapText="1"/>
    </xf>
    <xf numFmtId="167" fontId="14" fillId="4" borderId="17" xfId="0" applyNumberFormat="1" applyFont="1" applyFill="1" applyBorder="1" applyAlignment="1">
      <alignment horizontal="left" vertical="top" wrapText="1"/>
    </xf>
    <xf numFmtId="167" fontId="14" fillId="5" borderId="13" xfId="0" applyNumberFormat="1" applyFont="1" applyFill="1" applyBorder="1" applyAlignment="1">
      <alignment horizontal="left" vertical="top" wrapText="1"/>
    </xf>
    <xf numFmtId="167" fontId="14" fillId="5" borderId="7" xfId="0" applyNumberFormat="1" applyFont="1" applyFill="1" applyBorder="1" applyAlignment="1">
      <alignment horizontal="left" vertical="top" wrapText="1"/>
    </xf>
    <xf numFmtId="167" fontId="14" fillId="5" borderId="16" xfId="0" applyNumberFormat="1" applyFont="1" applyFill="1" applyBorder="1" applyAlignment="1">
      <alignment horizontal="left" vertical="top" wrapText="1"/>
    </xf>
    <xf numFmtId="167" fontId="14" fillId="5" borderId="14" xfId="0" applyNumberFormat="1" applyFont="1" applyFill="1" applyBorder="1" applyAlignment="1">
      <alignment horizontal="left" vertical="top" wrapText="1"/>
    </xf>
    <xf numFmtId="167" fontId="14" fillId="5" borderId="12" xfId="0" applyNumberFormat="1" applyFont="1" applyFill="1" applyBorder="1" applyAlignment="1">
      <alignment horizontal="left" vertical="top" wrapText="1"/>
    </xf>
    <xf numFmtId="167" fontId="14" fillId="5" borderId="17" xfId="0" applyNumberFormat="1" applyFont="1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166" fontId="14" fillId="5" borderId="10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2" fillId="4" borderId="18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  <xf numFmtId="166" fontId="14" fillId="5" borderId="9" xfId="0" applyNumberFormat="1" applyFont="1" applyFill="1" applyBorder="1" applyAlignment="1">
      <alignment horizontal="center" vertical="top" wrapText="1"/>
    </xf>
    <xf numFmtId="166" fontId="14" fillId="4" borderId="9" xfId="0" applyNumberFormat="1" applyFont="1" applyFill="1" applyBorder="1" applyAlignment="1">
      <alignment horizontal="center" vertical="top" wrapText="1"/>
    </xf>
    <xf numFmtId="166" fontId="14" fillId="4" borderId="10" xfId="0" applyNumberFormat="1" applyFont="1" applyFill="1" applyBorder="1" applyAlignment="1">
      <alignment horizontal="left" vertical="top" wrapText="1"/>
    </xf>
    <xf numFmtId="167" fontId="14" fillId="4" borderId="10" xfId="0" applyNumberFormat="1" applyFont="1" applyFill="1" applyBorder="1" applyAlignment="1">
      <alignment horizontal="left" vertical="top" wrapText="1"/>
    </xf>
    <xf numFmtId="167" fontId="14" fillId="5" borderId="10" xfId="0" applyNumberFormat="1" applyFont="1" applyFill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top" wrapText="1"/>
    </xf>
    <xf numFmtId="166" fontId="13" fillId="3" borderId="9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center" vertical="top" wrapText="1"/>
    </xf>
    <xf numFmtId="166" fontId="14" fillId="5" borderId="8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horizontal="left" vertical="top" wrapText="1"/>
    </xf>
    <xf numFmtId="0" fontId="17" fillId="5" borderId="8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2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center" vertical="top" wrapText="1"/>
    </xf>
    <xf numFmtId="0" fontId="0" fillId="4" borderId="17" xfId="0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right" vertical="top" wrapText="1"/>
    </xf>
    <xf numFmtId="166" fontId="14" fillId="4" borderId="9" xfId="0" applyNumberFormat="1" applyFont="1" applyFill="1" applyBorder="1" applyAlignment="1">
      <alignment horizontal="right" vertical="top" wrapText="1"/>
    </xf>
    <xf numFmtId="166" fontId="14" fillId="5" borderId="13" xfId="0" applyNumberFormat="1" applyFont="1" applyFill="1" applyBorder="1" applyAlignment="1">
      <alignment horizontal="left" vertical="top" wrapText="1"/>
    </xf>
    <xf numFmtId="167" fontId="0" fillId="4" borderId="14" xfId="0" applyNumberFormat="1" applyFill="1" applyBorder="1" applyAlignment="1">
      <alignment horizontal="center" vertical="top" wrapText="1"/>
    </xf>
    <xf numFmtId="0" fontId="0" fillId="4" borderId="12" xfId="0" applyFill="1" applyBorder="1" applyAlignment="1">
      <alignment vertical="top" wrapText="1"/>
    </xf>
    <xf numFmtId="0" fontId="12" fillId="4" borderId="12" xfId="0" applyFont="1" applyFill="1" applyBorder="1" applyAlignment="1">
      <alignment vertical="top" wrapText="1"/>
    </xf>
    <xf numFmtId="167" fontId="14" fillId="5" borderId="7" xfId="0" applyNumberFormat="1" applyFont="1" applyFill="1" applyBorder="1" applyAlignment="1">
      <alignment vertical="top" wrapText="1"/>
    </xf>
    <xf numFmtId="167" fontId="14" fillId="5" borderId="12" xfId="0" applyNumberFormat="1" applyFont="1" applyFill="1" applyBorder="1" applyAlignment="1">
      <alignment vertical="top" wrapText="1"/>
    </xf>
    <xf numFmtId="167" fontId="14" fillId="4" borderId="7" xfId="0" applyNumberFormat="1" applyFont="1" applyFill="1" applyBorder="1" applyAlignment="1">
      <alignment vertical="top" wrapText="1"/>
    </xf>
    <xf numFmtId="167" fontId="14" fillId="4" borderId="12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19" fillId="0" borderId="0" xfId="0" applyFont="1"/>
    <xf numFmtId="0" fontId="8" fillId="0" borderId="0" xfId="10"/>
    <xf numFmtId="0" fontId="6" fillId="0" borderId="1" xfId="6">
      <alignment wrapText="1"/>
    </xf>
    <xf numFmtId="0" fontId="20" fillId="0" borderId="0" xfId="0" applyFont="1"/>
    <xf numFmtId="0" fontId="21" fillId="0" borderId="0" xfId="0" applyFont="1"/>
    <xf numFmtId="0" fontId="5" fillId="0" borderId="0" xfId="4">
      <alignment horizontal="left"/>
    </xf>
    <xf numFmtId="0" fontId="9" fillId="0" borderId="0" xfId="0" applyFont="1" applyAlignment="1">
      <alignment horizontal="right"/>
    </xf>
    <xf numFmtId="0" fontId="6" fillId="0" borderId="1" xfId="6" applyAlignment="1">
      <alignment horizontal="right" wrapText="1"/>
    </xf>
    <xf numFmtId="0" fontId="6" fillId="0" borderId="4" xfId="8">
      <alignment wrapText="1"/>
    </xf>
    <xf numFmtId="0" fontId="0" fillId="0" borderId="3" xfId="7" applyFont="1">
      <alignment wrapText="1"/>
    </xf>
    <xf numFmtId="4" fontId="0" fillId="0" borderId="3" xfId="7" applyNumberFormat="1" applyFont="1" applyAlignment="1">
      <alignment horizontal="right" wrapText="1"/>
    </xf>
    <xf numFmtId="164" fontId="0" fillId="0" borderId="3" xfId="7" applyNumberFormat="1" applyFont="1" applyAlignment="1">
      <alignment horizontal="right"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3" fontId="6" fillId="0" borderId="4" xfId="8" applyNumberFormat="1" applyAlignment="1">
      <alignment horizontal="right" wrapText="1"/>
    </xf>
    <xf numFmtId="165" fontId="0" fillId="0" borderId="3" xfId="7" applyNumberFormat="1" applyFont="1" applyAlignment="1">
      <alignment horizontal="right" wrapText="1"/>
    </xf>
    <xf numFmtId="3" fontId="0" fillId="0" borderId="3" xfId="7" applyNumberFormat="1" applyFont="1" applyAlignment="1">
      <alignment horizontal="right" wrapText="1"/>
    </xf>
    <xf numFmtId="0" fontId="0" fillId="0" borderId="6" xfId="0" applyBorder="1"/>
    <xf numFmtId="10" fontId="0" fillId="0" borderId="0" xfId="0" applyNumberFormat="1"/>
    <xf numFmtId="0" fontId="10" fillId="8" borderId="0" xfId="0" applyFont="1" applyFill="1"/>
    <xf numFmtId="0" fontId="0" fillId="8" borderId="3" xfId="7" applyFont="1" applyFill="1">
      <alignment wrapText="1"/>
    </xf>
    <xf numFmtId="4" fontId="0" fillId="8" borderId="3" xfId="7" applyNumberFormat="1" applyFont="1" applyFill="1" applyAlignment="1">
      <alignment horizontal="right" wrapText="1"/>
    </xf>
    <xf numFmtId="164" fontId="0" fillId="8" borderId="3" xfId="7" applyNumberFormat="1" applyFont="1" applyFill="1" applyAlignment="1">
      <alignment horizontal="right" wrapText="1"/>
    </xf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0" fontId="10" fillId="9" borderId="0" xfId="0" applyFont="1" applyFill="1"/>
    <xf numFmtId="0" fontId="0" fillId="9" borderId="3" xfId="7" applyFont="1" applyFill="1">
      <alignment wrapText="1"/>
    </xf>
    <xf numFmtId="4" fontId="0" fillId="9" borderId="3" xfId="7" applyNumberFormat="1" applyFont="1" applyFill="1" applyAlignment="1">
      <alignment horizontal="right" wrapText="1"/>
    </xf>
    <xf numFmtId="164" fontId="0" fillId="9" borderId="3" xfId="7" applyNumberFormat="1" applyFont="1" applyFill="1" applyAlignment="1">
      <alignment horizontal="right" wrapText="1"/>
    </xf>
    <xf numFmtId="0" fontId="10" fillId="10" borderId="0" xfId="0" applyFont="1" applyFill="1"/>
    <xf numFmtId="0" fontId="0" fillId="10" borderId="3" xfId="7" applyFont="1" applyFill="1">
      <alignment wrapText="1"/>
    </xf>
    <xf numFmtId="4" fontId="0" fillId="10" borderId="3" xfId="7" applyNumberFormat="1" applyFont="1" applyFill="1" applyAlignment="1">
      <alignment horizontal="right" wrapText="1"/>
    </xf>
    <xf numFmtId="164" fontId="0" fillId="10" borderId="3" xfId="7" applyNumberFormat="1" applyFont="1" applyFill="1" applyAlignment="1">
      <alignment horizontal="right" wrapText="1"/>
    </xf>
    <xf numFmtId="0" fontId="0" fillId="10" borderId="0" xfId="0" applyFill="1"/>
    <xf numFmtId="10" fontId="0" fillId="10" borderId="0" xfId="0" applyNumberFormat="1" applyFill="1"/>
    <xf numFmtId="0" fontId="10" fillId="11" borderId="0" xfId="0" applyFont="1" applyFill="1"/>
    <xf numFmtId="0" fontId="0" fillId="11" borderId="3" xfId="7" applyFont="1" applyFill="1">
      <alignment wrapText="1"/>
    </xf>
    <xf numFmtId="4" fontId="0" fillId="11" borderId="3" xfId="7" applyNumberFormat="1" applyFont="1" applyFill="1" applyAlignment="1">
      <alignment horizontal="right" wrapText="1"/>
    </xf>
    <xf numFmtId="164" fontId="0" fillId="11" borderId="3" xfId="7" applyNumberFormat="1" applyFont="1" applyFill="1" applyAlignment="1">
      <alignment horizontal="right" wrapText="1"/>
    </xf>
    <xf numFmtId="0" fontId="0" fillId="11" borderId="0" xfId="0" applyFill="1"/>
    <xf numFmtId="0" fontId="0" fillId="12" borderId="0" xfId="0" applyFill="1"/>
    <xf numFmtId="10" fontId="0" fillId="12" borderId="0" xfId="0" applyNumberFormat="1" applyFill="1"/>
    <xf numFmtId="10" fontId="0" fillId="6" borderId="0" xfId="0" applyNumberFormat="1" applyFill="1"/>
    <xf numFmtId="166" fontId="13" fillId="3" borderId="10" xfId="0" applyNumberFormat="1" applyFont="1" applyFill="1" applyBorder="1" applyAlignment="1">
      <alignment horizontal="center" vertical="top" wrapText="1"/>
    </xf>
    <xf numFmtId="166" fontId="13" fillId="3" borderId="11" xfId="0" applyNumberFormat="1" applyFont="1" applyFill="1" applyBorder="1" applyAlignment="1">
      <alignment horizontal="center" vertical="top" wrapText="1"/>
    </xf>
    <xf numFmtId="166" fontId="13" fillId="3" borderId="9" xfId="0" applyNumberFormat="1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left" wrapText="1"/>
    </xf>
    <xf numFmtId="0" fontId="12" fillId="4" borderId="12" xfId="0" applyFont="1" applyFill="1" applyBorder="1" applyAlignment="1">
      <alignment horizontal="left" wrapText="1"/>
    </xf>
    <xf numFmtId="0" fontId="12" fillId="5" borderId="7" xfId="0" applyFont="1" applyFill="1" applyBorder="1" applyAlignment="1">
      <alignment horizontal="left" vertical="top" wrapText="1"/>
    </xf>
    <xf numFmtId="0" fontId="12" fillId="5" borderId="12" xfId="0" applyFont="1" applyFill="1" applyBorder="1" applyAlignment="1">
      <alignment horizontal="left" vertical="top" wrapText="1"/>
    </xf>
    <xf numFmtId="0" fontId="12" fillId="3" borderId="13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top" wrapText="1"/>
    </xf>
    <xf numFmtId="0" fontId="12" fillId="3" borderId="11" xfId="0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center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center" vertical="top" wrapText="1"/>
    </xf>
    <xf numFmtId="0" fontId="0" fillId="0" borderId="0" xfId="0"/>
    <xf numFmtId="0" fontId="6" fillId="0" borderId="4" xfId="8">
      <alignment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0" fontId="11" fillId="0" borderId="5" xfId="9" applyFont="1" applyAlignment="1">
      <alignment wrapText="1"/>
    </xf>
    <xf numFmtId="0" fontId="0" fillId="0" borderId="6" xfId="0" applyBorder="1"/>
    <xf numFmtId="14" fontId="0" fillId="0" borderId="0" xfId="0" applyNumberFormat="1"/>
  </cellXfs>
  <cellStyles count="11">
    <cellStyle name="Body: normal cell" xfId="7" xr:uid="{00000000-0005-0000-0000-000000000000}"/>
    <cellStyle name="Comma" xfId="1" builtinId="3"/>
    <cellStyle name="Font: Calibri, 9pt regular" xfId="10" xr:uid="{00000000-0005-0000-0000-000002000000}"/>
    <cellStyle name="Footnotes: top row" xfId="9" xr:uid="{00000000-0005-0000-0000-000003000000}"/>
    <cellStyle name="Header: bottom row" xfId="6" xr:uid="{00000000-0005-0000-0000-000004000000}"/>
    <cellStyle name="Header: top rows" xfId="5" xr:uid="{00000000-0005-0000-0000-000005000000}"/>
    <cellStyle name="Hyperlink" xfId="3" builtinId="8"/>
    <cellStyle name="Normal" xfId="0" builtinId="0"/>
    <cellStyle name="Parent row" xfId="8" xr:uid="{00000000-0005-0000-0000-000008000000}"/>
    <cellStyle name="Percent" xfId="2" builtinId="5"/>
    <cellStyle name="Table title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rvis/Dropbox%20(Energy%20InNovation)/My%20Documents/Energy%20Policy%20Solutions/US/Models/eps-u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nrel.gov/system/files/93/EFS_70485_figure_data.xlsx" TargetMode="External"/><Relationship Id="rId2" Type="http://schemas.openxmlformats.org/officeDocument/2006/relationships/hyperlink" Target="https://www.eia.gov/outlooks/aeo/" TargetMode="External"/><Relationship Id="rId1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rel.gov/docs/fy18osti/70485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13.33203125" customWidth="1"/>
    <col min="2" max="2" width="69.5" customWidth="1"/>
    <col min="4" max="4" width="61.83203125" customWidth="1"/>
  </cols>
  <sheetData>
    <row r="1" spans="1:4" x14ac:dyDescent="0.2">
      <c r="A1" s="1" t="s">
        <v>316</v>
      </c>
      <c r="C1" s="203">
        <v>44307</v>
      </c>
    </row>
    <row r="3" spans="1:4" x14ac:dyDescent="0.2">
      <c r="A3" s="1" t="s">
        <v>275</v>
      </c>
      <c r="B3" s="8" t="s">
        <v>277</v>
      </c>
      <c r="D3" s="8" t="s">
        <v>285</v>
      </c>
    </row>
    <row r="4" spans="1:4" x14ac:dyDescent="0.2">
      <c r="B4" t="s">
        <v>276</v>
      </c>
      <c r="D4" t="s">
        <v>286</v>
      </c>
    </row>
    <row r="5" spans="1:4" x14ac:dyDescent="0.2">
      <c r="B5" s="2">
        <v>2018</v>
      </c>
      <c r="D5" s="2">
        <v>2018</v>
      </c>
    </row>
    <row r="6" spans="1:4" x14ac:dyDescent="0.2">
      <c r="B6" t="s">
        <v>278</v>
      </c>
      <c r="D6" t="s">
        <v>287</v>
      </c>
    </row>
    <row r="7" spans="1:4" x14ac:dyDescent="0.2">
      <c r="B7" s="3" t="s">
        <v>279</v>
      </c>
      <c r="D7" s="3" t="s">
        <v>288</v>
      </c>
    </row>
    <row r="8" spans="1:4" x14ac:dyDescent="0.2">
      <c r="B8" t="s">
        <v>280</v>
      </c>
      <c r="D8" t="s">
        <v>289</v>
      </c>
    </row>
    <row r="10" spans="1:4" x14ac:dyDescent="0.2">
      <c r="B10" s="8" t="s">
        <v>281</v>
      </c>
      <c r="D10" s="8" t="s">
        <v>296</v>
      </c>
    </row>
    <row r="11" spans="1:4" x14ac:dyDescent="0.2">
      <c r="B11" t="s">
        <v>276</v>
      </c>
      <c r="D11" t="s">
        <v>286</v>
      </c>
    </row>
    <row r="12" spans="1:4" x14ac:dyDescent="0.2">
      <c r="B12" s="2">
        <v>2020</v>
      </c>
      <c r="D12" s="2">
        <v>2018</v>
      </c>
    </row>
    <row r="13" spans="1:4" x14ac:dyDescent="0.2">
      <c r="B13" t="s">
        <v>282</v>
      </c>
      <c r="D13" t="s">
        <v>299</v>
      </c>
    </row>
    <row r="14" spans="1:4" x14ac:dyDescent="0.2">
      <c r="B14" s="3" t="s">
        <v>284</v>
      </c>
      <c r="D14" s="3" t="s">
        <v>297</v>
      </c>
    </row>
    <row r="15" spans="1:4" x14ac:dyDescent="0.2">
      <c r="B15" t="s">
        <v>283</v>
      </c>
      <c r="D15" t="s">
        <v>298</v>
      </c>
    </row>
    <row r="17" spans="1:1" x14ac:dyDescent="0.2">
      <c r="A17" s="1" t="s">
        <v>290</v>
      </c>
    </row>
    <row r="18" spans="1:1" x14ac:dyDescent="0.2">
      <c r="A18" t="s">
        <v>313</v>
      </c>
    </row>
    <row r="19" spans="1:1" x14ac:dyDescent="0.2">
      <c r="A19" t="s">
        <v>314</v>
      </c>
    </row>
    <row r="21" spans="1:1" x14ac:dyDescent="0.2">
      <c r="A21" s="1" t="s">
        <v>315</v>
      </c>
    </row>
    <row r="22" spans="1:1" x14ac:dyDescent="0.2">
      <c r="A22" t="s">
        <v>291</v>
      </c>
    </row>
    <row r="23" spans="1:1" x14ac:dyDescent="0.2">
      <c r="A23" t="s">
        <v>292</v>
      </c>
    </row>
    <row r="24" spans="1:1" x14ac:dyDescent="0.2">
      <c r="A24" t="s">
        <v>293</v>
      </c>
    </row>
    <row r="25" spans="1:1" x14ac:dyDescent="0.2">
      <c r="A25" t="s">
        <v>294</v>
      </c>
    </row>
    <row r="27" spans="1:1" x14ac:dyDescent="0.2">
      <c r="A27" t="s">
        <v>295</v>
      </c>
    </row>
    <row r="28" spans="1:1" x14ac:dyDescent="0.2">
      <c r="A28" t="s">
        <v>300</v>
      </c>
    </row>
    <row r="29" spans="1:1" x14ac:dyDescent="0.2">
      <c r="A29" t="s">
        <v>301</v>
      </c>
    </row>
    <row r="30" spans="1:1" x14ac:dyDescent="0.2">
      <c r="A30" t="s">
        <v>302</v>
      </c>
    </row>
    <row r="32" spans="1:1" x14ac:dyDescent="0.2">
      <c r="A32" t="s">
        <v>326</v>
      </c>
    </row>
    <row r="33" spans="1:1" x14ac:dyDescent="0.2">
      <c r="A33" t="s">
        <v>327</v>
      </c>
    </row>
    <row r="34" spans="1:1" x14ac:dyDescent="0.2">
      <c r="A34" t="s">
        <v>328</v>
      </c>
    </row>
    <row r="35" spans="1:1" x14ac:dyDescent="0.2">
      <c r="A35" t="s">
        <v>329</v>
      </c>
    </row>
    <row r="36" spans="1:1" x14ac:dyDescent="0.2">
      <c r="A36" t="s">
        <v>325</v>
      </c>
    </row>
    <row r="38" spans="1:1" x14ac:dyDescent="0.2">
      <c r="A38" t="s">
        <v>303</v>
      </c>
    </row>
    <row r="39" spans="1:1" x14ac:dyDescent="0.2">
      <c r="A39" t="s">
        <v>304</v>
      </c>
    </row>
    <row r="40" spans="1:1" x14ac:dyDescent="0.2">
      <c r="A40" t="s">
        <v>305</v>
      </c>
    </row>
    <row r="42" spans="1:1" x14ac:dyDescent="0.2">
      <c r="A42" t="s">
        <v>306</v>
      </c>
    </row>
    <row r="43" spans="1:1" x14ac:dyDescent="0.2">
      <c r="A43" t="s">
        <v>307</v>
      </c>
    </row>
    <row r="44" spans="1:1" x14ac:dyDescent="0.2">
      <c r="A44" t="s">
        <v>308</v>
      </c>
    </row>
    <row r="45" spans="1:1" x14ac:dyDescent="0.2">
      <c r="A45" t="s">
        <v>309</v>
      </c>
    </row>
    <row r="47" spans="1:1" x14ac:dyDescent="0.2">
      <c r="A47" t="s">
        <v>310</v>
      </c>
    </row>
    <row r="49" spans="1:1" x14ac:dyDescent="0.2">
      <c r="A49" t="s">
        <v>311</v>
      </c>
    </row>
    <row r="50" spans="1:1" x14ac:dyDescent="0.2">
      <c r="A50" t="s">
        <v>312</v>
      </c>
    </row>
    <row r="52" spans="1:1" x14ac:dyDescent="0.2">
      <c r="A52" s="1" t="s">
        <v>262</v>
      </c>
    </row>
    <row r="53" spans="1:1" x14ac:dyDescent="0.2">
      <c r="A53">
        <v>0.93665959530026111</v>
      </c>
    </row>
    <row r="54" spans="1:1" x14ac:dyDescent="0.2">
      <c r="A54" s="1" t="s">
        <v>263</v>
      </c>
    </row>
    <row r="55" spans="1:1" x14ac:dyDescent="0.2">
      <c r="A55">
        <v>0.95661376543184151</v>
      </c>
    </row>
  </sheetData>
  <hyperlinks>
    <hyperlink ref="B7" r:id="rId1" xr:uid="{00000000-0004-0000-0000-000000000000}"/>
    <hyperlink ref="B14" r:id="rId2" xr:uid="{00000000-0004-0000-0000-000001000000}"/>
    <hyperlink ref="D7" r:id="rId3" xr:uid="{00000000-0004-0000-0000-000002000000}"/>
    <hyperlink ref="D14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I11"/>
  <sheetViews>
    <sheetView zoomScaleNormal="100" workbookViewId="0">
      <selection activeCell="C7" sqref="C7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4.6986801095974462E-5</v>
      </c>
      <c r="D3" s="123">
        <f t="shared" si="0"/>
        <v>4.9317819911485171E-5</v>
      </c>
      <c r="E3" s="123">
        <f t="shared" si="0"/>
        <v>4.8135558391912264E-5</v>
      </c>
      <c r="F3" s="123">
        <f t="shared" si="0"/>
        <v>4.8817106556237436E-5</v>
      </c>
      <c r="G3" s="123">
        <f t="shared" si="0"/>
        <v>4.9414567714491681E-5</v>
      </c>
      <c r="H3" s="123">
        <f t="shared" si="0"/>
        <v>5.0152799160989165E-5</v>
      </c>
      <c r="I3" s="123">
        <f t="shared" si="0"/>
        <v>5.1016723187831479E-5</v>
      </c>
      <c r="J3" s="123">
        <f t="shared" si="0"/>
        <v>5.1933959657348385E-5</v>
      </c>
      <c r="K3" s="123">
        <f t="shared" si="0"/>
        <v>5.283057416383122E-5</v>
      </c>
      <c r="L3" s="123">
        <f t="shared" si="0"/>
        <v>5.3744044954273362E-5</v>
      </c>
      <c r="M3" s="123">
        <f t="shared" si="0"/>
        <v>5.4705033424374188E-5</v>
      </c>
      <c r="N3" s="123">
        <f t="shared" si="0"/>
        <v>5.5525373495691936E-5</v>
      </c>
      <c r="O3" s="123">
        <f t="shared" si="0"/>
        <v>5.6301189353241666E-5</v>
      </c>
      <c r="P3" s="123">
        <f t="shared" si="0"/>
        <v>5.705014629823155E-5</v>
      </c>
      <c r="Q3" s="123">
        <f t="shared" si="0"/>
        <v>5.7773537404578185E-5</v>
      </c>
      <c r="R3" s="123">
        <f t="shared" si="0"/>
        <v>5.8459700633469831E-5</v>
      </c>
      <c r="S3" s="123">
        <f t="shared" si="0"/>
        <v>5.9128890999332881E-5</v>
      </c>
      <c r="T3" s="123">
        <f t="shared" si="0"/>
        <v>5.9790304176831497E-5</v>
      </c>
      <c r="U3" s="123">
        <f t="shared" si="0"/>
        <v>6.0425763016830828E-5</v>
      </c>
      <c r="V3" s="123">
        <f t="shared" si="0"/>
        <v>6.1043907423571401E-5</v>
      </c>
      <c r="W3" s="123">
        <f t="shared" si="0"/>
        <v>6.1642654798959741E-5</v>
      </c>
      <c r="X3" s="123">
        <f t="shared" si="0"/>
        <v>6.2253228035448599E-5</v>
      </c>
      <c r="Y3" s="123">
        <f t="shared" si="0"/>
        <v>6.2878101545256934E-5</v>
      </c>
      <c r="Z3" s="123">
        <f t="shared" si="0"/>
        <v>6.3513349037911543E-5</v>
      </c>
      <c r="AA3" s="123">
        <f t="shared" si="0"/>
        <v>6.4153478160998407E-5</v>
      </c>
      <c r="AB3" s="123">
        <f t="shared" si="0"/>
        <v>6.4799812675734136E-5</v>
      </c>
      <c r="AC3" s="123">
        <f t="shared" si="0"/>
        <v>6.5440526970601023E-5</v>
      </c>
      <c r="AD3" s="123">
        <f t="shared" si="0"/>
        <v>6.6083632670351869E-5</v>
      </c>
      <c r="AE3" s="123">
        <f t="shared" si="0"/>
        <v>6.6714733566234217E-5</v>
      </c>
      <c r="AF3" s="123">
        <f t="shared" si="0"/>
        <v>6.7360395090701968E-5</v>
      </c>
      <c r="AG3" s="123">
        <f t="shared" si="0"/>
        <v>6.8020768011389649E-5</v>
      </c>
    </row>
    <row r="4" spans="1:35" x14ac:dyDescent="0.2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4.9317819911485171E-5</v>
      </c>
      <c r="E4" s="108">
        <f>Calculations!E19</f>
        <v>4.8135558391912264E-5</v>
      </c>
      <c r="F4" s="108">
        <f>Calculations!F19</f>
        <v>4.8817106556237436E-5</v>
      </c>
      <c r="G4" s="108">
        <f>Calculations!G19</f>
        <v>4.9414567714491681E-5</v>
      </c>
      <c r="H4" s="108">
        <f>Calculations!H19</f>
        <v>5.0152799160989165E-5</v>
      </c>
      <c r="I4" s="108">
        <f>Calculations!I19</f>
        <v>5.1016723187831479E-5</v>
      </c>
      <c r="J4" s="108">
        <f>Calculations!J19</f>
        <v>5.1933959657348385E-5</v>
      </c>
      <c r="K4" s="108">
        <f>Calculations!K19</f>
        <v>5.283057416383122E-5</v>
      </c>
      <c r="L4" s="108">
        <f>Calculations!L19</f>
        <v>5.3744044954273362E-5</v>
      </c>
      <c r="M4" s="108">
        <f>Calculations!M19</f>
        <v>5.4705033424374188E-5</v>
      </c>
      <c r="N4" s="108">
        <f>Calculations!N19</f>
        <v>5.5525373495691936E-5</v>
      </c>
      <c r="O4" s="108">
        <f>Calculations!O19</f>
        <v>5.6301189353241666E-5</v>
      </c>
      <c r="P4" s="108">
        <f>Calculations!P19</f>
        <v>5.705014629823155E-5</v>
      </c>
      <c r="Q4" s="108">
        <f>Calculations!Q19</f>
        <v>5.7773537404578185E-5</v>
      </c>
      <c r="R4" s="108">
        <f>Calculations!R19</f>
        <v>5.8459700633469831E-5</v>
      </c>
      <c r="S4" s="108">
        <f>Calculations!S19</f>
        <v>5.9128890999332881E-5</v>
      </c>
      <c r="T4" s="108">
        <f>Calculations!T19</f>
        <v>5.9790304176831497E-5</v>
      </c>
      <c r="U4" s="108">
        <f>Calculations!U19</f>
        <v>6.0425763016830828E-5</v>
      </c>
      <c r="V4" s="108">
        <f>Calculations!V19</f>
        <v>6.1043907423571401E-5</v>
      </c>
      <c r="W4" s="108">
        <f>Calculations!W19</f>
        <v>6.1642654798959741E-5</v>
      </c>
      <c r="X4" s="108">
        <f>Calculations!X19</f>
        <v>6.2253228035448599E-5</v>
      </c>
      <c r="Y4" s="108">
        <f>Calculations!Y19</f>
        <v>6.2878101545256934E-5</v>
      </c>
      <c r="Z4" s="108">
        <f>Calculations!Z19</f>
        <v>6.3513349037911543E-5</v>
      </c>
      <c r="AA4" s="108">
        <f>Calculations!AA19</f>
        <v>6.4153478160998407E-5</v>
      </c>
      <c r="AB4" s="108">
        <f>Calculations!AB19</f>
        <v>6.4799812675734136E-5</v>
      </c>
      <c r="AC4" s="108">
        <f>Calculations!AC19</f>
        <v>6.5440526970601023E-5</v>
      </c>
      <c r="AD4" s="108">
        <f>Calculations!AD19</f>
        <v>6.6083632670351869E-5</v>
      </c>
      <c r="AE4" s="108">
        <f>Calculations!AE19</f>
        <v>6.6714733566234217E-5</v>
      </c>
      <c r="AF4" s="108">
        <f>Calculations!AF19</f>
        <v>6.7360395090701968E-5</v>
      </c>
      <c r="AG4" s="108">
        <f>Calculations!AG19</f>
        <v>6.8020768011389649E-5</v>
      </c>
    </row>
    <row r="5" spans="1:35" x14ac:dyDescent="0.2">
      <c r="A5" s="1" t="s">
        <v>319</v>
      </c>
      <c r="B5" s="108">
        <f>Calculations!B20</f>
        <v>0</v>
      </c>
      <c r="C5" s="108">
        <f>Calculations!C20</f>
        <v>1.3596146153614844E-5</v>
      </c>
      <c r="D5" s="108">
        <f>Calculations!D20</f>
        <v>1.248535933849571E-5</v>
      </c>
      <c r="E5" s="108">
        <f>Calculations!E20</f>
        <v>1.2314358584448748E-5</v>
      </c>
      <c r="F5" s="108">
        <f>Calculations!F20</f>
        <v>1.2463043400758694E-5</v>
      </c>
      <c r="G5" s="108">
        <f>Calculations!G20</f>
        <v>1.2602232441207277E-5</v>
      </c>
      <c r="H5" s="108">
        <f>Calculations!H20</f>
        <v>1.2700106171352834E-5</v>
      </c>
      <c r="I5" s="108">
        <f>Calculations!I20</f>
        <v>1.2795803017792617E-5</v>
      </c>
      <c r="J5" s="108">
        <f>Calculations!J20</f>
        <v>1.287634952877253E-5</v>
      </c>
      <c r="K5" s="108">
        <f>Calculations!K20</f>
        <v>1.293927509910824E-5</v>
      </c>
      <c r="L5" s="108">
        <f>Calculations!L20</f>
        <v>1.2994713037764601E-5</v>
      </c>
      <c r="M5" s="108">
        <f>Calculations!M20</f>
        <v>1.3050698720626326E-5</v>
      </c>
      <c r="N5" s="108">
        <f>Calculations!N20</f>
        <v>1.3169120766011463E-5</v>
      </c>
      <c r="O5" s="108">
        <f>Calculations!O20</f>
        <v>1.3288817899419017E-5</v>
      </c>
      <c r="P5" s="108">
        <f>Calculations!P20</f>
        <v>1.3406144591763579E-5</v>
      </c>
      <c r="Q5" s="108">
        <f>Calculations!Q20</f>
        <v>1.3523571074412527E-5</v>
      </c>
      <c r="R5" s="108">
        <f>Calculations!R20</f>
        <v>1.3626401649126733E-5</v>
      </c>
      <c r="S5" s="108">
        <f>Calculations!S20</f>
        <v>1.3723086735754284E-5</v>
      </c>
      <c r="T5" s="108">
        <f>Calculations!T20</f>
        <v>1.3828692535595457E-5</v>
      </c>
      <c r="U5" s="108">
        <f>Calculations!U20</f>
        <v>1.3944686619606478E-5</v>
      </c>
      <c r="V5" s="108">
        <f>Calculations!V20</f>
        <v>1.4050400151988045E-5</v>
      </c>
      <c r="W5" s="108">
        <f>Calculations!W20</f>
        <v>1.4170057413145971E-5</v>
      </c>
      <c r="X5" s="108">
        <f>Calculations!X20</f>
        <v>1.4292273471830811E-5</v>
      </c>
      <c r="Y5" s="108">
        <f>Calculations!Y20</f>
        <v>1.4412833183450337E-5</v>
      </c>
      <c r="Z5" s="108">
        <f>Calculations!Z20</f>
        <v>1.4531552825422725E-5</v>
      </c>
      <c r="AA5" s="108">
        <f>Calculations!AA20</f>
        <v>1.4652379698663127E-5</v>
      </c>
      <c r="AB5" s="108">
        <f>Calculations!AB20</f>
        <v>1.4778812453172526E-5</v>
      </c>
      <c r="AC5" s="108">
        <f>Calculations!AC20</f>
        <v>1.4902288865825739E-5</v>
      </c>
      <c r="AD5" s="108">
        <f>Calculations!AD20</f>
        <v>1.5022946616114167E-5</v>
      </c>
      <c r="AE5" s="108">
        <f>Calculations!AE20</f>
        <v>1.513797204095962E-5</v>
      </c>
      <c r="AF5" s="108">
        <f>Calculations!AF20</f>
        <v>1.5258822572798604E-5</v>
      </c>
      <c r="AG5" s="108">
        <f>Calculations!AG20</f>
        <v>1.538433798663804E-5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4.6986801095974462E-5</v>
      </c>
      <c r="D6" s="123">
        <f t="shared" si="1"/>
        <v>4.9317819911485171E-5</v>
      </c>
      <c r="E6" s="123">
        <f t="shared" si="1"/>
        <v>4.8135558391912264E-5</v>
      </c>
      <c r="F6" s="123">
        <f t="shared" si="1"/>
        <v>4.8817106556237436E-5</v>
      </c>
      <c r="G6" s="123">
        <f t="shared" si="1"/>
        <v>4.9414567714491681E-5</v>
      </c>
      <c r="H6" s="123">
        <f t="shared" si="1"/>
        <v>5.0152799160989165E-5</v>
      </c>
      <c r="I6" s="123">
        <f t="shared" si="1"/>
        <v>5.1016723187831479E-5</v>
      </c>
      <c r="J6" s="123">
        <f t="shared" si="1"/>
        <v>5.1933959657348385E-5</v>
      </c>
      <c r="K6" s="123">
        <f t="shared" si="1"/>
        <v>5.283057416383122E-5</v>
      </c>
      <c r="L6" s="123">
        <f t="shared" si="1"/>
        <v>5.3744044954273362E-5</v>
      </c>
      <c r="M6" s="123">
        <f t="shared" si="1"/>
        <v>5.4705033424374188E-5</v>
      </c>
      <c r="N6" s="123">
        <f t="shared" si="1"/>
        <v>5.5525373495691936E-5</v>
      </c>
      <c r="O6" s="123">
        <f t="shared" si="1"/>
        <v>5.6301189353241666E-5</v>
      </c>
      <c r="P6" s="123">
        <f t="shared" si="1"/>
        <v>5.705014629823155E-5</v>
      </c>
      <c r="Q6" s="123">
        <f t="shared" si="1"/>
        <v>5.7773537404578185E-5</v>
      </c>
      <c r="R6" s="123">
        <f t="shared" si="1"/>
        <v>5.8459700633469831E-5</v>
      </c>
      <c r="S6" s="123">
        <f t="shared" si="1"/>
        <v>5.9128890999332881E-5</v>
      </c>
      <c r="T6" s="123">
        <f t="shared" si="1"/>
        <v>5.9790304176831497E-5</v>
      </c>
      <c r="U6" s="123">
        <f t="shared" si="1"/>
        <v>6.0425763016830828E-5</v>
      </c>
      <c r="V6" s="123">
        <f t="shared" si="1"/>
        <v>6.1043907423571401E-5</v>
      </c>
      <c r="W6" s="123">
        <f t="shared" si="1"/>
        <v>6.1642654798959741E-5</v>
      </c>
      <c r="X6" s="123">
        <f t="shared" si="1"/>
        <v>6.2253228035448599E-5</v>
      </c>
      <c r="Y6" s="123">
        <f t="shared" si="1"/>
        <v>6.2878101545256934E-5</v>
      </c>
      <c r="Z6" s="123">
        <f t="shared" si="1"/>
        <v>6.3513349037911543E-5</v>
      </c>
      <c r="AA6" s="123">
        <f t="shared" si="1"/>
        <v>6.4153478160998407E-5</v>
      </c>
      <c r="AB6" s="123">
        <f t="shared" si="1"/>
        <v>6.4799812675734136E-5</v>
      </c>
      <c r="AC6" s="123">
        <f t="shared" si="1"/>
        <v>6.5440526970601023E-5</v>
      </c>
      <c r="AD6" s="123">
        <f t="shared" si="1"/>
        <v>6.6083632670351869E-5</v>
      </c>
      <c r="AE6" s="123">
        <f t="shared" si="1"/>
        <v>6.6714733566234217E-5</v>
      </c>
      <c r="AF6" s="123">
        <f t="shared" si="1"/>
        <v>6.7360395090701968E-5</v>
      </c>
      <c r="AG6" s="123">
        <f t="shared" si="1"/>
        <v>6.8020768011389649E-5</v>
      </c>
    </row>
    <row r="7" spans="1:35" x14ac:dyDescent="0.2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2.7035044659076721E-6</v>
      </c>
      <c r="E7" s="108">
        <f>Calculations!E21</f>
        <v>2.7185109089513134E-6</v>
      </c>
      <c r="F7" s="108">
        <f>Calculations!F21</f>
        <v>2.6548953511864552E-6</v>
      </c>
      <c r="G7" s="108">
        <f>Calculations!G21</f>
        <v>2.5938240556006943E-6</v>
      </c>
      <c r="H7" s="108">
        <f>Calculations!H21</f>
        <v>2.5590047049058328E-6</v>
      </c>
      <c r="I7" s="108">
        <f>Calculations!I21</f>
        <v>2.5255698817351428E-6</v>
      </c>
      <c r="J7" s="108">
        <f>Calculations!J21</f>
        <v>2.4924641444887069E-6</v>
      </c>
      <c r="K7" s="108">
        <f>Calculations!K21</f>
        <v>2.4630192775406348E-6</v>
      </c>
      <c r="L7" s="108">
        <f>Calculations!L21</f>
        <v>2.4357779715606827E-6</v>
      </c>
      <c r="M7" s="108">
        <f>Calculations!M21</f>
        <v>2.4088003669058073E-6</v>
      </c>
      <c r="N7" s="108">
        <f>Calculations!N21</f>
        <v>2.3521453421698969E-6</v>
      </c>
      <c r="O7" s="108">
        <f>Calculations!O21</f>
        <v>2.2951724180978702E-6</v>
      </c>
      <c r="P7" s="108">
        <f>Calculations!P21</f>
        <v>2.239345961688479E-6</v>
      </c>
      <c r="Q7" s="108">
        <f>Calculations!Q21</f>
        <v>2.1846450889852843E-6</v>
      </c>
      <c r="R7" s="108">
        <f>Calculations!R21</f>
        <v>2.1341259193027395E-6</v>
      </c>
      <c r="S7" s="108">
        <f>Calculations!S21</f>
        <v>2.0867486593158648E-6</v>
      </c>
      <c r="T7" s="108">
        <f>Calculations!T21</f>
        <v>2.0330794977210581E-6</v>
      </c>
      <c r="U7" s="108">
        <f>Calculations!U21</f>
        <v>1.9723930935543346E-6</v>
      </c>
      <c r="V7" s="108">
        <f>Calculations!V21</f>
        <v>1.9149939718104472E-6</v>
      </c>
      <c r="W7" s="108">
        <f>Calculations!W21</f>
        <v>1.8487998640968444E-6</v>
      </c>
      <c r="X7" s="108">
        <f>Calculations!X21</f>
        <v>1.7811388063656958E-6</v>
      </c>
      <c r="Y7" s="108">
        <f>Calculations!Y21</f>
        <v>1.7135669150580916E-6</v>
      </c>
      <c r="Z7" s="108">
        <f>Calculations!Z21</f>
        <v>1.6458522157100372E-6</v>
      </c>
      <c r="AA7" s="108">
        <f>Calculations!AA21</f>
        <v>1.575483666177147E-6</v>
      </c>
      <c r="AB7" s="108">
        <f>Calculations!AB21</f>
        <v>1.5017889045810586E-6</v>
      </c>
      <c r="AC7" s="108">
        <f>Calculations!AC21</f>
        <v>1.4283657904541146E-6</v>
      </c>
      <c r="AD7" s="108">
        <f>Calculations!AD21</f>
        <v>1.3565690643017471E-6</v>
      </c>
      <c r="AE7" s="108">
        <f>Calculations!AE21</f>
        <v>1.286237339449742E-6</v>
      </c>
      <c r="AF7" s="108">
        <f>Calculations!AF21</f>
        <v>1.2137009121876418E-6</v>
      </c>
      <c r="AG7" s="108">
        <f>Calculations!AG21</f>
        <v>1.1403423419222421E-6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1.3596146153614844E-5</v>
      </c>
      <c r="D8" s="123">
        <f t="shared" si="2"/>
        <v>1.248535933849571E-5</v>
      </c>
      <c r="E8" s="123">
        <f t="shared" si="2"/>
        <v>1.2314358584448748E-5</v>
      </c>
      <c r="F8" s="123">
        <f t="shared" si="2"/>
        <v>1.2463043400758694E-5</v>
      </c>
      <c r="G8" s="123">
        <f t="shared" si="2"/>
        <v>1.2602232441207277E-5</v>
      </c>
      <c r="H8" s="123">
        <f t="shared" si="2"/>
        <v>1.2700106171352834E-5</v>
      </c>
      <c r="I8" s="123">
        <f t="shared" si="2"/>
        <v>1.2795803017792617E-5</v>
      </c>
      <c r="J8" s="123">
        <f t="shared" si="2"/>
        <v>1.287634952877253E-5</v>
      </c>
      <c r="K8" s="123">
        <f t="shared" si="2"/>
        <v>1.293927509910824E-5</v>
      </c>
      <c r="L8" s="123">
        <f t="shared" si="2"/>
        <v>1.2994713037764601E-5</v>
      </c>
      <c r="M8" s="123">
        <f t="shared" si="2"/>
        <v>1.3050698720626326E-5</v>
      </c>
      <c r="N8" s="123">
        <f t="shared" si="2"/>
        <v>1.3169120766011463E-5</v>
      </c>
      <c r="O8" s="123">
        <f t="shared" si="2"/>
        <v>1.3288817899419017E-5</v>
      </c>
      <c r="P8" s="123">
        <f t="shared" si="2"/>
        <v>1.3406144591763579E-5</v>
      </c>
      <c r="Q8" s="123">
        <f t="shared" si="2"/>
        <v>1.3523571074412527E-5</v>
      </c>
      <c r="R8" s="123">
        <f t="shared" si="2"/>
        <v>1.3626401649126733E-5</v>
      </c>
      <c r="S8" s="123">
        <f t="shared" si="2"/>
        <v>1.3723086735754284E-5</v>
      </c>
      <c r="T8" s="123">
        <f t="shared" si="2"/>
        <v>1.3828692535595457E-5</v>
      </c>
      <c r="U8" s="123">
        <f t="shared" si="2"/>
        <v>1.3944686619606478E-5</v>
      </c>
      <c r="V8" s="123">
        <f t="shared" si="2"/>
        <v>1.4050400151988045E-5</v>
      </c>
      <c r="W8" s="123">
        <f t="shared" si="2"/>
        <v>1.4170057413145971E-5</v>
      </c>
      <c r="X8" s="123">
        <f t="shared" si="2"/>
        <v>1.4292273471830811E-5</v>
      </c>
      <c r="Y8" s="123">
        <f t="shared" si="2"/>
        <v>1.4412833183450337E-5</v>
      </c>
      <c r="Z8" s="123">
        <f t="shared" si="2"/>
        <v>1.4531552825422725E-5</v>
      </c>
      <c r="AA8" s="123">
        <f t="shared" si="2"/>
        <v>1.4652379698663127E-5</v>
      </c>
      <c r="AB8" s="123">
        <f t="shared" si="2"/>
        <v>1.4778812453172526E-5</v>
      </c>
      <c r="AC8" s="123">
        <f t="shared" si="2"/>
        <v>1.4902288865825739E-5</v>
      </c>
      <c r="AD8" s="123">
        <f t="shared" si="2"/>
        <v>1.5022946616114167E-5</v>
      </c>
      <c r="AE8" s="123">
        <f t="shared" si="2"/>
        <v>1.513797204095962E-5</v>
      </c>
      <c r="AF8" s="123">
        <f t="shared" si="2"/>
        <v>1.5258822572798604E-5</v>
      </c>
      <c r="AG8" s="123">
        <f t="shared" si="2"/>
        <v>1.538433798663804E-5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1.3596146153614844E-5</v>
      </c>
      <c r="D9" s="123">
        <f t="shared" si="3"/>
        <v>1.248535933849571E-5</v>
      </c>
      <c r="E9" s="123">
        <f t="shared" si="3"/>
        <v>1.2314358584448748E-5</v>
      </c>
      <c r="F9" s="123">
        <f t="shared" si="3"/>
        <v>1.2463043400758694E-5</v>
      </c>
      <c r="G9" s="123">
        <f t="shared" si="3"/>
        <v>1.2602232441207277E-5</v>
      </c>
      <c r="H9" s="123">
        <f t="shared" si="3"/>
        <v>1.2700106171352834E-5</v>
      </c>
      <c r="I9" s="123">
        <f t="shared" si="3"/>
        <v>1.2795803017792617E-5</v>
      </c>
      <c r="J9" s="123">
        <f t="shared" si="3"/>
        <v>1.287634952877253E-5</v>
      </c>
      <c r="K9" s="123">
        <f t="shared" si="3"/>
        <v>1.293927509910824E-5</v>
      </c>
      <c r="L9" s="123">
        <f t="shared" si="3"/>
        <v>1.2994713037764601E-5</v>
      </c>
      <c r="M9" s="123">
        <f t="shared" si="3"/>
        <v>1.3050698720626326E-5</v>
      </c>
      <c r="N9" s="123">
        <f t="shared" si="3"/>
        <v>1.3169120766011463E-5</v>
      </c>
      <c r="O9" s="123">
        <f t="shared" si="3"/>
        <v>1.3288817899419017E-5</v>
      </c>
      <c r="P9" s="123">
        <f t="shared" si="3"/>
        <v>1.3406144591763579E-5</v>
      </c>
      <c r="Q9" s="123">
        <f t="shared" si="3"/>
        <v>1.3523571074412527E-5</v>
      </c>
      <c r="R9" s="123">
        <f t="shared" si="3"/>
        <v>1.3626401649126733E-5</v>
      </c>
      <c r="S9" s="123">
        <f t="shared" si="3"/>
        <v>1.3723086735754284E-5</v>
      </c>
      <c r="T9" s="123">
        <f t="shared" si="3"/>
        <v>1.3828692535595457E-5</v>
      </c>
      <c r="U9" s="123">
        <f t="shared" si="3"/>
        <v>1.3944686619606478E-5</v>
      </c>
      <c r="V9" s="123">
        <f t="shared" si="3"/>
        <v>1.4050400151988045E-5</v>
      </c>
      <c r="W9" s="123">
        <f t="shared" si="3"/>
        <v>1.4170057413145971E-5</v>
      </c>
      <c r="X9" s="123">
        <f t="shared" si="3"/>
        <v>1.4292273471830811E-5</v>
      </c>
      <c r="Y9" s="123">
        <f t="shared" si="3"/>
        <v>1.4412833183450337E-5</v>
      </c>
      <c r="Z9" s="123">
        <f t="shared" si="3"/>
        <v>1.4531552825422725E-5</v>
      </c>
      <c r="AA9" s="123">
        <f t="shared" si="3"/>
        <v>1.4652379698663127E-5</v>
      </c>
      <c r="AB9" s="123">
        <f t="shared" si="3"/>
        <v>1.4778812453172526E-5</v>
      </c>
      <c r="AC9" s="123">
        <f t="shared" si="3"/>
        <v>1.4902288865825739E-5</v>
      </c>
      <c r="AD9" s="123">
        <f t="shared" si="3"/>
        <v>1.5022946616114167E-5</v>
      </c>
      <c r="AE9" s="123">
        <f t="shared" si="3"/>
        <v>1.513797204095962E-5</v>
      </c>
      <c r="AF9" s="123">
        <f t="shared" si="3"/>
        <v>1.5258822572798604E-5</v>
      </c>
      <c r="AG9" s="123">
        <f t="shared" si="3"/>
        <v>1.538433798663804E-5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4.9317819911485171E-5</v>
      </c>
      <c r="E10" s="123">
        <f t="shared" si="4"/>
        <v>4.8135558391912264E-5</v>
      </c>
      <c r="F10" s="123">
        <f t="shared" si="4"/>
        <v>4.8817106556237436E-5</v>
      </c>
      <c r="G10" s="123">
        <f t="shared" si="4"/>
        <v>4.9414567714491681E-5</v>
      </c>
      <c r="H10" s="123">
        <f t="shared" si="4"/>
        <v>5.0152799160989165E-5</v>
      </c>
      <c r="I10" s="123">
        <f t="shared" si="4"/>
        <v>5.1016723187831479E-5</v>
      </c>
      <c r="J10" s="123">
        <f t="shared" si="4"/>
        <v>5.1933959657348385E-5</v>
      </c>
      <c r="K10" s="123">
        <f t="shared" si="4"/>
        <v>5.283057416383122E-5</v>
      </c>
      <c r="L10" s="123">
        <f t="shared" si="4"/>
        <v>5.3744044954273362E-5</v>
      </c>
      <c r="M10" s="123">
        <f t="shared" si="4"/>
        <v>5.4705033424374188E-5</v>
      </c>
      <c r="N10" s="123">
        <f t="shared" si="4"/>
        <v>5.5525373495691936E-5</v>
      </c>
      <c r="O10" s="123">
        <f t="shared" si="4"/>
        <v>5.6301189353241666E-5</v>
      </c>
      <c r="P10" s="123">
        <f t="shared" si="4"/>
        <v>5.705014629823155E-5</v>
      </c>
      <c r="Q10" s="123">
        <f t="shared" si="4"/>
        <v>5.7773537404578185E-5</v>
      </c>
      <c r="R10" s="123">
        <f t="shared" si="4"/>
        <v>5.8459700633469831E-5</v>
      </c>
      <c r="S10" s="123">
        <f t="shared" si="4"/>
        <v>5.9128890999332881E-5</v>
      </c>
      <c r="T10" s="123">
        <f t="shared" si="4"/>
        <v>5.9790304176831497E-5</v>
      </c>
      <c r="U10" s="123">
        <f t="shared" si="4"/>
        <v>6.0425763016830828E-5</v>
      </c>
      <c r="V10" s="123">
        <f t="shared" si="4"/>
        <v>6.1043907423571401E-5</v>
      </c>
      <c r="W10" s="123">
        <f t="shared" si="4"/>
        <v>6.1642654798959741E-5</v>
      </c>
      <c r="X10" s="123">
        <f t="shared" si="4"/>
        <v>6.2253228035448599E-5</v>
      </c>
      <c r="Y10" s="123">
        <f t="shared" si="4"/>
        <v>6.2878101545256934E-5</v>
      </c>
      <c r="Z10" s="123">
        <f t="shared" si="4"/>
        <v>6.3513349037911543E-5</v>
      </c>
      <c r="AA10" s="123">
        <f t="shared" si="4"/>
        <v>6.4153478160998407E-5</v>
      </c>
      <c r="AB10" s="123">
        <f t="shared" si="4"/>
        <v>6.4799812675734136E-5</v>
      </c>
      <c r="AC10" s="123">
        <f t="shared" si="4"/>
        <v>6.5440526970601023E-5</v>
      </c>
      <c r="AD10" s="123">
        <f t="shared" si="4"/>
        <v>6.6083632670351869E-5</v>
      </c>
      <c r="AE10" s="123">
        <f t="shared" si="4"/>
        <v>6.6714733566234217E-5</v>
      </c>
      <c r="AF10" s="123">
        <f t="shared" si="4"/>
        <v>6.7360395090701968E-5</v>
      </c>
      <c r="AG10" s="123">
        <f t="shared" si="4"/>
        <v>6.8020768011389649E-5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4.9317819911485171E-5</v>
      </c>
      <c r="E11" s="123">
        <f t="shared" si="5"/>
        <v>4.8135558391912264E-5</v>
      </c>
      <c r="F11" s="123">
        <f t="shared" si="5"/>
        <v>4.8817106556237436E-5</v>
      </c>
      <c r="G11" s="123">
        <f t="shared" si="5"/>
        <v>4.9414567714491681E-5</v>
      </c>
      <c r="H11" s="123">
        <f t="shared" si="5"/>
        <v>5.0152799160989165E-5</v>
      </c>
      <c r="I11" s="123">
        <f t="shared" si="5"/>
        <v>5.1016723187831479E-5</v>
      </c>
      <c r="J11" s="123">
        <f t="shared" si="5"/>
        <v>5.1933959657348385E-5</v>
      </c>
      <c r="K11" s="123">
        <f t="shared" si="5"/>
        <v>5.283057416383122E-5</v>
      </c>
      <c r="L11" s="123">
        <f t="shared" si="5"/>
        <v>5.3744044954273362E-5</v>
      </c>
      <c r="M11" s="123">
        <f t="shared" si="5"/>
        <v>5.4705033424374188E-5</v>
      </c>
      <c r="N11" s="123">
        <f t="shared" si="5"/>
        <v>5.5525373495691936E-5</v>
      </c>
      <c r="O11" s="123">
        <f t="shared" si="5"/>
        <v>5.6301189353241666E-5</v>
      </c>
      <c r="P11" s="123">
        <f t="shared" si="5"/>
        <v>5.705014629823155E-5</v>
      </c>
      <c r="Q11" s="123">
        <f t="shared" si="5"/>
        <v>5.7773537404578185E-5</v>
      </c>
      <c r="R11" s="123">
        <f t="shared" si="5"/>
        <v>5.8459700633469831E-5</v>
      </c>
      <c r="S11" s="123">
        <f t="shared" si="5"/>
        <v>5.9128890999332881E-5</v>
      </c>
      <c r="T11" s="123">
        <f t="shared" si="5"/>
        <v>5.9790304176831497E-5</v>
      </c>
      <c r="U11" s="123">
        <f t="shared" si="5"/>
        <v>6.0425763016830828E-5</v>
      </c>
      <c r="V11" s="123">
        <f t="shared" si="5"/>
        <v>6.1043907423571401E-5</v>
      </c>
      <c r="W11" s="123">
        <f t="shared" si="5"/>
        <v>6.1642654798959741E-5</v>
      </c>
      <c r="X11" s="123">
        <f t="shared" si="5"/>
        <v>6.2253228035448599E-5</v>
      </c>
      <c r="Y11" s="123">
        <f t="shared" si="5"/>
        <v>6.2878101545256934E-5</v>
      </c>
      <c r="Z11" s="123">
        <f t="shared" si="5"/>
        <v>6.3513349037911543E-5</v>
      </c>
      <c r="AA11" s="123">
        <f t="shared" si="5"/>
        <v>6.4153478160998407E-5</v>
      </c>
      <c r="AB11" s="123">
        <f t="shared" si="5"/>
        <v>6.4799812675734136E-5</v>
      </c>
      <c r="AC11" s="123">
        <f t="shared" si="5"/>
        <v>6.5440526970601023E-5</v>
      </c>
      <c r="AD11" s="123">
        <f t="shared" si="5"/>
        <v>6.6083632670351869E-5</v>
      </c>
      <c r="AE11" s="123">
        <f t="shared" si="5"/>
        <v>6.6714733566234217E-5</v>
      </c>
      <c r="AF11" s="123">
        <f t="shared" si="5"/>
        <v>6.7360395090701968E-5</v>
      </c>
      <c r="AG11" s="123">
        <f t="shared" si="5"/>
        <v>6.8020768011389649E-5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I11"/>
  <sheetViews>
    <sheetView zoomScaleNormal="100" workbookViewId="0">
      <selection activeCell="D4" sqref="D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1.1184671093167476E-4</v>
      </c>
      <c r="C3" s="123">
        <f t="shared" ref="C3:AG3" si="0">C4</f>
        <v>1.0884364260412047E-4</v>
      </c>
      <c r="D3" s="123">
        <f t="shared" si="0"/>
        <v>1.0718889836402444E-4</v>
      </c>
      <c r="E3" s="123">
        <f t="shared" si="0"/>
        <v>1.0553415412392782E-4</v>
      </c>
      <c r="F3" s="123">
        <f t="shared" si="0"/>
        <v>1.0387940988383179E-4</v>
      </c>
      <c r="G3" s="123">
        <f t="shared" si="0"/>
        <v>1.0222466564373579E-4</v>
      </c>
      <c r="H3" s="123">
        <f t="shared" si="0"/>
        <v>1.0056992140363913E-4</v>
      </c>
      <c r="I3" s="123">
        <f t="shared" si="0"/>
        <v>9.8915177163543138E-5</v>
      </c>
      <c r="J3" s="123">
        <f t="shared" si="0"/>
        <v>9.7260432923446482E-5</v>
      </c>
      <c r="K3" s="123">
        <f t="shared" si="0"/>
        <v>9.5605688683350463E-5</v>
      </c>
      <c r="L3" s="123">
        <f t="shared" si="0"/>
        <v>9.3950944443254431E-5</v>
      </c>
      <c r="M3" s="123">
        <f t="shared" si="0"/>
        <v>9.2296200203157816E-5</v>
      </c>
      <c r="N3" s="123">
        <f t="shared" si="0"/>
        <v>9.0679216613890823E-5</v>
      </c>
      <c r="O3" s="123">
        <f t="shared" si="0"/>
        <v>8.9812174085886264E-5</v>
      </c>
      <c r="P3" s="123">
        <f t="shared" si="0"/>
        <v>8.8945131557881704E-5</v>
      </c>
      <c r="Q3" s="123">
        <f t="shared" si="0"/>
        <v>8.8078089029877145E-5</v>
      </c>
      <c r="R3" s="123">
        <f t="shared" si="0"/>
        <v>8.7211046501872586E-5</v>
      </c>
      <c r="S3" s="123">
        <f t="shared" si="0"/>
        <v>8.6344003973868027E-5</v>
      </c>
      <c r="T3" s="123">
        <f t="shared" si="0"/>
        <v>8.5476961445863468E-5</v>
      </c>
      <c r="U3" s="123">
        <f t="shared" si="0"/>
        <v>8.4609918917858909E-5</v>
      </c>
      <c r="V3" s="123">
        <f t="shared" si="0"/>
        <v>8.3742876389854363E-5</v>
      </c>
      <c r="W3" s="123">
        <f t="shared" si="0"/>
        <v>8.2875833861849478E-5</v>
      </c>
      <c r="X3" s="123">
        <f t="shared" si="0"/>
        <v>8.2008791333844919E-5</v>
      </c>
      <c r="Y3" s="123">
        <f t="shared" si="0"/>
        <v>8.114174880584036E-5</v>
      </c>
      <c r="Z3" s="123">
        <f t="shared" si="0"/>
        <v>8.0274706277835801E-5</v>
      </c>
      <c r="AA3" s="123">
        <f t="shared" si="0"/>
        <v>7.9407663749831255E-5</v>
      </c>
      <c r="AB3" s="123">
        <f t="shared" si="0"/>
        <v>7.8540621221826696E-5</v>
      </c>
      <c r="AC3" s="123">
        <f t="shared" si="0"/>
        <v>7.7673578693822137E-5</v>
      </c>
      <c r="AD3" s="123">
        <f t="shared" si="0"/>
        <v>7.6806536165817578E-5</v>
      </c>
      <c r="AE3" s="123">
        <f t="shared" si="0"/>
        <v>7.5939493637813019E-5</v>
      </c>
      <c r="AF3" s="123">
        <f t="shared" si="0"/>
        <v>7.5072451109808459E-5</v>
      </c>
      <c r="AG3" s="123">
        <f t="shared" si="0"/>
        <v>7.42054085818039E-5</v>
      </c>
    </row>
    <row r="4" spans="1:35" x14ac:dyDescent="0.2">
      <c r="A4" s="1" t="s">
        <v>13</v>
      </c>
      <c r="B4" s="108">
        <f>Calculations!B58</f>
        <v>1.1184671093167476E-4</v>
      </c>
      <c r="C4" s="108">
        <f>Calculations!C58</f>
        <v>1.0884364260412047E-4</v>
      </c>
      <c r="D4" s="108">
        <f>Calculations!D58</f>
        <v>1.0718889836402444E-4</v>
      </c>
      <c r="E4" s="108">
        <f>Calculations!E58</f>
        <v>1.0553415412392782E-4</v>
      </c>
      <c r="F4" s="108">
        <f>Calculations!F58</f>
        <v>1.0387940988383179E-4</v>
      </c>
      <c r="G4" s="108">
        <f>Calculations!G58</f>
        <v>1.0222466564373579E-4</v>
      </c>
      <c r="H4" s="108">
        <f>Calculations!H58</f>
        <v>1.0056992140363913E-4</v>
      </c>
      <c r="I4" s="108">
        <f>Calculations!I58</f>
        <v>9.8915177163543138E-5</v>
      </c>
      <c r="J4" s="108">
        <f>Calculations!J58</f>
        <v>9.7260432923446482E-5</v>
      </c>
      <c r="K4" s="108">
        <f>Calculations!K58</f>
        <v>9.5605688683350463E-5</v>
      </c>
      <c r="L4" s="108">
        <f>Calculations!L58</f>
        <v>9.3950944443254431E-5</v>
      </c>
      <c r="M4" s="108">
        <f>Calculations!M58</f>
        <v>9.2296200203157816E-5</v>
      </c>
      <c r="N4" s="108">
        <f>Calculations!N58</f>
        <v>9.0679216613890823E-5</v>
      </c>
      <c r="O4" s="108">
        <f>Calculations!O58</f>
        <v>8.9812174085886264E-5</v>
      </c>
      <c r="P4" s="108">
        <f>Calculations!P58</f>
        <v>8.8945131557881704E-5</v>
      </c>
      <c r="Q4" s="108">
        <f>Calculations!Q58</f>
        <v>8.8078089029877145E-5</v>
      </c>
      <c r="R4" s="108">
        <f>Calculations!R58</f>
        <v>8.7211046501872586E-5</v>
      </c>
      <c r="S4" s="108">
        <f>Calculations!S58</f>
        <v>8.6344003973868027E-5</v>
      </c>
      <c r="T4" s="108">
        <f>Calculations!T58</f>
        <v>8.5476961445863468E-5</v>
      </c>
      <c r="U4" s="108">
        <f>Calculations!U58</f>
        <v>8.4609918917858909E-5</v>
      </c>
      <c r="V4" s="108">
        <f>Calculations!V58</f>
        <v>8.3742876389854363E-5</v>
      </c>
      <c r="W4" s="108">
        <f>Calculations!W58</f>
        <v>8.2875833861849478E-5</v>
      </c>
      <c r="X4" s="108">
        <f>Calculations!X58</f>
        <v>8.2008791333844919E-5</v>
      </c>
      <c r="Y4" s="108">
        <f>Calculations!Y58</f>
        <v>8.114174880584036E-5</v>
      </c>
      <c r="Z4" s="108">
        <f>Calculations!Z58</f>
        <v>8.0274706277835801E-5</v>
      </c>
      <c r="AA4" s="108">
        <f>Calculations!AA58</f>
        <v>7.9407663749831255E-5</v>
      </c>
      <c r="AB4" s="108">
        <f>Calculations!AB58</f>
        <v>7.8540621221826696E-5</v>
      </c>
      <c r="AC4" s="108">
        <f>Calculations!AC58</f>
        <v>7.7673578693822137E-5</v>
      </c>
      <c r="AD4" s="108">
        <f>Calculations!AD58</f>
        <v>7.6806536165817578E-5</v>
      </c>
      <c r="AE4" s="108">
        <f>Calculations!AE58</f>
        <v>7.5939493637813019E-5</v>
      </c>
      <c r="AF4" s="108">
        <f>Calculations!AF58</f>
        <v>7.5072451109808459E-5</v>
      </c>
      <c r="AG4" s="108">
        <f>Calculations!AG58</f>
        <v>7.42054085818039E-5</v>
      </c>
    </row>
    <row r="5" spans="1:35" x14ac:dyDescent="0.2">
      <c r="A5" s="1" t="s">
        <v>319</v>
      </c>
      <c r="B5" s="108">
        <f>Calculations!B59</f>
        <v>9.6977507167811454E-5</v>
      </c>
      <c r="C5" s="108">
        <f>Calculations!C59</f>
        <v>9.3974438840257161E-5</v>
      </c>
      <c r="D5" s="108">
        <f>Calculations!D59</f>
        <v>9.2336401570682338E-5</v>
      </c>
      <c r="E5" s="108">
        <f>Calculations!E59</f>
        <v>9.0698364301106905E-5</v>
      </c>
      <c r="F5" s="108">
        <f>Calculations!F59</f>
        <v>8.9060327031532081E-5</v>
      </c>
      <c r="G5" s="108">
        <f>Calculations!G59</f>
        <v>8.7422289761957258E-5</v>
      </c>
      <c r="H5" s="108">
        <f>Calculations!H59</f>
        <v>8.5784252492381797E-5</v>
      </c>
      <c r="I5" s="108">
        <f>Calculations!I59</f>
        <v>8.4146215222807001E-5</v>
      </c>
      <c r="J5" s="108">
        <f>Calculations!J59</f>
        <v>8.250817795323154E-5</v>
      </c>
      <c r="K5" s="108">
        <f>Calculations!K59</f>
        <v>8.0870140683656717E-5</v>
      </c>
      <c r="L5" s="108">
        <f>Calculations!L59</f>
        <v>7.9232103414081893E-5</v>
      </c>
      <c r="M5" s="108">
        <f>Calculations!M59</f>
        <v>7.759406614450646E-5</v>
      </c>
      <c r="N5" s="108">
        <f>Calculations!N59</f>
        <v>7.5977082555239467E-5</v>
      </c>
      <c r="O5" s="108">
        <f>Calculations!O59</f>
        <v>7.5110040027234908E-5</v>
      </c>
      <c r="P5" s="108">
        <f>Calculations!P59</f>
        <v>7.4242997499230349E-5</v>
      </c>
      <c r="Q5" s="108">
        <f>Calculations!Q59</f>
        <v>7.337595497122579E-5</v>
      </c>
      <c r="R5" s="108">
        <f>Calculations!R59</f>
        <v>7.2508912443221231E-5</v>
      </c>
      <c r="S5" s="108">
        <f>Calculations!S59</f>
        <v>7.1641869915216671E-5</v>
      </c>
      <c r="T5" s="108">
        <f>Calculations!T59</f>
        <v>7.0774827387212112E-5</v>
      </c>
      <c r="U5" s="108">
        <f>Calculations!U59</f>
        <v>6.9907784859207553E-5</v>
      </c>
      <c r="V5" s="108">
        <f>Calculations!V59</f>
        <v>6.9040742331203007E-5</v>
      </c>
      <c r="W5" s="108">
        <f>Calculations!W59</f>
        <v>6.8173699803198123E-5</v>
      </c>
      <c r="X5" s="108">
        <f>Calculations!X59</f>
        <v>6.7306657275193564E-5</v>
      </c>
      <c r="Y5" s="108">
        <f>Calculations!Y59</f>
        <v>6.6439614747189005E-5</v>
      </c>
      <c r="Z5" s="108">
        <f>Calculations!Z59</f>
        <v>6.5572572219184445E-5</v>
      </c>
      <c r="AA5" s="108">
        <f>Calculations!AA59</f>
        <v>6.47055296911799E-5</v>
      </c>
      <c r="AB5" s="108">
        <f>Calculations!AB59</f>
        <v>6.3838487163175341E-5</v>
      </c>
      <c r="AC5" s="108">
        <f>Calculations!AC59</f>
        <v>6.2971444635170781E-5</v>
      </c>
      <c r="AD5" s="108">
        <f>Calculations!AD59</f>
        <v>6.2104402107166222E-5</v>
      </c>
      <c r="AE5" s="108">
        <f>Calculations!AE59</f>
        <v>6.1237359579161663E-5</v>
      </c>
      <c r="AF5" s="108">
        <f>Calculations!AF59</f>
        <v>6.0370317051157097E-5</v>
      </c>
      <c r="AG5" s="108">
        <f>Calculations!AG59</f>
        <v>5.9503274523152538E-5</v>
      </c>
    </row>
    <row r="6" spans="1:35" x14ac:dyDescent="0.2">
      <c r="A6" s="1" t="s">
        <v>320</v>
      </c>
      <c r="B6" s="123">
        <f>B4</f>
        <v>1.1184671093167476E-4</v>
      </c>
      <c r="C6" s="123">
        <f t="shared" ref="C6:AG6" si="1">C4</f>
        <v>1.0884364260412047E-4</v>
      </c>
      <c r="D6" s="123">
        <f t="shared" si="1"/>
        <v>1.0718889836402444E-4</v>
      </c>
      <c r="E6" s="123">
        <f t="shared" si="1"/>
        <v>1.0553415412392782E-4</v>
      </c>
      <c r="F6" s="123">
        <f t="shared" si="1"/>
        <v>1.0387940988383179E-4</v>
      </c>
      <c r="G6" s="123">
        <f t="shared" si="1"/>
        <v>1.0222466564373579E-4</v>
      </c>
      <c r="H6" s="123">
        <f t="shared" si="1"/>
        <v>1.0056992140363913E-4</v>
      </c>
      <c r="I6" s="123">
        <f t="shared" si="1"/>
        <v>9.8915177163543138E-5</v>
      </c>
      <c r="J6" s="123">
        <f t="shared" si="1"/>
        <v>9.7260432923446482E-5</v>
      </c>
      <c r="K6" s="123">
        <f t="shared" si="1"/>
        <v>9.5605688683350463E-5</v>
      </c>
      <c r="L6" s="123">
        <f t="shared" si="1"/>
        <v>9.3950944443254431E-5</v>
      </c>
      <c r="M6" s="123">
        <f t="shared" si="1"/>
        <v>9.2296200203157816E-5</v>
      </c>
      <c r="N6" s="123">
        <f t="shared" si="1"/>
        <v>9.0679216613890823E-5</v>
      </c>
      <c r="O6" s="123">
        <f t="shared" si="1"/>
        <v>8.9812174085886264E-5</v>
      </c>
      <c r="P6" s="123">
        <f t="shared" si="1"/>
        <v>8.8945131557881704E-5</v>
      </c>
      <c r="Q6" s="123">
        <f t="shared" si="1"/>
        <v>8.8078089029877145E-5</v>
      </c>
      <c r="R6" s="123">
        <f t="shared" si="1"/>
        <v>8.7211046501872586E-5</v>
      </c>
      <c r="S6" s="123">
        <f t="shared" si="1"/>
        <v>8.6344003973868027E-5</v>
      </c>
      <c r="T6" s="123">
        <f t="shared" si="1"/>
        <v>8.5476961445863468E-5</v>
      </c>
      <c r="U6" s="123">
        <f t="shared" si="1"/>
        <v>8.4609918917858909E-5</v>
      </c>
      <c r="V6" s="123">
        <f t="shared" si="1"/>
        <v>8.3742876389854363E-5</v>
      </c>
      <c r="W6" s="123">
        <f t="shared" si="1"/>
        <v>8.2875833861849478E-5</v>
      </c>
      <c r="X6" s="123">
        <f t="shared" si="1"/>
        <v>8.2008791333844919E-5</v>
      </c>
      <c r="Y6" s="123">
        <f t="shared" si="1"/>
        <v>8.114174880584036E-5</v>
      </c>
      <c r="Z6" s="123">
        <f t="shared" si="1"/>
        <v>8.0274706277835801E-5</v>
      </c>
      <c r="AA6" s="123">
        <f t="shared" si="1"/>
        <v>7.9407663749831255E-5</v>
      </c>
      <c r="AB6" s="123">
        <f t="shared" si="1"/>
        <v>7.8540621221826696E-5</v>
      </c>
      <c r="AC6" s="123">
        <f t="shared" si="1"/>
        <v>7.7673578693822137E-5</v>
      </c>
      <c r="AD6" s="123">
        <f t="shared" si="1"/>
        <v>7.6806536165817578E-5</v>
      </c>
      <c r="AE6" s="123">
        <f t="shared" si="1"/>
        <v>7.5939493637813019E-5</v>
      </c>
      <c r="AF6" s="123">
        <f t="shared" si="1"/>
        <v>7.5072451109808459E-5</v>
      </c>
      <c r="AG6" s="123">
        <f t="shared" si="1"/>
        <v>7.42054085818039E-5</v>
      </c>
    </row>
    <row r="7" spans="1:35" x14ac:dyDescent="0.2">
      <c r="A7" s="1" t="s">
        <v>207</v>
      </c>
      <c r="B7" s="123">
        <f>B5</f>
        <v>9.6977507167811454E-5</v>
      </c>
      <c r="C7" s="123">
        <f t="shared" ref="C7:AG7" si="2">C5</f>
        <v>9.3974438840257161E-5</v>
      </c>
      <c r="D7" s="123">
        <f t="shared" si="2"/>
        <v>9.2336401570682338E-5</v>
      </c>
      <c r="E7" s="123">
        <f t="shared" si="2"/>
        <v>9.0698364301106905E-5</v>
      </c>
      <c r="F7" s="123">
        <f t="shared" si="2"/>
        <v>8.9060327031532081E-5</v>
      </c>
      <c r="G7" s="123">
        <f t="shared" si="2"/>
        <v>8.7422289761957258E-5</v>
      </c>
      <c r="H7" s="123">
        <f t="shared" si="2"/>
        <v>8.5784252492381797E-5</v>
      </c>
      <c r="I7" s="123">
        <f t="shared" si="2"/>
        <v>8.4146215222807001E-5</v>
      </c>
      <c r="J7" s="123">
        <f t="shared" si="2"/>
        <v>8.250817795323154E-5</v>
      </c>
      <c r="K7" s="123">
        <f t="shared" si="2"/>
        <v>8.0870140683656717E-5</v>
      </c>
      <c r="L7" s="123">
        <f t="shared" si="2"/>
        <v>7.9232103414081893E-5</v>
      </c>
      <c r="M7" s="123">
        <f t="shared" si="2"/>
        <v>7.759406614450646E-5</v>
      </c>
      <c r="N7" s="123">
        <f t="shared" si="2"/>
        <v>7.5977082555239467E-5</v>
      </c>
      <c r="O7" s="123">
        <f t="shared" si="2"/>
        <v>7.5110040027234908E-5</v>
      </c>
      <c r="P7" s="123">
        <f t="shared" si="2"/>
        <v>7.4242997499230349E-5</v>
      </c>
      <c r="Q7" s="123">
        <f t="shared" si="2"/>
        <v>7.337595497122579E-5</v>
      </c>
      <c r="R7" s="123">
        <f t="shared" si="2"/>
        <v>7.2508912443221231E-5</v>
      </c>
      <c r="S7" s="123">
        <f t="shared" si="2"/>
        <v>7.1641869915216671E-5</v>
      </c>
      <c r="T7" s="123">
        <f t="shared" si="2"/>
        <v>7.0774827387212112E-5</v>
      </c>
      <c r="U7" s="123">
        <f t="shared" si="2"/>
        <v>6.9907784859207553E-5</v>
      </c>
      <c r="V7" s="123">
        <f t="shared" si="2"/>
        <v>6.9040742331203007E-5</v>
      </c>
      <c r="W7" s="123">
        <f t="shared" si="2"/>
        <v>6.8173699803198123E-5</v>
      </c>
      <c r="X7" s="123">
        <f t="shared" si="2"/>
        <v>6.7306657275193564E-5</v>
      </c>
      <c r="Y7" s="123">
        <f t="shared" si="2"/>
        <v>6.6439614747189005E-5</v>
      </c>
      <c r="Z7" s="123">
        <f t="shared" si="2"/>
        <v>6.5572572219184445E-5</v>
      </c>
      <c r="AA7" s="123">
        <f t="shared" si="2"/>
        <v>6.47055296911799E-5</v>
      </c>
      <c r="AB7" s="123">
        <f t="shared" si="2"/>
        <v>6.3838487163175341E-5</v>
      </c>
      <c r="AC7" s="123">
        <f t="shared" si="2"/>
        <v>6.2971444635170781E-5</v>
      </c>
      <c r="AD7" s="123">
        <f t="shared" si="2"/>
        <v>6.2104402107166222E-5</v>
      </c>
      <c r="AE7" s="123">
        <f t="shared" si="2"/>
        <v>6.1237359579161663E-5</v>
      </c>
      <c r="AF7" s="123">
        <f t="shared" si="2"/>
        <v>6.0370317051157097E-5</v>
      </c>
      <c r="AG7" s="123">
        <f t="shared" si="2"/>
        <v>5.9503274523152538E-5</v>
      </c>
    </row>
    <row r="8" spans="1:35" x14ac:dyDescent="0.2">
      <c r="A8" s="1" t="s">
        <v>321</v>
      </c>
      <c r="B8" s="123">
        <f>B5</f>
        <v>9.6977507167811454E-5</v>
      </c>
      <c r="C8" s="123">
        <f t="shared" ref="C8:AG8" si="3">C5</f>
        <v>9.3974438840257161E-5</v>
      </c>
      <c r="D8" s="123">
        <f t="shared" si="3"/>
        <v>9.2336401570682338E-5</v>
      </c>
      <c r="E8" s="123">
        <f t="shared" si="3"/>
        <v>9.0698364301106905E-5</v>
      </c>
      <c r="F8" s="123">
        <f t="shared" si="3"/>
        <v>8.9060327031532081E-5</v>
      </c>
      <c r="G8" s="123">
        <f t="shared" si="3"/>
        <v>8.7422289761957258E-5</v>
      </c>
      <c r="H8" s="123">
        <f t="shared" si="3"/>
        <v>8.5784252492381797E-5</v>
      </c>
      <c r="I8" s="123">
        <f t="shared" si="3"/>
        <v>8.4146215222807001E-5</v>
      </c>
      <c r="J8" s="123">
        <f t="shared" si="3"/>
        <v>8.250817795323154E-5</v>
      </c>
      <c r="K8" s="123">
        <f t="shared" si="3"/>
        <v>8.0870140683656717E-5</v>
      </c>
      <c r="L8" s="123">
        <f t="shared" si="3"/>
        <v>7.9232103414081893E-5</v>
      </c>
      <c r="M8" s="123">
        <f t="shared" si="3"/>
        <v>7.759406614450646E-5</v>
      </c>
      <c r="N8" s="123">
        <f t="shared" si="3"/>
        <v>7.5977082555239467E-5</v>
      </c>
      <c r="O8" s="123">
        <f t="shared" si="3"/>
        <v>7.5110040027234908E-5</v>
      </c>
      <c r="P8" s="123">
        <f t="shared" si="3"/>
        <v>7.4242997499230349E-5</v>
      </c>
      <c r="Q8" s="123">
        <f t="shared" si="3"/>
        <v>7.337595497122579E-5</v>
      </c>
      <c r="R8" s="123">
        <f t="shared" si="3"/>
        <v>7.2508912443221231E-5</v>
      </c>
      <c r="S8" s="123">
        <f t="shared" si="3"/>
        <v>7.1641869915216671E-5</v>
      </c>
      <c r="T8" s="123">
        <f t="shared" si="3"/>
        <v>7.0774827387212112E-5</v>
      </c>
      <c r="U8" s="123">
        <f t="shared" si="3"/>
        <v>6.9907784859207553E-5</v>
      </c>
      <c r="V8" s="123">
        <f t="shared" si="3"/>
        <v>6.9040742331203007E-5</v>
      </c>
      <c r="W8" s="123">
        <f t="shared" si="3"/>
        <v>6.8173699803198123E-5</v>
      </c>
      <c r="X8" s="123">
        <f t="shared" si="3"/>
        <v>6.7306657275193564E-5</v>
      </c>
      <c r="Y8" s="123">
        <f t="shared" si="3"/>
        <v>6.6439614747189005E-5</v>
      </c>
      <c r="Z8" s="123">
        <f t="shared" si="3"/>
        <v>6.5572572219184445E-5</v>
      </c>
      <c r="AA8" s="123">
        <f t="shared" si="3"/>
        <v>6.47055296911799E-5</v>
      </c>
      <c r="AB8" s="123">
        <f t="shared" si="3"/>
        <v>6.3838487163175341E-5</v>
      </c>
      <c r="AC8" s="123">
        <f t="shared" si="3"/>
        <v>6.2971444635170781E-5</v>
      </c>
      <c r="AD8" s="123">
        <f t="shared" si="3"/>
        <v>6.2104402107166222E-5</v>
      </c>
      <c r="AE8" s="123">
        <f t="shared" si="3"/>
        <v>6.1237359579161663E-5</v>
      </c>
      <c r="AF8" s="123">
        <f t="shared" si="3"/>
        <v>6.0370317051157097E-5</v>
      </c>
      <c r="AG8" s="123">
        <f t="shared" si="3"/>
        <v>5.9503274523152538E-5</v>
      </c>
    </row>
    <row r="9" spans="1:35" x14ac:dyDescent="0.2">
      <c r="A9" s="1" t="s">
        <v>322</v>
      </c>
      <c r="B9" s="123">
        <f>B5</f>
        <v>9.6977507167811454E-5</v>
      </c>
      <c r="C9" s="123">
        <f t="shared" ref="C9:AG9" si="4">C5</f>
        <v>9.3974438840257161E-5</v>
      </c>
      <c r="D9" s="123">
        <f t="shared" si="4"/>
        <v>9.2336401570682338E-5</v>
      </c>
      <c r="E9" s="123">
        <f t="shared" si="4"/>
        <v>9.0698364301106905E-5</v>
      </c>
      <c r="F9" s="123">
        <f t="shared" si="4"/>
        <v>8.9060327031532081E-5</v>
      </c>
      <c r="G9" s="123">
        <f t="shared" si="4"/>
        <v>8.7422289761957258E-5</v>
      </c>
      <c r="H9" s="123">
        <f t="shared" si="4"/>
        <v>8.5784252492381797E-5</v>
      </c>
      <c r="I9" s="123">
        <f t="shared" si="4"/>
        <v>8.4146215222807001E-5</v>
      </c>
      <c r="J9" s="123">
        <f t="shared" si="4"/>
        <v>8.250817795323154E-5</v>
      </c>
      <c r="K9" s="123">
        <f t="shared" si="4"/>
        <v>8.0870140683656717E-5</v>
      </c>
      <c r="L9" s="123">
        <f t="shared" si="4"/>
        <v>7.9232103414081893E-5</v>
      </c>
      <c r="M9" s="123">
        <f t="shared" si="4"/>
        <v>7.759406614450646E-5</v>
      </c>
      <c r="N9" s="123">
        <f t="shared" si="4"/>
        <v>7.5977082555239467E-5</v>
      </c>
      <c r="O9" s="123">
        <f t="shared" si="4"/>
        <v>7.5110040027234908E-5</v>
      </c>
      <c r="P9" s="123">
        <f t="shared" si="4"/>
        <v>7.4242997499230349E-5</v>
      </c>
      <c r="Q9" s="123">
        <f t="shared" si="4"/>
        <v>7.337595497122579E-5</v>
      </c>
      <c r="R9" s="123">
        <f t="shared" si="4"/>
        <v>7.2508912443221231E-5</v>
      </c>
      <c r="S9" s="123">
        <f t="shared" si="4"/>
        <v>7.1641869915216671E-5</v>
      </c>
      <c r="T9" s="123">
        <f t="shared" si="4"/>
        <v>7.0774827387212112E-5</v>
      </c>
      <c r="U9" s="123">
        <f t="shared" si="4"/>
        <v>6.9907784859207553E-5</v>
      </c>
      <c r="V9" s="123">
        <f t="shared" si="4"/>
        <v>6.9040742331203007E-5</v>
      </c>
      <c r="W9" s="123">
        <f t="shared" si="4"/>
        <v>6.8173699803198123E-5</v>
      </c>
      <c r="X9" s="123">
        <f t="shared" si="4"/>
        <v>6.7306657275193564E-5</v>
      </c>
      <c r="Y9" s="123">
        <f t="shared" si="4"/>
        <v>6.6439614747189005E-5</v>
      </c>
      <c r="Z9" s="123">
        <f t="shared" si="4"/>
        <v>6.5572572219184445E-5</v>
      </c>
      <c r="AA9" s="123">
        <f t="shared" si="4"/>
        <v>6.47055296911799E-5</v>
      </c>
      <c r="AB9" s="123">
        <f t="shared" si="4"/>
        <v>6.3838487163175341E-5</v>
      </c>
      <c r="AC9" s="123">
        <f t="shared" si="4"/>
        <v>6.2971444635170781E-5</v>
      </c>
      <c r="AD9" s="123">
        <f t="shared" si="4"/>
        <v>6.2104402107166222E-5</v>
      </c>
      <c r="AE9" s="123">
        <f t="shared" si="4"/>
        <v>6.1237359579161663E-5</v>
      </c>
      <c r="AF9" s="123">
        <f t="shared" si="4"/>
        <v>6.0370317051157097E-5</v>
      </c>
      <c r="AG9" s="123">
        <f t="shared" si="4"/>
        <v>5.9503274523152538E-5</v>
      </c>
    </row>
    <row r="10" spans="1:35" x14ac:dyDescent="0.2">
      <c r="A10" s="1" t="s">
        <v>323</v>
      </c>
      <c r="B10" s="123">
        <f>B4</f>
        <v>1.1184671093167476E-4</v>
      </c>
      <c r="C10" s="123">
        <f t="shared" ref="C10:AG10" si="5">C4</f>
        <v>1.0884364260412047E-4</v>
      </c>
      <c r="D10" s="123">
        <f t="shared" si="5"/>
        <v>1.0718889836402444E-4</v>
      </c>
      <c r="E10" s="123">
        <f t="shared" si="5"/>
        <v>1.0553415412392782E-4</v>
      </c>
      <c r="F10" s="123">
        <f t="shared" si="5"/>
        <v>1.0387940988383179E-4</v>
      </c>
      <c r="G10" s="123">
        <f t="shared" si="5"/>
        <v>1.0222466564373579E-4</v>
      </c>
      <c r="H10" s="123">
        <f t="shared" si="5"/>
        <v>1.0056992140363913E-4</v>
      </c>
      <c r="I10" s="123">
        <f t="shared" si="5"/>
        <v>9.8915177163543138E-5</v>
      </c>
      <c r="J10" s="123">
        <f t="shared" si="5"/>
        <v>9.7260432923446482E-5</v>
      </c>
      <c r="K10" s="123">
        <f t="shared" si="5"/>
        <v>9.5605688683350463E-5</v>
      </c>
      <c r="L10" s="123">
        <f t="shared" si="5"/>
        <v>9.3950944443254431E-5</v>
      </c>
      <c r="M10" s="123">
        <f t="shared" si="5"/>
        <v>9.2296200203157816E-5</v>
      </c>
      <c r="N10" s="123">
        <f t="shared" si="5"/>
        <v>9.0679216613890823E-5</v>
      </c>
      <c r="O10" s="123">
        <f t="shared" si="5"/>
        <v>8.9812174085886264E-5</v>
      </c>
      <c r="P10" s="123">
        <f t="shared" si="5"/>
        <v>8.8945131557881704E-5</v>
      </c>
      <c r="Q10" s="123">
        <f t="shared" si="5"/>
        <v>8.8078089029877145E-5</v>
      </c>
      <c r="R10" s="123">
        <f t="shared" si="5"/>
        <v>8.7211046501872586E-5</v>
      </c>
      <c r="S10" s="123">
        <f t="shared" si="5"/>
        <v>8.6344003973868027E-5</v>
      </c>
      <c r="T10" s="123">
        <f t="shared" si="5"/>
        <v>8.5476961445863468E-5</v>
      </c>
      <c r="U10" s="123">
        <f t="shared" si="5"/>
        <v>8.4609918917858909E-5</v>
      </c>
      <c r="V10" s="123">
        <f t="shared" si="5"/>
        <v>8.3742876389854363E-5</v>
      </c>
      <c r="W10" s="123">
        <f t="shared" si="5"/>
        <v>8.2875833861849478E-5</v>
      </c>
      <c r="X10" s="123">
        <f t="shared" si="5"/>
        <v>8.2008791333844919E-5</v>
      </c>
      <c r="Y10" s="123">
        <f t="shared" si="5"/>
        <v>8.114174880584036E-5</v>
      </c>
      <c r="Z10" s="123">
        <f t="shared" si="5"/>
        <v>8.0274706277835801E-5</v>
      </c>
      <c r="AA10" s="123">
        <f t="shared" si="5"/>
        <v>7.9407663749831255E-5</v>
      </c>
      <c r="AB10" s="123">
        <f t="shared" si="5"/>
        <v>7.8540621221826696E-5</v>
      </c>
      <c r="AC10" s="123">
        <f t="shared" si="5"/>
        <v>7.7673578693822137E-5</v>
      </c>
      <c r="AD10" s="123">
        <f t="shared" si="5"/>
        <v>7.6806536165817578E-5</v>
      </c>
      <c r="AE10" s="123">
        <f t="shared" si="5"/>
        <v>7.5939493637813019E-5</v>
      </c>
      <c r="AF10" s="123">
        <f t="shared" si="5"/>
        <v>7.5072451109808459E-5</v>
      </c>
      <c r="AG10" s="123">
        <f t="shared" si="5"/>
        <v>7.42054085818039E-5</v>
      </c>
    </row>
    <row r="11" spans="1:35" x14ac:dyDescent="0.2">
      <c r="A11" s="1" t="s">
        <v>324</v>
      </c>
      <c r="B11" s="123">
        <f>B4</f>
        <v>1.1184671093167476E-4</v>
      </c>
      <c r="C11" s="123">
        <f t="shared" ref="C11:AG11" si="6">C4</f>
        <v>1.0884364260412047E-4</v>
      </c>
      <c r="D11" s="123">
        <f t="shared" si="6"/>
        <v>1.0718889836402444E-4</v>
      </c>
      <c r="E11" s="123">
        <f t="shared" si="6"/>
        <v>1.0553415412392782E-4</v>
      </c>
      <c r="F11" s="123">
        <f t="shared" si="6"/>
        <v>1.0387940988383179E-4</v>
      </c>
      <c r="G11" s="123">
        <f t="shared" si="6"/>
        <v>1.0222466564373579E-4</v>
      </c>
      <c r="H11" s="123">
        <f t="shared" si="6"/>
        <v>1.0056992140363913E-4</v>
      </c>
      <c r="I11" s="123">
        <f t="shared" si="6"/>
        <v>9.8915177163543138E-5</v>
      </c>
      <c r="J11" s="123">
        <f t="shared" si="6"/>
        <v>9.7260432923446482E-5</v>
      </c>
      <c r="K11" s="123">
        <f t="shared" si="6"/>
        <v>9.5605688683350463E-5</v>
      </c>
      <c r="L11" s="123">
        <f t="shared" si="6"/>
        <v>9.3950944443254431E-5</v>
      </c>
      <c r="M11" s="123">
        <f t="shared" si="6"/>
        <v>9.2296200203157816E-5</v>
      </c>
      <c r="N11" s="123">
        <f t="shared" si="6"/>
        <v>9.0679216613890823E-5</v>
      </c>
      <c r="O11" s="123">
        <f t="shared" si="6"/>
        <v>8.9812174085886264E-5</v>
      </c>
      <c r="P11" s="123">
        <f t="shared" si="6"/>
        <v>8.8945131557881704E-5</v>
      </c>
      <c r="Q11" s="123">
        <f t="shared" si="6"/>
        <v>8.8078089029877145E-5</v>
      </c>
      <c r="R11" s="123">
        <f t="shared" si="6"/>
        <v>8.7211046501872586E-5</v>
      </c>
      <c r="S11" s="123">
        <f t="shared" si="6"/>
        <v>8.6344003973868027E-5</v>
      </c>
      <c r="T11" s="123">
        <f t="shared" si="6"/>
        <v>8.5476961445863468E-5</v>
      </c>
      <c r="U11" s="123">
        <f t="shared" si="6"/>
        <v>8.4609918917858909E-5</v>
      </c>
      <c r="V11" s="123">
        <f t="shared" si="6"/>
        <v>8.3742876389854363E-5</v>
      </c>
      <c r="W11" s="123">
        <f t="shared" si="6"/>
        <v>8.2875833861849478E-5</v>
      </c>
      <c r="X11" s="123">
        <f t="shared" si="6"/>
        <v>8.2008791333844919E-5</v>
      </c>
      <c r="Y11" s="123">
        <f t="shared" si="6"/>
        <v>8.114174880584036E-5</v>
      </c>
      <c r="Z11" s="123">
        <f t="shared" si="6"/>
        <v>8.0274706277835801E-5</v>
      </c>
      <c r="AA11" s="123">
        <f t="shared" si="6"/>
        <v>7.9407663749831255E-5</v>
      </c>
      <c r="AB11" s="123">
        <f t="shared" si="6"/>
        <v>7.8540621221826696E-5</v>
      </c>
      <c r="AC11" s="123">
        <f t="shared" si="6"/>
        <v>7.7673578693822137E-5</v>
      </c>
      <c r="AD11" s="123">
        <f t="shared" si="6"/>
        <v>7.6806536165817578E-5</v>
      </c>
      <c r="AE11" s="123">
        <f t="shared" si="6"/>
        <v>7.5939493637813019E-5</v>
      </c>
      <c r="AF11" s="123">
        <f t="shared" si="6"/>
        <v>7.5072451109808459E-5</v>
      </c>
      <c r="AG11" s="123">
        <f t="shared" si="6"/>
        <v>7.42054085818039E-5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I11"/>
  <sheetViews>
    <sheetView zoomScaleNormal="100" workbookViewId="0">
      <selection activeCell="E8" sqref="E8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2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2">
      <c r="A5" s="1" t="s">
        <v>319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2">
      <c r="A6" s="1" t="s">
        <v>320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2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2">
      <c r="A8" s="1" t="s">
        <v>321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2">
      <c r="A9" s="1" t="s">
        <v>322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2">
      <c r="A10" s="1" t="s">
        <v>323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2">
      <c r="A11" s="1" t="s">
        <v>324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I11"/>
  <sheetViews>
    <sheetView zoomScaleNormal="100" workbookViewId="0"/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2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2">
      <c r="A5" s="1" t="s">
        <v>319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2">
      <c r="A6" s="1" t="s">
        <v>320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2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2">
      <c r="A8" s="1" t="s">
        <v>321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2">
      <c r="A9" s="1" t="s">
        <v>322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2">
      <c r="A10" s="1" t="s">
        <v>323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2">
      <c r="A11" s="1" t="s">
        <v>324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baseColWidth="10" defaultColWidth="8.83203125" defaultRowHeight="15" x14ac:dyDescent="0.2"/>
  <cols>
    <col min="1" max="1" width="28" bestFit="1" customWidth="1"/>
    <col min="16" max="16" width="12" bestFit="1" customWidth="1"/>
  </cols>
  <sheetData>
    <row r="1" spans="1:15" ht="19" x14ac:dyDescent="0.25">
      <c r="A1" s="27" t="s">
        <v>196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2">
      <c r="A2" s="181" t="s">
        <v>180</v>
      </c>
      <c r="B2" s="10">
        <v>2009</v>
      </c>
      <c r="C2" s="10">
        <v>2015</v>
      </c>
      <c r="D2" s="172">
        <v>2017</v>
      </c>
      <c r="E2" s="170"/>
      <c r="F2" s="170"/>
      <c r="G2" s="171"/>
      <c r="H2" s="172">
        <v>2020</v>
      </c>
      <c r="I2" s="171"/>
      <c r="J2" s="172">
        <v>2030</v>
      </c>
      <c r="K2" s="171"/>
      <c r="L2" s="172">
        <v>2040</v>
      </c>
      <c r="M2" s="171"/>
      <c r="N2" s="172">
        <v>2050</v>
      </c>
      <c r="O2" s="171"/>
    </row>
    <row r="3" spans="1:15" ht="48" x14ac:dyDescent="0.2">
      <c r="A3" s="182"/>
      <c r="B3" s="11" t="s">
        <v>181</v>
      </c>
      <c r="C3" s="11" t="s">
        <v>181</v>
      </c>
      <c r="D3" s="11" t="s">
        <v>182</v>
      </c>
      <c r="E3" s="28" t="s">
        <v>183</v>
      </c>
      <c r="F3" s="29" t="s">
        <v>195</v>
      </c>
      <c r="G3" s="28" t="s">
        <v>185</v>
      </c>
      <c r="H3" s="28" t="s">
        <v>183</v>
      </c>
      <c r="I3" s="28" t="s">
        <v>185</v>
      </c>
      <c r="J3" s="28" t="s">
        <v>183</v>
      </c>
      <c r="K3" s="28" t="s">
        <v>185</v>
      </c>
      <c r="L3" s="28" t="s">
        <v>183</v>
      </c>
      <c r="M3" s="28" t="s">
        <v>185</v>
      </c>
      <c r="N3" s="28" t="s">
        <v>183</v>
      </c>
      <c r="O3" s="28" t="s">
        <v>185</v>
      </c>
    </row>
    <row r="4" spans="1:15" ht="16" x14ac:dyDescent="0.2">
      <c r="A4" s="12" t="s">
        <v>187</v>
      </c>
      <c r="B4" s="13">
        <v>80</v>
      </c>
      <c r="C4" s="13">
        <v>80</v>
      </c>
      <c r="D4" s="13">
        <v>80</v>
      </c>
      <c r="E4" s="13">
        <v>80</v>
      </c>
      <c r="F4" s="13">
        <v>80</v>
      </c>
      <c r="G4" s="13">
        <v>80</v>
      </c>
      <c r="H4" s="13">
        <v>80</v>
      </c>
      <c r="I4" s="13">
        <v>80</v>
      </c>
      <c r="J4" s="13">
        <v>80</v>
      </c>
      <c r="K4" s="13">
        <v>80</v>
      </c>
      <c r="L4" s="13">
        <v>80</v>
      </c>
      <c r="M4" s="13">
        <v>80</v>
      </c>
      <c r="N4" s="13">
        <v>80</v>
      </c>
      <c r="O4" s="13">
        <v>80</v>
      </c>
    </row>
    <row r="5" spans="1:15" ht="16" x14ac:dyDescent="0.2">
      <c r="A5" s="11" t="s">
        <v>188</v>
      </c>
      <c r="B5" s="16">
        <v>80</v>
      </c>
      <c r="C5" s="16">
        <v>80</v>
      </c>
      <c r="D5" s="16">
        <v>80</v>
      </c>
      <c r="E5" s="16">
        <v>80</v>
      </c>
      <c r="F5" s="16">
        <v>90</v>
      </c>
      <c r="G5" s="16">
        <v>99</v>
      </c>
      <c r="H5" s="16">
        <v>80</v>
      </c>
      <c r="I5" s="16">
        <v>99</v>
      </c>
      <c r="J5" s="16">
        <v>80</v>
      </c>
      <c r="K5" s="16">
        <v>99</v>
      </c>
      <c r="L5" s="16">
        <v>80</v>
      </c>
      <c r="M5" s="16">
        <v>99</v>
      </c>
      <c r="N5" s="16">
        <v>80</v>
      </c>
      <c r="O5" s="16">
        <v>99</v>
      </c>
    </row>
    <row r="6" spans="1:15" ht="16" x14ac:dyDescent="0.2">
      <c r="A6" s="12" t="s">
        <v>189</v>
      </c>
      <c r="B6" s="13">
        <v>548</v>
      </c>
      <c r="C6" s="13">
        <v>522</v>
      </c>
      <c r="D6" s="13">
        <v>470</v>
      </c>
      <c r="E6" s="13">
        <v>470</v>
      </c>
      <c r="F6" s="13">
        <v>408</v>
      </c>
      <c r="G6" s="13">
        <v>418</v>
      </c>
      <c r="H6" s="13">
        <v>329</v>
      </c>
      <c r="I6" s="13">
        <v>334</v>
      </c>
      <c r="J6" s="13">
        <v>329</v>
      </c>
      <c r="K6" s="13">
        <v>334</v>
      </c>
      <c r="L6" s="13">
        <v>329</v>
      </c>
      <c r="M6" s="13">
        <v>334</v>
      </c>
      <c r="N6" s="13">
        <v>329</v>
      </c>
      <c r="O6" s="13">
        <v>334</v>
      </c>
    </row>
    <row r="7" spans="1:15" x14ac:dyDescent="0.2">
      <c r="A7" s="185" t="s">
        <v>190</v>
      </c>
      <c r="B7" s="16">
        <v>16</v>
      </c>
      <c r="C7" s="16">
        <v>16</v>
      </c>
      <c r="D7" s="16">
        <v>16</v>
      </c>
      <c r="E7" s="16">
        <v>16</v>
      </c>
      <c r="F7" s="16">
        <v>16</v>
      </c>
      <c r="G7" s="16">
        <v>16</v>
      </c>
      <c r="H7" s="16">
        <v>16</v>
      </c>
      <c r="I7" s="16">
        <v>16</v>
      </c>
      <c r="J7" s="16">
        <v>16</v>
      </c>
      <c r="K7" s="16">
        <v>16</v>
      </c>
      <c r="L7" s="16">
        <v>16</v>
      </c>
      <c r="M7" s="16">
        <v>16</v>
      </c>
      <c r="N7" s="16">
        <v>16</v>
      </c>
      <c r="O7" s="16">
        <v>16</v>
      </c>
    </row>
    <row r="8" spans="1:15" x14ac:dyDescent="0.2">
      <c r="A8" s="186"/>
      <c r="B8" s="16">
        <v>27</v>
      </c>
      <c r="C8" s="16">
        <v>27</v>
      </c>
      <c r="D8" s="16">
        <v>27</v>
      </c>
      <c r="E8" s="16">
        <v>27</v>
      </c>
      <c r="F8" s="16">
        <v>27</v>
      </c>
      <c r="G8" s="16">
        <v>27</v>
      </c>
      <c r="H8" s="16">
        <v>27</v>
      </c>
      <c r="I8" s="16">
        <v>27</v>
      </c>
      <c r="J8" s="16">
        <v>27</v>
      </c>
      <c r="K8" s="16">
        <v>27</v>
      </c>
      <c r="L8" s="16">
        <v>27</v>
      </c>
      <c r="M8" s="16">
        <v>27</v>
      </c>
      <c r="N8" s="16">
        <v>27</v>
      </c>
      <c r="O8" s="16">
        <v>27</v>
      </c>
    </row>
    <row r="9" spans="1:15" ht="16" x14ac:dyDescent="0.2">
      <c r="A9" s="12" t="s">
        <v>191</v>
      </c>
      <c r="B9" s="13">
        <v>840</v>
      </c>
      <c r="C9" s="13">
        <v>860</v>
      </c>
      <c r="D9" s="13">
        <v>890</v>
      </c>
      <c r="E9" s="13">
        <v>890</v>
      </c>
      <c r="F9" s="19">
        <v>1150</v>
      </c>
      <c r="G9" s="19">
        <v>1620</v>
      </c>
      <c r="H9" s="19">
        <v>1080</v>
      </c>
      <c r="I9" s="19">
        <v>1620</v>
      </c>
      <c r="J9" s="19">
        <v>1080</v>
      </c>
      <c r="K9" s="19">
        <v>1620</v>
      </c>
      <c r="L9" s="19">
        <v>1080</v>
      </c>
      <c r="M9" s="19">
        <v>1620</v>
      </c>
      <c r="N9" s="19">
        <v>1080</v>
      </c>
      <c r="O9" s="19">
        <v>1620</v>
      </c>
    </row>
    <row r="10" spans="1:15" ht="16" x14ac:dyDescent="0.2">
      <c r="A10" s="11" t="s">
        <v>192</v>
      </c>
      <c r="B10" s="22">
        <v>2000</v>
      </c>
      <c r="C10" s="22">
        <v>2020</v>
      </c>
      <c r="D10" s="22">
        <v>2050</v>
      </c>
      <c r="E10" s="22">
        <v>2050</v>
      </c>
      <c r="F10" s="22">
        <v>2560</v>
      </c>
      <c r="G10" s="22">
        <v>3040</v>
      </c>
      <c r="H10" s="22">
        <v>2240</v>
      </c>
      <c r="I10" s="22">
        <v>3040</v>
      </c>
      <c r="J10" s="22">
        <v>2240</v>
      </c>
      <c r="K10" s="22">
        <v>3040</v>
      </c>
      <c r="L10" s="22">
        <v>2240</v>
      </c>
      <c r="M10" s="22">
        <v>3040</v>
      </c>
      <c r="N10" s="22">
        <v>2240</v>
      </c>
      <c r="O10" s="22">
        <v>3040</v>
      </c>
    </row>
    <row r="11" spans="1:15" ht="16" x14ac:dyDescent="0.2">
      <c r="A11" s="12" t="s">
        <v>193</v>
      </c>
      <c r="B11" s="13">
        <v>40</v>
      </c>
      <c r="C11" s="13">
        <v>40</v>
      </c>
      <c r="D11" s="13">
        <v>40</v>
      </c>
      <c r="E11" s="13">
        <v>40</v>
      </c>
      <c r="F11" s="13">
        <v>40</v>
      </c>
      <c r="G11" s="13">
        <v>40</v>
      </c>
      <c r="H11" s="13">
        <v>40</v>
      </c>
      <c r="I11" s="13">
        <v>40</v>
      </c>
      <c r="J11" s="13">
        <v>40</v>
      </c>
      <c r="K11" s="13">
        <v>40</v>
      </c>
      <c r="L11" s="13">
        <v>40</v>
      </c>
      <c r="M11" s="13">
        <v>40</v>
      </c>
      <c r="N11" s="13">
        <v>40</v>
      </c>
      <c r="O11" s="13">
        <v>40</v>
      </c>
    </row>
    <row r="13" spans="1:15" ht="19" x14ac:dyDescent="0.25">
      <c r="A13" s="27" t="s">
        <v>194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2">
      <c r="A14" s="175" t="s">
        <v>180</v>
      </c>
      <c r="B14" s="10">
        <v>2009</v>
      </c>
      <c r="C14" s="10">
        <v>2015</v>
      </c>
      <c r="D14" s="172">
        <v>2017</v>
      </c>
      <c r="E14" s="170"/>
      <c r="F14" s="170"/>
      <c r="G14" s="171"/>
      <c r="H14" s="172">
        <v>2020</v>
      </c>
      <c r="I14" s="170"/>
      <c r="J14" s="170">
        <v>2030</v>
      </c>
      <c r="K14" s="171"/>
      <c r="L14" s="172">
        <v>2040</v>
      </c>
      <c r="M14" s="171"/>
      <c r="N14" s="172">
        <v>2050</v>
      </c>
      <c r="O14" s="171"/>
    </row>
    <row r="15" spans="1:15" ht="32" x14ac:dyDescent="0.2">
      <c r="A15" s="176"/>
      <c r="B15" s="11" t="s">
        <v>181</v>
      </c>
      <c r="C15" s="11" t="s">
        <v>181</v>
      </c>
      <c r="D15" s="11" t="s">
        <v>182</v>
      </c>
      <c r="E15" s="11" t="s">
        <v>183</v>
      </c>
      <c r="F15" s="11" t="s">
        <v>184</v>
      </c>
      <c r="G15" s="11" t="s">
        <v>185</v>
      </c>
      <c r="H15" s="11" t="s">
        <v>183</v>
      </c>
      <c r="I15" s="173" t="s">
        <v>186</v>
      </c>
      <c r="J15" s="174"/>
      <c r="K15" s="11" t="s">
        <v>185</v>
      </c>
      <c r="L15" s="11" t="s">
        <v>183</v>
      </c>
      <c r="M15" s="11" t="s">
        <v>185</v>
      </c>
      <c r="N15" s="11" t="s">
        <v>183</v>
      </c>
      <c r="O15" s="11" t="s">
        <v>185</v>
      </c>
    </row>
    <row r="16" spans="1:15" ht="16" x14ac:dyDescent="0.2">
      <c r="A16" s="12" t="s">
        <v>187</v>
      </c>
      <c r="B16" s="13">
        <v>105</v>
      </c>
      <c r="C16" s="13">
        <v>105</v>
      </c>
      <c r="D16" s="13">
        <v>105</v>
      </c>
      <c r="E16" s="13">
        <v>105</v>
      </c>
      <c r="F16" s="13">
        <v>105</v>
      </c>
      <c r="G16" s="13">
        <v>105</v>
      </c>
      <c r="H16" s="13">
        <v>105</v>
      </c>
      <c r="I16" s="14">
        <v>105</v>
      </c>
      <c r="J16" s="15">
        <v>105</v>
      </c>
      <c r="K16" s="13">
        <v>105</v>
      </c>
      <c r="L16" s="13">
        <v>105</v>
      </c>
      <c r="M16" s="13">
        <v>105</v>
      </c>
      <c r="N16" s="13">
        <v>105</v>
      </c>
      <c r="O16" s="13">
        <v>105</v>
      </c>
    </row>
    <row r="17" spans="1:15" ht="16" x14ac:dyDescent="0.2">
      <c r="A17" s="11" t="s">
        <v>188</v>
      </c>
      <c r="B17" s="16">
        <v>80</v>
      </c>
      <c r="C17" s="16">
        <v>83</v>
      </c>
      <c r="D17" s="16">
        <v>83</v>
      </c>
      <c r="E17" s="16">
        <v>83</v>
      </c>
      <c r="F17" s="16">
        <v>85</v>
      </c>
      <c r="G17" s="16">
        <v>97</v>
      </c>
      <c r="H17" s="16">
        <v>83</v>
      </c>
      <c r="I17" s="17">
        <v>97</v>
      </c>
      <c r="J17" s="18">
        <v>84</v>
      </c>
      <c r="K17" s="16">
        <v>97</v>
      </c>
      <c r="L17" s="16">
        <v>84</v>
      </c>
      <c r="M17" s="16">
        <v>97</v>
      </c>
      <c r="N17" s="16">
        <v>84</v>
      </c>
      <c r="O17" s="16">
        <v>97</v>
      </c>
    </row>
    <row r="18" spans="1:15" ht="16" x14ac:dyDescent="0.2">
      <c r="A18" s="12" t="s">
        <v>189</v>
      </c>
      <c r="B18" s="13">
        <v>490</v>
      </c>
      <c r="C18" s="13">
        <v>477</v>
      </c>
      <c r="D18" s="13">
        <v>477</v>
      </c>
      <c r="E18" s="13">
        <v>477</v>
      </c>
      <c r="F18" s="13">
        <v>466</v>
      </c>
      <c r="G18" s="13">
        <v>410</v>
      </c>
      <c r="H18" s="13">
        <v>477</v>
      </c>
      <c r="I18" s="14">
        <v>410</v>
      </c>
      <c r="J18" s="15">
        <v>472</v>
      </c>
      <c r="K18" s="13">
        <v>410</v>
      </c>
      <c r="L18" s="13">
        <v>472</v>
      </c>
      <c r="M18" s="13">
        <v>410</v>
      </c>
      <c r="N18" s="13">
        <v>472</v>
      </c>
      <c r="O18" s="13">
        <v>410</v>
      </c>
    </row>
    <row r="19" spans="1:15" x14ac:dyDescent="0.2">
      <c r="A19" s="185" t="s">
        <v>190</v>
      </c>
      <c r="B19" s="16">
        <v>20</v>
      </c>
      <c r="C19" s="16">
        <v>20</v>
      </c>
      <c r="D19" s="16">
        <v>20</v>
      </c>
      <c r="E19" s="16">
        <v>20</v>
      </c>
      <c r="F19" s="16">
        <v>20</v>
      </c>
      <c r="G19" s="16">
        <v>20</v>
      </c>
      <c r="H19" s="16">
        <v>20</v>
      </c>
      <c r="I19" s="17">
        <v>20</v>
      </c>
      <c r="J19" s="18">
        <v>20</v>
      </c>
      <c r="K19" s="16">
        <v>20</v>
      </c>
      <c r="L19" s="16">
        <v>20</v>
      </c>
      <c r="M19" s="16">
        <v>20</v>
      </c>
      <c r="N19" s="16">
        <v>20</v>
      </c>
      <c r="O19" s="16">
        <v>20</v>
      </c>
    </row>
    <row r="20" spans="1:15" x14ac:dyDescent="0.2">
      <c r="A20" s="186"/>
      <c r="B20" s="16">
        <v>33</v>
      </c>
      <c r="C20" s="16">
        <v>33</v>
      </c>
      <c r="D20" s="16">
        <v>33</v>
      </c>
      <c r="E20" s="16">
        <v>33</v>
      </c>
      <c r="F20" s="16">
        <v>33</v>
      </c>
      <c r="G20" s="16">
        <v>33</v>
      </c>
      <c r="H20" s="16">
        <v>33</v>
      </c>
      <c r="I20" s="17">
        <v>33</v>
      </c>
      <c r="J20" s="18">
        <v>33</v>
      </c>
      <c r="K20" s="16">
        <v>33</v>
      </c>
      <c r="L20" s="16">
        <v>33</v>
      </c>
      <c r="M20" s="16">
        <v>33</v>
      </c>
      <c r="N20" s="16">
        <v>33</v>
      </c>
      <c r="O20" s="16">
        <v>33</v>
      </c>
    </row>
    <row r="21" spans="1:15" x14ac:dyDescent="0.2">
      <c r="A21" s="187" t="s">
        <v>191</v>
      </c>
      <c r="B21" s="19">
        <v>2150</v>
      </c>
      <c r="C21" s="19">
        <v>2200</v>
      </c>
      <c r="D21" s="19">
        <v>2200</v>
      </c>
      <c r="E21" s="19">
        <v>2200</v>
      </c>
      <c r="F21" s="19">
        <v>2250</v>
      </c>
      <c r="G21" s="19">
        <v>2700</v>
      </c>
      <c r="H21" s="19">
        <v>2200</v>
      </c>
      <c r="I21" s="20">
        <v>2700</v>
      </c>
      <c r="J21" s="21">
        <v>2250</v>
      </c>
      <c r="K21" s="19">
        <v>2700</v>
      </c>
      <c r="L21" s="19">
        <v>2250</v>
      </c>
      <c r="M21" s="19">
        <v>2700</v>
      </c>
      <c r="N21" s="19">
        <v>2250</v>
      </c>
      <c r="O21" s="19">
        <v>2700</v>
      </c>
    </row>
    <row r="22" spans="1:15" x14ac:dyDescent="0.2">
      <c r="A22" s="188"/>
      <c r="B22" s="19">
        <v>2350</v>
      </c>
      <c r="C22" s="19">
        <v>2900</v>
      </c>
      <c r="D22" s="19">
        <v>2900</v>
      </c>
      <c r="E22" s="19">
        <v>2900</v>
      </c>
      <c r="F22" s="19">
        <v>2950</v>
      </c>
      <c r="G22" s="19">
        <v>3450</v>
      </c>
      <c r="H22" s="19">
        <v>2900</v>
      </c>
      <c r="I22" s="20">
        <v>3450</v>
      </c>
      <c r="J22" s="21">
        <v>2950</v>
      </c>
      <c r="K22" s="19">
        <v>3450</v>
      </c>
      <c r="L22" s="19">
        <v>2950</v>
      </c>
      <c r="M22" s="19">
        <v>3450</v>
      </c>
      <c r="N22" s="19">
        <v>2950</v>
      </c>
      <c r="O22" s="19">
        <v>3450</v>
      </c>
    </row>
    <row r="23" spans="1:15" x14ac:dyDescent="0.2">
      <c r="A23" s="185" t="s">
        <v>192</v>
      </c>
      <c r="B23" s="22">
        <v>2700</v>
      </c>
      <c r="C23" s="22">
        <v>2750</v>
      </c>
      <c r="D23" s="22">
        <v>2750</v>
      </c>
      <c r="E23" s="22">
        <v>2750</v>
      </c>
      <c r="F23" s="22">
        <v>2950</v>
      </c>
      <c r="G23" s="22">
        <v>4350</v>
      </c>
      <c r="H23" s="22">
        <v>2750</v>
      </c>
      <c r="I23" s="23">
        <v>4350</v>
      </c>
      <c r="J23" s="24">
        <v>2750</v>
      </c>
      <c r="K23" s="22">
        <v>4350</v>
      </c>
      <c r="L23" s="22">
        <v>2750</v>
      </c>
      <c r="M23" s="22">
        <v>4350</v>
      </c>
      <c r="N23" s="22">
        <v>2750</v>
      </c>
      <c r="O23" s="22">
        <v>4350</v>
      </c>
    </row>
    <row r="24" spans="1:15" x14ac:dyDescent="0.2">
      <c r="A24" s="186"/>
      <c r="B24" s="22">
        <v>3400</v>
      </c>
      <c r="C24" s="22">
        <v>5500</v>
      </c>
      <c r="D24" s="22">
        <v>5500</v>
      </c>
      <c r="E24" s="22">
        <v>5500</v>
      </c>
      <c r="F24" s="22">
        <v>5750</v>
      </c>
      <c r="G24" s="22">
        <v>8550</v>
      </c>
      <c r="H24" s="22">
        <v>5500</v>
      </c>
      <c r="I24" s="23">
        <v>8550</v>
      </c>
      <c r="J24" s="24">
        <v>5700</v>
      </c>
      <c r="K24" s="22">
        <v>8550</v>
      </c>
      <c r="L24" s="22">
        <v>5700</v>
      </c>
      <c r="M24" s="22">
        <v>8550</v>
      </c>
      <c r="N24" s="22">
        <v>5700</v>
      </c>
      <c r="O24" s="22">
        <v>8550</v>
      </c>
    </row>
    <row r="25" spans="1:15" ht="16" x14ac:dyDescent="0.2">
      <c r="A25" s="12" t="s">
        <v>193</v>
      </c>
      <c r="B25" s="13">
        <v>70</v>
      </c>
      <c r="C25" s="13">
        <v>70</v>
      </c>
      <c r="D25" s="13">
        <v>70</v>
      </c>
      <c r="E25" s="13">
        <v>70</v>
      </c>
      <c r="F25" s="13">
        <v>70</v>
      </c>
      <c r="G25" s="13">
        <v>200</v>
      </c>
      <c r="H25" s="13">
        <v>70</v>
      </c>
      <c r="I25" s="14">
        <v>200</v>
      </c>
      <c r="J25" s="15">
        <v>70</v>
      </c>
      <c r="K25" s="13">
        <v>200</v>
      </c>
      <c r="L25" s="13">
        <v>70</v>
      </c>
      <c r="M25" s="13">
        <v>200</v>
      </c>
      <c r="N25" s="13">
        <v>70</v>
      </c>
      <c r="O25" s="13">
        <v>200</v>
      </c>
    </row>
    <row r="27" spans="1:15" ht="19" x14ac:dyDescent="0.25">
      <c r="A27" s="27" t="s">
        <v>211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ht="16" x14ac:dyDescent="0.2">
      <c r="A28" s="42" t="s">
        <v>180</v>
      </c>
      <c r="B28" s="43">
        <v>2009</v>
      </c>
      <c r="C28" s="44">
        <v>2015</v>
      </c>
      <c r="D28" s="45">
        <v>2017</v>
      </c>
      <c r="E28" s="46"/>
      <c r="F28" s="45">
        <v>2020</v>
      </c>
      <c r="G28" s="46"/>
      <c r="H28" s="45">
        <v>2030</v>
      </c>
      <c r="I28" s="46"/>
      <c r="J28" s="45">
        <v>2040</v>
      </c>
      <c r="K28" s="46"/>
      <c r="L28" s="45">
        <v>2050</v>
      </c>
      <c r="M28" s="46"/>
    </row>
    <row r="29" spans="1:15" ht="32" x14ac:dyDescent="0.2">
      <c r="A29" s="47"/>
      <c r="B29" s="48" t="s">
        <v>208</v>
      </c>
      <c r="C29" s="48" t="s">
        <v>208</v>
      </c>
      <c r="D29" s="49" t="s">
        <v>183</v>
      </c>
      <c r="E29" s="50" t="s">
        <v>185</v>
      </c>
      <c r="F29" s="49" t="s">
        <v>183</v>
      </c>
      <c r="G29" s="50" t="s">
        <v>185</v>
      </c>
      <c r="H29" s="49" t="s">
        <v>183</v>
      </c>
      <c r="I29" s="50" t="s">
        <v>185</v>
      </c>
      <c r="J29" s="49" t="s">
        <v>183</v>
      </c>
      <c r="K29" s="50" t="s">
        <v>185</v>
      </c>
      <c r="L29" s="49" t="s">
        <v>183</v>
      </c>
      <c r="M29" s="50" t="s">
        <v>185</v>
      </c>
    </row>
    <row r="30" spans="1:15" ht="16" x14ac:dyDescent="0.2">
      <c r="A30" s="12" t="s">
        <v>198</v>
      </c>
      <c r="B30" s="14">
        <v>50</v>
      </c>
      <c r="C30" s="15">
        <v>50</v>
      </c>
      <c r="D30" s="14">
        <v>50</v>
      </c>
      <c r="E30" s="15">
        <v>50</v>
      </c>
      <c r="F30" s="14">
        <v>50</v>
      </c>
      <c r="G30" s="15">
        <v>50</v>
      </c>
      <c r="H30" s="14">
        <v>50</v>
      </c>
      <c r="I30" s="15">
        <v>50</v>
      </c>
      <c r="J30" s="14">
        <v>50</v>
      </c>
      <c r="K30" s="15">
        <v>50</v>
      </c>
      <c r="L30" s="14">
        <v>50</v>
      </c>
      <c r="M30" s="15">
        <v>50</v>
      </c>
    </row>
    <row r="31" spans="1:15" ht="16" x14ac:dyDescent="0.2">
      <c r="A31" s="11" t="s">
        <v>209</v>
      </c>
      <c r="B31" s="17">
        <v>65</v>
      </c>
      <c r="C31" s="18">
        <v>70</v>
      </c>
      <c r="D31" s="17">
        <v>76</v>
      </c>
      <c r="E31" s="18">
        <v>87</v>
      </c>
      <c r="F31" s="17">
        <v>76</v>
      </c>
      <c r="G31" s="18">
        <v>87</v>
      </c>
      <c r="H31" s="17">
        <v>77</v>
      </c>
      <c r="I31" s="18">
        <v>87</v>
      </c>
      <c r="J31" s="17">
        <v>78</v>
      </c>
      <c r="K31" s="18">
        <v>88</v>
      </c>
      <c r="L31" s="17">
        <v>79</v>
      </c>
      <c r="M31" s="18">
        <v>89</v>
      </c>
    </row>
    <row r="32" spans="1:15" ht="32" x14ac:dyDescent="0.2">
      <c r="A32" s="12" t="s">
        <v>210</v>
      </c>
      <c r="B32" s="14">
        <v>600</v>
      </c>
      <c r="C32" s="15">
        <v>600</v>
      </c>
      <c r="D32" s="14">
        <v>600</v>
      </c>
      <c r="E32" s="15">
        <v>600</v>
      </c>
      <c r="F32" s="14">
        <v>600</v>
      </c>
      <c r="G32" s="15">
        <v>600</v>
      </c>
      <c r="H32" s="14">
        <v>600</v>
      </c>
      <c r="I32" s="15">
        <v>600</v>
      </c>
      <c r="J32" s="14">
        <v>600</v>
      </c>
      <c r="K32" s="15">
        <v>600</v>
      </c>
      <c r="L32" s="14">
        <v>600</v>
      </c>
      <c r="M32" s="15">
        <v>600</v>
      </c>
    </row>
    <row r="33" spans="1:15" ht="16" x14ac:dyDescent="0.2">
      <c r="A33" s="51" t="s">
        <v>202</v>
      </c>
      <c r="B33" s="52">
        <v>12</v>
      </c>
      <c r="C33" s="53">
        <v>12</v>
      </c>
      <c r="D33" s="52">
        <v>12</v>
      </c>
      <c r="E33" s="53">
        <v>12</v>
      </c>
      <c r="F33" s="52">
        <v>12</v>
      </c>
      <c r="G33" s="53">
        <v>12</v>
      </c>
      <c r="H33" s="52">
        <v>12</v>
      </c>
      <c r="I33" s="53">
        <v>12</v>
      </c>
      <c r="J33" s="52">
        <v>12</v>
      </c>
      <c r="K33" s="53">
        <v>12</v>
      </c>
      <c r="L33" s="52">
        <v>12</v>
      </c>
      <c r="M33" s="53">
        <v>12</v>
      </c>
    </row>
    <row r="34" spans="1:15" x14ac:dyDescent="0.2">
      <c r="A34" s="54"/>
      <c r="B34" s="55">
        <v>25</v>
      </c>
      <c r="C34" s="56">
        <v>25</v>
      </c>
      <c r="D34" s="55">
        <v>25</v>
      </c>
      <c r="E34" s="56">
        <v>25</v>
      </c>
      <c r="F34" s="55">
        <v>25</v>
      </c>
      <c r="G34" s="56">
        <v>25</v>
      </c>
      <c r="H34" s="55">
        <v>25</v>
      </c>
      <c r="I34" s="56">
        <v>25</v>
      </c>
      <c r="J34" s="55">
        <v>25</v>
      </c>
      <c r="K34" s="56">
        <v>25</v>
      </c>
      <c r="L34" s="55">
        <v>25</v>
      </c>
      <c r="M34" s="56">
        <v>25</v>
      </c>
    </row>
    <row r="35" spans="1:15" ht="16" x14ac:dyDescent="0.2">
      <c r="A35" s="12" t="s">
        <v>191</v>
      </c>
      <c r="B35" s="20">
        <v>3300</v>
      </c>
      <c r="C35" s="21">
        <v>3300</v>
      </c>
      <c r="D35" s="20">
        <v>3300</v>
      </c>
      <c r="E35" s="21">
        <v>4000</v>
      </c>
      <c r="F35" s="20">
        <v>3300</v>
      </c>
      <c r="G35" s="21">
        <v>4000</v>
      </c>
      <c r="H35" s="20">
        <v>3400</v>
      </c>
      <c r="I35" s="21">
        <v>4000</v>
      </c>
      <c r="J35" s="20">
        <v>3500</v>
      </c>
      <c r="K35" s="21">
        <v>4100</v>
      </c>
      <c r="L35" s="20">
        <v>3600</v>
      </c>
      <c r="M35" s="21">
        <v>4200</v>
      </c>
    </row>
    <row r="36" spans="1:15" ht="16" x14ac:dyDescent="0.2">
      <c r="A36" s="11" t="s">
        <v>192</v>
      </c>
      <c r="B36" s="23">
        <v>4700</v>
      </c>
      <c r="C36" s="24">
        <v>4700</v>
      </c>
      <c r="D36" s="23">
        <v>4700</v>
      </c>
      <c r="E36" s="24">
        <v>5400</v>
      </c>
      <c r="F36" s="23">
        <v>4700</v>
      </c>
      <c r="G36" s="24">
        <v>5400</v>
      </c>
      <c r="H36" s="23">
        <v>4800</v>
      </c>
      <c r="I36" s="24">
        <v>5400</v>
      </c>
      <c r="J36" s="23">
        <v>4900</v>
      </c>
      <c r="K36" s="24">
        <v>5500</v>
      </c>
      <c r="L36" s="23">
        <v>5000</v>
      </c>
      <c r="M36" s="24">
        <v>5600</v>
      </c>
    </row>
    <row r="37" spans="1:15" ht="16" x14ac:dyDescent="0.2">
      <c r="A37" s="12" t="s">
        <v>193</v>
      </c>
      <c r="B37" s="14">
        <v>260</v>
      </c>
      <c r="C37" s="15">
        <v>260</v>
      </c>
      <c r="D37" s="14">
        <v>260</v>
      </c>
      <c r="E37" s="15">
        <v>260</v>
      </c>
      <c r="F37" s="14">
        <v>260</v>
      </c>
      <c r="G37" s="15">
        <v>260</v>
      </c>
      <c r="H37" s="14">
        <v>260</v>
      </c>
      <c r="I37" s="15">
        <v>260</v>
      </c>
      <c r="J37" s="14">
        <v>260</v>
      </c>
      <c r="K37" s="15">
        <v>260</v>
      </c>
      <c r="L37" s="14">
        <v>260</v>
      </c>
      <c r="M37" s="15">
        <v>260</v>
      </c>
    </row>
    <row r="39" spans="1:15" ht="19" x14ac:dyDescent="0.25">
      <c r="A39" s="27" t="s">
        <v>205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x14ac:dyDescent="0.2">
      <c r="A40" s="175" t="s">
        <v>180</v>
      </c>
      <c r="B40" s="30">
        <v>2009</v>
      </c>
      <c r="C40" s="10">
        <v>2015</v>
      </c>
      <c r="D40" s="172">
        <v>2017</v>
      </c>
      <c r="E40" s="170"/>
      <c r="F40" s="170"/>
      <c r="G40" s="171"/>
      <c r="H40" s="172">
        <v>2020</v>
      </c>
      <c r="I40" s="171"/>
      <c r="J40" s="189" t="s">
        <v>197</v>
      </c>
      <c r="K40" s="190"/>
      <c r="L40" s="172">
        <v>2040</v>
      </c>
      <c r="M40" s="171"/>
      <c r="N40" s="172">
        <v>2050</v>
      </c>
      <c r="O40" s="171"/>
    </row>
    <row r="41" spans="1:15" ht="32" x14ac:dyDescent="0.2">
      <c r="A41" s="176"/>
      <c r="B41" s="11" t="s">
        <v>181</v>
      </c>
      <c r="C41" s="11" t="s">
        <v>181</v>
      </c>
      <c r="D41" s="11" t="s">
        <v>182</v>
      </c>
      <c r="E41" s="11" t="s">
        <v>183</v>
      </c>
      <c r="F41" s="11" t="s">
        <v>184</v>
      </c>
      <c r="G41" s="11" t="s">
        <v>185</v>
      </c>
      <c r="H41" s="11" t="s">
        <v>183</v>
      </c>
      <c r="I41" s="11" t="s">
        <v>185</v>
      </c>
      <c r="J41" s="11" t="s">
        <v>183</v>
      </c>
      <c r="K41" s="11" t="s">
        <v>185</v>
      </c>
      <c r="L41" s="11" t="s">
        <v>183</v>
      </c>
      <c r="M41" s="11" t="s">
        <v>185</v>
      </c>
      <c r="N41" s="11" t="s">
        <v>183</v>
      </c>
      <c r="O41" s="11" t="s">
        <v>185</v>
      </c>
    </row>
    <row r="42" spans="1:15" ht="16" x14ac:dyDescent="0.2">
      <c r="A42" s="31" t="s">
        <v>198</v>
      </c>
      <c r="B42" s="15">
        <v>36</v>
      </c>
      <c r="C42" s="13">
        <v>36</v>
      </c>
      <c r="D42" s="13">
        <v>36</v>
      </c>
      <c r="E42" s="13">
        <v>36</v>
      </c>
      <c r="F42" s="13">
        <v>36</v>
      </c>
      <c r="G42" s="13">
        <v>36</v>
      </c>
      <c r="H42" s="13">
        <v>36</v>
      </c>
      <c r="I42" s="13">
        <v>36</v>
      </c>
      <c r="J42" s="13">
        <v>36</v>
      </c>
      <c r="K42" s="13">
        <v>36</v>
      </c>
      <c r="L42" s="13">
        <v>36</v>
      </c>
      <c r="M42" s="13">
        <v>36</v>
      </c>
      <c r="N42" s="13">
        <v>36</v>
      </c>
      <c r="O42" s="13">
        <v>36</v>
      </c>
    </row>
    <row r="43" spans="1:15" ht="16" x14ac:dyDescent="0.2">
      <c r="A43" s="32" t="s">
        <v>199</v>
      </c>
      <c r="B43" s="33">
        <v>12</v>
      </c>
      <c r="C43" s="34">
        <v>13.1</v>
      </c>
      <c r="D43" s="34">
        <v>14</v>
      </c>
      <c r="E43" s="34">
        <v>15.3</v>
      </c>
      <c r="F43" s="34">
        <v>15</v>
      </c>
      <c r="G43" s="34">
        <v>19</v>
      </c>
      <c r="H43" s="34">
        <v>15.3</v>
      </c>
      <c r="I43" s="34">
        <v>19</v>
      </c>
      <c r="J43" s="34">
        <v>15.8</v>
      </c>
      <c r="K43" s="34">
        <v>19</v>
      </c>
      <c r="L43" s="34">
        <v>15.8</v>
      </c>
      <c r="M43" s="34">
        <v>19</v>
      </c>
      <c r="N43" s="34">
        <v>15.8</v>
      </c>
      <c r="O43" s="34">
        <v>19</v>
      </c>
    </row>
    <row r="44" spans="1:15" ht="16" x14ac:dyDescent="0.2">
      <c r="A44" s="31" t="s">
        <v>200</v>
      </c>
      <c r="B44" s="35" t="s">
        <v>201</v>
      </c>
      <c r="C44" s="36">
        <v>7.9</v>
      </c>
      <c r="D44" s="36">
        <v>8.1999999999999993</v>
      </c>
      <c r="E44" s="36">
        <v>8.6</v>
      </c>
      <c r="F44" s="36">
        <v>8.5</v>
      </c>
      <c r="G44" s="36">
        <v>9</v>
      </c>
      <c r="H44" s="36">
        <v>8.6</v>
      </c>
      <c r="I44" s="36">
        <v>9</v>
      </c>
      <c r="J44" s="36">
        <v>8.8000000000000007</v>
      </c>
      <c r="K44" s="36">
        <v>9</v>
      </c>
      <c r="L44" s="36">
        <v>8.8000000000000007</v>
      </c>
      <c r="M44" s="36">
        <v>9</v>
      </c>
      <c r="N44" s="36">
        <v>8.8000000000000007</v>
      </c>
      <c r="O44" s="36">
        <v>9</v>
      </c>
    </row>
    <row r="45" spans="1:15" x14ac:dyDescent="0.2">
      <c r="A45" s="177" t="s">
        <v>202</v>
      </c>
      <c r="B45" s="37">
        <v>9</v>
      </c>
      <c r="C45" s="38">
        <v>9</v>
      </c>
      <c r="D45" s="38">
        <v>9</v>
      </c>
      <c r="E45" s="38">
        <v>9</v>
      </c>
      <c r="F45" s="38">
        <v>9</v>
      </c>
      <c r="G45" s="38">
        <v>9</v>
      </c>
      <c r="H45" s="38">
        <v>9</v>
      </c>
      <c r="I45" s="38">
        <v>9</v>
      </c>
      <c r="J45" s="38">
        <v>9</v>
      </c>
      <c r="K45" s="38">
        <v>9</v>
      </c>
      <c r="L45" s="38">
        <v>9</v>
      </c>
      <c r="M45" s="38">
        <v>9</v>
      </c>
      <c r="N45" s="38">
        <v>9</v>
      </c>
      <c r="O45" s="38">
        <v>9</v>
      </c>
    </row>
    <row r="46" spans="1:15" x14ac:dyDescent="0.2">
      <c r="A46" s="178"/>
      <c r="B46" s="18">
        <v>22</v>
      </c>
      <c r="C46" s="16">
        <v>22</v>
      </c>
      <c r="D46" s="16">
        <v>22</v>
      </c>
      <c r="E46" s="16">
        <v>22</v>
      </c>
      <c r="F46" s="16">
        <v>22</v>
      </c>
      <c r="G46" s="16">
        <v>22</v>
      </c>
      <c r="H46" s="16">
        <v>22</v>
      </c>
      <c r="I46" s="16">
        <v>22</v>
      </c>
      <c r="J46" s="16">
        <v>22</v>
      </c>
      <c r="K46" s="16">
        <v>22</v>
      </c>
      <c r="L46" s="16">
        <v>22</v>
      </c>
      <c r="M46" s="16">
        <v>22</v>
      </c>
      <c r="N46" s="16">
        <v>22</v>
      </c>
      <c r="O46" s="16">
        <v>22</v>
      </c>
    </row>
    <row r="47" spans="1:15" ht="16" x14ac:dyDescent="0.2">
      <c r="A47" s="31" t="s">
        <v>203</v>
      </c>
      <c r="B47" s="21">
        <v>2550</v>
      </c>
      <c r="C47" s="19">
        <v>2800</v>
      </c>
      <c r="D47" s="19">
        <v>3350</v>
      </c>
      <c r="E47" s="19">
        <v>3600</v>
      </c>
      <c r="F47" s="19">
        <v>3500</v>
      </c>
      <c r="G47" s="19">
        <v>4550</v>
      </c>
      <c r="H47" s="19">
        <v>3600</v>
      </c>
      <c r="I47" s="19">
        <v>4550</v>
      </c>
      <c r="J47" s="19">
        <v>3700</v>
      </c>
      <c r="K47" s="19">
        <v>4550</v>
      </c>
      <c r="L47" s="19">
        <v>3700</v>
      </c>
      <c r="M47" s="19">
        <v>4550</v>
      </c>
      <c r="N47" s="19">
        <v>3700</v>
      </c>
      <c r="O47" s="19">
        <v>4550</v>
      </c>
    </row>
    <row r="48" spans="1:15" ht="16" x14ac:dyDescent="0.2">
      <c r="A48" s="32" t="s">
        <v>204</v>
      </c>
      <c r="B48" s="24">
        <v>3000</v>
      </c>
      <c r="C48" s="22">
        <v>3250</v>
      </c>
      <c r="D48" s="22">
        <v>4850</v>
      </c>
      <c r="E48" s="22">
        <v>5100</v>
      </c>
      <c r="F48" s="22">
        <v>4950</v>
      </c>
      <c r="G48" s="22">
        <v>6100</v>
      </c>
      <c r="H48" s="22">
        <v>5100</v>
      </c>
      <c r="I48" s="22">
        <v>6100</v>
      </c>
      <c r="J48" s="22">
        <v>5150</v>
      </c>
      <c r="K48" s="22">
        <v>6100</v>
      </c>
      <c r="L48" s="22">
        <v>5150</v>
      </c>
      <c r="M48" s="22">
        <v>6100</v>
      </c>
      <c r="N48" s="22">
        <v>5150</v>
      </c>
      <c r="O48" s="22">
        <v>6100</v>
      </c>
    </row>
    <row r="49" spans="1:15" x14ac:dyDescent="0.2">
      <c r="A49" s="179" t="s">
        <v>193</v>
      </c>
      <c r="B49" s="15">
        <v>20</v>
      </c>
      <c r="C49" s="13">
        <v>20</v>
      </c>
      <c r="D49" s="13">
        <v>20</v>
      </c>
      <c r="E49" s="13">
        <v>20</v>
      </c>
      <c r="F49" s="13">
        <v>20</v>
      </c>
      <c r="G49" s="13">
        <v>20</v>
      </c>
      <c r="H49" s="13">
        <v>20</v>
      </c>
      <c r="I49" s="13">
        <v>20</v>
      </c>
      <c r="J49" s="13">
        <v>20</v>
      </c>
      <c r="K49" s="13">
        <v>20</v>
      </c>
      <c r="L49" s="13">
        <v>20</v>
      </c>
      <c r="M49" s="13">
        <v>20</v>
      </c>
      <c r="N49" s="13">
        <v>20</v>
      </c>
      <c r="O49" s="13">
        <v>20</v>
      </c>
    </row>
    <row r="50" spans="1:15" x14ac:dyDescent="0.2">
      <c r="A50" s="180"/>
      <c r="B50" s="15">
        <v>125</v>
      </c>
      <c r="C50" s="13">
        <v>125</v>
      </c>
      <c r="D50" s="13">
        <v>125</v>
      </c>
      <c r="E50" s="13">
        <v>125</v>
      </c>
      <c r="F50" s="13">
        <v>125</v>
      </c>
      <c r="G50" s="13">
        <v>125</v>
      </c>
      <c r="H50" s="13">
        <v>125</v>
      </c>
      <c r="I50" s="13">
        <v>125</v>
      </c>
      <c r="J50" s="13">
        <v>125</v>
      </c>
      <c r="K50" s="13">
        <v>125</v>
      </c>
      <c r="L50" s="13">
        <v>125</v>
      </c>
      <c r="M50" s="13">
        <v>125</v>
      </c>
      <c r="N50" s="13">
        <v>125</v>
      </c>
      <c r="O50" s="13">
        <v>125</v>
      </c>
    </row>
    <row r="52" spans="1:15" ht="19" x14ac:dyDescent="0.25">
      <c r="A52" s="27" t="s">
        <v>220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1:15" x14ac:dyDescent="0.2">
      <c r="A53" s="42"/>
      <c r="B53" s="30">
        <v>2009</v>
      </c>
      <c r="C53" s="10">
        <v>2015</v>
      </c>
      <c r="D53" s="172">
        <v>2017</v>
      </c>
      <c r="E53" s="170"/>
      <c r="F53" s="170"/>
      <c r="G53" s="171"/>
      <c r="H53" s="172">
        <v>2020</v>
      </c>
      <c r="I53" s="171"/>
      <c r="J53" s="183">
        <v>2030</v>
      </c>
      <c r="K53" s="184"/>
      <c r="L53" s="172">
        <v>2040</v>
      </c>
      <c r="M53" s="171"/>
      <c r="N53" s="172">
        <v>2050</v>
      </c>
      <c r="O53" s="171"/>
    </row>
    <row r="54" spans="1:15" ht="32" x14ac:dyDescent="0.2">
      <c r="A54" s="47"/>
      <c r="B54" s="11" t="s">
        <v>0</v>
      </c>
      <c r="C54" s="11" t="s">
        <v>0</v>
      </c>
      <c r="D54" s="11" t="s">
        <v>1</v>
      </c>
      <c r="E54" s="11" t="s">
        <v>2</v>
      </c>
      <c r="F54" s="11" t="s">
        <v>3</v>
      </c>
      <c r="G54" s="11" t="s">
        <v>4</v>
      </c>
      <c r="H54" s="11" t="s">
        <v>2</v>
      </c>
      <c r="I54" s="11" t="s">
        <v>4</v>
      </c>
      <c r="J54" s="11" t="s">
        <v>2</v>
      </c>
      <c r="K54" s="11" t="s">
        <v>4</v>
      </c>
      <c r="L54" s="11" t="s">
        <v>2</v>
      </c>
      <c r="M54" s="11" t="s">
        <v>4</v>
      </c>
      <c r="N54" s="11" t="s">
        <v>2</v>
      </c>
      <c r="O54" s="11" t="s">
        <v>4</v>
      </c>
    </row>
    <row r="55" spans="1:15" ht="16" x14ac:dyDescent="0.2">
      <c r="A55" s="12" t="s">
        <v>7</v>
      </c>
      <c r="B55" s="13">
        <v>40</v>
      </c>
      <c r="C55" s="13">
        <v>40</v>
      </c>
      <c r="D55" s="13">
        <v>40</v>
      </c>
      <c r="E55" s="13">
        <v>40</v>
      </c>
      <c r="F55" s="13">
        <v>40</v>
      </c>
      <c r="G55" s="14">
        <v>40</v>
      </c>
      <c r="H55" s="15">
        <v>40</v>
      </c>
      <c r="I55" s="14">
        <v>40</v>
      </c>
      <c r="J55" s="15">
        <v>40</v>
      </c>
      <c r="K55" s="14">
        <v>40</v>
      </c>
      <c r="L55" s="15">
        <v>40</v>
      </c>
      <c r="M55" s="14">
        <v>40</v>
      </c>
      <c r="N55" s="15">
        <v>40</v>
      </c>
      <c r="O55" s="12">
        <v>40</v>
      </c>
    </row>
    <row r="56" spans="1:15" ht="16" x14ac:dyDescent="0.2">
      <c r="A56" s="11" t="s">
        <v>8</v>
      </c>
      <c r="B56" s="61">
        <v>0.57999999999999996</v>
      </c>
      <c r="C56" s="61">
        <v>0.57999999999999996</v>
      </c>
      <c r="D56" s="61">
        <v>0.61</v>
      </c>
      <c r="E56" s="61">
        <v>0.63</v>
      </c>
      <c r="F56" s="61">
        <v>0.66</v>
      </c>
      <c r="G56" s="62">
        <v>0.81</v>
      </c>
      <c r="H56" s="63">
        <v>0.63</v>
      </c>
      <c r="I56" s="62">
        <v>0.81</v>
      </c>
      <c r="J56" s="63">
        <v>0.63</v>
      </c>
      <c r="K56" s="62">
        <v>0.81</v>
      </c>
      <c r="L56" s="63">
        <v>0.63</v>
      </c>
      <c r="M56" s="62">
        <v>0.81</v>
      </c>
      <c r="N56" s="63">
        <v>0.63</v>
      </c>
      <c r="O56" s="11">
        <v>0.81</v>
      </c>
    </row>
    <row r="57" spans="1:15" ht="16" x14ac:dyDescent="0.2">
      <c r="A57" s="64" t="s">
        <v>5</v>
      </c>
      <c r="B57" s="65">
        <v>6</v>
      </c>
      <c r="C57" s="65">
        <v>6</v>
      </c>
      <c r="D57" s="65">
        <v>6</v>
      </c>
      <c r="E57" s="65">
        <v>6</v>
      </c>
      <c r="F57" s="65">
        <v>6</v>
      </c>
      <c r="G57" s="66">
        <v>6</v>
      </c>
      <c r="H57" s="67">
        <v>6</v>
      </c>
      <c r="I57" s="66">
        <v>6</v>
      </c>
      <c r="J57" s="67">
        <v>6</v>
      </c>
      <c r="K57" s="66">
        <v>6</v>
      </c>
      <c r="L57" s="67">
        <v>6</v>
      </c>
      <c r="M57" s="66">
        <v>6</v>
      </c>
      <c r="N57" s="67">
        <v>6</v>
      </c>
      <c r="O57" s="64">
        <v>6</v>
      </c>
    </row>
    <row r="58" spans="1:15" x14ac:dyDescent="0.2">
      <c r="A58" s="68"/>
      <c r="B58" s="69">
        <v>20</v>
      </c>
      <c r="C58" s="69">
        <v>20</v>
      </c>
      <c r="D58" s="69">
        <v>20</v>
      </c>
      <c r="E58" s="69">
        <v>20</v>
      </c>
      <c r="F58" s="69">
        <v>20</v>
      </c>
      <c r="G58" s="70">
        <v>20</v>
      </c>
      <c r="H58" s="71">
        <v>20</v>
      </c>
      <c r="I58" s="70">
        <v>20</v>
      </c>
      <c r="J58" s="71">
        <v>20</v>
      </c>
      <c r="K58" s="70">
        <v>20</v>
      </c>
      <c r="L58" s="71">
        <v>20</v>
      </c>
      <c r="M58" s="70">
        <v>20</v>
      </c>
      <c r="N58" s="71">
        <v>20</v>
      </c>
      <c r="O58" s="68">
        <v>20</v>
      </c>
    </row>
    <row r="59" spans="1:15" ht="16" x14ac:dyDescent="0.2">
      <c r="A59" s="51" t="s">
        <v>6</v>
      </c>
      <c r="B59" s="72">
        <v>500</v>
      </c>
      <c r="C59" s="72">
        <v>500</v>
      </c>
      <c r="D59" s="72">
        <v>700</v>
      </c>
      <c r="E59" s="72">
        <v>750</v>
      </c>
      <c r="F59" s="72">
        <v>800</v>
      </c>
      <c r="G59" s="73">
        <v>1850</v>
      </c>
      <c r="H59" s="74">
        <v>750</v>
      </c>
      <c r="I59" s="73">
        <v>1850</v>
      </c>
      <c r="J59" s="74">
        <v>750</v>
      </c>
      <c r="K59" s="73">
        <v>1850</v>
      </c>
      <c r="L59" s="74">
        <v>750</v>
      </c>
      <c r="M59" s="73">
        <v>1850</v>
      </c>
      <c r="N59" s="74">
        <v>750</v>
      </c>
      <c r="O59" s="51">
        <v>1850</v>
      </c>
    </row>
    <row r="60" spans="1:15" x14ac:dyDescent="0.2">
      <c r="A60" s="54"/>
      <c r="B60" s="75">
        <v>550</v>
      </c>
      <c r="C60" s="75">
        <v>550</v>
      </c>
      <c r="D60" s="75">
        <v>1000</v>
      </c>
      <c r="E60" s="75">
        <v>1200</v>
      </c>
      <c r="F60" s="75">
        <v>1350</v>
      </c>
      <c r="G60" s="76">
        <v>2100</v>
      </c>
      <c r="H60" s="77">
        <v>1200</v>
      </c>
      <c r="I60" s="76">
        <v>2100</v>
      </c>
      <c r="J60" s="77">
        <v>1200</v>
      </c>
      <c r="K60" s="76">
        <v>2100</v>
      </c>
      <c r="L60" s="77">
        <v>1200</v>
      </c>
      <c r="M60" s="76">
        <v>2100</v>
      </c>
      <c r="N60" s="77">
        <v>1200</v>
      </c>
      <c r="O60" s="54">
        <v>2100</v>
      </c>
    </row>
    <row r="61" spans="1:15" ht="16" x14ac:dyDescent="0.2">
      <c r="A61" s="64" t="s">
        <v>9</v>
      </c>
      <c r="B61" s="78">
        <v>1050</v>
      </c>
      <c r="C61" s="78">
        <v>1050</v>
      </c>
      <c r="D61" s="78">
        <v>1350</v>
      </c>
      <c r="E61" s="78">
        <v>1400</v>
      </c>
      <c r="F61" s="78">
        <v>1500</v>
      </c>
      <c r="G61" s="79">
        <v>2450</v>
      </c>
      <c r="H61" s="80">
        <v>1400</v>
      </c>
      <c r="I61" s="79">
        <v>2450</v>
      </c>
      <c r="J61" s="80">
        <v>1400</v>
      </c>
      <c r="K61" s="79">
        <v>2450</v>
      </c>
      <c r="L61" s="80">
        <v>1400</v>
      </c>
      <c r="M61" s="79">
        <v>2450</v>
      </c>
      <c r="N61" s="80">
        <v>1400</v>
      </c>
      <c r="O61" s="64">
        <v>2450</v>
      </c>
    </row>
    <row r="62" spans="1:15" x14ac:dyDescent="0.2">
      <c r="A62" s="68"/>
      <c r="B62" s="81">
        <v>1050</v>
      </c>
      <c r="C62" s="81">
        <v>1050</v>
      </c>
      <c r="D62" s="81">
        <v>2300</v>
      </c>
      <c r="E62" s="81">
        <v>2450</v>
      </c>
      <c r="F62" s="81">
        <v>2550</v>
      </c>
      <c r="G62" s="82">
        <v>3700</v>
      </c>
      <c r="H62" s="83">
        <v>2450</v>
      </c>
      <c r="I62" s="82">
        <v>3700</v>
      </c>
      <c r="J62" s="83">
        <v>2450</v>
      </c>
      <c r="K62" s="82">
        <v>3700</v>
      </c>
      <c r="L62" s="83">
        <v>2450</v>
      </c>
      <c r="M62" s="82">
        <v>3700</v>
      </c>
      <c r="N62" s="83">
        <v>2450</v>
      </c>
      <c r="O62" s="68">
        <v>3700</v>
      </c>
    </row>
    <row r="63" spans="1:15" ht="15" customHeight="1" x14ac:dyDescent="0.2">
      <c r="A63" s="11" t="s">
        <v>10</v>
      </c>
      <c r="B63" s="16" t="s">
        <v>11</v>
      </c>
      <c r="C63" s="16" t="s">
        <v>11</v>
      </c>
      <c r="D63" s="16" t="s">
        <v>11</v>
      </c>
      <c r="E63" s="16" t="s">
        <v>11</v>
      </c>
      <c r="F63" s="16" t="s">
        <v>11</v>
      </c>
      <c r="G63" s="17" t="s">
        <v>11</v>
      </c>
      <c r="H63" s="18" t="s">
        <v>11</v>
      </c>
      <c r="I63" s="17" t="s">
        <v>11</v>
      </c>
      <c r="J63" s="18" t="s">
        <v>11</v>
      </c>
      <c r="K63" s="17" t="s">
        <v>11</v>
      </c>
      <c r="L63" s="18" t="s">
        <v>11</v>
      </c>
      <c r="M63" s="17" t="s">
        <v>11</v>
      </c>
      <c r="N63" s="18" t="s">
        <v>11</v>
      </c>
      <c r="O63" s="11" t="s">
        <v>11</v>
      </c>
    </row>
    <row r="66" spans="1:14" ht="19" x14ac:dyDescent="0.25">
      <c r="A66" s="27" t="s">
        <v>218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1:14" ht="16" x14ac:dyDescent="0.2">
      <c r="A67" s="42" t="s">
        <v>180</v>
      </c>
      <c r="B67" s="43">
        <v>2009</v>
      </c>
      <c r="C67" s="44">
        <v>2015</v>
      </c>
      <c r="D67" s="59"/>
      <c r="E67" s="43">
        <v>2017</v>
      </c>
      <c r="F67" s="46"/>
      <c r="G67" s="45">
        <v>2020</v>
      </c>
      <c r="H67" s="46"/>
      <c r="I67" s="45">
        <v>2030</v>
      </c>
      <c r="J67" s="46"/>
      <c r="K67" s="45">
        <v>2040</v>
      </c>
      <c r="L67" s="46"/>
      <c r="M67" s="45">
        <v>2050</v>
      </c>
      <c r="N67" s="46"/>
    </row>
    <row r="68" spans="1:14" ht="32" x14ac:dyDescent="0.2">
      <c r="A68" s="47"/>
      <c r="B68" s="48" t="s">
        <v>208</v>
      </c>
      <c r="C68" s="115">
        <f>AVERAGE('EIA Costs'!D136:D137)</f>
        <v>5225</v>
      </c>
      <c r="D68" s="54" t="s">
        <v>215</v>
      </c>
      <c r="E68" s="60" t="s">
        <v>183</v>
      </c>
      <c r="F68" s="60" t="s">
        <v>185</v>
      </c>
      <c r="G68" s="49" t="s">
        <v>183</v>
      </c>
      <c r="H68" s="50" t="s">
        <v>185</v>
      </c>
      <c r="I68" s="49" t="s">
        <v>183</v>
      </c>
      <c r="J68" s="50" t="s">
        <v>185</v>
      </c>
      <c r="K68" s="49" t="s">
        <v>183</v>
      </c>
      <c r="L68" s="50" t="s">
        <v>185</v>
      </c>
      <c r="M68" s="49" t="s">
        <v>183</v>
      </c>
      <c r="N68" s="50" t="s">
        <v>185</v>
      </c>
    </row>
    <row r="69" spans="1:14" ht="16" x14ac:dyDescent="0.2">
      <c r="A69" s="12" t="s">
        <v>216</v>
      </c>
      <c r="B69" s="13">
        <v>30</v>
      </c>
      <c r="C69" s="13">
        <v>32</v>
      </c>
      <c r="D69" s="13">
        <v>32</v>
      </c>
      <c r="E69" s="13">
        <v>32</v>
      </c>
      <c r="F69" s="13">
        <v>32</v>
      </c>
      <c r="G69" s="14">
        <v>32</v>
      </c>
      <c r="H69" s="15">
        <v>32</v>
      </c>
      <c r="I69" s="14">
        <v>32</v>
      </c>
      <c r="J69" s="15">
        <v>32</v>
      </c>
      <c r="K69" s="14">
        <v>32</v>
      </c>
      <c r="L69" s="15">
        <v>32</v>
      </c>
      <c r="M69" s="14">
        <v>32</v>
      </c>
      <c r="N69" s="15">
        <v>32</v>
      </c>
    </row>
    <row r="70" spans="1:14" ht="16" x14ac:dyDescent="0.2">
      <c r="A70" s="11" t="s">
        <v>217</v>
      </c>
      <c r="B70" s="61">
        <v>0.51</v>
      </c>
      <c r="C70" s="61">
        <v>0.51</v>
      </c>
      <c r="D70" s="61">
        <v>0.64</v>
      </c>
      <c r="E70" s="61">
        <v>0.67</v>
      </c>
      <c r="F70" s="61">
        <v>0.69</v>
      </c>
      <c r="G70" s="62">
        <v>0.67</v>
      </c>
      <c r="H70" s="63">
        <v>0.69</v>
      </c>
      <c r="I70" s="62">
        <v>0.67</v>
      </c>
      <c r="J70" s="63">
        <v>0.69</v>
      </c>
      <c r="K70" s="62">
        <v>0.67</v>
      </c>
      <c r="L70" s="63">
        <v>0.69</v>
      </c>
      <c r="M70" s="62">
        <v>0.67</v>
      </c>
      <c r="N70" s="63">
        <v>0.69</v>
      </c>
    </row>
    <row r="71" spans="1:14" ht="16" x14ac:dyDescent="0.2">
      <c r="A71" s="64" t="s">
        <v>202</v>
      </c>
      <c r="B71" s="65">
        <v>6</v>
      </c>
      <c r="C71" s="65">
        <v>6</v>
      </c>
      <c r="D71" s="65">
        <v>6</v>
      </c>
      <c r="E71" s="65">
        <v>6</v>
      </c>
      <c r="F71" s="65">
        <v>6</v>
      </c>
      <c r="G71" s="66">
        <v>6</v>
      </c>
      <c r="H71" s="67">
        <v>6</v>
      </c>
      <c r="I71" s="66">
        <v>6</v>
      </c>
      <c r="J71" s="67">
        <v>6</v>
      </c>
      <c r="K71" s="66">
        <v>6</v>
      </c>
      <c r="L71" s="67">
        <v>6</v>
      </c>
      <c r="M71" s="66">
        <v>6</v>
      </c>
      <c r="N71" s="67">
        <v>6</v>
      </c>
    </row>
    <row r="72" spans="1:14" x14ac:dyDescent="0.2">
      <c r="A72" s="68"/>
      <c r="B72" s="69">
        <v>20</v>
      </c>
      <c r="C72" s="69">
        <v>20</v>
      </c>
      <c r="D72" s="69">
        <v>20</v>
      </c>
      <c r="E72" s="69">
        <v>20</v>
      </c>
      <c r="F72" s="69">
        <v>20</v>
      </c>
      <c r="G72" s="70">
        <v>20</v>
      </c>
      <c r="H72" s="71">
        <v>20</v>
      </c>
      <c r="I72" s="70">
        <v>20</v>
      </c>
      <c r="J72" s="71">
        <v>20</v>
      </c>
      <c r="K72" s="70">
        <v>20</v>
      </c>
      <c r="L72" s="71">
        <v>20</v>
      </c>
      <c r="M72" s="70">
        <v>20</v>
      </c>
      <c r="N72" s="71">
        <v>20</v>
      </c>
    </row>
    <row r="73" spans="1:14" ht="16" x14ac:dyDescent="0.2">
      <c r="A73" s="51" t="s">
        <v>191</v>
      </c>
      <c r="B73" s="72">
        <v>1350</v>
      </c>
      <c r="C73" s="72">
        <v>1350</v>
      </c>
      <c r="D73" s="72">
        <v>1500</v>
      </c>
      <c r="E73" s="72">
        <v>1600</v>
      </c>
      <c r="F73" s="72">
        <v>1600</v>
      </c>
      <c r="G73" s="73">
        <v>1600</v>
      </c>
      <c r="H73" s="74">
        <v>1600</v>
      </c>
      <c r="I73" s="73">
        <v>1600</v>
      </c>
      <c r="J73" s="74">
        <v>1600</v>
      </c>
      <c r="K73" s="73">
        <v>1600</v>
      </c>
      <c r="L73" s="74">
        <v>1600</v>
      </c>
      <c r="M73" s="73">
        <v>1600</v>
      </c>
      <c r="N73" s="74">
        <v>1600</v>
      </c>
    </row>
    <row r="74" spans="1:14" x14ac:dyDescent="0.2">
      <c r="A74" s="54"/>
      <c r="B74" s="75">
        <v>1450</v>
      </c>
      <c r="C74" s="75">
        <v>1450</v>
      </c>
      <c r="D74" s="75">
        <v>1900</v>
      </c>
      <c r="E74" s="75">
        <v>2050</v>
      </c>
      <c r="F74" s="75">
        <v>2050</v>
      </c>
      <c r="G74" s="76">
        <v>2050</v>
      </c>
      <c r="H74" s="77">
        <v>2050</v>
      </c>
      <c r="I74" s="76">
        <v>2050</v>
      </c>
      <c r="J74" s="77">
        <v>2050</v>
      </c>
      <c r="K74" s="76">
        <v>2050</v>
      </c>
      <c r="L74" s="77">
        <v>2050</v>
      </c>
      <c r="M74" s="76">
        <v>2050</v>
      </c>
      <c r="N74" s="77">
        <v>2050</v>
      </c>
    </row>
    <row r="75" spans="1:14" ht="16" x14ac:dyDescent="0.2">
      <c r="A75" s="64" t="s">
        <v>192</v>
      </c>
      <c r="B75" s="78">
        <v>2000</v>
      </c>
      <c r="C75" s="78">
        <v>2000</v>
      </c>
      <c r="D75" s="78">
        <v>2100</v>
      </c>
      <c r="E75" s="78">
        <v>2250</v>
      </c>
      <c r="F75" s="78">
        <v>2200</v>
      </c>
      <c r="G75" s="79">
        <v>2250</v>
      </c>
      <c r="H75" s="80">
        <v>2200</v>
      </c>
      <c r="I75" s="79">
        <v>2250</v>
      </c>
      <c r="J75" s="80">
        <v>2200</v>
      </c>
      <c r="K75" s="79">
        <v>2250</v>
      </c>
      <c r="L75" s="80">
        <v>2200</v>
      </c>
      <c r="M75" s="79">
        <v>2250</v>
      </c>
      <c r="N75" s="80">
        <v>2200</v>
      </c>
    </row>
    <row r="76" spans="1:14" x14ac:dyDescent="0.2">
      <c r="A76" s="68"/>
      <c r="B76" s="81">
        <v>2100</v>
      </c>
      <c r="C76" s="81">
        <v>2100</v>
      </c>
      <c r="D76" s="81">
        <v>2700</v>
      </c>
      <c r="E76" s="81">
        <v>2850</v>
      </c>
      <c r="F76" s="81">
        <v>2850</v>
      </c>
      <c r="G76" s="82">
        <v>2850</v>
      </c>
      <c r="H76" s="83">
        <v>2850</v>
      </c>
      <c r="I76" s="82">
        <v>2850</v>
      </c>
      <c r="J76" s="83">
        <v>2850</v>
      </c>
      <c r="K76" s="82">
        <v>2850</v>
      </c>
      <c r="L76" s="83">
        <v>2850</v>
      </c>
      <c r="M76" s="82">
        <v>2850</v>
      </c>
      <c r="N76" s="83">
        <v>2850</v>
      </c>
    </row>
    <row r="77" spans="1:14" ht="16" x14ac:dyDescent="0.2">
      <c r="A77" s="11" t="s">
        <v>193</v>
      </c>
      <c r="B77" s="16">
        <v>180</v>
      </c>
      <c r="C77" s="16">
        <v>180</v>
      </c>
      <c r="D77" s="16">
        <v>180</v>
      </c>
      <c r="E77" s="16">
        <v>180</v>
      </c>
      <c r="F77" s="16">
        <v>180</v>
      </c>
      <c r="G77" s="17">
        <v>180</v>
      </c>
      <c r="H77" s="18">
        <v>180</v>
      </c>
      <c r="I77" s="17">
        <v>180</v>
      </c>
      <c r="J77" s="18">
        <v>180</v>
      </c>
      <c r="K77" s="17">
        <v>180</v>
      </c>
      <c r="L77" s="18">
        <v>180</v>
      </c>
      <c r="M77" s="17">
        <v>180</v>
      </c>
      <c r="N77" s="18">
        <v>180</v>
      </c>
    </row>
    <row r="79" spans="1:14" ht="19" x14ac:dyDescent="0.25">
      <c r="A79" s="27" t="s">
        <v>222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</row>
    <row r="80" spans="1:14" ht="16" x14ac:dyDescent="0.2">
      <c r="A80" s="42" t="s">
        <v>180</v>
      </c>
      <c r="B80" s="43">
        <v>2009</v>
      </c>
      <c r="C80" s="44">
        <v>2015</v>
      </c>
      <c r="D80" s="59"/>
      <c r="E80" s="43">
        <v>2017</v>
      </c>
      <c r="F80" s="46"/>
      <c r="G80" s="45">
        <v>2020</v>
      </c>
      <c r="H80" s="46"/>
      <c r="I80" s="45">
        <v>2030</v>
      </c>
      <c r="J80" s="46"/>
      <c r="K80" s="45">
        <v>2040</v>
      </c>
      <c r="L80" s="46"/>
      <c r="M80" s="45">
        <v>2050</v>
      </c>
      <c r="N80" s="46"/>
    </row>
    <row r="81" spans="1:14" ht="32" x14ac:dyDescent="0.2">
      <c r="A81" s="47"/>
      <c r="B81" s="48" t="s">
        <v>208</v>
      </c>
      <c r="C81" s="48" t="s">
        <v>208</v>
      </c>
      <c r="D81" s="60" t="s">
        <v>183</v>
      </c>
      <c r="E81" s="48" t="s">
        <v>221</v>
      </c>
      <c r="F81" s="60" t="s">
        <v>185</v>
      </c>
      <c r="G81" s="49" t="s">
        <v>183</v>
      </c>
      <c r="H81" s="50" t="s">
        <v>185</v>
      </c>
      <c r="I81" s="49" t="s">
        <v>183</v>
      </c>
      <c r="J81" s="50" t="s">
        <v>185</v>
      </c>
      <c r="K81" s="49" t="s">
        <v>183</v>
      </c>
      <c r="L81" s="50" t="s">
        <v>185</v>
      </c>
      <c r="M81" s="49" t="s">
        <v>183</v>
      </c>
      <c r="N81" s="50" t="s">
        <v>185</v>
      </c>
    </row>
    <row r="82" spans="1:14" ht="16" x14ac:dyDescent="0.2">
      <c r="A82" s="12" t="s">
        <v>216</v>
      </c>
      <c r="B82" s="13">
        <v>50</v>
      </c>
      <c r="C82" s="13">
        <v>50</v>
      </c>
      <c r="D82" s="13">
        <v>50</v>
      </c>
      <c r="E82" s="13">
        <v>50</v>
      </c>
      <c r="F82" s="13">
        <v>50</v>
      </c>
      <c r="G82" s="14">
        <v>50</v>
      </c>
      <c r="H82" s="15">
        <v>50</v>
      </c>
      <c r="I82" s="14">
        <v>50</v>
      </c>
      <c r="J82" s="15">
        <v>50</v>
      </c>
      <c r="K82" s="14">
        <v>50</v>
      </c>
      <c r="L82" s="15">
        <v>50</v>
      </c>
      <c r="M82" s="14">
        <v>50</v>
      </c>
      <c r="N82" s="15">
        <v>50</v>
      </c>
    </row>
    <row r="83" spans="1:14" ht="16" x14ac:dyDescent="0.2">
      <c r="A83" s="11" t="s">
        <v>217</v>
      </c>
      <c r="B83" s="61">
        <v>2.0499999999999998</v>
      </c>
      <c r="C83" s="61">
        <v>2.0499999999999998</v>
      </c>
      <c r="D83" s="61">
        <v>3.28</v>
      </c>
      <c r="E83" s="61">
        <v>2</v>
      </c>
      <c r="F83" s="61">
        <v>3.55</v>
      </c>
      <c r="G83" s="62">
        <v>3.28</v>
      </c>
      <c r="H83" s="63">
        <v>3.55</v>
      </c>
      <c r="I83" s="62">
        <v>3.28</v>
      </c>
      <c r="J83" s="63">
        <v>3.55</v>
      </c>
      <c r="K83" s="62">
        <v>3.28</v>
      </c>
      <c r="L83" s="63">
        <v>3.55</v>
      </c>
      <c r="M83" s="62">
        <v>3.28</v>
      </c>
      <c r="N83" s="63">
        <v>3.55</v>
      </c>
    </row>
    <row r="84" spans="1:14" ht="16" x14ac:dyDescent="0.2">
      <c r="A84" s="64" t="s">
        <v>202</v>
      </c>
      <c r="B84" s="65">
        <v>6</v>
      </c>
      <c r="C84" s="65">
        <v>6</v>
      </c>
      <c r="D84" s="65">
        <v>6</v>
      </c>
      <c r="E84" s="65">
        <v>6</v>
      </c>
      <c r="F84" s="65">
        <v>6</v>
      </c>
      <c r="G84" s="66">
        <v>6</v>
      </c>
      <c r="H84" s="67">
        <v>6</v>
      </c>
      <c r="I84" s="66">
        <v>6</v>
      </c>
      <c r="J84" s="67">
        <v>6</v>
      </c>
      <c r="K84" s="66">
        <v>6</v>
      </c>
      <c r="L84" s="67">
        <v>6</v>
      </c>
      <c r="M84" s="66">
        <v>6</v>
      </c>
      <c r="N84" s="67">
        <v>6</v>
      </c>
    </row>
    <row r="85" spans="1:14" x14ac:dyDescent="0.2">
      <c r="A85" s="68"/>
      <c r="B85" s="69">
        <v>20</v>
      </c>
      <c r="C85" s="69">
        <v>20</v>
      </c>
      <c r="D85" s="69">
        <v>20</v>
      </c>
      <c r="E85" s="69">
        <v>20</v>
      </c>
      <c r="F85" s="69">
        <v>20</v>
      </c>
      <c r="G85" s="70">
        <v>20</v>
      </c>
      <c r="H85" s="71">
        <v>20</v>
      </c>
      <c r="I85" s="70">
        <v>20</v>
      </c>
      <c r="J85" s="71">
        <v>20</v>
      </c>
      <c r="K85" s="70">
        <v>20</v>
      </c>
      <c r="L85" s="71">
        <v>20</v>
      </c>
      <c r="M85" s="70">
        <v>20</v>
      </c>
      <c r="N85" s="71">
        <v>20</v>
      </c>
    </row>
    <row r="86" spans="1:14" ht="16" x14ac:dyDescent="0.2">
      <c r="A86" s="89" t="s">
        <v>191</v>
      </c>
      <c r="B86" s="72">
        <v>1550</v>
      </c>
      <c r="C86" s="72">
        <v>1100</v>
      </c>
      <c r="D86" s="72">
        <v>1200</v>
      </c>
      <c r="E86" s="72">
        <v>1050</v>
      </c>
      <c r="F86" s="72">
        <v>1200</v>
      </c>
      <c r="G86" s="73">
        <v>1200</v>
      </c>
      <c r="H86" s="74">
        <v>1200</v>
      </c>
      <c r="I86" s="73">
        <v>1200</v>
      </c>
      <c r="J86" s="74">
        <v>1200</v>
      </c>
      <c r="K86" s="73">
        <v>1200</v>
      </c>
      <c r="L86" s="74">
        <v>1200</v>
      </c>
      <c r="M86" s="73">
        <v>1200</v>
      </c>
      <c r="N86" s="74">
        <v>1200</v>
      </c>
    </row>
    <row r="87" spans="1:14" x14ac:dyDescent="0.2">
      <c r="A87" s="54"/>
      <c r="B87" s="75">
        <v>1900</v>
      </c>
      <c r="C87" s="75">
        <v>1400</v>
      </c>
      <c r="D87" s="75">
        <v>1500</v>
      </c>
      <c r="E87" s="75">
        <v>1350</v>
      </c>
      <c r="F87" s="75">
        <v>2300</v>
      </c>
      <c r="G87" s="76">
        <v>1500</v>
      </c>
      <c r="H87" s="77">
        <v>2300</v>
      </c>
      <c r="I87" s="76">
        <v>1500</v>
      </c>
      <c r="J87" s="77">
        <v>2300</v>
      </c>
      <c r="K87" s="76">
        <v>1500</v>
      </c>
      <c r="L87" s="77">
        <v>2300</v>
      </c>
      <c r="M87" s="76">
        <v>1500</v>
      </c>
      <c r="N87" s="77">
        <v>2300</v>
      </c>
    </row>
    <row r="88" spans="1:14" ht="16" x14ac:dyDescent="0.2">
      <c r="A88" s="90" t="s">
        <v>192</v>
      </c>
      <c r="B88" s="78">
        <v>1700</v>
      </c>
      <c r="C88" s="78">
        <v>1450</v>
      </c>
      <c r="D88" s="78">
        <v>1600</v>
      </c>
      <c r="E88" s="78">
        <v>1400</v>
      </c>
      <c r="F88" s="78">
        <v>1600</v>
      </c>
      <c r="G88" s="79">
        <v>1600</v>
      </c>
      <c r="H88" s="80">
        <v>1600</v>
      </c>
      <c r="I88" s="79">
        <v>1600</v>
      </c>
      <c r="J88" s="80">
        <v>1600</v>
      </c>
      <c r="K88" s="79">
        <v>1600</v>
      </c>
      <c r="L88" s="80">
        <v>1600</v>
      </c>
      <c r="M88" s="79">
        <v>1600</v>
      </c>
      <c r="N88" s="80">
        <v>1600</v>
      </c>
    </row>
    <row r="89" spans="1:14" x14ac:dyDescent="0.2">
      <c r="A89" s="68"/>
      <c r="B89" s="81">
        <v>2450</v>
      </c>
      <c r="C89" s="81">
        <v>2500</v>
      </c>
      <c r="D89" s="81">
        <v>2550</v>
      </c>
      <c r="E89" s="81">
        <v>2400</v>
      </c>
      <c r="F89" s="81">
        <v>3350</v>
      </c>
      <c r="G89" s="82">
        <v>2550</v>
      </c>
      <c r="H89" s="83">
        <v>3350</v>
      </c>
      <c r="I89" s="82">
        <v>2550</v>
      </c>
      <c r="J89" s="83">
        <v>3350</v>
      </c>
      <c r="K89" s="82">
        <v>2550</v>
      </c>
      <c r="L89" s="83">
        <v>3350</v>
      </c>
      <c r="M89" s="82">
        <v>2550</v>
      </c>
      <c r="N89" s="83">
        <v>3350</v>
      </c>
    </row>
    <row r="90" spans="1:14" ht="16" x14ac:dyDescent="0.2">
      <c r="A90" s="11" t="s">
        <v>193</v>
      </c>
      <c r="B90" s="16">
        <v>20</v>
      </c>
      <c r="C90" s="16">
        <v>20</v>
      </c>
      <c r="D90" s="16">
        <v>20</v>
      </c>
      <c r="E90" s="16">
        <v>20</v>
      </c>
      <c r="F90" s="16">
        <v>20</v>
      </c>
      <c r="G90" s="17">
        <v>20</v>
      </c>
      <c r="H90" s="18">
        <v>20</v>
      </c>
      <c r="I90" s="17">
        <v>20</v>
      </c>
      <c r="J90" s="18">
        <v>20</v>
      </c>
      <c r="K90" s="17">
        <v>20</v>
      </c>
      <c r="L90" s="18">
        <v>20</v>
      </c>
      <c r="M90" s="17">
        <v>20</v>
      </c>
      <c r="N90" s="18">
        <v>20</v>
      </c>
    </row>
    <row r="93" spans="1:14" ht="19" x14ac:dyDescent="0.25">
      <c r="A93" s="27" t="s">
        <v>251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</row>
    <row r="94" spans="1:14" ht="16" x14ac:dyDescent="0.2">
      <c r="A94" s="25" t="s">
        <v>180</v>
      </c>
      <c r="B94" s="44">
        <v>2012</v>
      </c>
      <c r="C94" s="59"/>
      <c r="D94" s="43">
        <v>2017</v>
      </c>
      <c r="E94" s="46"/>
      <c r="F94" s="45">
        <v>2020</v>
      </c>
      <c r="G94" s="46"/>
      <c r="H94" s="45">
        <v>2030</v>
      </c>
      <c r="I94" s="46"/>
      <c r="J94" s="45">
        <v>2040</v>
      </c>
      <c r="K94" s="84"/>
      <c r="L94" s="43">
        <v>2050</v>
      </c>
      <c r="M94" s="46"/>
    </row>
    <row r="95" spans="1:14" ht="32" x14ac:dyDescent="0.2">
      <c r="A95" s="47"/>
      <c r="B95" s="48" t="s">
        <v>208</v>
      </c>
      <c r="C95" s="54" t="s">
        <v>215</v>
      </c>
      <c r="D95" s="60" t="s">
        <v>183</v>
      </c>
      <c r="E95" s="60" t="s">
        <v>185</v>
      </c>
      <c r="F95" s="49" t="s">
        <v>183</v>
      </c>
      <c r="G95" s="50" t="s">
        <v>185</v>
      </c>
      <c r="H95" s="49" t="s">
        <v>183</v>
      </c>
      <c r="I95" s="50" t="s">
        <v>185</v>
      </c>
      <c r="J95" s="49" t="s">
        <v>183</v>
      </c>
      <c r="K95" s="88" t="s">
        <v>185</v>
      </c>
      <c r="L95" s="88" t="s">
        <v>183</v>
      </c>
      <c r="M95" s="50" t="s">
        <v>185</v>
      </c>
    </row>
    <row r="96" spans="1:14" ht="16" x14ac:dyDescent="0.2">
      <c r="A96" s="12" t="s">
        <v>187</v>
      </c>
      <c r="B96" s="13">
        <v>400</v>
      </c>
      <c r="C96" s="13">
        <v>400</v>
      </c>
      <c r="D96" s="13">
        <v>400</v>
      </c>
      <c r="E96" s="13">
        <v>400</v>
      </c>
      <c r="F96" s="94">
        <v>400</v>
      </c>
      <c r="G96" s="15">
        <v>400</v>
      </c>
      <c r="H96" s="94">
        <v>400</v>
      </c>
      <c r="I96" s="15">
        <v>400</v>
      </c>
      <c r="J96" s="94">
        <v>400</v>
      </c>
      <c r="K96" s="85">
        <v>400</v>
      </c>
      <c r="L96" s="85">
        <v>400</v>
      </c>
      <c r="M96" s="15">
        <v>400</v>
      </c>
    </row>
    <row r="97" spans="1:13" ht="16" x14ac:dyDescent="0.2">
      <c r="A97" s="11" t="s">
        <v>242</v>
      </c>
      <c r="B97" s="16">
        <v>80</v>
      </c>
      <c r="C97" s="16">
        <v>80</v>
      </c>
      <c r="D97" s="16">
        <v>80</v>
      </c>
      <c r="E97" s="16">
        <v>95</v>
      </c>
      <c r="F97" s="95">
        <v>80</v>
      </c>
      <c r="G97" s="18">
        <v>95</v>
      </c>
      <c r="H97" s="95">
        <v>81</v>
      </c>
      <c r="I97" s="18">
        <v>95</v>
      </c>
      <c r="J97" s="95">
        <v>81</v>
      </c>
      <c r="K97" s="96">
        <v>95</v>
      </c>
      <c r="L97" s="96">
        <v>81</v>
      </c>
      <c r="M97" s="18">
        <v>95</v>
      </c>
    </row>
    <row r="98" spans="1:13" ht="16" x14ac:dyDescent="0.2">
      <c r="A98" s="12" t="s">
        <v>202</v>
      </c>
      <c r="B98" s="13">
        <v>23</v>
      </c>
      <c r="C98" s="13">
        <v>23</v>
      </c>
      <c r="D98" s="13">
        <v>23</v>
      </c>
      <c r="E98" s="13">
        <v>23</v>
      </c>
      <c r="F98" s="94">
        <v>23</v>
      </c>
      <c r="G98" s="15">
        <v>23</v>
      </c>
      <c r="H98" s="94">
        <v>23</v>
      </c>
      <c r="I98" s="15">
        <v>23</v>
      </c>
      <c r="J98" s="94">
        <v>23</v>
      </c>
      <c r="K98" s="85">
        <v>23</v>
      </c>
      <c r="L98" s="85">
        <v>23</v>
      </c>
      <c r="M98" s="15">
        <v>23</v>
      </c>
    </row>
    <row r="99" spans="1:13" ht="16" x14ac:dyDescent="0.2">
      <c r="A99" s="11" t="s">
        <v>191</v>
      </c>
      <c r="B99" s="22">
        <v>1050</v>
      </c>
      <c r="C99" s="22">
        <v>1050</v>
      </c>
      <c r="D99" s="22">
        <v>1050</v>
      </c>
      <c r="E99" s="22">
        <v>2450</v>
      </c>
      <c r="F99" s="23">
        <v>1050</v>
      </c>
      <c r="G99" s="24">
        <v>2450</v>
      </c>
      <c r="H99" s="23">
        <v>1050</v>
      </c>
      <c r="I99" s="24">
        <v>2450</v>
      </c>
      <c r="J99" s="23">
        <v>1050</v>
      </c>
      <c r="K99" s="97">
        <v>2450</v>
      </c>
      <c r="L99" s="97">
        <v>1050</v>
      </c>
      <c r="M99" s="24">
        <v>2450</v>
      </c>
    </row>
    <row r="100" spans="1:13" ht="16" x14ac:dyDescent="0.2">
      <c r="A100" s="12" t="s">
        <v>192</v>
      </c>
      <c r="B100" s="19">
        <v>2150</v>
      </c>
      <c r="C100" s="19">
        <v>2150</v>
      </c>
      <c r="D100" s="19">
        <v>2150</v>
      </c>
      <c r="E100" s="19">
        <v>3950</v>
      </c>
      <c r="F100" s="20">
        <v>2150</v>
      </c>
      <c r="G100" s="21">
        <v>3950</v>
      </c>
      <c r="H100" s="20">
        <v>2200</v>
      </c>
      <c r="I100" s="21">
        <v>3950</v>
      </c>
      <c r="J100" s="20">
        <v>2200</v>
      </c>
      <c r="K100" s="98">
        <v>3950</v>
      </c>
      <c r="L100" s="98">
        <v>2200</v>
      </c>
      <c r="M100" s="21">
        <v>3950</v>
      </c>
    </row>
    <row r="101" spans="1:13" ht="32" x14ac:dyDescent="0.2">
      <c r="A101" s="11" t="s">
        <v>243</v>
      </c>
      <c r="B101" s="16">
        <v>170</v>
      </c>
      <c r="C101" s="16">
        <v>170</v>
      </c>
      <c r="D101" s="16">
        <v>170</v>
      </c>
      <c r="E101" s="16">
        <v>180</v>
      </c>
      <c r="F101" s="95">
        <v>170</v>
      </c>
      <c r="G101" s="18">
        <v>180</v>
      </c>
      <c r="H101" s="95">
        <v>170</v>
      </c>
      <c r="I101" s="18">
        <v>180</v>
      </c>
      <c r="J101" s="95">
        <v>170</v>
      </c>
      <c r="K101" s="96">
        <v>180</v>
      </c>
      <c r="L101" s="96">
        <v>170</v>
      </c>
      <c r="M101" s="18">
        <v>180</v>
      </c>
    </row>
    <row r="104" spans="1:13" ht="19" x14ac:dyDescent="0.25">
      <c r="A104" s="27" t="s">
        <v>252</v>
      </c>
      <c r="B104" s="26"/>
      <c r="C104" s="26"/>
      <c r="D104" s="26"/>
      <c r="E104" s="26"/>
      <c r="F104" s="26"/>
      <c r="G104" s="26"/>
      <c r="H104" s="26"/>
      <c r="I104" s="26"/>
    </row>
    <row r="105" spans="1:13" ht="16" x14ac:dyDescent="0.2">
      <c r="A105" s="175" t="s">
        <v>180</v>
      </c>
      <c r="B105" s="10">
        <v>2012</v>
      </c>
      <c r="C105" s="172">
        <v>2017</v>
      </c>
      <c r="D105" s="170"/>
      <c r="E105" s="171"/>
      <c r="F105" s="10">
        <v>2020</v>
      </c>
      <c r="G105" s="99" t="s">
        <v>197</v>
      </c>
      <c r="H105" s="10">
        <v>2040</v>
      </c>
      <c r="I105" s="100">
        <v>2050</v>
      </c>
    </row>
    <row r="106" spans="1:13" ht="32" x14ac:dyDescent="0.2">
      <c r="A106" s="176"/>
      <c r="B106" s="11" t="s">
        <v>181</v>
      </c>
      <c r="C106" s="11" t="s">
        <v>182</v>
      </c>
      <c r="D106" s="11" t="s">
        <v>183</v>
      </c>
      <c r="E106" s="101" t="s">
        <v>185</v>
      </c>
      <c r="F106" s="11" t="s">
        <v>183</v>
      </c>
      <c r="G106" s="11" t="s">
        <v>183</v>
      </c>
      <c r="H106" s="11" t="s">
        <v>183</v>
      </c>
      <c r="I106" s="11" t="s">
        <v>183</v>
      </c>
    </row>
    <row r="107" spans="1:13" ht="16" x14ac:dyDescent="0.2">
      <c r="A107" s="12" t="s">
        <v>187</v>
      </c>
      <c r="B107" s="13">
        <v>400</v>
      </c>
      <c r="C107" s="13">
        <v>400</v>
      </c>
      <c r="D107" s="13">
        <v>400</v>
      </c>
      <c r="E107" s="13">
        <v>400</v>
      </c>
      <c r="F107" s="13">
        <v>400</v>
      </c>
      <c r="G107" s="13">
        <v>400</v>
      </c>
      <c r="H107" s="13">
        <v>400</v>
      </c>
      <c r="I107" s="13">
        <v>400</v>
      </c>
    </row>
    <row r="108" spans="1:13" ht="16" x14ac:dyDescent="0.2">
      <c r="A108" s="11" t="s">
        <v>242</v>
      </c>
      <c r="B108" s="38">
        <v>81</v>
      </c>
      <c r="C108" s="38">
        <v>81</v>
      </c>
      <c r="D108" s="38">
        <v>82</v>
      </c>
      <c r="E108" s="38">
        <v>85</v>
      </c>
      <c r="F108" s="38">
        <v>82</v>
      </c>
      <c r="G108" s="38">
        <v>82</v>
      </c>
      <c r="H108" s="38">
        <v>82</v>
      </c>
      <c r="I108" s="38">
        <v>82</v>
      </c>
    </row>
    <row r="109" spans="1:13" ht="16" x14ac:dyDescent="0.2">
      <c r="A109" s="12" t="s">
        <v>202</v>
      </c>
      <c r="B109" s="102">
        <v>23</v>
      </c>
      <c r="C109" s="102">
        <v>23</v>
      </c>
      <c r="D109" s="102">
        <v>23</v>
      </c>
      <c r="E109" s="102">
        <v>23</v>
      </c>
      <c r="F109" s="102">
        <v>23</v>
      </c>
      <c r="G109" s="102">
        <v>23</v>
      </c>
      <c r="H109" s="102">
        <v>23</v>
      </c>
      <c r="I109" s="102">
        <v>23</v>
      </c>
    </row>
    <row r="110" spans="1:13" ht="16" x14ac:dyDescent="0.2">
      <c r="A110" s="11" t="s">
        <v>191</v>
      </c>
      <c r="B110" s="22">
        <v>4650</v>
      </c>
      <c r="C110" s="22">
        <v>4650</v>
      </c>
      <c r="D110" s="22">
        <v>4700</v>
      </c>
      <c r="E110" s="22">
        <v>5050</v>
      </c>
      <c r="F110" s="22">
        <v>4700</v>
      </c>
      <c r="G110" s="22">
        <v>4700</v>
      </c>
      <c r="H110" s="22">
        <v>4700</v>
      </c>
      <c r="I110" s="22">
        <v>4700</v>
      </c>
    </row>
    <row r="111" spans="1:13" ht="16" x14ac:dyDescent="0.2">
      <c r="A111" s="12" t="s">
        <v>192</v>
      </c>
      <c r="B111" s="19">
        <v>6550</v>
      </c>
      <c r="C111" s="19">
        <v>6550</v>
      </c>
      <c r="D111" s="19">
        <v>6600</v>
      </c>
      <c r="E111" s="19">
        <v>6750</v>
      </c>
      <c r="F111" s="19">
        <v>6600</v>
      </c>
      <c r="G111" s="19">
        <v>6600</v>
      </c>
      <c r="H111" s="19">
        <v>6600</v>
      </c>
      <c r="I111" s="19">
        <v>6600</v>
      </c>
    </row>
    <row r="112" spans="1:13" ht="32" x14ac:dyDescent="0.2">
      <c r="A112" s="11" t="s">
        <v>243</v>
      </c>
      <c r="B112" s="16">
        <v>300</v>
      </c>
      <c r="C112" s="16">
        <v>300</v>
      </c>
      <c r="D112" s="16">
        <v>300</v>
      </c>
      <c r="E112" s="16">
        <v>300</v>
      </c>
      <c r="F112" s="16">
        <v>300</v>
      </c>
      <c r="G112" s="16">
        <v>300</v>
      </c>
      <c r="H112" s="16">
        <v>300</v>
      </c>
      <c r="I112" s="16">
        <v>300</v>
      </c>
    </row>
    <row r="113" spans="1:14" x14ac:dyDescent="0.2">
      <c r="A113" s="103" t="s">
        <v>244</v>
      </c>
      <c r="B113" s="87"/>
      <c r="C113" s="87"/>
      <c r="D113" s="87"/>
      <c r="E113" s="87"/>
      <c r="F113" s="87"/>
      <c r="G113" s="87"/>
      <c r="H113" s="87"/>
      <c r="I113" s="87"/>
    </row>
    <row r="114" spans="1:14" x14ac:dyDescent="0.2">
      <c r="A114" s="103"/>
      <c r="B114" s="87"/>
      <c r="C114" s="87"/>
      <c r="D114" s="87"/>
      <c r="E114" s="87"/>
      <c r="F114" s="87"/>
      <c r="G114" s="87"/>
      <c r="H114" s="87"/>
      <c r="I114" s="87"/>
    </row>
    <row r="115" spans="1:14" ht="19" x14ac:dyDescent="0.25">
      <c r="A115" s="27" t="s">
        <v>253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</row>
    <row r="116" spans="1:14" x14ac:dyDescent="0.2">
      <c r="A116" s="175" t="s">
        <v>180</v>
      </c>
      <c r="B116" s="10">
        <v>2012</v>
      </c>
      <c r="C116" s="172">
        <v>2017</v>
      </c>
      <c r="D116" s="170"/>
      <c r="E116" s="170"/>
      <c r="F116" s="171"/>
      <c r="G116" s="191" t="s">
        <v>245</v>
      </c>
      <c r="H116" s="192"/>
      <c r="I116" s="191" t="s">
        <v>246</v>
      </c>
      <c r="J116" s="192"/>
      <c r="K116" s="172">
        <v>2040</v>
      </c>
      <c r="L116" s="171"/>
      <c r="M116" s="172">
        <v>2050</v>
      </c>
      <c r="N116" s="171"/>
    </row>
    <row r="117" spans="1:14" ht="32" x14ac:dyDescent="0.2">
      <c r="A117" s="176"/>
      <c r="B117" s="104" t="s">
        <v>181</v>
      </c>
      <c r="C117" s="11" t="s">
        <v>182</v>
      </c>
      <c r="D117" s="11" t="s">
        <v>183</v>
      </c>
      <c r="E117" s="29" t="s">
        <v>247</v>
      </c>
      <c r="F117" s="11" t="s">
        <v>185</v>
      </c>
      <c r="G117" s="11" t="s">
        <v>183</v>
      </c>
      <c r="H117" s="11" t="s">
        <v>185</v>
      </c>
      <c r="I117" s="11" t="s">
        <v>183</v>
      </c>
      <c r="J117" s="11" t="s">
        <v>185</v>
      </c>
      <c r="K117" s="11" t="s">
        <v>183</v>
      </c>
      <c r="L117" s="11" t="s">
        <v>185</v>
      </c>
      <c r="M117" s="11" t="s">
        <v>183</v>
      </c>
      <c r="N117" s="11" t="s">
        <v>185</v>
      </c>
    </row>
    <row r="118" spans="1:14" ht="16" x14ac:dyDescent="0.2">
      <c r="A118" s="12" t="s">
        <v>198</v>
      </c>
      <c r="B118" s="102">
        <v>90</v>
      </c>
      <c r="C118" s="13">
        <v>90</v>
      </c>
      <c r="D118" s="13">
        <v>90</v>
      </c>
      <c r="E118" s="13">
        <v>90</v>
      </c>
      <c r="F118" s="13">
        <v>90</v>
      </c>
      <c r="G118" s="13">
        <v>90</v>
      </c>
      <c r="H118" s="13">
        <v>90</v>
      </c>
      <c r="I118" s="13">
        <v>90</v>
      </c>
      <c r="J118" s="13">
        <v>90</v>
      </c>
      <c r="K118" s="13">
        <v>90</v>
      </c>
      <c r="L118" s="13">
        <v>90</v>
      </c>
      <c r="M118" s="13">
        <v>90</v>
      </c>
      <c r="N118" s="13">
        <v>90</v>
      </c>
    </row>
    <row r="119" spans="1:14" ht="16" x14ac:dyDescent="0.2">
      <c r="A119" s="11" t="s">
        <v>248</v>
      </c>
      <c r="B119" s="34">
        <v>10.199999999999999</v>
      </c>
      <c r="C119" s="34">
        <v>11</v>
      </c>
      <c r="D119" s="34">
        <v>11.2</v>
      </c>
      <c r="E119" s="34">
        <v>11.3</v>
      </c>
      <c r="F119" s="34">
        <v>13.1</v>
      </c>
      <c r="G119" s="34">
        <v>11.2</v>
      </c>
      <c r="H119" s="34">
        <v>13.1</v>
      </c>
      <c r="I119" s="34">
        <v>11.7</v>
      </c>
      <c r="J119" s="34">
        <v>13.1</v>
      </c>
      <c r="K119" s="34">
        <v>11.7</v>
      </c>
      <c r="L119" s="34">
        <v>13.1</v>
      </c>
      <c r="M119" s="34">
        <v>11.7</v>
      </c>
      <c r="N119" s="34">
        <v>13.1</v>
      </c>
    </row>
    <row r="120" spans="1:14" ht="16" x14ac:dyDescent="0.2">
      <c r="A120" s="12" t="s">
        <v>249</v>
      </c>
      <c r="B120" s="36">
        <v>12</v>
      </c>
      <c r="C120" s="105" t="s">
        <v>219</v>
      </c>
      <c r="D120" s="36">
        <v>11.3</v>
      </c>
      <c r="E120" s="36">
        <v>11.4</v>
      </c>
      <c r="F120" s="36">
        <v>20.3</v>
      </c>
      <c r="G120" s="36">
        <v>12.4</v>
      </c>
      <c r="H120" s="36">
        <v>20.3</v>
      </c>
      <c r="I120" s="36">
        <v>14.4</v>
      </c>
      <c r="J120" s="36">
        <v>20.3</v>
      </c>
      <c r="K120" s="36">
        <v>14.4</v>
      </c>
      <c r="L120" s="36">
        <v>20.3</v>
      </c>
      <c r="M120" s="36">
        <v>14.4</v>
      </c>
      <c r="N120" s="36">
        <v>20.3</v>
      </c>
    </row>
    <row r="121" spans="1:14" ht="16" x14ac:dyDescent="0.2">
      <c r="A121" s="11" t="s">
        <v>250</v>
      </c>
      <c r="B121" s="34">
        <v>3.3</v>
      </c>
      <c r="C121" s="34">
        <v>3.3</v>
      </c>
      <c r="D121" s="34">
        <v>3.3</v>
      </c>
      <c r="E121" s="34">
        <v>3.4</v>
      </c>
      <c r="F121" s="34">
        <v>3.7</v>
      </c>
      <c r="G121" s="34">
        <v>3.3</v>
      </c>
      <c r="H121" s="34">
        <v>3.7</v>
      </c>
      <c r="I121" s="34">
        <v>3.4</v>
      </c>
      <c r="J121" s="34">
        <v>3.7</v>
      </c>
      <c r="K121" s="34">
        <v>3.4</v>
      </c>
      <c r="L121" s="34">
        <v>3.7</v>
      </c>
      <c r="M121" s="34">
        <v>3.4</v>
      </c>
      <c r="N121" s="34">
        <v>3.7</v>
      </c>
    </row>
    <row r="122" spans="1:14" ht="16" x14ac:dyDescent="0.2">
      <c r="A122" s="12" t="s">
        <v>202</v>
      </c>
      <c r="B122" s="102">
        <v>21</v>
      </c>
      <c r="C122" s="13">
        <v>21</v>
      </c>
      <c r="D122" s="13">
        <v>21</v>
      </c>
      <c r="E122" s="13">
        <v>21</v>
      </c>
      <c r="F122" s="13">
        <v>21</v>
      </c>
      <c r="G122" s="13">
        <v>21</v>
      </c>
      <c r="H122" s="13">
        <v>21</v>
      </c>
      <c r="I122" s="13">
        <v>21</v>
      </c>
      <c r="J122" s="13">
        <v>21</v>
      </c>
      <c r="K122" s="13">
        <v>21</v>
      </c>
      <c r="L122" s="13">
        <v>21</v>
      </c>
      <c r="M122" s="13">
        <v>21</v>
      </c>
      <c r="N122" s="13">
        <v>21</v>
      </c>
    </row>
    <row r="123" spans="1:14" ht="16" x14ac:dyDescent="0.2">
      <c r="A123" s="11" t="s">
        <v>191</v>
      </c>
      <c r="B123" s="22">
        <v>6050</v>
      </c>
      <c r="C123" s="22">
        <v>6050</v>
      </c>
      <c r="D123" s="22">
        <v>6050</v>
      </c>
      <c r="E123" s="22">
        <v>6250</v>
      </c>
      <c r="F123" s="22">
        <v>11000</v>
      </c>
      <c r="G123" s="22">
        <v>7750</v>
      </c>
      <c r="H123" s="22">
        <v>11000</v>
      </c>
      <c r="I123" s="22">
        <v>8750</v>
      </c>
      <c r="J123" s="22">
        <v>11000</v>
      </c>
      <c r="K123" s="22">
        <v>8750</v>
      </c>
      <c r="L123" s="22">
        <v>11000</v>
      </c>
      <c r="M123" s="22">
        <v>8750</v>
      </c>
      <c r="N123" s="22">
        <v>11000</v>
      </c>
    </row>
    <row r="124" spans="1:14" ht="16" x14ac:dyDescent="0.2">
      <c r="A124" s="12" t="s">
        <v>192</v>
      </c>
      <c r="B124" s="19">
        <v>7550</v>
      </c>
      <c r="C124" s="19">
        <v>7550</v>
      </c>
      <c r="D124" s="19">
        <v>7550</v>
      </c>
      <c r="E124" s="19">
        <v>7750</v>
      </c>
      <c r="F124" s="19">
        <v>16050</v>
      </c>
      <c r="G124" s="19">
        <v>11150</v>
      </c>
      <c r="H124" s="19">
        <v>16050</v>
      </c>
      <c r="I124" s="19">
        <v>12750</v>
      </c>
      <c r="J124" s="19">
        <v>16050</v>
      </c>
      <c r="K124" s="19">
        <v>12750</v>
      </c>
      <c r="L124" s="19">
        <v>16050</v>
      </c>
      <c r="M124" s="19">
        <v>12750</v>
      </c>
      <c r="N124" s="19">
        <v>16050</v>
      </c>
    </row>
    <row r="125" spans="1:14" ht="16" x14ac:dyDescent="0.2">
      <c r="A125" s="89" t="s">
        <v>193</v>
      </c>
      <c r="B125" s="16">
        <v>310</v>
      </c>
      <c r="C125" s="16">
        <v>310</v>
      </c>
      <c r="D125" s="16">
        <v>310</v>
      </c>
      <c r="E125" s="16">
        <v>310</v>
      </c>
      <c r="F125" s="16">
        <v>310</v>
      </c>
      <c r="G125" s="16">
        <v>310</v>
      </c>
      <c r="H125" s="16">
        <v>310</v>
      </c>
      <c r="I125" s="16">
        <v>310</v>
      </c>
      <c r="J125" s="16">
        <v>310</v>
      </c>
      <c r="K125" s="16">
        <v>310</v>
      </c>
      <c r="L125" s="16">
        <v>310</v>
      </c>
      <c r="M125" s="16">
        <v>310</v>
      </c>
      <c r="N125" s="16">
        <v>310</v>
      </c>
    </row>
    <row r="127" spans="1:14" ht="19" x14ac:dyDescent="0.25">
      <c r="A127" s="27" t="s">
        <v>271</v>
      </c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</row>
    <row r="128" spans="1:14" ht="16" x14ac:dyDescent="0.2">
      <c r="A128" s="42" t="s">
        <v>180</v>
      </c>
      <c r="B128" s="43">
        <v>2012</v>
      </c>
      <c r="C128" s="84"/>
      <c r="D128" s="193">
        <v>2017</v>
      </c>
      <c r="E128" s="193"/>
      <c r="F128" s="193"/>
      <c r="G128" s="194">
        <v>2020</v>
      </c>
      <c r="H128" s="195"/>
      <c r="I128" s="194">
        <v>2030</v>
      </c>
      <c r="J128" s="195"/>
      <c r="K128" s="196">
        <v>2040</v>
      </c>
      <c r="L128" s="193"/>
      <c r="M128" s="45">
        <v>2050</v>
      </c>
      <c r="N128" s="46"/>
    </row>
    <row r="129" spans="1:14" ht="32" x14ac:dyDescent="0.2">
      <c r="A129" s="109"/>
      <c r="B129" s="110" t="s">
        <v>208</v>
      </c>
      <c r="C129" s="111" t="s">
        <v>215</v>
      </c>
      <c r="D129" s="60" t="s">
        <v>183</v>
      </c>
      <c r="E129" s="116" t="s">
        <v>221</v>
      </c>
      <c r="F129" s="60" t="s">
        <v>185</v>
      </c>
      <c r="G129" s="60" t="s">
        <v>183</v>
      </c>
      <c r="H129" s="117" t="s">
        <v>185</v>
      </c>
      <c r="I129" s="60" t="s">
        <v>183</v>
      </c>
      <c r="J129" s="50" t="s">
        <v>185</v>
      </c>
      <c r="K129" s="60" t="s">
        <v>183</v>
      </c>
      <c r="L129" s="50" t="s">
        <v>185</v>
      </c>
      <c r="M129" s="49" t="s">
        <v>183</v>
      </c>
      <c r="N129" s="50" t="s">
        <v>185</v>
      </c>
    </row>
    <row r="130" spans="1:14" ht="16" x14ac:dyDescent="0.2">
      <c r="A130" s="12" t="s">
        <v>267</v>
      </c>
      <c r="B130" s="14">
        <v>100</v>
      </c>
      <c r="C130" s="15">
        <v>100</v>
      </c>
      <c r="D130" s="13">
        <v>100</v>
      </c>
      <c r="E130" s="15">
        <v>100</v>
      </c>
      <c r="F130" s="13">
        <v>100</v>
      </c>
      <c r="G130" s="13">
        <v>100</v>
      </c>
      <c r="H130" s="15">
        <v>100</v>
      </c>
      <c r="I130" s="13">
        <v>100</v>
      </c>
      <c r="J130" s="15">
        <v>100</v>
      </c>
      <c r="K130" s="13">
        <v>100</v>
      </c>
      <c r="L130" s="15">
        <v>100</v>
      </c>
      <c r="M130" s="14">
        <v>100</v>
      </c>
      <c r="N130" s="15">
        <v>100</v>
      </c>
    </row>
    <row r="131" spans="1:14" ht="16" x14ac:dyDescent="0.2">
      <c r="A131" s="11" t="s">
        <v>187</v>
      </c>
      <c r="B131" s="17">
        <v>199</v>
      </c>
      <c r="C131" s="18">
        <v>199</v>
      </c>
      <c r="D131" s="16">
        <v>199</v>
      </c>
      <c r="E131" s="18">
        <v>199</v>
      </c>
      <c r="F131" s="16">
        <v>199</v>
      </c>
      <c r="G131" s="16">
        <v>199</v>
      </c>
      <c r="H131" s="18">
        <v>199</v>
      </c>
      <c r="I131" s="16">
        <v>199</v>
      </c>
      <c r="J131" s="18">
        <v>199</v>
      </c>
      <c r="K131" s="16">
        <v>199</v>
      </c>
      <c r="L131" s="18">
        <v>199</v>
      </c>
      <c r="M131" s="17">
        <v>199</v>
      </c>
      <c r="N131" s="18">
        <v>199</v>
      </c>
    </row>
    <row r="132" spans="1:14" ht="16" x14ac:dyDescent="0.2">
      <c r="A132" s="12" t="s">
        <v>268</v>
      </c>
      <c r="B132" s="112">
        <v>81</v>
      </c>
      <c r="C132" s="15">
        <v>80</v>
      </c>
      <c r="D132" s="13">
        <v>82</v>
      </c>
      <c r="E132" s="15">
        <v>94</v>
      </c>
      <c r="F132" s="13">
        <v>99</v>
      </c>
      <c r="G132" s="13">
        <v>82</v>
      </c>
      <c r="H132" s="15">
        <v>99</v>
      </c>
      <c r="I132" s="13">
        <v>82</v>
      </c>
      <c r="J132" s="15">
        <v>99</v>
      </c>
      <c r="K132" s="13">
        <v>82</v>
      </c>
      <c r="L132" s="15">
        <v>99</v>
      </c>
      <c r="M132" s="14">
        <v>82</v>
      </c>
      <c r="N132" s="15">
        <v>99</v>
      </c>
    </row>
    <row r="133" spans="1:14" ht="16" x14ac:dyDescent="0.2">
      <c r="A133" s="11" t="s">
        <v>202</v>
      </c>
      <c r="B133" s="113">
        <v>13</v>
      </c>
      <c r="C133" s="18">
        <v>10</v>
      </c>
      <c r="D133" s="16">
        <v>10</v>
      </c>
      <c r="E133" s="18">
        <v>10</v>
      </c>
      <c r="F133" s="16">
        <v>10</v>
      </c>
      <c r="G133" s="16">
        <v>10</v>
      </c>
      <c r="H133" s="18">
        <v>10</v>
      </c>
      <c r="I133" s="16">
        <v>10</v>
      </c>
      <c r="J133" s="18">
        <v>10</v>
      </c>
      <c r="K133" s="16">
        <v>10</v>
      </c>
      <c r="L133" s="18">
        <v>10</v>
      </c>
      <c r="M133" s="17">
        <v>10</v>
      </c>
      <c r="N133" s="18">
        <v>10</v>
      </c>
    </row>
    <row r="134" spans="1:14" ht="16" x14ac:dyDescent="0.2">
      <c r="A134" s="64" t="s">
        <v>269</v>
      </c>
      <c r="B134" s="79">
        <v>3400</v>
      </c>
      <c r="C134" s="80">
        <v>3300</v>
      </c>
      <c r="D134" s="78">
        <v>3450</v>
      </c>
      <c r="E134" s="80">
        <v>3950</v>
      </c>
      <c r="F134" s="78">
        <v>4050</v>
      </c>
      <c r="G134" s="78">
        <v>3450</v>
      </c>
      <c r="H134" s="80">
        <v>4050</v>
      </c>
      <c r="I134" s="78">
        <v>3450</v>
      </c>
      <c r="J134" s="118">
        <v>4050</v>
      </c>
      <c r="K134" s="78">
        <v>3450</v>
      </c>
      <c r="L134" s="118">
        <v>4050</v>
      </c>
      <c r="M134" s="79">
        <v>3450</v>
      </c>
      <c r="N134" s="80">
        <v>4050</v>
      </c>
    </row>
    <row r="135" spans="1:14" x14ac:dyDescent="0.2">
      <c r="A135" s="68"/>
      <c r="B135" s="82">
        <v>4200</v>
      </c>
      <c r="C135" s="83">
        <v>4100</v>
      </c>
      <c r="D135" s="81">
        <v>4300</v>
      </c>
      <c r="E135" s="83">
        <v>4850</v>
      </c>
      <c r="F135" s="81">
        <v>4950</v>
      </c>
      <c r="G135" s="81">
        <v>4300</v>
      </c>
      <c r="H135" s="83">
        <v>4950</v>
      </c>
      <c r="I135" s="81">
        <v>4300</v>
      </c>
      <c r="J135" s="119">
        <v>4950</v>
      </c>
      <c r="K135" s="81">
        <v>4300</v>
      </c>
      <c r="L135" s="119">
        <v>4950</v>
      </c>
      <c r="M135" s="82">
        <v>4300</v>
      </c>
      <c r="N135" s="83">
        <v>4950</v>
      </c>
    </row>
    <row r="136" spans="1:14" ht="16" x14ac:dyDescent="0.2">
      <c r="A136" s="51" t="s">
        <v>270</v>
      </c>
      <c r="B136" s="73">
        <v>4200</v>
      </c>
      <c r="C136" s="74">
        <v>4150</v>
      </c>
      <c r="D136" s="72">
        <v>4300</v>
      </c>
      <c r="E136" s="74">
        <v>5450</v>
      </c>
      <c r="F136" s="72">
        <v>5550</v>
      </c>
      <c r="G136" s="72">
        <v>4300</v>
      </c>
      <c r="H136" s="74">
        <v>5550</v>
      </c>
      <c r="I136" s="72">
        <v>4300</v>
      </c>
      <c r="J136" s="120">
        <v>5550</v>
      </c>
      <c r="K136" s="72">
        <v>4300</v>
      </c>
      <c r="L136" s="120">
        <v>5550</v>
      </c>
      <c r="M136" s="73">
        <v>4300</v>
      </c>
      <c r="N136" s="74">
        <v>5550</v>
      </c>
    </row>
    <row r="137" spans="1:14" x14ac:dyDescent="0.2">
      <c r="A137" s="54"/>
      <c r="B137" s="76">
        <v>6050</v>
      </c>
      <c r="C137" s="77">
        <v>5950</v>
      </c>
      <c r="D137" s="75">
        <v>6150</v>
      </c>
      <c r="E137" s="77">
        <v>6500</v>
      </c>
      <c r="F137" s="75">
        <v>6600</v>
      </c>
      <c r="G137" s="75">
        <v>6150</v>
      </c>
      <c r="H137" s="77">
        <v>6600</v>
      </c>
      <c r="I137" s="75">
        <v>6150</v>
      </c>
      <c r="J137" s="121">
        <v>6600</v>
      </c>
      <c r="K137" s="75">
        <v>6150</v>
      </c>
      <c r="L137" s="121">
        <v>6600</v>
      </c>
      <c r="M137" s="76">
        <v>6150</v>
      </c>
      <c r="N137" s="77">
        <v>6600</v>
      </c>
    </row>
    <row r="138" spans="1:14" ht="16" x14ac:dyDescent="0.2">
      <c r="A138" s="12" t="s">
        <v>193</v>
      </c>
      <c r="B138" s="66">
        <v>270</v>
      </c>
      <c r="C138" s="86">
        <v>270</v>
      </c>
      <c r="D138" s="114">
        <v>270</v>
      </c>
      <c r="E138" s="86">
        <v>270</v>
      </c>
      <c r="F138" s="114">
        <v>270</v>
      </c>
      <c r="G138" s="114">
        <v>270</v>
      </c>
      <c r="H138" s="86">
        <v>270</v>
      </c>
      <c r="I138" s="114">
        <v>270</v>
      </c>
      <c r="J138" s="86">
        <v>270</v>
      </c>
      <c r="K138" s="114">
        <v>270</v>
      </c>
      <c r="L138" s="86">
        <v>270</v>
      </c>
      <c r="M138" s="66">
        <v>270</v>
      </c>
      <c r="N138" s="86">
        <v>270</v>
      </c>
    </row>
    <row r="140" spans="1:14" ht="19" x14ac:dyDescent="0.25">
      <c r="A140" s="27" t="s">
        <v>272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1:14" x14ac:dyDescent="0.2">
      <c r="A141" s="175" t="s">
        <v>180</v>
      </c>
      <c r="B141" s="10">
        <v>2012</v>
      </c>
      <c r="C141" s="172">
        <v>2017</v>
      </c>
      <c r="D141" s="170"/>
      <c r="E141" s="171"/>
      <c r="F141" s="172">
        <v>2020</v>
      </c>
      <c r="G141" s="171"/>
      <c r="H141" s="172">
        <v>2030</v>
      </c>
      <c r="I141" s="171"/>
      <c r="J141" s="172">
        <v>2040</v>
      </c>
      <c r="K141" s="171"/>
      <c r="L141" s="172">
        <v>2050</v>
      </c>
      <c r="M141" s="171"/>
    </row>
    <row r="142" spans="1:14" ht="32" x14ac:dyDescent="0.2">
      <c r="A142" s="176"/>
      <c r="B142" s="104" t="s">
        <v>181</v>
      </c>
      <c r="C142" s="11" t="s">
        <v>182</v>
      </c>
      <c r="D142" s="11" t="s">
        <v>183</v>
      </c>
      <c r="E142" s="11" t="s">
        <v>185</v>
      </c>
      <c r="F142" s="11" t="s">
        <v>183</v>
      </c>
      <c r="G142" s="11" t="s">
        <v>185</v>
      </c>
      <c r="H142" s="11" t="s">
        <v>183</v>
      </c>
      <c r="I142" s="11" t="s">
        <v>185</v>
      </c>
      <c r="J142" s="11" t="s">
        <v>183</v>
      </c>
      <c r="K142" s="11" t="s">
        <v>185</v>
      </c>
      <c r="L142" s="11" t="s">
        <v>183</v>
      </c>
      <c r="M142" s="11" t="s">
        <v>185</v>
      </c>
    </row>
    <row r="143" spans="1:14" ht="16" x14ac:dyDescent="0.2">
      <c r="A143" s="12" t="s">
        <v>267</v>
      </c>
      <c r="B143" s="102">
        <v>70</v>
      </c>
      <c r="C143" s="102">
        <v>85</v>
      </c>
      <c r="D143" s="102">
        <v>85</v>
      </c>
      <c r="E143" s="102">
        <v>85</v>
      </c>
      <c r="F143" s="13">
        <v>85</v>
      </c>
      <c r="G143" s="13">
        <v>85</v>
      </c>
      <c r="H143" s="13">
        <v>85</v>
      </c>
      <c r="I143" s="13">
        <v>85</v>
      </c>
      <c r="J143" s="13">
        <v>85</v>
      </c>
      <c r="K143" s="13">
        <v>85</v>
      </c>
      <c r="L143" s="13">
        <v>85</v>
      </c>
      <c r="M143" s="13">
        <v>85</v>
      </c>
    </row>
    <row r="144" spans="1:14" ht="16" x14ac:dyDescent="0.2">
      <c r="A144" s="11" t="s">
        <v>187</v>
      </c>
      <c r="B144" s="16">
        <v>300</v>
      </c>
      <c r="C144" s="16">
        <v>300</v>
      </c>
      <c r="D144" s="16">
        <v>300</v>
      </c>
      <c r="E144" s="16">
        <v>300</v>
      </c>
      <c r="F144" s="16">
        <v>300</v>
      </c>
      <c r="G144" s="16">
        <v>300</v>
      </c>
      <c r="H144" s="16">
        <v>300</v>
      </c>
      <c r="I144" s="16">
        <v>300</v>
      </c>
      <c r="J144" s="16">
        <v>300</v>
      </c>
      <c r="K144" s="16">
        <v>300</v>
      </c>
      <c r="L144" s="16">
        <v>300</v>
      </c>
      <c r="M144" s="16">
        <v>300</v>
      </c>
    </row>
    <row r="145" spans="1:13" ht="16" x14ac:dyDescent="0.2">
      <c r="A145" s="12" t="s">
        <v>268</v>
      </c>
      <c r="B145" s="102">
        <v>79</v>
      </c>
      <c r="C145" s="102">
        <v>80</v>
      </c>
      <c r="D145" s="102">
        <v>81</v>
      </c>
      <c r="E145" s="102">
        <v>82</v>
      </c>
      <c r="F145" s="13">
        <v>81</v>
      </c>
      <c r="G145" s="13">
        <v>82</v>
      </c>
      <c r="H145" s="13">
        <v>81</v>
      </c>
      <c r="I145" s="13">
        <v>82</v>
      </c>
      <c r="J145" s="13">
        <v>81</v>
      </c>
      <c r="K145" s="13">
        <v>82</v>
      </c>
      <c r="L145" s="13">
        <v>81</v>
      </c>
      <c r="M145" s="13">
        <v>82</v>
      </c>
    </row>
    <row r="146" spans="1:13" ht="16" x14ac:dyDescent="0.2">
      <c r="A146" s="11" t="s">
        <v>202</v>
      </c>
      <c r="B146" s="38">
        <v>13</v>
      </c>
      <c r="C146" s="38">
        <v>13</v>
      </c>
      <c r="D146" s="38">
        <v>13</v>
      </c>
      <c r="E146" s="38">
        <v>13</v>
      </c>
      <c r="F146" s="16">
        <v>13</v>
      </c>
      <c r="G146" s="16">
        <v>13</v>
      </c>
      <c r="H146" s="16">
        <v>13</v>
      </c>
      <c r="I146" s="16">
        <v>13</v>
      </c>
      <c r="J146" s="16">
        <v>13</v>
      </c>
      <c r="K146" s="16">
        <v>13</v>
      </c>
      <c r="L146" s="16">
        <v>13</v>
      </c>
      <c r="M146" s="16">
        <v>13</v>
      </c>
    </row>
    <row r="147" spans="1:13" ht="16" x14ac:dyDescent="0.2">
      <c r="A147" s="12" t="s">
        <v>191</v>
      </c>
      <c r="B147" s="19">
        <v>4650</v>
      </c>
      <c r="C147" s="19">
        <v>4650</v>
      </c>
      <c r="D147" s="19">
        <v>4650</v>
      </c>
      <c r="E147" s="19">
        <v>4650</v>
      </c>
      <c r="F147" s="19">
        <v>4650</v>
      </c>
      <c r="G147" s="19">
        <v>4650</v>
      </c>
      <c r="H147" s="19">
        <v>4650</v>
      </c>
      <c r="I147" s="19">
        <v>4650</v>
      </c>
      <c r="J147" s="19">
        <v>4650</v>
      </c>
      <c r="K147" s="19">
        <v>4650</v>
      </c>
      <c r="L147" s="19">
        <v>4650</v>
      </c>
      <c r="M147" s="19">
        <v>4650</v>
      </c>
    </row>
    <row r="148" spans="1:13" ht="16" x14ac:dyDescent="0.2">
      <c r="A148" s="11" t="s">
        <v>192</v>
      </c>
      <c r="B148" s="22">
        <v>5200</v>
      </c>
      <c r="C148" s="22">
        <v>5200</v>
      </c>
      <c r="D148" s="22">
        <v>5200</v>
      </c>
      <c r="E148" s="22">
        <v>5200</v>
      </c>
      <c r="F148" s="22">
        <v>5200</v>
      </c>
      <c r="G148" s="22">
        <v>5200</v>
      </c>
      <c r="H148" s="22">
        <v>5200</v>
      </c>
      <c r="I148" s="22">
        <v>5200</v>
      </c>
      <c r="J148" s="22">
        <v>5200</v>
      </c>
      <c r="K148" s="22">
        <v>5200</v>
      </c>
      <c r="L148" s="22">
        <v>5200</v>
      </c>
      <c r="M148" s="22">
        <v>5200</v>
      </c>
    </row>
    <row r="149" spans="1:13" ht="16" x14ac:dyDescent="0.2">
      <c r="A149" s="90" t="s">
        <v>193</v>
      </c>
      <c r="B149" s="13">
        <v>168</v>
      </c>
      <c r="C149" s="13">
        <v>168</v>
      </c>
      <c r="D149" s="13">
        <v>168</v>
      </c>
      <c r="E149" s="13">
        <v>168</v>
      </c>
      <c r="F149" s="13">
        <v>168</v>
      </c>
      <c r="G149" s="13">
        <v>168</v>
      </c>
      <c r="H149" s="13">
        <v>168</v>
      </c>
      <c r="I149" s="13">
        <v>168</v>
      </c>
      <c r="J149" s="13">
        <v>168</v>
      </c>
      <c r="K149" s="13">
        <v>168</v>
      </c>
      <c r="L149" s="13">
        <v>168</v>
      </c>
      <c r="M149" s="13">
        <v>168</v>
      </c>
    </row>
  </sheetData>
  <mergeCells count="48">
    <mergeCell ref="A141:A142"/>
    <mergeCell ref="C141:E141"/>
    <mergeCell ref="F141:G141"/>
    <mergeCell ref="H141:I141"/>
    <mergeCell ref="J141:K141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05:A106"/>
    <mergeCell ref="C105:E105"/>
    <mergeCell ref="A116:A117"/>
    <mergeCell ref="C116:F116"/>
    <mergeCell ref="G116:H116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4:A15"/>
    <mergeCell ref="D14:G14"/>
    <mergeCell ref="H14:I14"/>
    <mergeCell ref="A45:A46"/>
    <mergeCell ref="A49:A50"/>
    <mergeCell ref="J14:K14"/>
    <mergeCell ref="L14:M14"/>
    <mergeCell ref="N14:O14"/>
    <mergeCell ref="I15:J15"/>
    <mergeCell ref="D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6.83203125" customWidth="1"/>
    <col min="2" max="2" width="49" customWidth="1"/>
  </cols>
  <sheetData>
    <row r="1" spans="1:34" ht="15" customHeight="1" thickBot="1" x14ac:dyDescent="0.25">
      <c r="B1" s="126" t="s">
        <v>331</v>
      </c>
      <c r="C1" s="127">
        <v>2020</v>
      </c>
      <c r="D1" s="127">
        <v>2021</v>
      </c>
      <c r="E1" s="127">
        <v>2022</v>
      </c>
      <c r="F1" s="127">
        <v>2023</v>
      </c>
      <c r="G1" s="127">
        <v>2024</v>
      </c>
      <c r="H1" s="127">
        <v>2025</v>
      </c>
      <c r="I1" s="127">
        <v>2026</v>
      </c>
      <c r="J1" s="127">
        <v>2027</v>
      </c>
      <c r="K1" s="127">
        <v>2028</v>
      </c>
      <c r="L1" s="127">
        <v>2029</v>
      </c>
      <c r="M1" s="127">
        <v>2030</v>
      </c>
      <c r="N1" s="127">
        <v>2031</v>
      </c>
      <c r="O1" s="127">
        <v>2032</v>
      </c>
      <c r="P1" s="127">
        <v>2033</v>
      </c>
      <c r="Q1" s="127">
        <v>2034</v>
      </c>
      <c r="R1" s="127">
        <v>2035</v>
      </c>
      <c r="S1" s="127">
        <v>2036</v>
      </c>
      <c r="T1" s="127">
        <v>2037</v>
      </c>
      <c r="U1" s="127">
        <v>2038</v>
      </c>
      <c r="V1" s="127">
        <v>2039</v>
      </c>
      <c r="W1" s="127">
        <v>2040</v>
      </c>
      <c r="X1" s="127">
        <v>2041</v>
      </c>
      <c r="Y1" s="127">
        <v>2042</v>
      </c>
      <c r="Z1" s="127">
        <v>2043</v>
      </c>
      <c r="AA1" s="127">
        <v>2044</v>
      </c>
      <c r="AB1" s="127">
        <v>2045</v>
      </c>
      <c r="AC1" s="127">
        <v>2046</v>
      </c>
      <c r="AD1" s="127">
        <v>2047</v>
      </c>
      <c r="AE1" s="127">
        <v>2048</v>
      </c>
      <c r="AF1" s="127">
        <v>2049</v>
      </c>
      <c r="AG1" s="127">
        <v>2050</v>
      </c>
    </row>
    <row r="2" spans="1:34" ht="15" customHeight="1" thickTop="1" x14ac:dyDescent="0.2"/>
    <row r="3" spans="1:34" ht="15" customHeight="1" x14ac:dyDescent="0.2">
      <c r="C3" s="128" t="s">
        <v>15</v>
      </c>
      <c r="D3" s="128" t="s">
        <v>332</v>
      </c>
      <c r="E3" s="129"/>
      <c r="F3" s="129"/>
      <c r="G3" s="129"/>
      <c r="H3" s="129"/>
    </row>
    <row r="4" spans="1:34" ht="15" customHeight="1" x14ac:dyDescent="0.2">
      <c r="C4" s="128" t="s">
        <v>16</v>
      </c>
      <c r="D4" s="128" t="s">
        <v>333</v>
      </c>
      <c r="E4" s="129"/>
      <c r="F4" s="129"/>
      <c r="G4" s="128" t="s">
        <v>17</v>
      </c>
      <c r="H4" s="129"/>
    </row>
    <row r="5" spans="1:34" ht="15" customHeight="1" x14ac:dyDescent="0.2">
      <c r="C5" s="128" t="s">
        <v>18</v>
      </c>
      <c r="D5" s="128" t="s">
        <v>334</v>
      </c>
      <c r="E5" s="129"/>
      <c r="F5" s="129"/>
      <c r="G5" s="129"/>
      <c r="H5" s="129"/>
    </row>
    <row r="6" spans="1:34" ht="15" customHeight="1" x14ac:dyDescent="0.2">
      <c r="C6" s="128" t="s">
        <v>19</v>
      </c>
      <c r="D6" s="129"/>
      <c r="E6" s="128" t="s">
        <v>335</v>
      </c>
      <c r="F6" s="129"/>
      <c r="G6" s="129"/>
      <c r="H6" s="129"/>
    </row>
    <row r="7" spans="1:34" ht="15" customHeight="1" x14ac:dyDescent="0.2">
      <c r="C7" s="129"/>
      <c r="D7" s="129"/>
      <c r="E7" s="129"/>
      <c r="F7" s="129"/>
      <c r="G7" s="129"/>
      <c r="H7" s="129"/>
    </row>
    <row r="10" spans="1:34" ht="15" customHeight="1" x14ac:dyDescent="0.2">
      <c r="A10" s="5" t="s">
        <v>20</v>
      </c>
      <c r="B10" s="130" t="s">
        <v>21</v>
      </c>
      <c r="AH10" s="131" t="s">
        <v>336</v>
      </c>
    </row>
    <row r="11" spans="1:34" ht="15" customHeight="1" x14ac:dyDescent="0.2">
      <c r="B11" s="126" t="s">
        <v>22</v>
      </c>
      <c r="AH11" s="131" t="s">
        <v>337</v>
      </c>
    </row>
    <row r="12" spans="1:34" ht="15" customHeight="1" x14ac:dyDescent="0.2">
      <c r="B12" s="12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31" t="s">
        <v>338</v>
      </c>
    </row>
    <row r="13" spans="1:34" ht="15" customHeight="1" thickBot="1" x14ac:dyDescent="0.25">
      <c r="B13" s="127" t="s">
        <v>23</v>
      </c>
      <c r="C13" s="127">
        <v>2020</v>
      </c>
      <c r="D13" s="127">
        <v>2021</v>
      </c>
      <c r="E13" s="127">
        <v>2022</v>
      </c>
      <c r="F13" s="127">
        <v>2023</v>
      </c>
      <c r="G13" s="127">
        <v>2024</v>
      </c>
      <c r="H13" s="127">
        <v>2025</v>
      </c>
      <c r="I13" s="127">
        <v>2026</v>
      </c>
      <c r="J13" s="127">
        <v>2027</v>
      </c>
      <c r="K13" s="127">
        <v>2028</v>
      </c>
      <c r="L13" s="127">
        <v>2029</v>
      </c>
      <c r="M13" s="127">
        <v>2030</v>
      </c>
      <c r="N13" s="127">
        <v>2031</v>
      </c>
      <c r="O13" s="127">
        <v>2032</v>
      </c>
      <c r="P13" s="127">
        <v>2033</v>
      </c>
      <c r="Q13" s="127">
        <v>2034</v>
      </c>
      <c r="R13" s="127">
        <v>2035</v>
      </c>
      <c r="S13" s="127">
        <v>2036</v>
      </c>
      <c r="T13" s="127">
        <v>2037</v>
      </c>
      <c r="U13" s="127">
        <v>2038</v>
      </c>
      <c r="V13" s="127">
        <v>2039</v>
      </c>
      <c r="W13" s="127">
        <v>2040</v>
      </c>
      <c r="X13" s="127">
        <v>2041</v>
      </c>
      <c r="Y13" s="127">
        <v>2042</v>
      </c>
      <c r="Z13" s="127">
        <v>2043</v>
      </c>
      <c r="AA13" s="127">
        <v>2044</v>
      </c>
      <c r="AB13" s="127">
        <v>2045</v>
      </c>
      <c r="AC13" s="127">
        <v>2046</v>
      </c>
      <c r="AD13" s="127">
        <v>2047</v>
      </c>
      <c r="AE13" s="127">
        <v>2048</v>
      </c>
      <c r="AF13" s="127">
        <v>2049</v>
      </c>
      <c r="AG13" s="127">
        <v>2050</v>
      </c>
      <c r="AH13" s="132" t="s">
        <v>339</v>
      </c>
    </row>
    <row r="14" spans="1:34" ht="15" customHeight="1" thickTop="1" x14ac:dyDescent="0.2"/>
    <row r="15" spans="1:34" ht="15" customHeight="1" x14ac:dyDescent="0.2">
      <c r="B15" s="133" t="s">
        <v>24</v>
      </c>
    </row>
    <row r="16" spans="1:34" ht="15" customHeight="1" x14ac:dyDescent="0.2">
      <c r="B16" s="133" t="s">
        <v>25</v>
      </c>
    </row>
    <row r="17" spans="1:34" ht="15" customHeight="1" x14ac:dyDescent="0.2">
      <c r="A17" s="5" t="s">
        <v>26</v>
      </c>
      <c r="B17" s="134" t="s">
        <v>27</v>
      </c>
      <c r="C17" s="135">
        <v>84.750443000000004</v>
      </c>
      <c r="D17" s="135">
        <v>85.593650999999994</v>
      </c>
      <c r="E17" s="135">
        <v>86.439353999999994</v>
      </c>
      <c r="F17" s="135">
        <v>87.273476000000002</v>
      </c>
      <c r="G17" s="135">
        <v>88.112289000000004</v>
      </c>
      <c r="H17" s="135">
        <v>88.984466999999995</v>
      </c>
      <c r="I17" s="135">
        <v>89.856285</v>
      </c>
      <c r="J17" s="135">
        <v>90.700255999999996</v>
      </c>
      <c r="K17" s="135">
        <v>91.516670000000005</v>
      </c>
      <c r="L17" s="135">
        <v>92.31514</v>
      </c>
      <c r="M17" s="135">
        <v>93.093277</v>
      </c>
      <c r="N17" s="135">
        <v>93.847504000000001</v>
      </c>
      <c r="O17" s="135">
        <v>94.588798999999995</v>
      </c>
      <c r="P17" s="135">
        <v>95.310699</v>
      </c>
      <c r="Q17" s="135">
        <v>96.006423999999996</v>
      </c>
      <c r="R17" s="135">
        <v>96.697852999999995</v>
      </c>
      <c r="S17" s="135">
        <v>97.377669999999995</v>
      </c>
      <c r="T17" s="135">
        <v>98.047127000000003</v>
      </c>
      <c r="U17" s="135">
        <v>98.708320999999998</v>
      </c>
      <c r="V17" s="135">
        <v>99.360045999999997</v>
      </c>
      <c r="W17" s="135">
        <v>100.015579</v>
      </c>
      <c r="X17" s="135">
        <v>100.67042499999999</v>
      </c>
      <c r="Y17" s="135">
        <v>101.321327</v>
      </c>
      <c r="Z17" s="135">
        <v>101.97403</v>
      </c>
      <c r="AA17" s="135">
        <v>102.63200399999999</v>
      </c>
      <c r="AB17" s="135">
        <v>103.292885</v>
      </c>
      <c r="AC17" s="135">
        <v>103.95903</v>
      </c>
      <c r="AD17" s="135">
        <v>104.621376</v>
      </c>
      <c r="AE17" s="135">
        <v>105.279099</v>
      </c>
      <c r="AF17" s="135">
        <v>105.93704200000001</v>
      </c>
      <c r="AG17" s="135">
        <v>106.59596999999999</v>
      </c>
      <c r="AH17" s="136">
        <v>7.6740000000000003E-3</v>
      </c>
    </row>
    <row r="18" spans="1:34" ht="15" customHeight="1" x14ac:dyDescent="0.2">
      <c r="A18" s="5" t="s">
        <v>28</v>
      </c>
      <c r="B18" s="134" t="s">
        <v>29</v>
      </c>
      <c r="C18" s="135">
        <v>31.968703999999999</v>
      </c>
      <c r="D18" s="135">
        <v>32.227837000000001</v>
      </c>
      <c r="E18" s="135">
        <v>32.484608000000001</v>
      </c>
      <c r="F18" s="135">
        <v>32.738888000000003</v>
      </c>
      <c r="G18" s="135">
        <v>33.007179000000001</v>
      </c>
      <c r="H18" s="135">
        <v>33.292563999999999</v>
      </c>
      <c r="I18" s="135">
        <v>33.572524999999999</v>
      </c>
      <c r="J18" s="135">
        <v>33.830120000000001</v>
      </c>
      <c r="K18" s="135">
        <v>34.072906000000003</v>
      </c>
      <c r="L18" s="135">
        <v>34.306412000000002</v>
      </c>
      <c r="M18" s="135">
        <v>34.532425000000003</v>
      </c>
      <c r="N18" s="135">
        <v>34.747349</v>
      </c>
      <c r="O18" s="135">
        <v>34.956161000000002</v>
      </c>
      <c r="P18" s="135">
        <v>35.154221</v>
      </c>
      <c r="Q18" s="135">
        <v>35.343120999999996</v>
      </c>
      <c r="R18" s="135">
        <v>35.533417</v>
      </c>
      <c r="S18" s="135">
        <v>35.720860000000002</v>
      </c>
      <c r="T18" s="135">
        <v>35.907597000000003</v>
      </c>
      <c r="U18" s="135">
        <v>36.095905000000002</v>
      </c>
      <c r="V18" s="135">
        <v>36.288265000000003</v>
      </c>
      <c r="W18" s="135">
        <v>36.482737999999998</v>
      </c>
      <c r="X18" s="135">
        <v>36.677245999999997</v>
      </c>
      <c r="Y18" s="135">
        <v>36.872318</v>
      </c>
      <c r="Z18" s="135">
        <v>37.067024000000004</v>
      </c>
      <c r="AA18" s="135">
        <v>37.256568999999999</v>
      </c>
      <c r="AB18" s="135">
        <v>37.445788999999998</v>
      </c>
      <c r="AC18" s="135">
        <v>37.632339000000002</v>
      </c>
      <c r="AD18" s="135">
        <v>37.817363999999998</v>
      </c>
      <c r="AE18" s="135">
        <v>38.004612000000002</v>
      </c>
      <c r="AF18" s="135">
        <v>38.195267000000001</v>
      </c>
      <c r="AG18" s="135">
        <v>38.390739000000004</v>
      </c>
      <c r="AH18" s="136">
        <v>6.1209999999999997E-3</v>
      </c>
    </row>
    <row r="19" spans="1:34" ht="15" customHeight="1" x14ac:dyDescent="0.2">
      <c r="A19" s="5" t="s">
        <v>30</v>
      </c>
      <c r="B19" s="134" t="s">
        <v>31</v>
      </c>
      <c r="C19" s="135">
        <v>6.6634640000000003</v>
      </c>
      <c r="D19" s="135">
        <v>6.648326</v>
      </c>
      <c r="E19" s="135">
        <v>6.6349809999999998</v>
      </c>
      <c r="F19" s="135">
        <v>6.6270980000000002</v>
      </c>
      <c r="G19" s="135">
        <v>6.6301110000000003</v>
      </c>
      <c r="H19" s="135">
        <v>6.6438389999999998</v>
      </c>
      <c r="I19" s="135">
        <v>6.6647319999999999</v>
      </c>
      <c r="J19" s="135">
        <v>6.6755149999999999</v>
      </c>
      <c r="K19" s="135">
        <v>6.6752149999999997</v>
      </c>
      <c r="L19" s="135">
        <v>6.6643829999999999</v>
      </c>
      <c r="M19" s="135">
        <v>6.6437489999999997</v>
      </c>
      <c r="N19" s="135">
        <v>6.6163879999999997</v>
      </c>
      <c r="O19" s="135">
        <v>6.5872099999999998</v>
      </c>
      <c r="P19" s="135">
        <v>6.5578779999999997</v>
      </c>
      <c r="Q19" s="135">
        <v>6.5291990000000002</v>
      </c>
      <c r="R19" s="135">
        <v>6.5056529999999997</v>
      </c>
      <c r="S19" s="135">
        <v>6.4859489999999997</v>
      </c>
      <c r="T19" s="135">
        <v>6.4669280000000002</v>
      </c>
      <c r="U19" s="135">
        <v>6.4478850000000003</v>
      </c>
      <c r="V19" s="135">
        <v>6.4311499999999997</v>
      </c>
      <c r="W19" s="135">
        <v>6.4196759999999999</v>
      </c>
      <c r="X19" s="135">
        <v>6.4115140000000004</v>
      </c>
      <c r="Y19" s="135">
        <v>6.4053599999999999</v>
      </c>
      <c r="Z19" s="135">
        <v>6.4005179999999999</v>
      </c>
      <c r="AA19" s="135">
        <v>6.3960670000000004</v>
      </c>
      <c r="AB19" s="135">
        <v>6.3921130000000002</v>
      </c>
      <c r="AC19" s="135">
        <v>6.3880730000000003</v>
      </c>
      <c r="AD19" s="135">
        <v>6.3811840000000002</v>
      </c>
      <c r="AE19" s="135">
        <v>6.3724800000000004</v>
      </c>
      <c r="AF19" s="135">
        <v>6.3639049999999999</v>
      </c>
      <c r="AG19" s="135">
        <v>6.3539099999999999</v>
      </c>
      <c r="AH19" s="136">
        <v>-1.5839999999999999E-3</v>
      </c>
    </row>
    <row r="20" spans="1:34" ht="15" customHeight="1" x14ac:dyDescent="0.2">
      <c r="A20" s="5" t="s">
        <v>32</v>
      </c>
      <c r="B20" s="133" t="s">
        <v>33</v>
      </c>
      <c r="C20" s="137">
        <v>123.382614</v>
      </c>
      <c r="D20" s="137">
        <v>124.46981</v>
      </c>
      <c r="E20" s="137">
        <v>125.55894499999999</v>
      </c>
      <c r="F20" s="137">
        <v>126.639458</v>
      </c>
      <c r="G20" s="137">
        <v>127.74957999999999</v>
      </c>
      <c r="H20" s="137">
        <v>128.92086800000001</v>
      </c>
      <c r="I20" s="137">
        <v>130.093536</v>
      </c>
      <c r="J20" s="137">
        <v>131.20590200000001</v>
      </c>
      <c r="K20" s="137">
        <v>132.26478599999999</v>
      </c>
      <c r="L20" s="137">
        <v>133.285934</v>
      </c>
      <c r="M20" s="137">
        <v>134.26945499999999</v>
      </c>
      <c r="N20" s="137">
        <v>135.211243</v>
      </c>
      <c r="O20" s="137">
        <v>136.13215600000001</v>
      </c>
      <c r="P20" s="137">
        <v>137.022797</v>
      </c>
      <c r="Q20" s="137">
        <v>137.87875399999999</v>
      </c>
      <c r="R20" s="137">
        <v>138.736908</v>
      </c>
      <c r="S20" s="137">
        <v>139.584473</v>
      </c>
      <c r="T20" s="137">
        <v>140.421661</v>
      </c>
      <c r="U20" s="137">
        <v>141.25212099999999</v>
      </c>
      <c r="V20" s="137">
        <v>142.07946799999999</v>
      </c>
      <c r="W20" s="137">
        <v>142.91799900000001</v>
      </c>
      <c r="X20" s="137">
        <v>143.759186</v>
      </c>
      <c r="Y20" s="137">
        <v>144.59901400000001</v>
      </c>
      <c r="Z20" s="137">
        <v>145.44155900000001</v>
      </c>
      <c r="AA20" s="137">
        <v>146.28465299999999</v>
      </c>
      <c r="AB20" s="137">
        <v>147.130798</v>
      </c>
      <c r="AC20" s="137">
        <v>147.979446</v>
      </c>
      <c r="AD20" s="137">
        <v>148.81991600000001</v>
      </c>
      <c r="AE20" s="137">
        <v>149.65618900000001</v>
      </c>
      <c r="AF20" s="137">
        <v>150.496216</v>
      </c>
      <c r="AG20" s="137">
        <v>151.340622</v>
      </c>
      <c r="AH20" s="138">
        <v>6.8310000000000003E-3</v>
      </c>
    </row>
    <row r="22" spans="1:34" ht="15" customHeight="1" x14ac:dyDescent="0.2">
      <c r="A22" s="5" t="s">
        <v>34</v>
      </c>
      <c r="B22" s="133" t="s">
        <v>35</v>
      </c>
      <c r="C22" s="139">
        <v>1789.3104249999999</v>
      </c>
      <c r="D22" s="139">
        <v>1795.3580320000001</v>
      </c>
      <c r="E22" s="139">
        <v>1801.376587</v>
      </c>
      <c r="F22" s="139">
        <v>1807.3267820000001</v>
      </c>
      <c r="G22" s="139">
        <v>1813.0863039999999</v>
      </c>
      <c r="H22" s="139">
        <v>1818.685669</v>
      </c>
      <c r="I22" s="139">
        <v>1824.2563479999999</v>
      </c>
      <c r="J22" s="139">
        <v>1829.960327</v>
      </c>
      <c r="K22" s="139">
        <v>1835.7445070000001</v>
      </c>
      <c r="L22" s="139">
        <v>1841.5789789999999</v>
      </c>
      <c r="M22" s="139">
        <v>1847.446533</v>
      </c>
      <c r="N22" s="139">
        <v>1853.3516850000001</v>
      </c>
      <c r="O22" s="139">
        <v>1859.25647</v>
      </c>
      <c r="P22" s="139">
        <v>1865.1762699999999</v>
      </c>
      <c r="Q22" s="139">
        <v>1871.079712</v>
      </c>
      <c r="R22" s="139">
        <v>1876.9129640000001</v>
      </c>
      <c r="S22" s="139">
        <v>1882.700928</v>
      </c>
      <c r="T22" s="139">
        <v>1888.442871</v>
      </c>
      <c r="U22" s="139">
        <v>1894.134033</v>
      </c>
      <c r="V22" s="139">
        <v>1899.7410890000001</v>
      </c>
      <c r="W22" s="139">
        <v>1905.2928469999999</v>
      </c>
      <c r="X22" s="139">
        <v>1910.8061520000001</v>
      </c>
      <c r="Y22" s="139">
        <v>1916.274048</v>
      </c>
      <c r="Z22" s="139">
        <v>1921.723389</v>
      </c>
      <c r="AA22" s="139">
        <v>1927.200317</v>
      </c>
      <c r="AB22" s="139">
        <v>1932.6645510000001</v>
      </c>
      <c r="AC22" s="139">
        <v>1938.1435550000001</v>
      </c>
      <c r="AD22" s="139">
        <v>1943.619751</v>
      </c>
      <c r="AE22" s="139">
        <v>1949.05835</v>
      </c>
      <c r="AF22" s="139">
        <v>1954.455811</v>
      </c>
      <c r="AG22" s="139">
        <v>1959.8107910000001</v>
      </c>
      <c r="AH22" s="138">
        <v>3.039E-3</v>
      </c>
    </row>
    <row r="24" spans="1:34" ht="15" customHeight="1" x14ac:dyDescent="0.2">
      <c r="B24" s="133" t="s">
        <v>36</v>
      </c>
    </row>
    <row r="25" spans="1:34" ht="15" customHeight="1" x14ac:dyDescent="0.2">
      <c r="B25" s="133" t="s">
        <v>37</v>
      </c>
    </row>
    <row r="26" spans="1:34" ht="15" customHeight="1" x14ac:dyDescent="0.2">
      <c r="A26" s="5" t="s">
        <v>38</v>
      </c>
      <c r="B26" s="134" t="s">
        <v>340</v>
      </c>
      <c r="C26" s="140">
        <v>92.738051999999996</v>
      </c>
      <c r="D26" s="140">
        <v>91.586494000000002</v>
      </c>
      <c r="E26" s="140">
        <v>91.932486999999995</v>
      </c>
      <c r="F26" s="140">
        <v>91.318259999999995</v>
      </c>
      <c r="G26" s="140">
        <v>90.823273</v>
      </c>
      <c r="H26" s="140">
        <v>90.223350999999994</v>
      </c>
      <c r="I26" s="140">
        <v>89.613349999999997</v>
      </c>
      <c r="J26" s="140">
        <v>88.99015</v>
      </c>
      <c r="K26" s="140">
        <v>88.429419999999993</v>
      </c>
      <c r="L26" s="140">
        <v>87.893828999999997</v>
      </c>
      <c r="M26" s="140">
        <v>87.318877999999998</v>
      </c>
      <c r="N26" s="140">
        <v>86.789642000000001</v>
      </c>
      <c r="O26" s="140">
        <v>86.329741999999996</v>
      </c>
      <c r="P26" s="140">
        <v>85.926925999999995</v>
      </c>
      <c r="Q26" s="140">
        <v>85.607529</v>
      </c>
      <c r="R26" s="140">
        <v>85.342170999999993</v>
      </c>
      <c r="S26" s="140">
        <v>85.099845999999999</v>
      </c>
      <c r="T26" s="140">
        <v>84.882080000000002</v>
      </c>
      <c r="U26" s="140">
        <v>84.683700999999999</v>
      </c>
      <c r="V26" s="140">
        <v>84.499213999999995</v>
      </c>
      <c r="W26" s="140">
        <v>84.319466000000006</v>
      </c>
      <c r="X26" s="140">
        <v>84.135581999999999</v>
      </c>
      <c r="Y26" s="140">
        <v>83.962128000000007</v>
      </c>
      <c r="Z26" s="140">
        <v>83.800156000000001</v>
      </c>
      <c r="AA26" s="140">
        <v>83.656654000000003</v>
      </c>
      <c r="AB26" s="140">
        <v>83.525161999999995</v>
      </c>
      <c r="AC26" s="140">
        <v>83.412841999999998</v>
      </c>
      <c r="AD26" s="140">
        <v>83.307243</v>
      </c>
      <c r="AE26" s="140">
        <v>83.243790000000004</v>
      </c>
      <c r="AF26" s="140">
        <v>83.194534000000004</v>
      </c>
      <c r="AG26" s="140">
        <v>83.153289999999998</v>
      </c>
      <c r="AH26" s="136">
        <v>-3.63E-3</v>
      </c>
    </row>
    <row r="27" spans="1:34" ht="15" customHeight="1" x14ac:dyDescent="0.2">
      <c r="A27" s="5" t="s">
        <v>39</v>
      </c>
      <c r="B27" s="134" t="s">
        <v>341</v>
      </c>
      <c r="C27" s="140">
        <v>92.104782</v>
      </c>
      <c r="D27" s="140">
        <v>90.867767000000001</v>
      </c>
      <c r="E27" s="140">
        <v>91.143921000000006</v>
      </c>
      <c r="F27" s="140">
        <v>90.463226000000006</v>
      </c>
      <c r="G27" s="140">
        <v>89.904442000000003</v>
      </c>
      <c r="H27" s="140">
        <v>89.241905000000003</v>
      </c>
      <c r="I27" s="140">
        <v>88.568969999999993</v>
      </c>
      <c r="J27" s="140">
        <v>87.883223999999998</v>
      </c>
      <c r="K27" s="140">
        <v>87.260002</v>
      </c>
      <c r="L27" s="140">
        <v>86.662102000000004</v>
      </c>
      <c r="M27" s="140">
        <v>86.023964000000007</v>
      </c>
      <c r="N27" s="140">
        <v>85.430344000000005</v>
      </c>
      <c r="O27" s="140">
        <v>84.905265999999997</v>
      </c>
      <c r="P27" s="140">
        <v>84.436522999999994</v>
      </c>
      <c r="Q27" s="140">
        <v>84.050179</v>
      </c>
      <c r="R27" s="140">
        <v>83.717567000000003</v>
      </c>
      <c r="S27" s="140">
        <v>83.407295000000005</v>
      </c>
      <c r="T27" s="140">
        <v>83.12088</v>
      </c>
      <c r="U27" s="140">
        <v>82.852920999999995</v>
      </c>
      <c r="V27" s="140">
        <v>82.598061000000001</v>
      </c>
      <c r="W27" s="140">
        <v>82.347037999999998</v>
      </c>
      <c r="X27" s="140">
        <v>82.090896999999998</v>
      </c>
      <c r="Y27" s="140">
        <v>81.843886999999995</v>
      </c>
      <c r="Z27" s="140">
        <v>81.606949</v>
      </c>
      <c r="AA27" s="140">
        <v>81.386993000000004</v>
      </c>
      <c r="AB27" s="140">
        <v>81.177184999999994</v>
      </c>
      <c r="AC27" s="140">
        <v>80.985129999999998</v>
      </c>
      <c r="AD27" s="140">
        <v>80.798255999999995</v>
      </c>
      <c r="AE27" s="140">
        <v>80.651488999999998</v>
      </c>
      <c r="AF27" s="140">
        <v>80.517357000000004</v>
      </c>
      <c r="AG27" s="140">
        <v>80.389617999999999</v>
      </c>
      <c r="AH27" s="136">
        <v>-4.5240000000000002E-3</v>
      </c>
    </row>
    <row r="28" spans="1:34" ht="15" customHeight="1" x14ac:dyDescent="0.2">
      <c r="B28" s="133" t="s">
        <v>40</v>
      </c>
    </row>
    <row r="29" spans="1:34" ht="15" customHeight="1" x14ac:dyDescent="0.2">
      <c r="A29" s="5" t="s">
        <v>41</v>
      </c>
      <c r="B29" s="134" t="s">
        <v>340</v>
      </c>
      <c r="C29" s="140">
        <v>51.828938000000001</v>
      </c>
      <c r="D29" s="140">
        <v>51.012939000000003</v>
      </c>
      <c r="E29" s="140">
        <v>51.034573000000002</v>
      </c>
      <c r="F29" s="140">
        <v>50.526699000000001</v>
      </c>
      <c r="G29" s="140">
        <v>50.093189000000002</v>
      </c>
      <c r="H29" s="140">
        <v>49.609096999999998</v>
      </c>
      <c r="I29" s="140">
        <v>49.123221999999998</v>
      </c>
      <c r="J29" s="140">
        <v>48.629550999999999</v>
      </c>
      <c r="K29" s="140">
        <v>48.170876</v>
      </c>
      <c r="L29" s="140">
        <v>47.727428000000003</v>
      </c>
      <c r="M29" s="140">
        <v>47.264633000000003</v>
      </c>
      <c r="N29" s="140">
        <v>46.828479999999999</v>
      </c>
      <c r="O29" s="140">
        <v>46.432403999999998</v>
      </c>
      <c r="P29" s="140">
        <v>46.069065000000002</v>
      </c>
      <c r="Q29" s="140">
        <v>45.753010000000003</v>
      </c>
      <c r="R29" s="140">
        <v>45.469433000000002</v>
      </c>
      <c r="S29" s="140">
        <v>45.200935000000001</v>
      </c>
      <c r="T29" s="140">
        <v>44.948185000000002</v>
      </c>
      <c r="U29" s="140">
        <v>44.708401000000002</v>
      </c>
      <c r="V29" s="140">
        <v>44.479331999999999</v>
      </c>
      <c r="W29" s="140">
        <v>44.255383000000002</v>
      </c>
      <c r="X29" s="140">
        <v>44.031460000000003</v>
      </c>
      <c r="Y29" s="140">
        <v>43.815303999999998</v>
      </c>
      <c r="Z29" s="140">
        <v>43.606772999999997</v>
      </c>
      <c r="AA29" s="140">
        <v>43.408386</v>
      </c>
      <c r="AB29" s="140">
        <v>43.217616999999997</v>
      </c>
      <c r="AC29" s="140">
        <v>43.037495</v>
      </c>
      <c r="AD29" s="140">
        <v>42.861904000000003</v>
      </c>
      <c r="AE29" s="140">
        <v>42.709747</v>
      </c>
      <c r="AF29" s="140">
        <v>42.566597000000002</v>
      </c>
      <c r="AG29" s="140">
        <v>42.429240999999998</v>
      </c>
      <c r="AH29" s="136">
        <v>-6.6480000000000003E-3</v>
      </c>
    </row>
    <row r="30" spans="1:34" ht="15" customHeight="1" x14ac:dyDescent="0.2">
      <c r="A30" s="5" t="s">
        <v>42</v>
      </c>
      <c r="B30" s="134" t="s">
        <v>341</v>
      </c>
      <c r="C30" s="140">
        <v>51.475014000000002</v>
      </c>
      <c r="D30" s="140">
        <v>50.612617</v>
      </c>
      <c r="E30" s="140">
        <v>50.596817000000001</v>
      </c>
      <c r="F30" s="140">
        <v>50.053607999999997</v>
      </c>
      <c r="G30" s="140">
        <v>49.586410999999998</v>
      </c>
      <c r="H30" s="140">
        <v>49.069450000000003</v>
      </c>
      <c r="I30" s="140">
        <v>48.550724000000002</v>
      </c>
      <c r="J30" s="140">
        <v>48.024661999999999</v>
      </c>
      <c r="K30" s="140">
        <v>47.533847999999999</v>
      </c>
      <c r="L30" s="140">
        <v>47.058585999999998</v>
      </c>
      <c r="M30" s="140">
        <v>46.563709000000003</v>
      </c>
      <c r="N30" s="140">
        <v>46.095050999999998</v>
      </c>
      <c r="O30" s="140">
        <v>45.666248000000003</v>
      </c>
      <c r="P30" s="140">
        <v>45.269996999999996</v>
      </c>
      <c r="Q30" s="140">
        <v>44.920684999999999</v>
      </c>
      <c r="R30" s="140">
        <v>44.603862999999997</v>
      </c>
      <c r="S30" s="140">
        <v>44.301932999999998</v>
      </c>
      <c r="T30" s="140">
        <v>44.015563999999998</v>
      </c>
      <c r="U30" s="140">
        <v>43.741847999999997</v>
      </c>
      <c r="V30" s="140">
        <v>43.478588000000002</v>
      </c>
      <c r="W30" s="140">
        <v>43.220146</v>
      </c>
      <c r="X30" s="140">
        <v>42.961390999999999</v>
      </c>
      <c r="Y30" s="140">
        <v>42.709907999999999</v>
      </c>
      <c r="Z30" s="140">
        <v>42.465499999999999</v>
      </c>
      <c r="AA30" s="140">
        <v>42.230685999999999</v>
      </c>
      <c r="AB30" s="140">
        <v>42.002730999999997</v>
      </c>
      <c r="AC30" s="140">
        <v>41.784897000000001</v>
      </c>
      <c r="AD30" s="140">
        <v>41.571021999999999</v>
      </c>
      <c r="AE30" s="140">
        <v>41.379719000000001</v>
      </c>
      <c r="AF30" s="140">
        <v>41.196815000000001</v>
      </c>
      <c r="AG30" s="140">
        <v>41.019069999999999</v>
      </c>
      <c r="AH30" s="136">
        <v>-7.5399999999999998E-3</v>
      </c>
    </row>
    <row r="32" spans="1:34" x14ac:dyDescent="0.2">
      <c r="B32" s="133" t="s">
        <v>342</v>
      </c>
    </row>
    <row r="33" spans="1:34" x14ac:dyDescent="0.2">
      <c r="B33" s="133" t="s">
        <v>343</v>
      </c>
    </row>
    <row r="34" spans="1:34" ht="16" x14ac:dyDescent="0.2">
      <c r="A34" s="5" t="s">
        <v>43</v>
      </c>
      <c r="B34" s="134" t="s">
        <v>44</v>
      </c>
      <c r="C34" s="135">
        <v>0.64898400000000001</v>
      </c>
      <c r="D34" s="135">
        <v>0.698291</v>
      </c>
      <c r="E34" s="135">
        <v>0.70646799999999998</v>
      </c>
      <c r="F34" s="135">
        <v>0.70282699999999998</v>
      </c>
      <c r="G34" s="135">
        <v>0.70100700000000005</v>
      </c>
      <c r="H34" s="135">
        <v>0.69955000000000001</v>
      </c>
      <c r="I34" s="135">
        <v>0.69717200000000001</v>
      </c>
      <c r="J34" s="135">
        <v>0.69381800000000005</v>
      </c>
      <c r="K34" s="135">
        <v>0.69023100000000004</v>
      </c>
      <c r="L34" s="135">
        <v>0.68633999999999995</v>
      </c>
      <c r="M34" s="135">
        <v>0.68220999999999998</v>
      </c>
      <c r="N34" s="135">
        <v>0.677813</v>
      </c>
      <c r="O34" s="135">
        <v>0.67333100000000001</v>
      </c>
      <c r="P34" s="135">
        <v>0.66909799999999997</v>
      </c>
      <c r="Q34" s="135">
        <v>0.66502499999999998</v>
      </c>
      <c r="R34" s="135">
        <v>0.66157299999999997</v>
      </c>
      <c r="S34" s="135">
        <v>0.65805199999999997</v>
      </c>
      <c r="T34" s="135">
        <v>0.65450399999999997</v>
      </c>
      <c r="U34" s="135">
        <v>0.65083400000000002</v>
      </c>
      <c r="V34" s="135">
        <v>0.64706300000000005</v>
      </c>
      <c r="W34" s="135">
        <v>0.64349699999999999</v>
      </c>
      <c r="X34" s="135">
        <v>0.63974600000000004</v>
      </c>
      <c r="Y34" s="135">
        <v>0.635992</v>
      </c>
      <c r="Z34" s="135">
        <v>0.63249</v>
      </c>
      <c r="AA34" s="135">
        <v>0.62895299999999998</v>
      </c>
      <c r="AB34" s="135">
        <v>0.62526700000000002</v>
      </c>
      <c r="AC34" s="135">
        <v>0.62189499999999998</v>
      </c>
      <c r="AD34" s="135">
        <v>0.618506</v>
      </c>
      <c r="AE34" s="135">
        <v>0.61529800000000001</v>
      </c>
      <c r="AF34" s="135">
        <v>0.61255000000000004</v>
      </c>
      <c r="AG34" s="135">
        <v>0.60998300000000005</v>
      </c>
      <c r="AH34" s="136">
        <v>-2.0639999999999999E-3</v>
      </c>
    </row>
    <row r="35" spans="1:34" ht="16" x14ac:dyDescent="0.2">
      <c r="A35" s="5" t="s">
        <v>45</v>
      </c>
      <c r="B35" s="134" t="s">
        <v>46</v>
      </c>
      <c r="C35" s="135">
        <v>0.80538299999999996</v>
      </c>
      <c r="D35" s="135">
        <v>0.76629999999999998</v>
      </c>
      <c r="E35" s="135">
        <v>0.862066</v>
      </c>
      <c r="F35" s="135">
        <v>0.87731000000000003</v>
      </c>
      <c r="G35" s="135">
        <v>0.89366500000000004</v>
      </c>
      <c r="H35" s="135">
        <v>0.91085099999999997</v>
      </c>
      <c r="I35" s="135">
        <v>0.92764500000000005</v>
      </c>
      <c r="J35" s="135">
        <v>0.94383300000000003</v>
      </c>
      <c r="K35" s="135">
        <v>0.95990799999999998</v>
      </c>
      <c r="L35" s="135">
        <v>0.97595699999999996</v>
      </c>
      <c r="M35" s="135">
        <v>0.99166100000000001</v>
      </c>
      <c r="N35" s="135">
        <v>1.0076400000000001</v>
      </c>
      <c r="O35" s="135">
        <v>1.0244169999999999</v>
      </c>
      <c r="P35" s="135">
        <v>1.0419830000000001</v>
      </c>
      <c r="Q35" s="135">
        <v>1.0606640000000001</v>
      </c>
      <c r="R35" s="135">
        <v>1.0810999999999999</v>
      </c>
      <c r="S35" s="135">
        <v>1.1021099999999999</v>
      </c>
      <c r="T35" s="135">
        <v>1.124333</v>
      </c>
      <c r="U35" s="135">
        <v>1.1463190000000001</v>
      </c>
      <c r="V35" s="135">
        <v>1.1682380000000001</v>
      </c>
      <c r="W35" s="135">
        <v>1.1908369999999999</v>
      </c>
      <c r="X35" s="135">
        <v>1.2130559999999999</v>
      </c>
      <c r="Y35" s="135">
        <v>1.2363010000000001</v>
      </c>
      <c r="Z35" s="135">
        <v>1.259563</v>
      </c>
      <c r="AA35" s="135">
        <v>1.2838290000000001</v>
      </c>
      <c r="AB35" s="135">
        <v>1.3078540000000001</v>
      </c>
      <c r="AC35" s="135">
        <v>1.3327100000000001</v>
      </c>
      <c r="AD35" s="135">
        <v>1.3578159999999999</v>
      </c>
      <c r="AE35" s="135">
        <v>1.3846069999999999</v>
      </c>
      <c r="AF35" s="135">
        <v>1.4118980000000001</v>
      </c>
      <c r="AG35" s="135">
        <v>1.440232</v>
      </c>
      <c r="AH35" s="136">
        <v>1.9564000000000002E-2</v>
      </c>
    </row>
    <row r="36" spans="1:34" ht="16" x14ac:dyDescent="0.2">
      <c r="A36" s="5" t="s">
        <v>47</v>
      </c>
      <c r="B36" s="134" t="s">
        <v>48</v>
      </c>
      <c r="C36" s="135">
        <v>0.60754699999999995</v>
      </c>
      <c r="D36" s="135">
        <v>0.61014400000000002</v>
      </c>
      <c r="E36" s="135">
        <v>0.61307400000000001</v>
      </c>
      <c r="F36" s="135">
        <v>0.61509000000000003</v>
      </c>
      <c r="G36" s="135">
        <v>0.61784600000000001</v>
      </c>
      <c r="H36" s="135">
        <v>0.62017199999999995</v>
      </c>
      <c r="I36" s="135">
        <v>0.62165599999999999</v>
      </c>
      <c r="J36" s="135">
        <v>0.62265599999999999</v>
      </c>
      <c r="K36" s="135">
        <v>0.62332200000000004</v>
      </c>
      <c r="L36" s="135">
        <v>0.62390000000000001</v>
      </c>
      <c r="M36" s="135">
        <v>0.62448300000000001</v>
      </c>
      <c r="N36" s="135">
        <v>0.62500299999999998</v>
      </c>
      <c r="O36" s="135">
        <v>0.62585900000000005</v>
      </c>
      <c r="P36" s="135">
        <v>0.62711399999999995</v>
      </c>
      <c r="Q36" s="135">
        <v>0.62881900000000002</v>
      </c>
      <c r="R36" s="135">
        <v>0.631185</v>
      </c>
      <c r="S36" s="135">
        <v>0.63385100000000005</v>
      </c>
      <c r="T36" s="135">
        <v>0.63667799999999997</v>
      </c>
      <c r="U36" s="135">
        <v>0.63955099999999998</v>
      </c>
      <c r="V36" s="135">
        <v>0.64216099999999998</v>
      </c>
      <c r="W36" s="135">
        <v>0.64469600000000005</v>
      </c>
      <c r="X36" s="135">
        <v>0.64713500000000002</v>
      </c>
      <c r="Y36" s="135">
        <v>0.64963400000000004</v>
      </c>
      <c r="Z36" s="135">
        <v>0.65232999999999997</v>
      </c>
      <c r="AA36" s="135">
        <v>0.65517400000000003</v>
      </c>
      <c r="AB36" s="135">
        <v>0.65808800000000001</v>
      </c>
      <c r="AC36" s="135">
        <v>0.66132500000000005</v>
      </c>
      <c r="AD36" s="135">
        <v>0.66480600000000001</v>
      </c>
      <c r="AE36" s="135">
        <v>0.66864299999999999</v>
      </c>
      <c r="AF36" s="135">
        <v>0.67298500000000006</v>
      </c>
      <c r="AG36" s="135">
        <v>0.67757100000000003</v>
      </c>
      <c r="AH36" s="136">
        <v>3.643E-3</v>
      </c>
    </row>
    <row r="37" spans="1:34" ht="16" x14ac:dyDescent="0.2">
      <c r="A37" s="5" t="s">
        <v>49</v>
      </c>
      <c r="B37" s="134" t="s">
        <v>50</v>
      </c>
      <c r="C37" s="135">
        <v>0.29757099999999997</v>
      </c>
      <c r="D37" s="135">
        <v>0.295346</v>
      </c>
      <c r="E37" s="135">
        <v>0.293794</v>
      </c>
      <c r="F37" s="135">
        <v>0.29208899999999999</v>
      </c>
      <c r="G37" s="135">
        <v>0.29061599999999999</v>
      </c>
      <c r="H37" s="135">
        <v>0.28947400000000001</v>
      </c>
      <c r="I37" s="135">
        <v>0.28854099999999999</v>
      </c>
      <c r="J37" s="135">
        <v>0.28769600000000001</v>
      </c>
      <c r="K37" s="135">
        <v>0.28695900000000002</v>
      </c>
      <c r="L37" s="135">
        <v>0.28637600000000002</v>
      </c>
      <c r="M37" s="135">
        <v>0.28598000000000001</v>
      </c>
      <c r="N37" s="135">
        <v>0.28582600000000002</v>
      </c>
      <c r="O37" s="135">
        <v>0.28596500000000002</v>
      </c>
      <c r="P37" s="135">
        <v>0.28639300000000001</v>
      </c>
      <c r="Q37" s="135">
        <v>0.28710599999999997</v>
      </c>
      <c r="R37" s="135">
        <v>0.28817399999999999</v>
      </c>
      <c r="S37" s="135">
        <v>0.28956700000000002</v>
      </c>
      <c r="T37" s="135">
        <v>0.29125800000000002</v>
      </c>
      <c r="U37" s="135">
        <v>0.29325600000000002</v>
      </c>
      <c r="V37" s="135">
        <v>0.29553299999999999</v>
      </c>
      <c r="W37" s="135">
        <v>0.298126</v>
      </c>
      <c r="X37" s="135">
        <v>0.30101800000000001</v>
      </c>
      <c r="Y37" s="135">
        <v>0.30418000000000001</v>
      </c>
      <c r="Z37" s="135">
        <v>0.30732399999999999</v>
      </c>
      <c r="AA37" s="135">
        <v>0.31043999999999999</v>
      </c>
      <c r="AB37" s="135">
        <v>0.31352000000000002</v>
      </c>
      <c r="AC37" s="135">
        <v>0.31655800000000001</v>
      </c>
      <c r="AD37" s="135">
        <v>0.31952199999999997</v>
      </c>
      <c r="AE37" s="135">
        <v>0.322411</v>
      </c>
      <c r="AF37" s="135">
        <v>0.325241</v>
      </c>
      <c r="AG37" s="135">
        <v>0.328011</v>
      </c>
      <c r="AH37" s="136">
        <v>3.2520000000000001E-3</v>
      </c>
    </row>
    <row r="38" spans="1:34" ht="16" x14ac:dyDescent="0.2">
      <c r="A38" s="5" t="s">
        <v>51</v>
      </c>
      <c r="B38" s="134" t="s">
        <v>52</v>
      </c>
      <c r="C38" s="135">
        <v>5.5007E-2</v>
      </c>
      <c r="D38" s="135">
        <v>5.5161000000000002E-2</v>
      </c>
      <c r="E38" s="135">
        <v>5.5460000000000002E-2</v>
      </c>
      <c r="F38" s="135">
        <v>5.5750000000000001E-2</v>
      </c>
      <c r="G38" s="135">
        <v>5.6044999999999998E-2</v>
      </c>
      <c r="H38" s="135">
        <v>5.6356999999999997E-2</v>
      </c>
      <c r="I38" s="135">
        <v>5.6662999999999998E-2</v>
      </c>
      <c r="J38" s="135">
        <v>5.6938000000000002E-2</v>
      </c>
      <c r="K38" s="135">
        <v>5.7182999999999998E-2</v>
      </c>
      <c r="L38" s="135">
        <v>5.7389000000000003E-2</v>
      </c>
      <c r="M38" s="135">
        <v>5.7556000000000003E-2</v>
      </c>
      <c r="N38" s="135">
        <v>5.7675999999999998E-2</v>
      </c>
      <c r="O38" s="135">
        <v>5.7755000000000001E-2</v>
      </c>
      <c r="P38" s="135">
        <v>5.7840999999999997E-2</v>
      </c>
      <c r="Q38" s="135">
        <v>5.7946999999999999E-2</v>
      </c>
      <c r="R38" s="135">
        <v>5.8089000000000002E-2</v>
      </c>
      <c r="S38" s="135">
        <v>5.8269000000000001E-2</v>
      </c>
      <c r="T38" s="135">
        <v>5.8487999999999998E-2</v>
      </c>
      <c r="U38" s="135">
        <v>5.8698E-2</v>
      </c>
      <c r="V38" s="135">
        <v>5.8899E-2</v>
      </c>
      <c r="W38" s="135">
        <v>5.9097999999999998E-2</v>
      </c>
      <c r="X38" s="135">
        <v>5.9290000000000002E-2</v>
      </c>
      <c r="Y38" s="135">
        <v>5.9472999999999998E-2</v>
      </c>
      <c r="Z38" s="135">
        <v>5.9649000000000001E-2</v>
      </c>
      <c r="AA38" s="135">
        <v>5.9818000000000003E-2</v>
      </c>
      <c r="AB38" s="135">
        <v>5.9979999999999999E-2</v>
      </c>
      <c r="AC38" s="135">
        <v>6.0138999999999998E-2</v>
      </c>
      <c r="AD38" s="135">
        <v>6.0290000000000003E-2</v>
      </c>
      <c r="AE38" s="135">
        <v>6.0440000000000001E-2</v>
      </c>
      <c r="AF38" s="135">
        <v>6.0595000000000003E-2</v>
      </c>
      <c r="AG38" s="135">
        <v>6.0755999999999998E-2</v>
      </c>
      <c r="AH38" s="136">
        <v>3.3189999999999999E-3</v>
      </c>
    </row>
    <row r="39" spans="1:34" ht="16" x14ac:dyDescent="0.2">
      <c r="A39" s="5" t="s">
        <v>53</v>
      </c>
      <c r="B39" s="134" t="s">
        <v>54</v>
      </c>
      <c r="C39" s="135">
        <v>0.21642</v>
      </c>
      <c r="D39" s="135">
        <v>0.220336</v>
      </c>
      <c r="E39" s="135">
        <v>0.224132</v>
      </c>
      <c r="F39" s="135">
        <v>0.22769200000000001</v>
      </c>
      <c r="G39" s="135">
        <v>0.23162199999999999</v>
      </c>
      <c r="H39" s="135">
        <v>0.23560700000000001</v>
      </c>
      <c r="I39" s="135">
        <v>0.239343</v>
      </c>
      <c r="J39" s="135">
        <v>0.242757</v>
      </c>
      <c r="K39" s="135">
        <v>0.246061</v>
      </c>
      <c r="L39" s="135">
        <v>0.24932599999999999</v>
      </c>
      <c r="M39" s="135">
        <v>0.25254500000000002</v>
      </c>
      <c r="N39" s="135">
        <v>0.25559799999999999</v>
      </c>
      <c r="O39" s="135">
        <v>0.25867800000000002</v>
      </c>
      <c r="P39" s="135">
        <v>0.26185199999999997</v>
      </c>
      <c r="Q39" s="135">
        <v>0.265235</v>
      </c>
      <c r="R39" s="135">
        <v>0.268841</v>
      </c>
      <c r="S39" s="135">
        <v>0.27256999999999998</v>
      </c>
      <c r="T39" s="135">
        <v>0.27624399999999999</v>
      </c>
      <c r="U39" s="135">
        <v>0.27982899999999999</v>
      </c>
      <c r="V39" s="135">
        <v>0.28336299999999998</v>
      </c>
      <c r="W39" s="135">
        <v>0.28689100000000001</v>
      </c>
      <c r="X39" s="135">
        <v>0.29037000000000002</v>
      </c>
      <c r="Y39" s="135">
        <v>0.29383700000000001</v>
      </c>
      <c r="Z39" s="135">
        <v>0.29735</v>
      </c>
      <c r="AA39" s="135">
        <v>0.30087399999999997</v>
      </c>
      <c r="AB39" s="135">
        <v>0.30434699999999998</v>
      </c>
      <c r="AC39" s="135">
        <v>0.307894</v>
      </c>
      <c r="AD39" s="135">
        <v>0.31149100000000002</v>
      </c>
      <c r="AE39" s="135">
        <v>0.31518600000000002</v>
      </c>
      <c r="AF39" s="135">
        <v>0.31905499999999998</v>
      </c>
      <c r="AG39" s="135">
        <v>0.32299800000000001</v>
      </c>
      <c r="AH39" s="136">
        <v>1.3436999999999999E-2</v>
      </c>
    </row>
    <row r="40" spans="1:34" ht="16" x14ac:dyDescent="0.2">
      <c r="A40" s="5" t="s">
        <v>55</v>
      </c>
      <c r="B40" s="134" t="s">
        <v>56</v>
      </c>
      <c r="C40" s="135">
        <v>6.9181000000000006E-2</v>
      </c>
      <c r="D40" s="135">
        <v>6.8847000000000005E-2</v>
      </c>
      <c r="E40" s="135">
        <v>6.8697999999999995E-2</v>
      </c>
      <c r="F40" s="135">
        <v>6.8526000000000004E-2</v>
      </c>
      <c r="G40" s="135">
        <v>6.8339999999999998E-2</v>
      </c>
      <c r="H40" s="135">
        <v>6.8156999999999995E-2</v>
      </c>
      <c r="I40" s="135">
        <v>6.7953E-2</v>
      </c>
      <c r="J40" s="135">
        <v>6.7707000000000003E-2</v>
      </c>
      <c r="K40" s="135">
        <v>6.7460999999999993E-2</v>
      </c>
      <c r="L40" s="135">
        <v>6.7224000000000006E-2</v>
      </c>
      <c r="M40" s="135">
        <v>6.6994999999999999E-2</v>
      </c>
      <c r="N40" s="135">
        <v>6.6774E-2</v>
      </c>
      <c r="O40" s="135">
        <v>6.6570000000000004E-2</v>
      </c>
      <c r="P40" s="135">
        <v>6.6382999999999998E-2</v>
      </c>
      <c r="Q40" s="135">
        <v>6.6213999999999995E-2</v>
      </c>
      <c r="R40" s="135">
        <v>6.6076999999999997E-2</v>
      </c>
      <c r="S40" s="135">
        <v>6.5975000000000006E-2</v>
      </c>
      <c r="T40" s="135">
        <v>6.5902000000000002E-2</v>
      </c>
      <c r="U40" s="135">
        <v>6.5862000000000004E-2</v>
      </c>
      <c r="V40" s="135">
        <v>6.5854999999999997E-2</v>
      </c>
      <c r="W40" s="135">
        <v>6.5888000000000002E-2</v>
      </c>
      <c r="X40" s="135">
        <v>6.5965999999999997E-2</v>
      </c>
      <c r="Y40" s="135">
        <v>6.6082000000000002E-2</v>
      </c>
      <c r="Z40" s="135">
        <v>6.6247E-2</v>
      </c>
      <c r="AA40" s="135">
        <v>6.6464999999999996E-2</v>
      </c>
      <c r="AB40" s="135">
        <v>6.6737000000000005E-2</v>
      </c>
      <c r="AC40" s="135">
        <v>6.7062999999999998E-2</v>
      </c>
      <c r="AD40" s="135">
        <v>6.7429000000000003E-2</v>
      </c>
      <c r="AE40" s="135">
        <v>6.7790000000000003E-2</v>
      </c>
      <c r="AF40" s="135">
        <v>6.8152000000000004E-2</v>
      </c>
      <c r="AG40" s="135">
        <v>6.8514000000000005E-2</v>
      </c>
      <c r="AH40" s="136">
        <v>-3.2299999999999999E-4</v>
      </c>
    </row>
    <row r="41" spans="1:34" ht="16" x14ac:dyDescent="0.2">
      <c r="A41" s="5" t="s">
        <v>57</v>
      </c>
      <c r="B41" s="134" t="s">
        <v>58</v>
      </c>
      <c r="C41" s="135">
        <v>0.21124499999999999</v>
      </c>
      <c r="D41" s="135">
        <v>0.20465800000000001</v>
      </c>
      <c r="E41" s="135">
        <v>0.20252100000000001</v>
      </c>
      <c r="F41" s="135">
        <v>0.20193</v>
      </c>
      <c r="G41" s="135">
        <v>0.202401</v>
      </c>
      <c r="H41" s="135">
        <v>0.201491</v>
      </c>
      <c r="I41" s="135">
        <v>0.200873</v>
      </c>
      <c r="J41" s="135">
        <v>0.20083799999999999</v>
      </c>
      <c r="K41" s="135">
        <v>0.201379</v>
      </c>
      <c r="L41" s="135">
        <v>0.20219599999999999</v>
      </c>
      <c r="M41" s="135">
        <v>0.200463</v>
      </c>
      <c r="N41" s="135">
        <v>0.19920399999999999</v>
      </c>
      <c r="O41" s="135">
        <v>0.19839200000000001</v>
      </c>
      <c r="P41" s="135">
        <v>0.197965</v>
      </c>
      <c r="Q41" s="135">
        <v>0.19794500000000001</v>
      </c>
      <c r="R41" s="135">
        <v>0.19828599999999999</v>
      </c>
      <c r="S41" s="135">
        <v>0.19874800000000001</v>
      </c>
      <c r="T41" s="135">
        <v>0.19925100000000001</v>
      </c>
      <c r="U41" s="135">
        <v>0.19975699999999999</v>
      </c>
      <c r="V41" s="135">
        <v>0.20028799999999999</v>
      </c>
      <c r="W41" s="135">
        <v>0.197496</v>
      </c>
      <c r="X41" s="135">
        <v>0.195328</v>
      </c>
      <c r="Y41" s="135">
        <v>0.19364100000000001</v>
      </c>
      <c r="Z41" s="135">
        <v>0.19243299999999999</v>
      </c>
      <c r="AA41" s="135">
        <v>0.19162399999999999</v>
      </c>
      <c r="AB41" s="135">
        <v>0.19103800000000001</v>
      </c>
      <c r="AC41" s="135">
        <v>0.19062899999999999</v>
      </c>
      <c r="AD41" s="135">
        <v>0.190303</v>
      </c>
      <c r="AE41" s="135">
        <v>0.190083</v>
      </c>
      <c r="AF41" s="135">
        <v>0.19001399999999999</v>
      </c>
      <c r="AG41" s="135">
        <v>0.190188</v>
      </c>
      <c r="AH41" s="136">
        <v>-3.4940000000000001E-3</v>
      </c>
    </row>
    <row r="42" spans="1:34" ht="16" x14ac:dyDescent="0.2">
      <c r="A42" s="5" t="s">
        <v>59</v>
      </c>
      <c r="B42" s="134" t="s">
        <v>344</v>
      </c>
      <c r="C42" s="135">
        <v>3.6778999999999999E-2</v>
      </c>
      <c r="D42" s="135">
        <v>3.7026000000000003E-2</v>
      </c>
      <c r="E42" s="135">
        <v>3.7374999999999999E-2</v>
      </c>
      <c r="F42" s="135">
        <v>3.7720999999999998E-2</v>
      </c>
      <c r="G42" s="135">
        <v>3.8074999999999998E-2</v>
      </c>
      <c r="H42" s="135">
        <v>3.8448999999999997E-2</v>
      </c>
      <c r="I42" s="135">
        <v>3.8823999999999997E-2</v>
      </c>
      <c r="J42" s="135">
        <v>3.918E-2</v>
      </c>
      <c r="K42" s="135">
        <v>3.9523000000000003E-2</v>
      </c>
      <c r="L42" s="135">
        <v>3.9855000000000002E-2</v>
      </c>
      <c r="M42" s="135">
        <v>4.0193E-2</v>
      </c>
      <c r="N42" s="135">
        <v>4.0518999999999999E-2</v>
      </c>
      <c r="O42" s="135">
        <v>4.0839E-2</v>
      </c>
      <c r="P42" s="135">
        <v>4.1152000000000001E-2</v>
      </c>
      <c r="Q42" s="135">
        <v>4.1454999999999999E-2</v>
      </c>
      <c r="R42" s="135">
        <v>4.1758999999999998E-2</v>
      </c>
      <c r="S42" s="135">
        <v>4.206E-2</v>
      </c>
      <c r="T42" s="135">
        <v>4.2358E-2</v>
      </c>
      <c r="U42" s="135">
        <v>4.2653000000000003E-2</v>
      </c>
      <c r="V42" s="135">
        <v>4.2944999999999997E-2</v>
      </c>
      <c r="W42" s="135">
        <v>4.3240000000000001E-2</v>
      </c>
      <c r="X42" s="135">
        <v>4.3534999999999997E-2</v>
      </c>
      <c r="Y42" s="135">
        <v>4.3829E-2</v>
      </c>
      <c r="Z42" s="135">
        <v>4.4122000000000001E-2</v>
      </c>
      <c r="AA42" s="135">
        <v>4.4415999999999997E-2</v>
      </c>
      <c r="AB42" s="135">
        <v>4.4708999999999999E-2</v>
      </c>
      <c r="AC42" s="135">
        <v>4.5004000000000002E-2</v>
      </c>
      <c r="AD42" s="135">
        <v>4.5295000000000002E-2</v>
      </c>
      <c r="AE42" s="135">
        <v>4.5585000000000001E-2</v>
      </c>
      <c r="AF42" s="135">
        <v>4.5874999999999999E-2</v>
      </c>
      <c r="AG42" s="135">
        <v>4.6168000000000001E-2</v>
      </c>
      <c r="AH42" s="136">
        <v>7.607E-3</v>
      </c>
    </row>
    <row r="43" spans="1:34" ht="16" x14ac:dyDescent="0.2">
      <c r="A43" s="5" t="s">
        <v>60</v>
      </c>
      <c r="B43" s="134" t="s">
        <v>345</v>
      </c>
      <c r="C43" s="135">
        <v>2.6616999999999998E-2</v>
      </c>
      <c r="D43" s="135">
        <v>2.6991999999999999E-2</v>
      </c>
      <c r="E43" s="135">
        <v>2.7431000000000001E-2</v>
      </c>
      <c r="F43" s="135">
        <v>2.7858999999999998E-2</v>
      </c>
      <c r="G43" s="135">
        <v>2.8282999999999999E-2</v>
      </c>
      <c r="H43" s="135">
        <v>2.8708999999999998E-2</v>
      </c>
      <c r="I43" s="135">
        <v>2.9123E-2</v>
      </c>
      <c r="J43" s="135">
        <v>2.9508E-2</v>
      </c>
      <c r="K43" s="135">
        <v>2.9918E-2</v>
      </c>
      <c r="L43" s="135">
        <v>3.0360000000000002E-2</v>
      </c>
      <c r="M43" s="135">
        <v>3.083E-2</v>
      </c>
      <c r="N43" s="135">
        <v>3.1329999999999997E-2</v>
      </c>
      <c r="O43" s="135">
        <v>3.1868E-2</v>
      </c>
      <c r="P43" s="135">
        <v>3.2445000000000002E-2</v>
      </c>
      <c r="Q43" s="135">
        <v>3.3062000000000001E-2</v>
      </c>
      <c r="R43" s="135">
        <v>3.3676999999999999E-2</v>
      </c>
      <c r="S43" s="135">
        <v>3.4289E-2</v>
      </c>
      <c r="T43" s="135">
        <v>3.4896000000000003E-2</v>
      </c>
      <c r="U43" s="135">
        <v>3.5500999999999998E-2</v>
      </c>
      <c r="V43" s="135">
        <v>3.6103000000000003E-2</v>
      </c>
      <c r="W43" s="135">
        <v>3.6706000000000003E-2</v>
      </c>
      <c r="X43" s="135">
        <v>3.7309000000000002E-2</v>
      </c>
      <c r="Y43" s="135">
        <v>3.7909999999999999E-2</v>
      </c>
      <c r="Z43" s="135">
        <v>3.8510000000000003E-2</v>
      </c>
      <c r="AA43" s="135">
        <v>3.9109999999999999E-2</v>
      </c>
      <c r="AB43" s="135">
        <v>3.9710000000000002E-2</v>
      </c>
      <c r="AC43" s="135">
        <v>4.0308999999999998E-2</v>
      </c>
      <c r="AD43" s="135">
        <v>4.0904999999999997E-2</v>
      </c>
      <c r="AE43" s="135">
        <v>4.1499000000000001E-2</v>
      </c>
      <c r="AF43" s="135">
        <v>4.2092999999999998E-2</v>
      </c>
      <c r="AG43" s="135">
        <v>4.2686000000000002E-2</v>
      </c>
      <c r="AH43" s="136">
        <v>1.5869999999999999E-2</v>
      </c>
    </row>
    <row r="44" spans="1:34" ht="16" x14ac:dyDescent="0.2">
      <c r="A44" s="5" t="s">
        <v>61</v>
      </c>
      <c r="B44" s="134" t="s">
        <v>346</v>
      </c>
      <c r="C44" s="135">
        <v>0.20913000000000001</v>
      </c>
      <c r="D44" s="135">
        <v>0.20516200000000001</v>
      </c>
      <c r="E44" s="135">
        <v>0.202737</v>
      </c>
      <c r="F44" s="135">
        <v>0.20082800000000001</v>
      </c>
      <c r="G44" s="135">
        <v>0.19992599999999999</v>
      </c>
      <c r="H44" s="135">
        <v>0.19981199999999999</v>
      </c>
      <c r="I44" s="135">
        <v>0.20025999999999999</v>
      </c>
      <c r="J44" s="135">
        <v>0.201233</v>
      </c>
      <c r="K44" s="135">
        <v>0.20279</v>
      </c>
      <c r="L44" s="135">
        <v>0.20499000000000001</v>
      </c>
      <c r="M44" s="135">
        <v>0.20774500000000001</v>
      </c>
      <c r="N44" s="135">
        <v>0.21087900000000001</v>
      </c>
      <c r="O44" s="135">
        <v>0.21451600000000001</v>
      </c>
      <c r="P44" s="135">
        <v>0.21862799999999999</v>
      </c>
      <c r="Q44" s="135">
        <v>0.22312899999999999</v>
      </c>
      <c r="R44" s="135">
        <v>0.22802700000000001</v>
      </c>
      <c r="S44" s="135">
        <v>0.23313400000000001</v>
      </c>
      <c r="T44" s="135">
        <v>0.23827000000000001</v>
      </c>
      <c r="U44" s="135">
        <v>0.24330499999999999</v>
      </c>
      <c r="V44" s="135">
        <v>0.24812600000000001</v>
      </c>
      <c r="W44" s="135">
        <v>0.252637</v>
      </c>
      <c r="X44" s="135">
        <v>0.25661600000000001</v>
      </c>
      <c r="Y44" s="135">
        <v>0.26006899999999999</v>
      </c>
      <c r="Z44" s="135">
        <v>0.26324199999999998</v>
      </c>
      <c r="AA44" s="135">
        <v>0.266345</v>
      </c>
      <c r="AB44" s="135">
        <v>0.26934000000000002</v>
      </c>
      <c r="AC44" s="135">
        <v>0.27229599999999998</v>
      </c>
      <c r="AD44" s="135">
        <v>0.27520499999999998</v>
      </c>
      <c r="AE44" s="135">
        <v>0.27812999999999999</v>
      </c>
      <c r="AF44" s="135">
        <v>0.28109899999999999</v>
      </c>
      <c r="AG44" s="135">
        <v>0.284057</v>
      </c>
      <c r="AH44" s="136">
        <v>1.026E-2</v>
      </c>
    </row>
    <row r="45" spans="1:34" ht="16" x14ac:dyDescent="0.2">
      <c r="A45" s="5" t="s">
        <v>62</v>
      </c>
      <c r="B45" s="134" t="s">
        <v>347</v>
      </c>
      <c r="C45" s="135">
        <v>8.6663000000000004E-2</v>
      </c>
      <c r="D45" s="135">
        <v>8.3815000000000001E-2</v>
      </c>
      <c r="E45" s="135">
        <v>8.1571000000000005E-2</v>
      </c>
      <c r="F45" s="135">
        <v>7.9480999999999996E-2</v>
      </c>
      <c r="G45" s="135">
        <v>7.7709E-2</v>
      </c>
      <c r="H45" s="135">
        <v>7.6121999999999995E-2</v>
      </c>
      <c r="I45" s="135">
        <v>7.4638999999999997E-2</v>
      </c>
      <c r="J45" s="135">
        <v>7.3223999999999997E-2</v>
      </c>
      <c r="K45" s="135">
        <v>7.1899000000000005E-2</v>
      </c>
      <c r="L45" s="135">
        <v>7.0669999999999997E-2</v>
      </c>
      <c r="M45" s="135">
        <v>6.9486999999999993E-2</v>
      </c>
      <c r="N45" s="135">
        <v>6.8283999999999997E-2</v>
      </c>
      <c r="O45" s="135">
        <v>6.7100000000000007E-2</v>
      </c>
      <c r="P45" s="135">
        <v>6.5909999999999996E-2</v>
      </c>
      <c r="Q45" s="135">
        <v>6.4686999999999995E-2</v>
      </c>
      <c r="R45" s="135">
        <v>6.3421000000000005E-2</v>
      </c>
      <c r="S45" s="135">
        <v>6.2059000000000003E-2</v>
      </c>
      <c r="T45" s="135">
        <v>6.0712000000000002E-2</v>
      </c>
      <c r="U45" s="135">
        <v>5.9373000000000002E-2</v>
      </c>
      <c r="V45" s="135">
        <v>5.8027000000000002E-2</v>
      </c>
      <c r="W45" s="135">
        <v>5.6675000000000003E-2</v>
      </c>
      <c r="X45" s="135">
        <v>5.5294999999999997E-2</v>
      </c>
      <c r="Y45" s="135">
        <v>5.3886999999999997E-2</v>
      </c>
      <c r="Z45" s="135">
        <v>5.2461000000000001E-2</v>
      </c>
      <c r="AA45" s="135">
        <v>5.1003E-2</v>
      </c>
      <c r="AB45" s="135">
        <v>4.9484E-2</v>
      </c>
      <c r="AC45" s="135">
        <v>4.7905000000000003E-2</v>
      </c>
      <c r="AD45" s="135">
        <v>4.6247999999999997E-2</v>
      </c>
      <c r="AE45" s="135">
        <v>4.4521999999999999E-2</v>
      </c>
      <c r="AF45" s="135">
        <v>4.2687000000000003E-2</v>
      </c>
      <c r="AG45" s="135">
        <v>4.0729000000000001E-2</v>
      </c>
      <c r="AH45" s="136">
        <v>-2.4854999999999999E-2</v>
      </c>
    </row>
    <row r="46" spans="1:34" ht="16" x14ac:dyDescent="0.2">
      <c r="A46" s="5" t="s">
        <v>63</v>
      </c>
      <c r="B46" s="134" t="s">
        <v>64</v>
      </c>
      <c r="C46" s="135">
        <v>7.8188999999999995E-2</v>
      </c>
      <c r="D46" s="135">
        <v>8.4182999999999994E-2</v>
      </c>
      <c r="E46" s="135">
        <v>8.5001999999999994E-2</v>
      </c>
      <c r="F46" s="135">
        <v>8.5620000000000002E-2</v>
      </c>
      <c r="G46" s="135">
        <v>8.6391999999999997E-2</v>
      </c>
      <c r="H46" s="135">
        <v>8.7022000000000002E-2</v>
      </c>
      <c r="I46" s="135">
        <v>8.7474999999999997E-2</v>
      </c>
      <c r="J46" s="135">
        <v>8.7863999999999998E-2</v>
      </c>
      <c r="K46" s="135">
        <v>8.8203000000000004E-2</v>
      </c>
      <c r="L46" s="135">
        <v>8.8428000000000007E-2</v>
      </c>
      <c r="M46" s="135">
        <v>8.8433999999999999E-2</v>
      </c>
      <c r="N46" s="135">
        <v>8.8325000000000001E-2</v>
      </c>
      <c r="O46" s="135">
        <v>8.8066000000000005E-2</v>
      </c>
      <c r="P46" s="135">
        <v>8.7601999999999999E-2</v>
      </c>
      <c r="Q46" s="135">
        <v>8.6923E-2</v>
      </c>
      <c r="R46" s="135">
        <v>8.6102999999999999E-2</v>
      </c>
      <c r="S46" s="135">
        <v>8.5139000000000006E-2</v>
      </c>
      <c r="T46" s="135">
        <v>8.4037000000000001E-2</v>
      </c>
      <c r="U46" s="135">
        <v>8.2822999999999994E-2</v>
      </c>
      <c r="V46" s="135">
        <v>8.1584000000000004E-2</v>
      </c>
      <c r="W46" s="135">
        <v>8.0390000000000003E-2</v>
      </c>
      <c r="X46" s="135">
        <v>7.9242000000000007E-2</v>
      </c>
      <c r="Y46" s="135">
        <v>7.8127000000000002E-2</v>
      </c>
      <c r="Z46" s="135">
        <v>7.7107999999999996E-2</v>
      </c>
      <c r="AA46" s="135">
        <v>7.6200000000000004E-2</v>
      </c>
      <c r="AB46" s="135">
        <v>7.5408000000000003E-2</v>
      </c>
      <c r="AC46" s="135">
        <v>7.4749999999999997E-2</v>
      </c>
      <c r="AD46" s="135">
        <v>7.4200000000000002E-2</v>
      </c>
      <c r="AE46" s="135">
        <v>7.3778999999999997E-2</v>
      </c>
      <c r="AF46" s="135">
        <v>7.3468000000000006E-2</v>
      </c>
      <c r="AG46" s="135">
        <v>7.3273000000000005E-2</v>
      </c>
      <c r="AH46" s="136">
        <v>-2.1619999999999999E-3</v>
      </c>
    </row>
    <row r="47" spans="1:34" ht="16" x14ac:dyDescent="0.2">
      <c r="A47" s="5" t="s">
        <v>65</v>
      </c>
      <c r="B47" s="134" t="s">
        <v>75</v>
      </c>
      <c r="C47" s="135">
        <v>1.782232</v>
      </c>
      <c r="D47" s="135">
        <v>1.818837</v>
      </c>
      <c r="E47" s="135">
        <v>1.7344930000000001</v>
      </c>
      <c r="F47" s="135">
        <v>1.7519929999999999</v>
      </c>
      <c r="G47" s="135">
        <v>1.7678430000000001</v>
      </c>
      <c r="H47" s="135">
        <v>1.7855730000000001</v>
      </c>
      <c r="I47" s="135">
        <v>1.8115870000000001</v>
      </c>
      <c r="J47" s="135">
        <v>1.8356129999999999</v>
      </c>
      <c r="K47" s="135">
        <v>1.8602780000000001</v>
      </c>
      <c r="L47" s="135">
        <v>1.8846989999999999</v>
      </c>
      <c r="M47" s="135">
        <v>1.9090450000000001</v>
      </c>
      <c r="N47" s="135">
        <v>1.9318519999999999</v>
      </c>
      <c r="O47" s="135">
        <v>1.955325</v>
      </c>
      <c r="P47" s="135">
        <v>1.97879</v>
      </c>
      <c r="Q47" s="135">
        <v>2.0066739999999998</v>
      </c>
      <c r="R47" s="135">
        <v>2.0347849999999998</v>
      </c>
      <c r="S47" s="135">
        <v>2.063161</v>
      </c>
      <c r="T47" s="135">
        <v>2.0911780000000002</v>
      </c>
      <c r="U47" s="135">
        <v>2.118852</v>
      </c>
      <c r="V47" s="135">
        <v>2.1473849999999999</v>
      </c>
      <c r="W47" s="135">
        <v>2.1765509999999999</v>
      </c>
      <c r="X47" s="135">
        <v>2.2055920000000002</v>
      </c>
      <c r="Y47" s="135">
        <v>2.235001</v>
      </c>
      <c r="Z47" s="135">
        <v>2.264894</v>
      </c>
      <c r="AA47" s="135">
        <v>2.294718</v>
      </c>
      <c r="AB47" s="135">
        <v>2.3253870000000001</v>
      </c>
      <c r="AC47" s="135">
        <v>2.355893</v>
      </c>
      <c r="AD47" s="135">
        <v>2.3862860000000001</v>
      </c>
      <c r="AE47" s="135">
        <v>2.4192659999999999</v>
      </c>
      <c r="AF47" s="135">
        <v>2.4529139999999998</v>
      </c>
      <c r="AG47" s="135">
        <v>2.4869430000000001</v>
      </c>
      <c r="AH47" s="136">
        <v>1.1168000000000001E-2</v>
      </c>
    </row>
    <row r="48" spans="1:34" x14ac:dyDescent="0.2">
      <c r="A48" s="5" t="s">
        <v>66</v>
      </c>
      <c r="B48" s="133" t="s">
        <v>348</v>
      </c>
      <c r="C48" s="137">
        <v>5.1309459999999998</v>
      </c>
      <c r="D48" s="137">
        <v>5.1750970000000001</v>
      </c>
      <c r="E48" s="137">
        <v>5.1948220000000003</v>
      </c>
      <c r="F48" s="137">
        <v>5.2247170000000001</v>
      </c>
      <c r="G48" s="137">
        <v>5.2597699999999996</v>
      </c>
      <c r="H48" s="137">
        <v>5.2973460000000001</v>
      </c>
      <c r="I48" s="137">
        <v>5.3417539999999999</v>
      </c>
      <c r="J48" s="137">
        <v>5.3828639999999996</v>
      </c>
      <c r="K48" s="137">
        <v>5.4251149999999999</v>
      </c>
      <c r="L48" s="137">
        <v>5.4677100000000003</v>
      </c>
      <c r="M48" s="137">
        <v>5.5076280000000004</v>
      </c>
      <c r="N48" s="137">
        <v>5.5467219999999999</v>
      </c>
      <c r="O48" s="137">
        <v>5.5886829999999996</v>
      </c>
      <c r="P48" s="137">
        <v>5.6331569999999997</v>
      </c>
      <c r="Q48" s="137">
        <v>5.6848840000000003</v>
      </c>
      <c r="R48" s="137">
        <v>5.7410990000000002</v>
      </c>
      <c r="S48" s="137">
        <v>5.7989839999999999</v>
      </c>
      <c r="T48" s="137">
        <v>5.8581079999999996</v>
      </c>
      <c r="U48" s="137">
        <v>5.9166119999999998</v>
      </c>
      <c r="V48" s="137">
        <v>5.9755700000000003</v>
      </c>
      <c r="W48" s="137">
        <v>6.0327279999999996</v>
      </c>
      <c r="X48" s="137">
        <v>6.0894979999999999</v>
      </c>
      <c r="Y48" s="137">
        <v>6.147964</v>
      </c>
      <c r="Z48" s="137">
        <v>6.2077249999999999</v>
      </c>
      <c r="AA48" s="137">
        <v>6.2689680000000001</v>
      </c>
      <c r="AB48" s="137">
        <v>6.3308669999999996</v>
      </c>
      <c r="AC48" s="137">
        <v>6.3943700000000003</v>
      </c>
      <c r="AD48" s="137">
        <v>6.4583029999999999</v>
      </c>
      <c r="AE48" s="137">
        <v>6.5272379999999997</v>
      </c>
      <c r="AF48" s="137">
        <v>6.5986260000000003</v>
      </c>
      <c r="AG48" s="137">
        <v>6.6721069999999996</v>
      </c>
      <c r="AH48" s="138">
        <v>8.7930000000000005E-3</v>
      </c>
    </row>
    <row r="49" spans="1:34" ht="16" x14ac:dyDescent="0.2">
      <c r="A49" s="5" t="s">
        <v>349</v>
      </c>
      <c r="B49" s="134" t="s">
        <v>350</v>
      </c>
      <c r="C49" s="135">
        <v>7.8133999999999995E-2</v>
      </c>
      <c r="D49" s="135">
        <v>8.9459999999999998E-2</v>
      </c>
      <c r="E49" s="135">
        <v>9.9012000000000003E-2</v>
      </c>
      <c r="F49" s="135">
        <v>0.108281</v>
      </c>
      <c r="G49" s="135">
        <v>0.11738</v>
      </c>
      <c r="H49" s="135">
        <v>0.126529</v>
      </c>
      <c r="I49" s="135">
        <v>0.13586699999999999</v>
      </c>
      <c r="J49" s="135">
        <v>0.145236</v>
      </c>
      <c r="K49" s="135">
        <v>0.154673</v>
      </c>
      <c r="L49" s="135">
        <v>0.16417200000000001</v>
      </c>
      <c r="M49" s="135">
        <v>0.17386699999999999</v>
      </c>
      <c r="N49" s="135">
        <v>0.18379300000000001</v>
      </c>
      <c r="O49" s="135">
        <v>0.19391700000000001</v>
      </c>
      <c r="P49" s="135">
        <v>0.20421900000000001</v>
      </c>
      <c r="Q49" s="135">
        <v>0.214726</v>
      </c>
      <c r="R49" s="135">
        <v>0.22539300000000001</v>
      </c>
      <c r="S49" s="135">
        <v>0.23625399999999999</v>
      </c>
      <c r="T49" s="135">
        <v>0.247311</v>
      </c>
      <c r="U49" s="135">
        <v>0.25860100000000003</v>
      </c>
      <c r="V49" s="135">
        <v>0.27011499999999999</v>
      </c>
      <c r="W49" s="135">
        <v>0.28189500000000001</v>
      </c>
      <c r="X49" s="135">
        <v>0.29394199999999998</v>
      </c>
      <c r="Y49" s="135">
        <v>0.30629499999999998</v>
      </c>
      <c r="Z49" s="135">
        <v>0.31898300000000002</v>
      </c>
      <c r="AA49" s="135">
        <v>0.33201700000000001</v>
      </c>
      <c r="AB49" s="135">
        <v>0.34545999999999999</v>
      </c>
      <c r="AC49" s="135">
        <v>0.35925099999999999</v>
      </c>
      <c r="AD49" s="135">
        <v>0.373388</v>
      </c>
      <c r="AE49" s="135">
        <v>0.38795400000000002</v>
      </c>
      <c r="AF49" s="135">
        <v>0.40290599999999999</v>
      </c>
      <c r="AG49" s="135">
        <v>0.41825600000000002</v>
      </c>
      <c r="AH49" s="136">
        <v>5.7514999999999997E-2</v>
      </c>
    </row>
    <row r="50" spans="1:34" ht="15" customHeight="1" x14ac:dyDescent="0.2">
      <c r="A50" s="5" t="s">
        <v>351</v>
      </c>
      <c r="B50" s="133" t="s">
        <v>352</v>
      </c>
      <c r="C50" s="137">
        <v>5.0528120000000003</v>
      </c>
      <c r="D50" s="137">
        <v>5.0856370000000002</v>
      </c>
      <c r="E50" s="137">
        <v>5.0958110000000003</v>
      </c>
      <c r="F50" s="137">
        <v>5.1164360000000002</v>
      </c>
      <c r="G50" s="137">
        <v>5.1423909999999999</v>
      </c>
      <c r="H50" s="137">
        <v>5.1708170000000004</v>
      </c>
      <c r="I50" s="137">
        <v>5.2058869999999997</v>
      </c>
      <c r="J50" s="137">
        <v>5.237628</v>
      </c>
      <c r="K50" s="137">
        <v>5.2704420000000001</v>
      </c>
      <c r="L50" s="137">
        <v>5.3035379999999996</v>
      </c>
      <c r="M50" s="137">
        <v>5.333761</v>
      </c>
      <c r="N50" s="137">
        <v>5.3629300000000004</v>
      </c>
      <c r="O50" s="137">
        <v>5.3947649999999996</v>
      </c>
      <c r="P50" s="137">
        <v>5.4289379999999996</v>
      </c>
      <c r="Q50" s="137">
        <v>5.4701579999999996</v>
      </c>
      <c r="R50" s="137">
        <v>5.5157069999999999</v>
      </c>
      <c r="S50" s="137">
        <v>5.562729</v>
      </c>
      <c r="T50" s="137">
        <v>5.6107959999999997</v>
      </c>
      <c r="U50" s="137">
        <v>5.65801</v>
      </c>
      <c r="V50" s="137">
        <v>5.7054549999999997</v>
      </c>
      <c r="W50" s="137">
        <v>5.7508330000000001</v>
      </c>
      <c r="X50" s="137">
        <v>5.7955560000000004</v>
      </c>
      <c r="Y50" s="137">
        <v>5.8416689999999996</v>
      </c>
      <c r="Z50" s="137">
        <v>5.8887409999999996</v>
      </c>
      <c r="AA50" s="137">
        <v>5.9369509999999996</v>
      </c>
      <c r="AB50" s="137">
        <v>5.9854070000000004</v>
      </c>
      <c r="AC50" s="137">
        <v>6.0351189999999999</v>
      </c>
      <c r="AD50" s="137">
        <v>6.0849159999999998</v>
      </c>
      <c r="AE50" s="137">
        <v>6.139284</v>
      </c>
      <c r="AF50" s="137">
        <v>6.1957209999999998</v>
      </c>
      <c r="AG50" s="137">
        <v>6.253851</v>
      </c>
      <c r="AH50" s="138">
        <v>7.1339999999999997E-3</v>
      </c>
    </row>
    <row r="51" spans="1:34" ht="15" customHeight="1" x14ac:dyDescent="0.2"/>
    <row r="52" spans="1:34" ht="15" customHeight="1" x14ac:dyDescent="0.2">
      <c r="B52" s="133" t="s">
        <v>68</v>
      </c>
    </row>
    <row r="53" spans="1:34" s="148" customFormat="1" ht="15" customHeight="1" x14ac:dyDescent="0.2">
      <c r="A53" s="144" t="s">
        <v>69</v>
      </c>
      <c r="B53" s="145" t="s">
        <v>44</v>
      </c>
      <c r="C53" s="146">
        <v>3.5271979999999998</v>
      </c>
      <c r="D53" s="146">
        <v>3.4068170000000002</v>
      </c>
      <c r="E53" s="146">
        <v>3.5381719999999999</v>
      </c>
      <c r="F53" s="146">
        <v>3.5356019999999999</v>
      </c>
      <c r="G53" s="146">
        <v>3.5398179999999999</v>
      </c>
      <c r="H53" s="146">
        <v>3.535704</v>
      </c>
      <c r="I53" s="146">
        <v>3.5229430000000002</v>
      </c>
      <c r="J53" s="146">
        <v>3.505328</v>
      </c>
      <c r="K53" s="146">
        <v>3.4882430000000002</v>
      </c>
      <c r="L53" s="146">
        <v>3.4696370000000001</v>
      </c>
      <c r="M53" s="146">
        <v>3.4476300000000002</v>
      </c>
      <c r="N53" s="146">
        <v>3.4280680000000001</v>
      </c>
      <c r="O53" s="146">
        <v>3.4110649999999998</v>
      </c>
      <c r="P53" s="146">
        <v>3.3951519999999999</v>
      </c>
      <c r="Q53" s="146">
        <v>3.3800249999999998</v>
      </c>
      <c r="R53" s="146">
        <v>3.3672270000000002</v>
      </c>
      <c r="S53" s="146">
        <v>3.3551799999999998</v>
      </c>
      <c r="T53" s="146">
        <v>3.3433769999999998</v>
      </c>
      <c r="U53" s="146">
        <v>3.3330289999999998</v>
      </c>
      <c r="V53" s="146">
        <v>3.3236430000000001</v>
      </c>
      <c r="W53" s="146">
        <v>3.3156490000000001</v>
      </c>
      <c r="X53" s="146">
        <v>3.3071489999999999</v>
      </c>
      <c r="Y53" s="146">
        <v>3.298006</v>
      </c>
      <c r="Z53" s="146">
        <v>3.2885770000000001</v>
      </c>
      <c r="AA53" s="146">
        <v>3.2791389999999998</v>
      </c>
      <c r="AB53" s="146">
        <v>3.2696429999999999</v>
      </c>
      <c r="AC53" s="146">
        <v>3.2606869999999999</v>
      </c>
      <c r="AD53" s="146">
        <v>3.2516229999999999</v>
      </c>
      <c r="AE53" s="146">
        <v>3.2431939999999999</v>
      </c>
      <c r="AF53" s="146">
        <v>3.234245</v>
      </c>
      <c r="AG53" s="146">
        <v>3.2248079999999999</v>
      </c>
      <c r="AH53" s="147">
        <v>-2.983E-3</v>
      </c>
    </row>
    <row r="54" spans="1:34" ht="15" customHeight="1" x14ac:dyDescent="0.2">
      <c r="A54" s="5" t="s">
        <v>70</v>
      </c>
      <c r="B54" s="134" t="s">
        <v>46</v>
      </c>
      <c r="C54" s="135">
        <v>5.8618000000000003E-2</v>
      </c>
      <c r="D54" s="135">
        <v>5.5421999999999999E-2</v>
      </c>
      <c r="E54" s="135">
        <v>6.0291999999999998E-2</v>
      </c>
      <c r="F54" s="135">
        <v>6.0192000000000002E-2</v>
      </c>
      <c r="G54" s="135">
        <v>6.0163000000000001E-2</v>
      </c>
      <c r="H54" s="135">
        <v>6.0023E-2</v>
      </c>
      <c r="I54" s="135">
        <v>5.9796000000000002E-2</v>
      </c>
      <c r="J54" s="135">
        <v>5.9541999999999998E-2</v>
      </c>
      <c r="K54" s="135">
        <v>5.9324000000000002E-2</v>
      </c>
      <c r="L54" s="135">
        <v>5.9101000000000001E-2</v>
      </c>
      <c r="M54" s="135">
        <v>5.8810000000000001E-2</v>
      </c>
      <c r="N54" s="135">
        <v>5.8534999999999997E-2</v>
      </c>
      <c r="O54" s="135">
        <v>5.8282E-2</v>
      </c>
      <c r="P54" s="135">
        <v>5.8022999999999998E-2</v>
      </c>
      <c r="Q54" s="135">
        <v>5.7819000000000002E-2</v>
      </c>
      <c r="R54" s="135">
        <v>5.7718999999999999E-2</v>
      </c>
      <c r="S54" s="135">
        <v>5.7716999999999997E-2</v>
      </c>
      <c r="T54" s="135">
        <v>5.7849999999999999E-2</v>
      </c>
      <c r="U54" s="135">
        <v>5.8006000000000002E-2</v>
      </c>
      <c r="V54" s="135">
        <v>5.8187000000000003E-2</v>
      </c>
      <c r="W54" s="135">
        <v>5.8388000000000002E-2</v>
      </c>
      <c r="X54" s="135">
        <v>5.8542999999999998E-2</v>
      </c>
      <c r="Y54" s="135">
        <v>5.8715000000000003E-2</v>
      </c>
      <c r="Z54" s="135">
        <v>5.8860999999999997E-2</v>
      </c>
      <c r="AA54" s="135">
        <v>5.9041999999999997E-2</v>
      </c>
      <c r="AB54" s="135">
        <v>5.9193999999999997E-2</v>
      </c>
      <c r="AC54" s="135">
        <v>5.9373000000000002E-2</v>
      </c>
      <c r="AD54" s="135">
        <v>5.9533000000000003E-2</v>
      </c>
      <c r="AE54" s="135">
        <v>5.9739E-2</v>
      </c>
      <c r="AF54" s="135">
        <v>5.9929999999999997E-2</v>
      </c>
      <c r="AG54" s="135">
        <v>6.0134E-2</v>
      </c>
      <c r="AH54" s="136">
        <v>8.52E-4</v>
      </c>
    </row>
    <row r="55" spans="1:34" s="166" customFormat="1" ht="15" customHeight="1" x14ac:dyDescent="0.2">
      <c r="A55" s="162" t="s">
        <v>71</v>
      </c>
      <c r="B55" s="163" t="s">
        <v>48</v>
      </c>
      <c r="C55" s="164">
        <v>1.007279</v>
      </c>
      <c r="D55" s="164">
        <v>1.0041690000000001</v>
      </c>
      <c r="E55" s="164">
        <v>1.007347</v>
      </c>
      <c r="F55" s="164">
        <v>1.014073</v>
      </c>
      <c r="G55" s="164">
        <v>1.0237890000000001</v>
      </c>
      <c r="H55" s="164">
        <v>1.0331030000000001</v>
      </c>
      <c r="I55" s="164">
        <v>1.0415760000000001</v>
      </c>
      <c r="J55" s="164">
        <v>1.0490330000000001</v>
      </c>
      <c r="K55" s="164">
        <v>1.0568759999999999</v>
      </c>
      <c r="L55" s="164">
        <v>1.0648519999999999</v>
      </c>
      <c r="M55" s="164">
        <v>1.0706519999999999</v>
      </c>
      <c r="N55" s="164">
        <v>1.0764830000000001</v>
      </c>
      <c r="O55" s="164">
        <v>1.0828819999999999</v>
      </c>
      <c r="P55" s="164">
        <v>1.089521</v>
      </c>
      <c r="Q55" s="164">
        <v>1.095863</v>
      </c>
      <c r="R55" s="164">
        <v>1.10233</v>
      </c>
      <c r="S55" s="164">
        <v>1.108471</v>
      </c>
      <c r="T55" s="164">
        <v>1.114128</v>
      </c>
      <c r="U55" s="164">
        <v>1.1194850000000001</v>
      </c>
      <c r="V55" s="164">
        <v>1.124763</v>
      </c>
      <c r="W55" s="164">
        <v>1.1300380000000001</v>
      </c>
      <c r="X55" s="164">
        <v>1.1350690000000001</v>
      </c>
      <c r="Y55" s="164">
        <v>1.139977</v>
      </c>
      <c r="Z55" s="164">
        <v>1.1451070000000001</v>
      </c>
      <c r="AA55" s="164">
        <v>1.1505080000000001</v>
      </c>
      <c r="AB55" s="164">
        <v>1.1562790000000001</v>
      </c>
      <c r="AC55" s="164">
        <v>1.16249</v>
      </c>
      <c r="AD55" s="164">
        <v>1.1689529999999999</v>
      </c>
      <c r="AE55" s="164">
        <v>1.175813</v>
      </c>
      <c r="AF55" s="164">
        <v>1.18275</v>
      </c>
      <c r="AG55" s="164">
        <v>1.189524</v>
      </c>
      <c r="AH55" s="165">
        <v>5.5589999999999997E-3</v>
      </c>
    </row>
    <row r="56" spans="1:34" ht="15" customHeight="1" x14ac:dyDescent="0.2">
      <c r="A56" s="5" t="s">
        <v>72</v>
      </c>
      <c r="B56" s="134" t="s">
        <v>52</v>
      </c>
      <c r="C56" s="135">
        <v>0.10345600000000001</v>
      </c>
      <c r="D56" s="135">
        <v>0.103327</v>
      </c>
      <c r="E56" s="135">
        <v>0.103488</v>
      </c>
      <c r="F56" s="135">
        <v>0.103641</v>
      </c>
      <c r="G56" s="135">
        <v>0.103815</v>
      </c>
      <c r="H56" s="135">
        <v>0.10403</v>
      </c>
      <c r="I56" s="135">
        <v>0.10424</v>
      </c>
      <c r="J56" s="135">
        <v>0.104418</v>
      </c>
      <c r="K56" s="135">
        <v>0.10459599999999999</v>
      </c>
      <c r="L56" s="135">
        <v>0.104837</v>
      </c>
      <c r="M56" s="135">
        <v>0.105138</v>
      </c>
      <c r="N56" s="135">
        <v>0.105513</v>
      </c>
      <c r="O56" s="135">
        <v>0.105978</v>
      </c>
      <c r="P56" s="135">
        <v>0.10654</v>
      </c>
      <c r="Q56" s="135">
        <v>0.107144</v>
      </c>
      <c r="R56" s="135">
        <v>0.10781</v>
      </c>
      <c r="S56" s="135">
        <v>0.10852199999999999</v>
      </c>
      <c r="T56" s="135">
        <v>0.109274</v>
      </c>
      <c r="U56" s="135">
        <v>0.11004700000000001</v>
      </c>
      <c r="V56" s="135">
        <v>0.110843</v>
      </c>
      <c r="W56" s="135">
        <v>0.11167000000000001</v>
      </c>
      <c r="X56" s="135">
        <v>0.112526</v>
      </c>
      <c r="Y56" s="135">
        <v>0.113409</v>
      </c>
      <c r="Z56" s="135">
        <v>0.11432199999999999</v>
      </c>
      <c r="AA56" s="135">
        <v>0.115263</v>
      </c>
      <c r="AB56" s="135">
        <v>0.116226</v>
      </c>
      <c r="AC56" s="135">
        <v>0.117205</v>
      </c>
      <c r="AD56" s="135">
        <v>0.118188</v>
      </c>
      <c r="AE56" s="135">
        <v>0.11916499999999999</v>
      </c>
      <c r="AF56" s="135">
        <v>0.120132</v>
      </c>
      <c r="AG56" s="135">
        <v>0.12108099999999999</v>
      </c>
      <c r="AH56" s="136">
        <v>5.2570000000000004E-3</v>
      </c>
    </row>
    <row r="57" spans="1:34" ht="15" customHeight="1" x14ac:dyDescent="0.2">
      <c r="A57" s="5" t="s">
        <v>73</v>
      </c>
      <c r="B57" s="134" t="s">
        <v>54</v>
      </c>
      <c r="C57" s="135">
        <v>3.9426999999999997E-2</v>
      </c>
      <c r="D57" s="135">
        <v>3.9794000000000003E-2</v>
      </c>
      <c r="E57" s="135">
        <v>4.0383000000000002E-2</v>
      </c>
      <c r="F57" s="135">
        <v>4.1098000000000003E-2</v>
      </c>
      <c r="G57" s="135">
        <v>4.1911999999999998E-2</v>
      </c>
      <c r="H57" s="135">
        <v>4.2687999999999997E-2</v>
      </c>
      <c r="I57" s="135">
        <v>4.3422000000000002E-2</v>
      </c>
      <c r="J57" s="135">
        <v>4.4122000000000001E-2</v>
      </c>
      <c r="K57" s="135">
        <v>4.4798999999999999E-2</v>
      </c>
      <c r="L57" s="135">
        <v>4.5449999999999997E-2</v>
      </c>
      <c r="M57" s="135">
        <v>4.5976000000000003E-2</v>
      </c>
      <c r="N57" s="135">
        <v>4.6544000000000002E-2</v>
      </c>
      <c r="O57" s="135">
        <v>4.7157999999999999E-2</v>
      </c>
      <c r="P57" s="135">
        <v>4.7801000000000003E-2</v>
      </c>
      <c r="Q57" s="135">
        <v>4.8443E-2</v>
      </c>
      <c r="R57" s="135">
        <v>4.9086999999999999E-2</v>
      </c>
      <c r="S57" s="135">
        <v>4.9716000000000003E-2</v>
      </c>
      <c r="T57" s="135">
        <v>5.0361999999999997E-2</v>
      </c>
      <c r="U57" s="135">
        <v>5.1031E-2</v>
      </c>
      <c r="V57" s="135">
        <v>5.1721000000000003E-2</v>
      </c>
      <c r="W57" s="135">
        <v>5.2427000000000001E-2</v>
      </c>
      <c r="X57" s="135">
        <v>5.3130999999999998E-2</v>
      </c>
      <c r="Y57" s="135">
        <v>5.3830999999999997E-2</v>
      </c>
      <c r="Z57" s="135">
        <v>5.4533999999999999E-2</v>
      </c>
      <c r="AA57" s="135">
        <v>5.5234999999999999E-2</v>
      </c>
      <c r="AB57" s="135">
        <v>5.5934999999999999E-2</v>
      </c>
      <c r="AC57" s="135">
        <v>5.6635999999999999E-2</v>
      </c>
      <c r="AD57" s="135">
        <v>5.7333000000000002E-2</v>
      </c>
      <c r="AE57" s="135">
        <v>5.8035000000000003E-2</v>
      </c>
      <c r="AF57" s="135">
        <v>5.8729000000000003E-2</v>
      </c>
      <c r="AG57" s="135">
        <v>5.9408000000000002E-2</v>
      </c>
      <c r="AH57" s="136">
        <v>1.376E-2</v>
      </c>
    </row>
    <row r="58" spans="1:34" ht="15" customHeight="1" x14ac:dyDescent="0.2">
      <c r="A58" s="5" t="s">
        <v>74</v>
      </c>
      <c r="B58" s="134" t="s">
        <v>353</v>
      </c>
      <c r="C58" s="135">
        <v>0.233372</v>
      </c>
      <c r="D58" s="135">
        <v>0.23185500000000001</v>
      </c>
      <c r="E58" s="135">
        <v>0.23150200000000001</v>
      </c>
      <c r="F58" s="135">
        <v>0.23178599999999999</v>
      </c>
      <c r="G58" s="135">
        <v>0.23241100000000001</v>
      </c>
      <c r="H58" s="135">
        <v>0.232655</v>
      </c>
      <c r="I58" s="135">
        <v>0.232517</v>
      </c>
      <c r="J58" s="135">
        <v>0.23203799999999999</v>
      </c>
      <c r="K58" s="135">
        <v>0.23147699999999999</v>
      </c>
      <c r="L58" s="135">
        <v>0.23080999999999999</v>
      </c>
      <c r="M58" s="135">
        <v>0.229433</v>
      </c>
      <c r="N58" s="135">
        <v>0.22833200000000001</v>
      </c>
      <c r="O58" s="135">
        <v>0.22751299999999999</v>
      </c>
      <c r="P58" s="135">
        <v>0.226939</v>
      </c>
      <c r="Q58" s="135">
        <v>0.22645000000000001</v>
      </c>
      <c r="R58" s="135">
        <v>0.22605900000000001</v>
      </c>
      <c r="S58" s="135">
        <v>0.22570499999999999</v>
      </c>
      <c r="T58" s="135">
        <v>0.225355</v>
      </c>
      <c r="U58" s="135">
        <v>0.22502800000000001</v>
      </c>
      <c r="V58" s="135">
        <v>0.22472800000000001</v>
      </c>
      <c r="W58" s="135">
        <v>0.22443299999999999</v>
      </c>
      <c r="X58" s="135">
        <v>0.22409799999999999</v>
      </c>
      <c r="Y58" s="135">
        <v>0.22373199999999999</v>
      </c>
      <c r="Z58" s="135">
        <v>0.22336800000000001</v>
      </c>
      <c r="AA58" s="135">
        <v>0.223001</v>
      </c>
      <c r="AB58" s="135">
        <v>0.222637</v>
      </c>
      <c r="AC58" s="135">
        <v>0.22229299999999999</v>
      </c>
      <c r="AD58" s="135">
        <v>0.22195400000000001</v>
      </c>
      <c r="AE58" s="135">
        <v>0.22166</v>
      </c>
      <c r="AF58" s="135">
        <v>0.221362</v>
      </c>
      <c r="AG58" s="135">
        <v>0.221026</v>
      </c>
      <c r="AH58" s="136">
        <v>-1.81E-3</v>
      </c>
    </row>
    <row r="59" spans="1:34" ht="15" customHeight="1" x14ac:dyDescent="0.2">
      <c r="A59" s="5" t="s">
        <v>76</v>
      </c>
      <c r="B59" s="133" t="s">
        <v>67</v>
      </c>
      <c r="C59" s="137">
        <v>4.9693500000000004</v>
      </c>
      <c r="D59" s="137">
        <v>4.8413839999999997</v>
      </c>
      <c r="E59" s="137">
        <v>4.9811839999999998</v>
      </c>
      <c r="F59" s="137">
        <v>4.9863920000000004</v>
      </c>
      <c r="G59" s="137">
        <v>5.0019070000000001</v>
      </c>
      <c r="H59" s="137">
        <v>5.008203</v>
      </c>
      <c r="I59" s="137">
        <v>5.0044950000000004</v>
      </c>
      <c r="J59" s="137">
        <v>4.9944800000000003</v>
      </c>
      <c r="K59" s="137">
        <v>4.9853160000000001</v>
      </c>
      <c r="L59" s="137">
        <v>4.9746870000000003</v>
      </c>
      <c r="M59" s="137">
        <v>4.9576399999999996</v>
      </c>
      <c r="N59" s="137">
        <v>4.9434750000000003</v>
      </c>
      <c r="O59" s="137">
        <v>4.9328779999999997</v>
      </c>
      <c r="P59" s="137">
        <v>4.9239769999999998</v>
      </c>
      <c r="Q59" s="137">
        <v>4.9157450000000003</v>
      </c>
      <c r="R59" s="137">
        <v>4.9102319999999997</v>
      </c>
      <c r="S59" s="137">
        <v>4.9053110000000002</v>
      </c>
      <c r="T59" s="137">
        <v>4.9003480000000001</v>
      </c>
      <c r="U59" s="137">
        <v>4.8966260000000004</v>
      </c>
      <c r="V59" s="137">
        <v>4.893885</v>
      </c>
      <c r="W59" s="137">
        <v>4.8926049999999996</v>
      </c>
      <c r="X59" s="137">
        <v>4.8905159999999999</v>
      </c>
      <c r="Y59" s="137">
        <v>4.88767</v>
      </c>
      <c r="Z59" s="137">
        <v>4.8847680000000002</v>
      </c>
      <c r="AA59" s="137">
        <v>4.8821870000000001</v>
      </c>
      <c r="AB59" s="137">
        <v>4.8799149999999996</v>
      </c>
      <c r="AC59" s="137">
        <v>4.8786829999999997</v>
      </c>
      <c r="AD59" s="137">
        <v>4.8775849999999998</v>
      </c>
      <c r="AE59" s="137">
        <v>4.877605</v>
      </c>
      <c r="AF59" s="137">
        <v>4.877148</v>
      </c>
      <c r="AG59" s="137">
        <v>4.8759800000000002</v>
      </c>
      <c r="AH59" s="138">
        <v>-6.3199999999999997E-4</v>
      </c>
    </row>
    <row r="60" spans="1:34" ht="15" customHeight="1" x14ac:dyDescent="0.2"/>
    <row r="61" spans="1:34" ht="15" customHeight="1" x14ac:dyDescent="0.2">
      <c r="B61" s="133" t="s">
        <v>354</v>
      </c>
    </row>
    <row r="62" spans="1:34" s="150" customFormat="1" ht="15" customHeight="1" x14ac:dyDescent="0.2">
      <c r="A62" s="152" t="s">
        <v>77</v>
      </c>
      <c r="B62" s="153" t="s">
        <v>44</v>
      </c>
      <c r="C62" s="154">
        <v>0.372664</v>
      </c>
      <c r="D62" s="154">
        <v>0.399955</v>
      </c>
      <c r="E62" s="154">
        <v>0.39968799999999999</v>
      </c>
      <c r="F62" s="154">
        <v>0.38928299999999999</v>
      </c>
      <c r="G62" s="154">
        <v>0.37951299999999999</v>
      </c>
      <c r="H62" s="154">
        <v>0.37123200000000001</v>
      </c>
      <c r="I62" s="154">
        <v>0.36319899999999999</v>
      </c>
      <c r="J62" s="154">
        <v>0.35584300000000002</v>
      </c>
      <c r="K62" s="154">
        <v>0.34920899999999999</v>
      </c>
      <c r="L62" s="154">
        <v>0.34301399999999999</v>
      </c>
      <c r="M62" s="154">
        <v>0.337038</v>
      </c>
      <c r="N62" s="154">
        <v>0.33146399999999998</v>
      </c>
      <c r="O62" s="154">
        <v>0.32606499999999999</v>
      </c>
      <c r="P62" s="154">
        <v>0.320905</v>
      </c>
      <c r="Q62" s="154">
        <v>0.31589800000000001</v>
      </c>
      <c r="R62" s="154">
        <v>0.31137300000000001</v>
      </c>
      <c r="S62" s="154">
        <v>0.30709900000000001</v>
      </c>
      <c r="T62" s="154">
        <v>0.30277500000000002</v>
      </c>
      <c r="U62" s="154">
        <v>0.29836299999999999</v>
      </c>
      <c r="V62" s="154">
        <v>0.29428900000000002</v>
      </c>
      <c r="W62" s="154">
        <v>0.29003899999999999</v>
      </c>
      <c r="X62" s="154">
        <v>0.28581899999999999</v>
      </c>
      <c r="Y62" s="154">
        <v>0.281613</v>
      </c>
      <c r="Z62" s="154">
        <v>0.27742600000000001</v>
      </c>
      <c r="AA62" s="154">
        <v>0.27319500000000002</v>
      </c>
      <c r="AB62" s="154">
        <v>0.268874</v>
      </c>
      <c r="AC62" s="154">
        <v>0.26463199999999998</v>
      </c>
      <c r="AD62" s="154">
        <v>0.26042599999999999</v>
      </c>
      <c r="AE62" s="154">
        <v>0.256324</v>
      </c>
      <c r="AF62" s="154">
        <v>0.25215399999999999</v>
      </c>
      <c r="AG62" s="154">
        <v>0.24796299999999999</v>
      </c>
      <c r="AH62" s="155">
        <v>-1.3488E-2</v>
      </c>
    </row>
    <row r="63" spans="1:34" ht="15" customHeight="1" x14ac:dyDescent="0.2">
      <c r="A63" s="5" t="s">
        <v>78</v>
      </c>
      <c r="B63" s="134" t="s">
        <v>48</v>
      </c>
      <c r="C63" s="135">
        <v>4.8758999999999997E-2</v>
      </c>
      <c r="D63" s="135">
        <v>4.7107999999999997E-2</v>
      </c>
      <c r="E63" s="135">
        <v>4.5227999999999997E-2</v>
      </c>
      <c r="F63" s="135">
        <v>4.3108E-2</v>
      </c>
      <c r="G63" s="135">
        <v>4.1235000000000001E-2</v>
      </c>
      <c r="H63" s="135">
        <v>3.9720999999999999E-2</v>
      </c>
      <c r="I63" s="135">
        <v>3.8404000000000001E-2</v>
      </c>
      <c r="J63" s="135">
        <v>3.7331000000000003E-2</v>
      </c>
      <c r="K63" s="135">
        <v>3.6495E-2</v>
      </c>
      <c r="L63" s="135">
        <v>3.5866000000000002E-2</v>
      </c>
      <c r="M63" s="135">
        <v>3.5411999999999999E-2</v>
      </c>
      <c r="N63" s="135">
        <v>3.4931999999999998E-2</v>
      </c>
      <c r="O63" s="135">
        <v>3.4422000000000001E-2</v>
      </c>
      <c r="P63" s="135">
        <v>3.3897999999999998E-2</v>
      </c>
      <c r="Q63" s="135">
        <v>3.3360000000000001E-2</v>
      </c>
      <c r="R63" s="135">
        <v>3.2837999999999999E-2</v>
      </c>
      <c r="S63" s="135">
        <v>3.2328999999999997E-2</v>
      </c>
      <c r="T63" s="135">
        <v>3.1798E-2</v>
      </c>
      <c r="U63" s="135">
        <v>3.1244000000000001E-2</v>
      </c>
      <c r="V63" s="135">
        <v>3.0721999999999999E-2</v>
      </c>
      <c r="W63" s="135">
        <v>3.0176000000000001E-2</v>
      </c>
      <c r="X63" s="135">
        <v>2.9644E-2</v>
      </c>
      <c r="Y63" s="135">
        <v>2.9135999999999999E-2</v>
      </c>
      <c r="Z63" s="135">
        <v>2.8657999999999999E-2</v>
      </c>
      <c r="AA63" s="135">
        <v>2.8198999999999998E-2</v>
      </c>
      <c r="AB63" s="135">
        <v>2.775E-2</v>
      </c>
      <c r="AC63" s="135">
        <v>2.733E-2</v>
      </c>
      <c r="AD63" s="135">
        <v>2.6935000000000001E-2</v>
      </c>
      <c r="AE63" s="135">
        <v>2.6564000000000001E-2</v>
      </c>
      <c r="AF63" s="135">
        <v>2.6193999999999999E-2</v>
      </c>
      <c r="AG63" s="135">
        <v>2.5829000000000001E-2</v>
      </c>
      <c r="AH63" s="136">
        <v>-2.0957E-2</v>
      </c>
    </row>
    <row r="64" spans="1:34" ht="15" customHeight="1" x14ac:dyDescent="0.2">
      <c r="A64" s="5" t="s">
        <v>79</v>
      </c>
      <c r="B64" s="134" t="s">
        <v>86</v>
      </c>
      <c r="C64" s="135">
        <v>7.8510000000000003E-3</v>
      </c>
      <c r="D64" s="135">
        <v>7.9019999999999993E-3</v>
      </c>
      <c r="E64" s="135">
        <v>7.8910000000000004E-3</v>
      </c>
      <c r="F64" s="135">
        <v>7.8130000000000005E-3</v>
      </c>
      <c r="G64" s="135">
        <v>7.7390000000000002E-3</v>
      </c>
      <c r="H64" s="135">
        <v>7.6880000000000004E-3</v>
      </c>
      <c r="I64" s="135">
        <v>7.6400000000000001E-3</v>
      </c>
      <c r="J64" s="135">
        <v>7.5989999999999999E-3</v>
      </c>
      <c r="K64" s="135">
        <v>7.5659999999999998E-3</v>
      </c>
      <c r="L64" s="135">
        <v>7.5360000000000002E-3</v>
      </c>
      <c r="M64" s="135">
        <v>7.5050000000000004E-3</v>
      </c>
      <c r="N64" s="135">
        <v>7.4790000000000004E-3</v>
      </c>
      <c r="O64" s="135">
        <v>7.4539999999999997E-3</v>
      </c>
      <c r="P64" s="135">
        <v>7.43E-3</v>
      </c>
      <c r="Q64" s="135">
        <v>7.4079999999999997E-3</v>
      </c>
      <c r="R64" s="135">
        <v>7.3920000000000001E-3</v>
      </c>
      <c r="S64" s="135">
        <v>7.3800000000000003E-3</v>
      </c>
      <c r="T64" s="135">
        <v>7.3629999999999998E-3</v>
      </c>
      <c r="U64" s="135">
        <v>7.3419999999999996E-3</v>
      </c>
      <c r="V64" s="135">
        <v>7.326E-3</v>
      </c>
      <c r="W64" s="135">
        <v>7.3020000000000003E-3</v>
      </c>
      <c r="X64" s="135">
        <v>7.2789999999999999E-3</v>
      </c>
      <c r="Y64" s="135">
        <v>7.2560000000000003E-3</v>
      </c>
      <c r="Z64" s="135">
        <v>7.2360000000000002E-3</v>
      </c>
      <c r="AA64" s="135">
        <v>7.2139999999999999E-3</v>
      </c>
      <c r="AB64" s="135">
        <v>7.1900000000000002E-3</v>
      </c>
      <c r="AC64" s="135">
        <v>7.1679999999999999E-3</v>
      </c>
      <c r="AD64" s="135">
        <v>7.1479999999999998E-3</v>
      </c>
      <c r="AE64" s="135">
        <v>7.1310000000000002E-3</v>
      </c>
      <c r="AF64" s="135">
        <v>7.1120000000000003E-3</v>
      </c>
      <c r="AG64" s="135">
        <v>7.0920000000000002E-3</v>
      </c>
      <c r="AH64" s="136">
        <v>-3.3800000000000002E-3</v>
      </c>
    </row>
    <row r="65" spans="1:34" ht="15" customHeight="1" x14ac:dyDescent="0.2">
      <c r="A65" s="5" t="s">
        <v>80</v>
      </c>
      <c r="B65" s="133" t="s">
        <v>67</v>
      </c>
      <c r="C65" s="137">
        <v>0.42927399999999999</v>
      </c>
      <c r="D65" s="137">
        <v>0.45496599999999998</v>
      </c>
      <c r="E65" s="137">
        <v>0.45280599999999999</v>
      </c>
      <c r="F65" s="137">
        <v>0.44020399999999998</v>
      </c>
      <c r="G65" s="137">
        <v>0.42848700000000001</v>
      </c>
      <c r="H65" s="137">
        <v>0.41864099999999999</v>
      </c>
      <c r="I65" s="137">
        <v>0.40924300000000002</v>
      </c>
      <c r="J65" s="137">
        <v>0.40077299999999999</v>
      </c>
      <c r="K65" s="137">
        <v>0.39327000000000001</v>
      </c>
      <c r="L65" s="137">
        <v>0.38641599999999998</v>
      </c>
      <c r="M65" s="137">
        <v>0.37995499999999999</v>
      </c>
      <c r="N65" s="137">
        <v>0.37387599999999999</v>
      </c>
      <c r="O65" s="137">
        <v>0.36794100000000002</v>
      </c>
      <c r="P65" s="137">
        <v>0.36223300000000003</v>
      </c>
      <c r="Q65" s="137">
        <v>0.35666599999999998</v>
      </c>
      <c r="R65" s="137">
        <v>0.351603</v>
      </c>
      <c r="S65" s="137">
        <v>0.34680699999999998</v>
      </c>
      <c r="T65" s="137">
        <v>0.34193600000000002</v>
      </c>
      <c r="U65" s="137">
        <v>0.336949</v>
      </c>
      <c r="V65" s="137">
        <v>0.33233699999999999</v>
      </c>
      <c r="W65" s="137">
        <v>0.32751799999999998</v>
      </c>
      <c r="X65" s="137">
        <v>0.32274199999999997</v>
      </c>
      <c r="Y65" s="137">
        <v>0.31800600000000001</v>
      </c>
      <c r="Z65" s="137">
        <v>0.31331900000000001</v>
      </c>
      <c r="AA65" s="137">
        <v>0.30860799999999999</v>
      </c>
      <c r="AB65" s="137">
        <v>0.30381399999999997</v>
      </c>
      <c r="AC65" s="137">
        <v>0.29912899999999998</v>
      </c>
      <c r="AD65" s="137">
        <v>0.29450900000000002</v>
      </c>
      <c r="AE65" s="137">
        <v>0.29001900000000003</v>
      </c>
      <c r="AF65" s="137">
        <v>0.28545999999999999</v>
      </c>
      <c r="AG65" s="137">
        <v>0.28089700000000001</v>
      </c>
      <c r="AH65" s="138">
        <v>-1.4037000000000001E-2</v>
      </c>
    </row>
    <row r="66" spans="1:34" ht="15" customHeight="1" x14ac:dyDescent="0.2"/>
    <row r="67" spans="1:34" ht="15" customHeight="1" x14ac:dyDescent="0.2">
      <c r="B67" s="133" t="s">
        <v>81</v>
      </c>
    </row>
    <row r="68" spans="1:34" ht="15" customHeight="1" x14ac:dyDescent="0.2">
      <c r="A68" s="5" t="s">
        <v>82</v>
      </c>
      <c r="B68" s="134" t="s">
        <v>44</v>
      </c>
      <c r="C68" s="135">
        <v>0.30082599999999998</v>
      </c>
      <c r="D68" s="135">
        <v>0.319245</v>
      </c>
      <c r="E68" s="135">
        <v>0.31642700000000001</v>
      </c>
      <c r="F68" s="135">
        <v>0.31378600000000001</v>
      </c>
      <c r="G68" s="135">
        <v>0.311282</v>
      </c>
      <c r="H68" s="135">
        <v>0.30873200000000001</v>
      </c>
      <c r="I68" s="135">
        <v>0.30631199999999997</v>
      </c>
      <c r="J68" s="135">
        <v>0.30398900000000001</v>
      </c>
      <c r="K68" s="135">
        <v>0.30152699999999999</v>
      </c>
      <c r="L68" s="135">
        <v>0.29885800000000001</v>
      </c>
      <c r="M68" s="135">
        <v>0.29563699999999998</v>
      </c>
      <c r="N68" s="135">
        <v>0.29248200000000002</v>
      </c>
      <c r="O68" s="135">
        <v>0.28951300000000002</v>
      </c>
      <c r="P68" s="135">
        <v>0.28678999999999999</v>
      </c>
      <c r="Q68" s="135">
        <v>0.28419699999999998</v>
      </c>
      <c r="R68" s="135">
        <v>0.28186800000000001</v>
      </c>
      <c r="S68" s="135">
        <v>0.27961000000000003</v>
      </c>
      <c r="T68" s="135">
        <v>0.27726200000000001</v>
      </c>
      <c r="U68" s="135">
        <v>0.27491900000000002</v>
      </c>
      <c r="V68" s="135">
        <v>0.27269199999999999</v>
      </c>
      <c r="W68" s="135">
        <v>0.27064199999999999</v>
      </c>
      <c r="X68" s="135">
        <v>0.26865499999999998</v>
      </c>
      <c r="Y68" s="135">
        <v>0.26665699999999998</v>
      </c>
      <c r="Z68" s="135">
        <v>0.26476</v>
      </c>
      <c r="AA68" s="135">
        <v>0.26284800000000003</v>
      </c>
      <c r="AB68" s="135">
        <v>0.26092900000000002</v>
      </c>
      <c r="AC68" s="135">
        <v>0.25897900000000001</v>
      </c>
      <c r="AD68" s="135">
        <v>0.25696999999999998</v>
      </c>
      <c r="AE68" s="135">
        <v>0.25494800000000001</v>
      </c>
      <c r="AF68" s="135">
        <v>0.25290699999999999</v>
      </c>
      <c r="AG68" s="135">
        <v>0.25086700000000001</v>
      </c>
      <c r="AH68" s="136">
        <v>-6.0350000000000004E-3</v>
      </c>
    </row>
    <row r="69" spans="1:34" ht="15" customHeight="1" x14ac:dyDescent="0.2">
      <c r="A69" s="5" t="s">
        <v>83</v>
      </c>
      <c r="B69" s="134" t="s">
        <v>48</v>
      </c>
      <c r="C69" s="135">
        <v>6.5346000000000001E-2</v>
      </c>
      <c r="D69" s="135">
        <v>6.3722000000000001E-2</v>
      </c>
      <c r="E69" s="135">
        <v>6.2054999999999999E-2</v>
      </c>
      <c r="F69" s="135">
        <v>6.0464999999999998E-2</v>
      </c>
      <c r="G69" s="135">
        <v>5.9104999999999998E-2</v>
      </c>
      <c r="H69" s="135">
        <v>5.7937000000000002E-2</v>
      </c>
      <c r="I69" s="135">
        <v>5.6966999999999997E-2</v>
      </c>
      <c r="J69" s="135">
        <v>5.6138E-2</v>
      </c>
      <c r="K69" s="135">
        <v>5.5392999999999998E-2</v>
      </c>
      <c r="L69" s="135">
        <v>5.4729E-2</v>
      </c>
      <c r="M69" s="135">
        <v>5.4049E-2</v>
      </c>
      <c r="N69" s="135">
        <v>5.3270999999999999E-2</v>
      </c>
      <c r="O69" s="135">
        <v>5.2456999999999997E-2</v>
      </c>
      <c r="P69" s="135">
        <v>5.1631999999999997E-2</v>
      </c>
      <c r="Q69" s="135">
        <v>5.0781E-2</v>
      </c>
      <c r="R69" s="135">
        <v>4.9942E-2</v>
      </c>
      <c r="S69" s="135">
        <v>4.9103000000000001E-2</v>
      </c>
      <c r="T69" s="135">
        <v>4.8235E-2</v>
      </c>
      <c r="U69" s="135">
        <v>4.7364000000000003E-2</v>
      </c>
      <c r="V69" s="135">
        <v>4.6526999999999999E-2</v>
      </c>
      <c r="W69" s="135">
        <v>4.5739000000000002E-2</v>
      </c>
      <c r="X69" s="135">
        <v>4.4993999999999999E-2</v>
      </c>
      <c r="Y69" s="135">
        <v>4.4291999999999998E-2</v>
      </c>
      <c r="Z69" s="135">
        <v>4.3656E-2</v>
      </c>
      <c r="AA69" s="135">
        <v>4.3063999999999998E-2</v>
      </c>
      <c r="AB69" s="135">
        <v>4.2515999999999998E-2</v>
      </c>
      <c r="AC69" s="135">
        <v>4.1997E-2</v>
      </c>
      <c r="AD69" s="135">
        <v>4.1496999999999999E-2</v>
      </c>
      <c r="AE69" s="135">
        <v>4.1015000000000003E-2</v>
      </c>
      <c r="AF69" s="135">
        <v>4.0548000000000001E-2</v>
      </c>
      <c r="AG69" s="135">
        <v>4.0093999999999998E-2</v>
      </c>
      <c r="AH69" s="136">
        <v>-1.6150000000000001E-2</v>
      </c>
    </row>
    <row r="70" spans="1:34" ht="15" customHeight="1" x14ac:dyDescent="0.2">
      <c r="A70" s="5" t="s">
        <v>84</v>
      </c>
      <c r="B70" s="134" t="s">
        <v>52</v>
      </c>
      <c r="C70" s="135">
        <v>1.7066999999999999E-2</v>
      </c>
      <c r="D70" s="135">
        <v>1.6858999999999999E-2</v>
      </c>
      <c r="E70" s="135">
        <v>1.6695999999999999E-2</v>
      </c>
      <c r="F70" s="135">
        <v>1.6528000000000001E-2</v>
      </c>
      <c r="G70" s="135">
        <v>1.6358000000000001E-2</v>
      </c>
      <c r="H70" s="135">
        <v>1.6188999999999999E-2</v>
      </c>
      <c r="I70" s="135">
        <v>1.601E-2</v>
      </c>
      <c r="J70" s="135">
        <v>1.5814999999999999E-2</v>
      </c>
      <c r="K70" s="135">
        <v>1.5609E-2</v>
      </c>
      <c r="L70" s="135">
        <v>1.5391999999999999E-2</v>
      </c>
      <c r="M70" s="135">
        <v>1.5162999999999999E-2</v>
      </c>
      <c r="N70" s="135">
        <v>1.4926999999999999E-2</v>
      </c>
      <c r="O70" s="135">
        <v>1.4685E-2</v>
      </c>
      <c r="P70" s="135">
        <v>1.448E-2</v>
      </c>
      <c r="Q70" s="135">
        <v>1.4312999999999999E-2</v>
      </c>
      <c r="R70" s="135">
        <v>1.4186000000000001E-2</v>
      </c>
      <c r="S70" s="135">
        <v>1.4101000000000001E-2</v>
      </c>
      <c r="T70" s="135">
        <v>1.4056000000000001E-2</v>
      </c>
      <c r="U70" s="135">
        <v>1.4005E-2</v>
      </c>
      <c r="V70" s="135">
        <v>1.3950000000000001E-2</v>
      </c>
      <c r="W70" s="135">
        <v>1.389E-2</v>
      </c>
      <c r="X70" s="135">
        <v>1.3826E-2</v>
      </c>
      <c r="Y70" s="135">
        <v>1.3757999999999999E-2</v>
      </c>
      <c r="Z70" s="135">
        <v>1.3687E-2</v>
      </c>
      <c r="AA70" s="135">
        <v>1.3616E-2</v>
      </c>
      <c r="AB70" s="135">
        <v>1.3546000000000001E-2</v>
      </c>
      <c r="AC70" s="135">
        <v>1.3480000000000001E-2</v>
      </c>
      <c r="AD70" s="135">
        <v>1.3417E-2</v>
      </c>
      <c r="AE70" s="135">
        <v>1.3358999999999999E-2</v>
      </c>
      <c r="AF70" s="135">
        <v>1.3304E-2</v>
      </c>
      <c r="AG70" s="135">
        <v>1.325E-2</v>
      </c>
      <c r="AH70" s="136">
        <v>-8.4010000000000005E-3</v>
      </c>
    </row>
    <row r="71" spans="1:34" ht="15" customHeight="1" x14ac:dyDescent="0.2">
      <c r="A71" s="5" t="s">
        <v>85</v>
      </c>
      <c r="B71" s="134" t="s">
        <v>355</v>
      </c>
      <c r="C71" s="135">
        <v>7.1942000000000006E-2</v>
      </c>
      <c r="D71" s="135">
        <v>7.4218999999999993E-2</v>
      </c>
      <c r="E71" s="135">
        <v>7.6272000000000006E-2</v>
      </c>
      <c r="F71" s="135">
        <v>7.8184000000000003E-2</v>
      </c>
      <c r="G71" s="135">
        <v>8.0131999999999995E-2</v>
      </c>
      <c r="H71" s="135">
        <v>8.2116999999999996E-2</v>
      </c>
      <c r="I71" s="135">
        <v>8.4159999999999999E-2</v>
      </c>
      <c r="J71" s="135">
        <v>8.6215E-2</v>
      </c>
      <c r="K71" s="135">
        <v>8.8203000000000004E-2</v>
      </c>
      <c r="L71" s="135">
        <v>9.0112999999999999E-2</v>
      </c>
      <c r="M71" s="135">
        <v>9.1786000000000006E-2</v>
      </c>
      <c r="N71" s="135">
        <v>9.3445E-2</v>
      </c>
      <c r="O71" s="135">
        <v>9.5152E-2</v>
      </c>
      <c r="P71" s="135">
        <v>9.6923999999999996E-2</v>
      </c>
      <c r="Q71" s="135">
        <v>9.8706000000000002E-2</v>
      </c>
      <c r="R71" s="135">
        <v>0.10054200000000001</v>
      </c>
      <c r="S71" s="135">
        <v>0.102393</v>
      </c>
      <c r="T71" s="135">
        <v>0.104196</v>
      </c>
      <c r="U71" s="135">
        <v>0.105976</v>
      </c>
      <c r="V71" s="135">
        <v>0.10778500000000001</v>
      </c>
      <c r="W71" s="135">
        <v>0.109637</v>
      </c>
      <c r="X71" s="135">
        <v>0.11151</v>
      </c>
      <c r="Y71" s="135">
        <v>0.113397</v>
      </c>
      <c r="Z71" s="135">
        <v>0.115342</v>
      </c>
      <c r="AA71" s="135">
        <v>0.11730599999999999</v>
      </c>
      <c r="AB71" s="135">
        <v>0.119287</v>
      </c>
      <c r="AC71" s="135">
        <v>0.12126199999999999</v>
      </c>
      <c r="AD71" s="135">
        <v>0.123226</v>
      </c>
      <c r="AE71" s="135">
        <v>0.12518599999999999</v>
      </c>
      <c r="AF71" s="135">
        <v>0.12714300000000001</v>
      </c>
      <c r="AG71" s="135">
        <v>0.12910099999999999</v>
      </c>
      <c r="AH71" s="136">
        <v>1.9682000000000002E-2</v>
      </c>
    </row>
    <row r="72" spans="1:34" ht="15" customHeight="1" x14ac:dyDescent="0.2">
      <c r="A72" s="5" t="s">
        <v>87</v>
      </c>
      <c r="B72" s="133" t="s">
        <v>67</v>
      </c>
      <c r="C72" s="137">
        <v>0.45517999999999997</v>
      </c>
      <c r="D72" s="137">
        <v>0.47404499999999999</v>
      </c>
      <c r="E72" s="137">
        <v>0.47144999999999998</v>
      </c>
      <c r="F72" s="137">
        <v>0.46896199999999999</v>
      </c>
      <c r="G72" s="137">
        <v>0.46687699999999999</v>
      </c>
      <c r="H72" s="137">
        <v>0.464974</v>
      </c>
      <c r="I72" s="137">
        <v>0.46344999999999997</v>
      </c>
      <c r="J72" s="137">
        <v>0.46215699999999998</v>
      </c>
      <c r="K72" s="137">
        <v>0.460731</v>
      </c>
      <c r="L72" s="137">
        <v>0.459092</v>
      </c>
      <c r="M72" s="137">
        <v>0.45663599999999999</v>
      </c>
      <c r="N72" s="137">
        <v>0.454125</v>
      </c>
      <c r="O72" s="137">
        <v>0.45180599999999999</v>
      </c>
      <c r="P72" s="137">
        <v>0.449826</v>
      </c>
      <c r="Q72" s="137">
        <v>0.44799600000000001</v>
      </c>
      <c r="R72" s="137">
        <v>0.44653900000000002</v>
      </c>
      <c r="S72" s="137">
        <v>0.44520599999999999</v>
      </c>
      <c r="T72" s="137">
        <v>0.443749</v>
      </c>
      <c r="U72" s="137">
        <v>0.44226399999999999</v>
      </c>
      <c r="V72" s="137">
        <v>0.44095299999999998</v>
      </c>
      <c r="W72" s="137">
        <v>0.43990800000000002</v>
      </c>
      <c r="X72" s="137">
        <v>0.43898500000000001</v>
      </c>
      <c r="Y72" s="137">
        <v>0.43810500000000002</v>
      </c>
      <c r="Z72" s="137">
        <v>0.43744499999999997</v>
      </c>
      <c r="AA72" s="137">
        <v>0.436834</v>
      </c>
      <c r="AB72" s="137">
        <v>0.436278</v>
      </c>
      <c r="AC72" s="137">
        <v>0.43571799999999999</v>
      </c>
      <c r="AD72" s="137">
        <v>0.43511100000000003</v>
      </c>
      <c r="AE72" s="137">
        <v>0.43450800000000001</v>
      </c>
      <c r="AF72" s="137">
        <v>0.43390099999999998</v>
      </c>
      <c r="AG72" s="137">
        <v>0.43331199999999997</v>
      </c>
      <c r="AH72" s="138">
        <v>-1.64E-3</v>
      </c>
    </row>
    <row r="74" spans="1:34" s="160" customFormat="1" ht="15" customHeight="1" x14ac:dyDescent="0.2">
      <c r="A74" s="156" t="s">
        <v>88</v>
      </c>
      <c r="B74" s="157" t="s">
        <v>356</v>
      </c>
      <c r="C74" s="158">
        <v>0.457513</v>
      </c>
      <c r="D74" s="158">
        <v>0.454262</v>
      </c>
      <c r="E74" s="158">
        <v>0.442685</v>
      </c>
      <c r="F74" s="158">
        <v>0.44422</v>
      </c>
      <c r="G74" s="158">
        <v>0.44559199999999999</v>
      </c>
      <c r="H74" s="158">
        <v>0.44251099999999999</v>
      </c>
      <c r="I74" s="158">
        <v>0.43917499999999998</v>
      </c>
      <c r="J74" s="158">
        <v>0.43575999999999998</v>
      </c>
      <c r="K74" s="158">
        <v>0.43166700000000002</v>
      </c>
      <c r="L74" s="158">
        <v>0.42710900000000002</v>
      </c>
      <c r="M74" s="158">
        <v>0.42239900000000002</v>
      </c>
      <c r="N74" s="158">
        <v>0.41673700000000002</v>
      </c>
      <c r="O74" s="158">
        <v>0.41094700000000001</v>
      </c>
      <c r="P74" s="158">
        <v>0.40475699999999998</v>
      </c>
      <c r="Q74" s="158">
        <v>0.39816499999999999</v>
      </c>
      <c r="R74" s="158">
        <v>0.39063300000000001</v>
      </c>
      <c r="S74" s="158">
        <v>0.38230999999999998</v>
      </c>
      <c r="T74" s="158">
        <v>0.37514199999999998</v>
      </c>
      <c r="U74" s="158">
        <v>0.36930200000000002</v>
      </c>
      <c r="V74" s="158">
        <v>0.36285899999999999</v>
      </c>
      <c r="W74" s="158">
        <v>0.35800900000000002</v>
      </c>
      <c r="X74" s="158">
        <v>0.35352299999999998</v>
      </c>
      <c r="Y74" s="158">
        <v>0.34909699999999999</v>
      </c>
      <c r="Z74" s="158">
        <v>0.34477099999999999</v>
      </c>
      <c r="AA74" s="158">
        <v>0.341088</v>
      </c>
      <c r="AB74" s="158">
        <v>0.33825</v>
      </c>
      <c r="AC74" s="158">
        <v>0.33548600000000001</v>
      </c>
      <c r="AD74" s="158">
        <v>0.33226699999999998</v>
      </c>
      <c r="AE74" s="158">
        <v>0.32857900000000001</v>
      </c>
      <c r="AF74" s="158">
        <v>0.32532699999999998</v>
      </c>
      <c r="AG74" s="158">
        <v>0.32218599999999997</v>
      </c>
      <c r="AH74" s="159">
        <v>-1.1620999999999999E-2</v>
      </c>
    </row>
    <row r="75" spans="1:34" ht="15" customHeight="1" x14ac:dyDescent="0.2"/>
    <row r="76" spans="1:34" ht="15" customHeight="1" x14ac:dyDescent="0.2">
      <c r="B76" s="133" t="s">
        <v>357</v>
      </c>
    </row>
    <row r="77" spans="1:34" ht="15" customHeight="1" x14ac:dyDescent="0.2">
      <c r="A77" s="5" t="s">
        <v>89</v>
      </c>
      <c r="B77" s="134" t="s">
        <v>90</v>
      </c>
      <c r="C77" s="135">
        <v>5.3071849999999996</v>
      </c>
      <c r="D77" s="135">
        <v>5.2785700000000002</v>
      </c>
      <c r="E77" s="135">
        <v>5.4034399999999998</v>
      </c>
      <c r="F77" s="135">
        <v>5.3857179999999998</v>
      </c>
      <c r="G77" s="135">
        <v>5.3772120000000001</v>
      </c>
      <c r="H77" s="135">
        <v>5.3577279999999998</v>
      </c>
      <c r="I77" s="135">
        <v>5.3288010000000003</v>
      </c>
      <c r="J77" s="135">
        <v>5.2947360000000003</v>
      </c>
      <c r="K77" s="135">
        <v>5.2608759999999997</v>
      </c>
      <c r="L77" s="135">
        <v>5.224958</v>
      </c>
      <c r="M77" s="135">
        <v>5.1849150000000002</v>
      </c>
      <c r="N77" s="135">
        <v>5.1465639999999997</v>
      </c>
      <c r="O77" s="135">
        <v>5.1109210000000003</v>
      </c>
      <c r="P77" s="135">
        <v>5.076702</v>
      </c>
      <c r="Q77" s="135">
        <v>5.0433089999999998</v>
      </c>
      <c r="R77" s="135">
        <v>5.0126749999999998</v>
      </c>
      <c r="S77" s="135">
        <v>4.9822509999999998</v>
      </c>
      <c r="T77" s="135">
        <v>4.9530599999999998</v>
      </c>
      <c r="U77" s="135">
        <v>4.9264469999999996</v>
      </c>
      <c r="V77" s="135">
        <v>4.9005470000000004</v>
      </c>
      <c r="W77" s="135">
        <v>4.8778360000000003</v>
      </c>
      <c r="X77" s="135">
        <v>4.8548910000000003</v>
      </c>
      <c r="Y77" s="135">
        <v>4.8313649999999999</v>
      </c>
      <c r="Z77" s="135">
        <v>4.8080230000000004</v>
      </c>
      <c r="AA77" s="135">
        <v>4.7852220000000001</v>
      </c>
      <c r="AB77" s="135">
        <v>4.7629630000000001</v>
      </c>
      <c r="AC77" s="135">
        <v>4.7416790000000004</v>
      </c>
      <c r="AD77" s="135">
        <v>4.7197940000000003</v>
      </c>
      <c r="AE77" s="135">
        <v>4.6983420000000002</v>
      </c>
      <c r="AF77" s="135">
        <v>4.6771839999999996</v>
      </c>
      <c r="AG77" s="135">
        <v>4.6558060000000001</v>
      </c>
      <c r="AH77" s="136">
        <v>-4.3550000000000004E-3</v>
      </c>
    </row>
    <row r="78" spans="1:34" ht="15" customHeight="1" x14ac:dyDescent="0.2">
      <c r="A78" s="5" t="s">
        <v>91</v>
      </c>
      <c r="B78" s="134" t="s">
        <v>92</v>
      </c>
      <c r="C78" s="135">
        <v>0.86400100000000002</v>
      </c>
      <c r="D78" s="135">
        <v>0.82172299999999998</v>
      </c>
      <c r="E78" s="135">
        <v>0.92235800000000001</v>
      </c>
      <c r="F78" s="135">
        <v>0.93750299999999998</v>
      </c>
      <c r="G78" s="135">
        <v>0.95382800000000001</v>
      </c>
      <c r="H78" s="135">
        <v>0.97087400000000001</v>
      </c>
      <c r="I78" s="135">
        <v>0.98744100000000001</v>
      </c>
      <c r="J78" s="135">
        <v>1.0033749999999999</v>
      </c>
      <c r="K78" s="135">
        <v>1.0192319999999999</v>
      </c>
      <c r="L78" s="135">
        <v>1.035058</v>
      </c>
      <c r="M78" s="135">
        <v>1.0504709999999999</v>
      </c>
      <c r="N78" s="135">
        <v>1.0661750000000001</v>
      </c>
      <c r="O78" s="135">
        <v>1.0826990000000001</v>
      </c>
      <c r="P78" s="135">
        <v>1.100006</v>
      </c>
      <c r="Q78" s="135">
        <v>1.1184829999999999</v>
      </c>
      <c r="R78" s="135">
        <v>1.1388180000000001</v>
      </c>
      <c r="S78" s="135">
        <v>1.1598269999999999</v>
      </c>
      <c r="T78" s="135">
        <v>1.182183</v>
      </c>
      <c r="U78" s="135">
        <v>1.2043250000000001</v>
      </c>
      <c r="V78" s="135">
        <v>1.2264250000000001</v>
      </c>
      <c r="W78" s="135">
        <v>1.2492259999999999</v>
      </c>
      <c r="X78" s="135">
        <v>1.2715989999999999</v>
      </c>
      <c r="Y78" s="135">
        <v>1.2950159999999999</v>
      </c>
      <c r="Z78" s="135">
        <v>1.318424</v>
      </c>
      <c r="AA78" s="135">
        <v>1.3428709999999999</v>
      </c>
      <c r="AB78" s="135">
        <v>1.367048</v>
      </c>
      <c r="AC78" s="135">
        <v>1.392083</v>
      </c>
      <c r="AD78" s="135">
        <v>1.417349</v>
      </c>
      <c r="AE78" s="135">
        <v>1.444345</v>
      </c>
      <c r="AF78" s="135">
        <v>1.4718279999999999</v>
      </c>
      <c r="AG78" s="135">
        <v>1.5003660000000001</v>
      </c>
      <c r="AH78" s="136">
        <v>1.8567E-2</v>
      </c>
    </row>
    <row r="79" spans="1:34" ht="16" x14ac:dyDescent="0.2">
      <c r="A79" s="5" t="s">
        <v>93</v>
      </c>
      <c r="B79" s="134" t="s">
        <v>94</v>
      </c>
      <c r="C79" s="135">
        <v>1.728931</v>
      </c>
      <c r="D79" s="135">
        <v>1.7251430000000001</v>
      </c>
      <c r="E79" s="135">
        <v>1.7277039999999999</v>
      </c>
      <c r="F79" s="135">
        <v>1.7327360000000001</v>
      </c>
      <c r="G79" s="135">
        <v>1.7419750000000001</v>
      </c>
      <c r="H79" s="135">
        <v>1.7509330000000001</v>
      </c>
      <c r="I79" s="135">
        <v>1.7586029999999999</v>
      </c>
      <c r="J79" s="135">
        <v>1.765158</v>
      </c>
      <c r="K79" s="135">
        <v>1.7720849999999999</v>
      </c>
      <c r="L79" s="135">
        <v>1.7793460000000001</v>
      </c>
      <c r="M79" s="135">
        <v>1.7845960000000001</v>
      </c>
      <c r="N79" s="135">
        <v>1.7896879999999999</v>
      </c>
      <c r="O79" s="135">
        <v>1.79562</v>
      </c>
      <c r="P79" s="135">
        <v>1.802165</v>
      </c>
      <c r="Q79" s="135">
        <v>1.8088230000000001</v>
      </c>
      <c r="R79" s="135">
        <v>1.816295</v>
      </c>
      <c r="S79" s="135">
        <v>1.8237540000000001</v>
      </c>
      <c r="T79" s="135">
        <v>1.8308390000000001</v>
      </c>
      <c r="U79" s="135">
        <v>1.8376440000000001</v>
      </c>
      <c r="V79" s="135">
        <v>1.8441730000000001</v>
      </c>
      <c r="W79" s="135">
        <v>1.850649</v>
      </c>
      <c r="X79" s="135">
        <v>1.8568420000000001</v>
      </c>
      <c r="Y79" s="135">
        <v>1.8630409999999999</v>
      </c>
      <c r="Z79" s="135">
        <v>1.86975</v>
      </c>
      <c r="AA79" s="135">
        <v>1.8769450000000001</v>
      </c>
      <c r="AB79" s="135">
        <v>1.8846339999999999</v>
      </c>
      <c r="AC79" s="135">
        <v>1.8931420000000001</v>
      </c>
      <c r="AD79" s="135">
        <v>1.902191</v>
      </c>
      <c r="AE79" s="135">
        <v>1.912034</v>
      </c>
      <c r="AF79" s="135">
        <v>1.9224779999999999</v>
      </c>
      <c r="AG79" s="135">
        <v>1.933017</v>
      </c>
      <c r="AH79" s="136">
        <v>3.7260000000000001E-3</v>
      </c>
    </row>
    <row r="80" spans="1:34" ht="15" customHeight="1" x14ac:dyDescent="0.2">
      <c r="A80" s="5" t="s">
        <v>95</v>
      </c>
      <c r="B80" s="134" t="s">
        <v>96</v>
      </c>
      <c r="C80" s="135">
        <v>0.29757099999999997</v>
      </c>
      <c r="D80" s="135">
        <v>0.295346</v>
      </c>
      <c r="E80" s="135">
        <v>0.293794</v>
      </c>
      <c r="F80" s="135">
        <v>0.29208899999999999</v>
      </c>
      <c r="G80" s="135">
        <v>0.29061599999999999</v>
      </c>
      <c r="H80" s="135">
        <v>0.28947400000000001</v>
      </c>
      <c r="I80" s="135">
        <v>0.28854099999999999</v>
      </c>
      <c r="J80" s="135">
        <v>0.28769600000000001</v>
      </c>
      <c r="K80" s="135">
        <v>0.28695900000000002</v>
      </c>
      <c r="L80" s="135">
        <v>0.28637600000000002</v>
      </c>
      <c r="M80" s="135">
        <v>0.28598000000000001</v>
      </c>
      <c r="N80" s="135">
        <v>0.28582600000000002</v>
      </c>
      <c r="O80" s="135">
        <v>0.28596500000000002</v>
      </c>
      <c r="P80" s="135">
        <v>0.28639300000000001</v>
      </c>
      <c r="Q80" s="135">
        <v>0.28710599999999997</v>
      </c>
      <c r="R80" s="135">
        <v>0.28817399999999999</v>
      </c>
      <c r="S80" s="135">
        <v>0.28956700000000002</v>
      </c>
      <c r="T80" s="135">
        <v>0.29125800000000002</v>
      </c>
      <c r="U80" s="135">
        <v>0.29325600000000002</v>
      </c>
      <c r="V80" s="135">
        <v>0.29553299999999999</v>
      </c>
      <c r="W80" s="135">
        <v>0.298126</v>
      </c>
      <c r="X80" s="135">
        <v>0.30101800000000001</v>
      </c>
      <c r="Y80" s="135">
        <v>0.30418000000000001</v>
      </c>
      <c r="Z80" s="135">
        <v>0.30732399999999999</v>
      </c>
      <c r="AA80" s="135">
        <v>0.31043999999999999</v>
      </c>
      <c r="AB80" s="135">
        <v>0.31352000000000002</v>
      </c>
      <c r="AC80" s="135">
        <v>0.31655800000000001</v>
      </c>
      <c r="AD80" s="135">
        <v>0.31952199999999997</v>
      </c>
      <c r="AE80" s="135">
        <v>0.322411</v>
      </c>
      <c r="AF80" s="135">
        <v>0.325241</v>
      </c>
      <c r="AG80" s="135">
        <v>0.328011</v>
      </c>
      <c r="AH80" s="136">
        <v>3.2520000000000001E-3</v>
      </c>
    </row>
    <row r="81" spans="1:34" ht="16" x14ac:dyDescent="0.2">
      <c r="A81" s="5" t="s">
        <v>97</v>
      </c>
      <c r="B81" s="134" t="s">
        <v>98</v>
      </c>
      <c r="C81" s="135">
        <v>0.17552999999999999</v>
      </c>
      <c r="D81" s="135">
        <v>0.175348</v>
      </c>
      <c r="E81" s="135">
        <v>0.17564399999999999</v>
      </c>
      <c r="F81" s="135">
        <v>0.17591899999999999</v>
      </c>
      <c r="G81" s="135">
        <v>0.17621800000000001</v>
      </c>
      <c r="H81" s="135">
        <v>0.17657600000000001</v>
      </c>
      <c r="I81" s="135">
        <v>0.17691399999999999</v>
      </c>
      <c r="J81" s="135">
        <v>0.177171</v>
      </c>
      <c r="K81" s="135">
        <v>0.17738799999999999</v>
      </c>
      <c r="L81" s="135">
        <v>0.177618</v>
      </c>
      <c r="M81" s="135">
        <v>0.17785699999999999</v>
      </c>
      <c r="N81" s="135">
        <v>0.178115</v>
      </c>
      <c r="O81" s="135">
        <v>0.17841799999999999</v>
      </c>
      <c r="P81" s="135">
        <v>0.17886099999999999</v>
      </c>
      <c r="Q81" s="135">
        <v>0.17940400000000001</v>
      </c>
      <c r="R81" s="135">
        <v>0.180086</v>
      </c>
      <c r="S81" s="135">
        <v>0.180891</v>
      </c>
      <c r="T81" s="135">
        <v>0.18181800000000001</v>
      </c>
      <c r="U81" s="135">
        <v>0.18275</v>
      </c>
      <c r="V81" s="135">
        <v>0.18369199999999999</v>
      </c>
      <c r="W81" s="135">
        <v>0.18465799999999999</v>
      </c>
      <c r="X81" s="135">
        <v>0.185641</v>
      </c>
      <c r="Y81" s="135">
        <v>0.18664</v>
      </c>
      <c r="Z81" s="135">
        <v>0.18765899999999999</v>
      </c>
      <c r="AA81" s="135">
        <v>0.188696</v>
      </c>
      <c r="AB81" s="135">
        <v>0.189752</v>
      </c>
      <c r="AC81" s="135">
        <v>0.19082399999999999</v>
      </c>
      <c r="AD81" s="135">
        <v>0.19189500000000001</v>
      </c>
      <c r="AE81" s="135">
        <v>0.192964</v>
      </c>
      <c r="AF81" s="135">
        <v>0.19403000000000001</v>
      </c>
      <c r="AG81" s="135">
        <v>0.19508700000000001</v>
      </c>
      <c r="AH81" s="136">
        <v>3.5279999999999999E-3</v>
      </c>
    </row>
    <row r="82" spans="1:34" ht="15" customHeight="1" x14ac:dyDescent="0.2">
      <c r="A82" s="5" t="s">
        <v>99</v>
      </c>
      <c r="B82" s="134" t="s">
        <v>100</v>
      </c>
      <c r="C82" s="135">
        <v>0.25584600000000002</v>
      </c>
      <c r="D82" s="135">
        <v>0.26012999999999997</v>
      </c>
      <c r="E82" s="135">
        <v>0.26451400000000003</v>
      </c>
      <c r="F82" s="135">
        <v>0.26878999999999997</v>
      </c>
      <c r="G82" s="135">
        <v>0.27353499999999997</v>
      </c>
      <c r="H82" s="135">
        <v>0.27829500000000001</v>
      </c>
      <c r="I82" s="135">
        <v>0.28276600000000002</v>
      </c>
      <c r="J82" s="135">
        <v>0.28688000000000002</v>
      </c>
      <c r="K82" s="135">
        <v>0.29086099999999998</v>
      </c>
      <c r="L82" s="135">
        <v>0.29477599999999998</v>
      </c>
      <c r="M82" s="135">
        <v>0.29852200000000001</v>
      </c>
      <c r="N82" s="135">
        <v>0.30214099999999999</v>
      </c>
      <c r="O82" s="135">
        <v>0.305836</v>
      </c>
      <c r="P82" s="135">
        <v>0.30965300000000001</v>
      </c>
      <c r="Q82" s="135">
        <v>0.31367800000000001</v>
      </c>
      <c r="R82" s="135">
        <v>0.31792799999999999</v>
      </c>
      <c r="S82" s="135">
        <v>0.32228600000000002</v>
      </c>
      <c r="T82" s="135">
        <v>0.32660600000000001</v>
      </c>
      <c r="U82" s="135">
        <v>0.33085999999999999</v>
      </c>
      <c r="V82" s="135">
        <v>0.33508399999999999</v>
      </c>
      <c r="W82" s="135">
        <v>0.33931800000000001</v>
      </c>
      <c r="X82" s="135">
        <v>0.343501</v>
      </c>
      <c r="Y82" s="135">
        <v>0.34766799999999998</v>
      </c>
      <c r="Z82" s="135">
        <v>0.35188399999999997</v>
      </c>
      <c r="AA82" s="135">
        <v>0.35610900000000001</v>
      </c>
      <c r="AB82" s="135">
        <v>0.36028100000000002</v>
      </c>
      <c r="AC82" s="135">
        <v>0.36453000000000002</v>
      </c>
      <c r="AD82" s="135">
        <v>0.36882399999999999</v>
      </c>
      <c r="AE82" s="135">
        <v>0.37322100000000002</v>
      </c>
      <c r="AF82" s="135">
        <v>0.37778400000000001</v>
      </c>
      <c r="AG82" s="135">
        <v>0.38240600000000002</v>
      </c>
      <c r="AH82" s="136">
        <v>1.3487000000000001E-2</v>
      </c>
    </row>
    <row r="83" spans="1:34" ht="15" customHeight="1" x14ac:dyDescent="0.2">
      <c r="A83" s="5" t="s">
        <v>101</v>
      </c>
      <c r="B83" s="134" t="s">
        <v>102</v>
      </c>
      <c r="C83" s="135">
        <v>6.9181000000000006E-2</v>
      </c>
      <c r="D83" s="135">
        <v>6.8847000000000005E-2</v>
      </c>
      <c r="E83" s="135">
        <v>6.8697999999999995E-2</v>
      </c>
      <c r="F83" s="135">
        <v>6.8526000000000004E-2</v>
      </c>
      <c r="G83" s="135">
        <v>6.8339999999999998E-2</v>
      </c>
      <c r="H83" s="135">
        <v>6.8156999999999995E-2</v>
      </c>
      <c r="I83" s="135">
        <v>6.7953E-2</v>
      </c>
      <c r="J83" s="135">
        <v>6.7707000000000003E-2</v>
      </c>
      <c r="K83" s="135">
        <v>6.7460999999999993E-2</v>
      </c>
      <c r="L83" s="135">
        <v>6.7224000000000006E-2</v>
      </c>
      <c r="M83" s="135">
        <v>6.6994999999999999E-2</v>
      </c>
      <c r="N83" s="135">
        <v>6.6774E-2</v>
      </c>
      <c r="O83" s="135">
        <v>6.6570000000000004E-2</v>
      </c>
      <c r="P83" s="135">
        <v>6.6382999999999998E-2</v>
      </c>
      <c r="Q83" s="135">
        <v>6.6213999999999995E-2</v>
      </c>
      <c r="R83" s="135">
        <v>6.6076999999999997E-2</v>
      </c>
      <c r="S83" s="135">
        <v>6.5975000000000006E-2</v>
      </c>
      <c r="T83" s="135">
        <v>6.5902000000000002E-2</v>
      </c>
      <c r="U83" s="135">
        <v>6.5862000000000004E-2</v>
      </c>
      <c r="V83" s="135">
        <v>6.5854999999999997E-2</v>
      </c>
      <c r="W83" s="135">
        <v>6.5888000000000002E-2</v>
      </c>
      <c r="X83" s="135">
        <v>6.5965999999999997E-2</v>
      </c>
      <c r="Y83" s="135">
        <v>6.6082000000000002E-2</v>
      </c>
      <c r="Z83" s="135">
        <v>6.6247E-2</v>
      </c>
      <c r="AA83" s="135">
        <v>6.6464999999999996E-2</v>
      </c>
      <c r="AB83" s="135">
        <v>6.6737000000000005E-2</v>
      </c>
      <c r="AC83" s="135">
        <v>6.7062999999999998E-2</v>
      </c>
      <c r="AD83" s="135">
        <v>6.7429000000000003E-2</v>
      </c>
      <c r="AE83" s="135">
        <v>6.7790000000000003E-2</v>
      </c>
      <c r="AF83" s="135">
        <v>6.8152000000000004E-2</v>
      </c>
      <c r="AG83" s="135">
        <v>6.8514000000000005E-2</v>
      </c>
      <c r="AH83" s="136">
        <v>-3.2299999999999999E-4</v>
      </c>
    </row>
    <row r="84" spans="1:34" ht="15" customHeight="1" x14ac:dyDescent="0.2">
      <c r="A84" s="5" t="s">
        <v>103</v>
      </c>
      <c r="B84" s="134" t="s">
        <v>104</v>
      </c>
      <c r="C84" s="135">
        <v>0.21124499999999999</v>
      </c>
      <c r="D84" s="135">
        <v>0.20465800000000001</v>
      </c>
      <c r="E84" s="135">
        <v>0.20252100000000001</v>
      </c>
      <c r="F84" s="135">
        <v>0.20193</v>
      </c>
      <c r="G84" s="135">
        <v>0.202401</v>
      </c>
      <c r="H84" s="135">
        <v>0.201491</v>
      </c>
      <c r="I84" s="135">
        <v>0.200873</v>
      </c>
      <c r="J84" s="135">
        <v>0.20083799999999999</v>
      </c>
      <c r="K84" s="135">
        <v>0.201379</v>
      </c>
      <c r="L84" s="135">
        <v>0.20219599999999999</v>
      </c>
      <c r="M84" s="135">
        <v>0.200463</v>
      </c>
      <c r="N84" s="135">
        <v>0.19920399999999999</v>
      </c>
      <c r="O84" s="135">
        <v>0.19839200000000001</v>
      </c>
      <c r="P84" s="135">
        <v>0.197965</v>
      </c>
      <c r="Q84" s="135">
        <v>0.19794500000000001</v>
      </c>
      <c r="R84" s="135">
        <v>0.19828599999999999</v>
      </c>
      <c r="S84" s="135">
        <v>0.19874800000000001</v>
      </c>
      <c r="T84" s="135">
        <v>0.19925100000000001</v>
      </c>
      <c r="U84" s="135">
        <v>0.19975699999999999</v>
      </c>
      <c r="V84" s="135">
        <v>0.20028799999999999</v>
      </c>
      <c r="W84" s="135">
        <v>0.197496</v>
      </c>
      <c r="X84" s="135">
        <v>0.195328</v>
      </c>
      <c r="Y84" s="135">
        <v>0.19364100000000001</v>
      </c>
      <c r="Z84" s="135">
        <v>0.19243299999999999</v>
      </c>
      <c r="AA84" s="135">
        <v>0.19162399999999999</v>
      </c>
      <c r="AB84" s="135">
        <v>0.19103800000000001</v>
      </c>
      <c r="AC84" s="135">
        <v>0.19062899999999999</v>
      </c>
      <c r="AD84" s="135">
        <v>0.190303</v>
      </c>
      <c r="AE84" s="135">
        <v>0.190083</v>
      </c>
      <c r="AF84" s="135">
        <v>0.19001399999999999</v>
      </c>
      <c r="AG84" s="135">
        <v>0.190188</v>
      </c>
      <c r="AH84" s="136">
        <v>-3.4940000000000001E-3</v>
      </c>
    </row>
    <row r="85" spans="1:34" ht="15" customHeight="1" x14ac:dyDescent="0.2">
      <c r="A85" s="5" t="s">
        <v>105</v>
      </c>
      <c r="B85" s="134" t="s">
        <v>358</v>
      </c>
      <c r="C85" s="135">
        <v>3.6778999999999999E-2</v>
      </c>
      <c r="D85" s="135">
        <v>3.7026000000000003E-2</v>
      </c>
      <c r="E85" s="135">
        <v>3.7374999999999999E-2</v>
      </c>
      <c r="F85" s="135">
        <v>3.7720999999999998E-2</v>
      </c>
      <c r="G85" s="135">
        <v>3.8074999999999998E-2</v>
      </c>
      <c r="H85" s="135">
        <v>3.8448999999999997E-2</v>
      </c>
      <c r="I85" s="135">
        <v>3.8823999999999997E-2</v>
      </c>
      <c r="J85" s="135">
        <v>3.918E-2</v>
      </c>
      <c r="K85" s="135">
        <v>3.9523000000000003E-2</v>
      </c>
      <c r="L85" s="135">
        <v>3.9855000000000002E-2</v>
      </c>
      <c r="M85" s="135">
        <v>4.0193E-2</v>
      </c>
      <c r="N85" s="135">
        <v>4.0518999999999999E-2</v>
      </c>
      <c r="O85" s="135">
        <v>4.0839E-2</v>
      </c>
      <c r="P85" s="135">
        <v>4.1152000000000001E-2</v>
      </c>
      <c r="Q85" s="135">
        <v>4.1454999999999999E-2</v>
      </c>
      <c r="R85" s="135">
        <v>4.1758999999999998E-2</v>
      </c>
      <c r="S85" s="135">
        <v>4.206E-2</v>
      </c>
      <c r="T85" s="135">
        <v>4.2358E-2</v>
      </c>
      <c r="U85" s="135">
        <v>4.2653000000000003E-2</v>
      </c>
      <c r="V85" s="135">
        <v>4.2944999999999997E-2</v>
      </c>
      <c r="W85" s="135">
        <v>4.3240000000000001E-2</v>
      </c>
      <c r="X85" s="135">
        <v>4.3534999999999997E-2</v>
      </c>
      <c r="Y85" s="135">
        <v>4.3829E-2</v>
      </c>
      <c r="Z85" s="135">
        <v>4.4122000000000001E-2</v>
      </c>
      <c r="AA85" s="135">
        <v>4.4415999999999997E-2</v>
      </c>
      <c r="AB85" s="135">
        <v>4.4708999999999999E-2</v>
      </c>
      <c r="AC85" s="135">
        <v>4.5004000000000002E-2</v>
      </c>
      <c r="AD85" s="135">
        <v>4.5295000000000002E-2</v>
      </c>
      <c r="AE85" s="135">
        <v>4.5585000000000001E-2</v>
      </c>
      <c r="AF85" s="135">
        <v>4.5874999999999999E-2</v>
      </c>
      <c r="AG85" s="135">
        <v>4.6168000000000001E-2</v>
      </c>
      <c r="AH85" s="136">
        <v>7.607E-3</v>
      </c>
    </row>
    <row r="86" spans="1:34" ht="15" customHeight="1" x14ac:dyDescent="0.2">
      <c r="A86" s="5" t="s">
        <v>106</v>
      </c>
      <c r="B86" s="134" t="s">
        <v>359</v>
      </c>
      <c r="C86" s="135">
        <v>2.6616999999999998E-2</v>
      </c>
      <c r="D86" s="135">
        <v>2.6991999999999999E-2</v>
      </c>
      <c r="E86" s="135">
        <v>2.7431000000000001E-2</v>
      </c>
      <c r="F86" s="135">
        <v>2.7858999999999998E-2</v>
      </c>
      <c r="G86" s="135">
        <v>2.8282999999999999E-2</v>
      </c>
      <c r="H86" s="135">
        <v>2.8708999999999998E-2</v>
      </c>
      <c r="I86" s="135">
        <v>2.9123E-2</v>
      </c>
      <c r="J86" s="135">
        <v>2.9508E-2</v>
      </c>
      <c r="K86" s="135">
        <v>2.9918E-2</v>
      </c>
      <c r="L86" s="135">
        <v>3.0360000000000002E-2</v>
      </c>
      <c r="M86" s="135">
        <v>3.083E-2</v>
      </c>
      <c r="N86" s="135">
        <v>3.1329999999999997E-2</v>
      </c>
      <c r="O86" s="135">
        <v>3.1868E-2</v>
      </c>
      <c r="P86" s="135">
        <v>3.2445000000000002E-2</v>
      </c>
      <c r="Q86" s="135">
        <v>3.3062000000000001E-2</v>
      </c>
      <c r="R86" s="135">
        <v>3.3676999999999999E-2</v>
      </c>
      <c r="S86" s="135">
        <v>3.4289E-2</v>
      </c>
      <c r="T86" s="135">
        <v>3.4896000000000003E-2</v>
      </c>
      <c r="U86" s="135">
        <v>3.5500999999999998E-2</v>
      </c>
      <c r="V86" s="135">
        <v>3.6103000000000003E-2</v>
      </c>
      <c r="W86" s="135">
        <v>3.6706000000000003E-2</v>
      </c>
      <c r="X86" s="135">
        <v>3.7309000000000002E-2</v>
      </c>
      <c r="Y86" s="135">
        <v>3.7909999999999999E-2</v>
      </c>
      <c r="Z86" s="135">
        <v>3.8510000000000003E-2</v>
      </c>
      <c r="AA86" s="135">
        <v>3.9109999999999999E-2</v>
      </c>
      <c r="AB86" s="135">
        <v>3.9710000000000002E-2</v>
      </c>
      <c r="AC86" s="135">
        <v>4.0308999999999998E-2</v>
      </c>
      <c r="AD86" s="135">
        <v>4.0904999999999997E-2</v>
      </c>
      <c r="AE86" s="135">
        <v>4.1499000000000001E-2</v>
      </c>
      <c r="AF86" s="135">
        <v>4.2092999999999998E-2</v>
      </c>
      <c r="AG86" s="135">
        <v>4.2686000000000002E-2</v>
      </c>
      <c r="AH86" s="136">
        <v>1.5869999999999999E-2</v>
      </c>
    </row>
    <row r="87" spans="1:34" ht="15" customHeight="1" x14ac:dyDescent="0.2">
      <c r="A87" s="5" t="s">
        <v>107</v>
      </c>
      <c r="B87" s="134" t="s">
        <v>360</v>
      </c>
      <c r="C87" s="135">
        <v>0.20913000000000001</v>
      </c>
      <c r="D87" s="135">
        <v>0.20516200000000001</v>
      </c>
      <c r="E87" s="135">
        <v>0.202737</v>
      </c>
      <c r="F87" s="135">
        <v>0.20082800000000001</v>
      </c>
      <c r="G87" s="135">
        <v>0.19992599999999999</v>
      </c>
      <c r="H87" s="135">
        <v>0.19981199999999999</v>
      </c>
      <c r="I87" s="135">
        <v>0.20025999999999999</v>
      </c>
      <c r="J87" s="135">
        <v>0.201233</v>
      </c>
      <c r="K87" s="135">
        <v>0.20279</v>
      </c>
      <c r="L87" s="135">
        <v>0.20499000000000001</v>
      </c>
      <c r="M87" s="135">
        <v>0.20774500000000001</v>
      </c>
      <c r="N87" s="135">
        <v>0.21087900000000001</v>
      </c>
      <c r="O87" s="135">
        <v>0.21451600000000001</v>
      </c>
      <c r="P87" s="135">
        <v>0.21862799999999999</v>
      </c>
      <c r="Q87" s="135">
        <v>0.22312899999999999</v>
      </c>
      <c r="R87" s="135">
        <v>0.22802700000000001</v>
      </c>
      <c r="S87" s="135">
        <v>0.23313400000000001</v>
      </c>
      <c r="T87" s="135">
        <v>0.23827000000000001</v>
      </c>
      <c r="U87" s="135">
        <v>0.24330499999999999</v>
      </c>
      <c r="V87" s="135">
        <v>0.24812600000000001</v>
      </c>
      <c r="W87" s="135">
        <v>0.252637</v>
      </c>
      <c r="X87" s="135">
        <v>0.25661600000000001</v>
      </c>
      <c r="Y87" s="135">
        <v>0.26006899999999999</v>
      </c>
      <c r="Z87" s="135">
        <v>0.26324199999999998</v>
      </c>
      <c r="AA87" s="135">
        <v>0.266345</v>
      </c>
      <c r="AB87" s="135">
        <v>0.26934000000000002</v>
      </c>
      <c r="AC87" s="135">
        <v>0.27229599999999998</v>
      </c>
      <c r="AD87" s="135">
        <v>0.27520499999999998</v>
      </c>
      <c r="AE87" s="135">
        <v>0.27812999999999999</v>
      </c>
      <c r="AF87" s="135">
        <v>0.28109899999999999</v>
      </c>
      <c r="AG87" s="135">
        <v>0.284057</v>
      </c>
      <c r="AH87" s="136">
        <v>1.026E-2</v>
      </c>
    </row>
    <row r="88" spans="1:34" ht="15" customHeight="1" x14ac:dyDescent="0.2">
      <c r="A88" s="5" t="s">
        <v>108</v>
      </c>
      <c r="B88" s="134" t="s">
        <v>361</v>
      </c>
      <c r="C88" s="135">
        <v>8.6663000000000004E-2</v>
      </c>
      <c r="D88" s="135">
        <v>8.3815000000000001E-2</v>
      </c>
      <c r="E88" s="135">
        <v>8.1571000000000005E-2</v>
      </c>
      <c r="F88" s="135">
        <v>7.9480999999999996E-2</v>
      </c>
      <c r="G88" s="135">
        <v>7.7709E-2</v>
      </c>
      <c r="H88" s="135">
        <v>7.6121999999999995E-2</v>
      </c>
      <c r="I88" s="135">
        <v>7.4638999999999997E-2</v>
      </c>
      <c r="J88" s="135">
        <v>7.3223999999999997E-2</v>
      </c>
      <c r="K88" s="135">
        <v>7.1899000000000005E-2</v>
      </c>
      <c r="L88" s="135">
        <v>7.0669999999999997E-2</v>
      </c>
      <c r="M88" s="135">
        <v>6.9486999999999993E-2</v>
      </c>
      <c r="N88" s="135">
        <v>6.8283999999999997E-2</v>
      </c>
      <c r="O88" s="135">
        <v>6.7100000000000007E-2</v>
      </c>
      <c r="P88" s="135">
        <v>6.5909999999999996E-2</v>
      </c>
      <c r="Q88" s="135">
        <v>6.4686999999999995E-2</v>
      </c>
      <c r="R88" s="135">
        <v>6.3421000000000005E-2</v>
      </c>
      <c r="S88" s="135">
        <v>6.2059000000000003E-2</v>
      </c>
      <c r="T88" s="135">
        <v>6.0712000000000002E-2</v>
      </c>
      <c r="U88" s="135">
        <v>5.9373000000000002E-2</v>
      </c>
      <c r="V88" s="135">
        <v>5.8027000000000002E-2</v>
      </c>
      <c r="W88" s="135">
        <v>5.6675000000000003E-2</v>
      </c>
      <c r="X88" s="135">
        <v>5.5294999999999997E-2</v>
      </c>
      <c r="Y88" s="135">
        <v>5.3886999999999997E-2</v>
      </c>
      <c r="Z88" s="135">
        <v>5.2461000000000001E-2</v>
      </c>
      <c r="AA88" s="135">
        <v>5.1003E-2</v>
      </c>
      <c r="AB88" s="135">
        <v>4.9484E-2</v>
      </c>
      <c r="AC88" s="135">
        <v>4.7905000000000003E-2</v>
      </c>
      <c r="AD88" s="135">
        <v>4.6247999999999997E-2</v>
      </c>
      <c r="AE88" s="135">
        <v>4.4521999999999999E-2</v>
      </c>
      <c r="AF88" s="135">
        <v>4.2687000000000003E-2</v>
      </c>
      <c r="AG88" s="135">
        <v>4.0729000000000001E-2</v>
      </c>
      <c r="AH88" s="136">
        <v>-2.4854999999999999E-2</v>
      </c>
    </row>
    <row r="89" spans="1:34" ht="15" customHeight="1" x14ac:dyDescent="0.2">
      <c r="A89" s="5" t="s">
        <v>109</v>
      </c>
      <c r="B89" s="134" t="s">
        <v>110</v>
      </c>
      <c r="C89" s="135">
        <v>7.8188999999999995E-2</v>
      </c>
      <c r="D89" s="135">
        <v>8.4182999999999994E-2</v>
      </c>
      <c r="E89" s="135">
        <v>8.5001999999999994E-2</v>
      </c>
      <c r="F89" s="135">
        <v>8.5620000000000002E-2</v>
      </c>
      <c r="G89" s="135">
        <v>8.6391999999999997E-2</v>
      </c>
      <c r="H89" s="135">
        <v>8.7022000000000002E-2</v>
      </c>
      <c r="I89" s="135">
        <v>8.7474999999999997E-2</v>
      </c>
      <c r="J89" s="135">
        <v>8.7863999999999998E-2</v>
      </c>
      <c r="K89" s="135">
        <v>8.8203000000000004E-2</v>
      </c>
      <c r="L89" s="135">
        <v>8.8428000000000007E-2</v>
      </c>
      <c r="M89" s="135">
        <v>8.8433999999999999E-2</v>
      </c>
      <c r="N89" s="135">
        <v>8.8325000000000001E-2</v>
      </c>
      <c r="O89" s="135">
        <v>8.8066000000000005E-2</v>
      </c>
      <c r="P89" s="135">
        <v>8.7601999999999999E-2</v>
      </c>
      <c r="Q89" s="135">
        <v>8.6923E-2</v>
      </c>
      <c r="R89" s="135">
        <v>8.6102999999999999E-2</v>
      </c>
      <c r="S89" s="135">
        <v>8.5139000000000006E-2</v>
      </c>
      <c r="T89" s="135">
        <v>8.4037000000000001E-2</v>
      </c>
      <c r="U89" s="135">
        <v>8.2822999999999994E-2</v>
      </c>
      <c r="V89" s="135">
        <v>8.1584000000000004E-2</v>
      </c>
      <c r="W89" s="135">
        <v>8.0390000000000003E-2</v>
      </c>
      <c r="X89" s="135">
        <v>7.9242000000000007E-2</v>
      </c>
      <c r="Y89" s="135">
        <v>7.8127000000000002E-2</v>
      </c>
      <c r="Z89" s="135">
        <v>7.7107999999999996E-2</v>
      </c>
      <c r="AA89" s="135">
        <v>7.6200000000000004E-2</v>
      </c>
      <c r="AB89" s="135">
        <v>7.5408000000000003E-2</v>
      </c>
      <c r="AC89" s="135">
        <v>7.4749999999999997E-2</v>
      </c>
      <c r="AD89" s="135">
        <v>7.4200000000000002E-2</v>
      </c>
      <c r="AE89" s="135">
        <v>7.3778999999999997E-2</v>
      </c>
      <c r="AF89" s="135">
        <v>7.3468000000000006E-2</v>
      </c>
      <c r="AG89" s="135">
        <v>7.3273000000000005E-2</v>
      </c>
      <c r="AH89" s="136">
        <v>-2.1619999999999999E-3</v>
      </c>
    </row>
    <row r="90" spans="1:34" ht="15" customHeight="1" x14ac:dyDescent="0.2">
      <c r="A90" s="5" t="s">
        <v>111</v>
      </c>
      <c r="B90" s="134" t="s">
        <v>362</v>
      </c>
      <c r="C90" s="135">
        <v>2.095396</v>
      </c>
      <c r="D90" s="135">
        <v>2.1328130000000001</v>
      </c>
      <c r="E90" s="135">
        <v>2.0501580000000001</v>
      </c>
      <c r="F90" s="135">
        <v>2.0697749999999999</v>
      </c>
      <c r="G90" s="135">
        <v>2.0881249999999998</v>
      </c>
      <c r="H90" s="135">
        <v>2.1080329999999998</v>
      </c>
      <c r="I90" s="135">
        <v>2.135904</v>
      </c>
      <c r="J90" s="135">
        <v>2.1614640000000001</v>
      </c>
      <c r="K90" s="135">
        <v>2.1875239999999998</v>
      </c>
      <c r="L90" s="135">
        <v>2.213158</v>
      </c>
      <c r="M90" s="135">
        <v>2.2377699999999998</v>
      </c>
      <c r="N90" s="135">
        <v>2.2611089999999998</v>
      </c>
      <c r="O90" s="135">
        <v>2.285444</v>
      </c>
      <c r="P90" s="135">
        <v>2.3100830000000001</v>
      </c>
      <c r="Q90" s="135">
        <v>2.3392379999999999</v>
      </c>
      <c r="R90" s="135">
        <v>2.3687779999999998</v>
      </c>
      <c r="S90" s="135">
        <v>2.398638</v>
      </c>
      <c r="T90" s="135">
        <v>2.4280919999999999</v>
      </c>
      <c r="U90" s="135">
        <v>2.457198</v>
      </c>
      <c r="V90" s="135">
        <v>2.4872230000000002</v>
      </c>
      <c r="W90" s="135">
        <v>2.5179230000000001</v>
      </c>
      <c r="X90" s="135">
        <v>2.5484779999999998</v>
      </c>
      <c r="Y90" s="135">
        <v>2.5793870000000001</v>
      </c>
      <c r="Z90" s="135">
        <v>2.61084</v>
      </c>
      <c r="AA90" s="135">
        <v>2.6422379999999999</v>
      </c>
      <c r="AB90" s="135">
        <v>2.6745000000000001</v>
      </c>
      <c r="AC90" s="135">
        <v>2.7066150000000002</v>
      </c>
      <c r="AD90" s="135">
        <v>2.7386149999999998</v>
      </c>
      <c r="AE90" s="135">
        <v>2.7732429999999999</v>
      </c>
      <c r="AF90" s="135">
        <v>2.8085309999999999</v>
      </c>
      <c r="AG90" s="135">
        <v>2.8441619999999999</v>
      </c>
      <c r="AH90" s="136">
        <v>1.0236E-2</v>
      </c>
    </row>
    <row r="91" spans="1:34" ht="15" customHeight="1" x14ac:dyDescent="0.2">
      <c r="A91" s="5" t="s">
        <v>363</v>
      </c>
      <c r="B91" s="133" t="s">
        <v>364</v>
      </c>
      <c r="C91" s="137">
        <v>11.442263000000001</v>
      </c>
      <c r="D91" s="137">
        <v>11.399754</v>
      </c>
      <c r="E91" s="137">
        <v>11.542944</v>
      </c>
      <c r="F91" s="137">
        <v>11.564495000000001</v>
      </c>
      <c r="G91" s="137">
        <v>11.602633000000001</v>
      </c>
      <c r="H91" s="137">
        <v>11.631674</v>
      </c>
      <c r="I91" s="137">
        <v>11.658117000000001</v>
      </c>
      <c r="J91" s="137">
        <v>11.676036</v>
      </c>
      <c r="K91" s="137">
        <v>11.696097999999999</v>
      </c>
      <c r="L91" s="137">
        <v>11.715014</v>
      </c>
      <c r="M91" s="137">
        <v>11.724257</v>
      </c>
      <c r="N91" s="137">
        <v>11.734935999999999</v>
      </c>
      <c r="O91" s="137">
        <v>11.752254000000001</v>
      </c>
      <c r="P91" s="137">
        <v>11.773948000000001</v>
      </c>
      <c r="Q91" s="137">
        <v>11.803457999999999</v>
      </c>
      <c r="R91" s="137">
        <v>11.840107</v>
      </c>
      <c r="S91" s="137">
        <v>11.878617999999999</v>
      </c>
      <c r="T91" s="137">
        <v>11.919283</v>
      </c>
      <c r="U91" s="137">
        <v>11.961754000000001</v>
      </c>
      <c r="V91" s="137">
        <v>12.005604999999999</v>
      </c>
      <c r="W91" s="137">
        <v>12.050768</v>
      </c>
      <c r="X91" s="137">
        <v>12.095262</v>
      </c>
      <c r="Y91" s="137">
        <v>12.140841999999999</v>
      </c>
      <c r="Z91" s="137">
        <v>12.188027999999999</v>
      </c>
      <c r="AA91" s="137">
        <v>12.237684</v>
      </c>
      <c r="AB91" s="137">
        <v>12.289123999999999</v>
      </c>
      <c r="AC91" s="137">
        <v>12.343386000000001</v>
      </c>
      <c r="AD91" s="137">
        <v>12.397774999999999</v>
      </c>
      <c r="AE91" s="137">
        <v>12.457947000000001</v>
      </c>
      <c r="AF91" s="137">
        <v>12.520464</v>
      </c>
      <c r="AG91" s="137">
        <v>12.58447</v>
      </c>
      <c r="AH91" s="138">
        <v>3.1770000000000001E-3</v>
      </c>
    </row>
    <row r="92" spans="1:34" ht="16" x14ac:dyDescent="0.2">
      <c r="A92" s="5" t="s">
        <v>365</v>
      </c>
      <c r="B92" s="134" t="s">
        <v>366</v>
      </c>
      <c r="C92" s="135">
        <v>7.8133999999999995E-2</v>
      </c>
      <c r="D92" s="135">
        <v>8.9459999999999998E-2</v>
      </c>
      <c r="E92" s="135">
        <v>9.9012000000000003E-2</v>
      </c>
      <c r="F92" s="135">
        <v>0.108281</v>
      </c>
      <c r="G92" s="135">
        <v>0.11738</v>
      </c>
      <c r="H92" s="135">
        <v>0.126529</v>
      </c>
      <c r="I92" s="135">
        <v>0.13586699999999999</v>
      </c>
      <c r="J92" s="135">
        <v>0.145236</v>
      </c>
      <c r="K92" s="135">
        <v>0.154673</v>
      </c>
      <c r="L92" s="135">
        <v>0.16417200000000001</v>
      </c>
      <c r="M92" s="135">
        <v>0.17386699999999999</v>
      </c>
      <c r="N92" s="135">
        <v>0.18379300000000001</v>
      </c>
      <c r="O92" s="135">
        <v>0.19391700000000001</v>
      </c>
      <c r="P92" s="135">
        <v>0.20421900000000001</v>
      </c>
      <c r="Q92" s="135">
        <v>0.214726</v>
      </c>
      <c r="R92" s="135">
        <v>0.22539300000000001</v>
      </c>
      <c r="S92" s="135">
        <v>0.23625399999999999</v>
      </c>
      <c r="T92" s="135">
        <v>0.247311</v>
      </c>
      <c r="U92" s="135">
        <v>0.25860100000000003</v>
      </c>
      <c r="V92" s="135">
        <v>0.27011499999999999</v>
      </c>
      <c r="W92" s="135">
        <v>0.28189500000000001</v>
      </c>
      <c r="X92" s="135">
        <v>0.29394199999999998</v>
      </c>
      <c r="Y92" s="135">
        <v>0.30629499999999998</v>
      </c>
      <c r="Z92" s="135">
        <v>0.31898300000000002</v>
      </c>
      <c r="AA92" s="135">
        <v>0.33201700000000001</v>
      </c>
      <c r="AB92" s="135">
        <v>0.34545999999999999</v>
      </c>
      <c r="AC92" s="135">
        <v>0.35925099999999999</v>
      </c>
      <c r="AD92" s="135">
        <v>0.373388</v>
      </c>
      <c r="AE92" s="135">
        <v>0.38795400000000002</v>
      </c>
      <c r="AF92" s="135">
        <v>0.40290599999999999</v>
      </c>
      <c r="AG92" s="135">
        <v>0.41825600000000002</v>
      </c>
      <c r="AH92" s="136">
        <v>5.7514999999999997E-2</v>
      </c>
    </row>
    <row r="93" spans="1:34" ht="15" customHeight="1" x14ac:dyDescent="0.2">
      <c r="A93" s="5" t="s">
        <v>112</v>
      </c>
      <c r="B93" s="133" t="s">
        <v>367</v>
      </c>
      <c r="C93" s="137">
        <v>11.364127999999999</v>
      </c>
      <c r="D93" s="137">
        <v>11.310293</v>
      </c>
      <c r="E93" s="137">
        <v>11.443932999999999</v>
      </c>
      <c r="F93" s="137">
        <v>11.456213999999999</v>
      </c>
      <c r="G93" s="137">
        <v>11.485251999999999</v>
      </c>
      <c r="H93" s="137">
        <v>11.505145000000001</v>
      </c>
      <c r="I93" s="137">
        <v>11.52225</v>
      </c>
      <c r="J93" s="137">
        <v>11.530799999999999</v>
      </c>
      <c r="K93" s="137">
        <v>11.541426</v>
      </c>
      <c r="L93" s="137">
        <v>11.550841</v>
      </c>
      <c r="M93" s="137">
        <v>11.55039</v>
      </c>
      <c r="N93" s="137">
        <v>11.551143</v>
      </c>
      <c r="O93" s="137">
        <v>11.558337</v>
      </c>
      <c r="P93" s="137">
        <v>11.569729000000001</v>
      </c>
      <c r="Q93" s="137">
        <v>11.588733</v>
      </c>
      <c r="R93" s="137">
        <v>11.614715</v>
      </c>
      <c r="S93" s="137">
        <v>11.642365</v>
      </c>
      <c r="T93" s="137">
        <v>11.671972</v>
      </c>
      <c r="U93" s="137">
        <v>11.703153</v>
      </c>
      <c r="V93" s="137">
        <v>11.73549</v>
      </c>
      <c r="W93" s="137">
        <v>11.768872999999999</v>
      </c>
      <c r="X93" s="137">
        <v>11.80132</v>
      </c>
      <c r="Y93" s="137">
        <v>11.834547000000001</v>
      </c>
      <c r="Z93" s="137">
        <v>11.869045</v>
      </c>
      <c r="AA93" s="137">
        <v>11.905666999999999</v>
      </c>
      <c r="AB93" s="137">
        <v>11.943664</v>
      </c>
      <c r="AC93" s="137">
        <v>11.984135</v>
      </c>
      <c r="AD93" s="137">
        <v>12.024387000000001</v>
      </c>
      <c r="AE93" s="137">
        <v>12.069993</v>
      </c>
      <c r="AF93" s="137">
        <v>12.117558000000001</v>
      </c>
      <c r="AG93" s="137">
        <v>12.166214</v>
      </c>
      <c r="AH93" s="138">
        <v>2.2759999999999998E-3</v>
      </c>
    </row>
    <row r="94" spans="1:34" ht="15" customHeight="1" x14ac:dyDescent="0.2"/>
    <row r="95" spans="1:34" ht="15" customHeight="1" x14ac:dyDescent="0.2">
      <c r="A95" s="5" t="s">
        <v>113</v>
      </c>
      <c r="B95" s="133" t="s">
        <v>114</v>
      </c>
      <c r="C95" s="137">
        <v>9.4238949999999999</v>
      </c>
      <c r="D95" s="137">
        <v>9.4766209999999997</v>
      </c>
      <c r="E95" s="137">
        <v>9.4891740000000002</v>
      </c>
      <c r="F95" s="137">
        <v>9.2576630000000009</v>
      </c>
      <c r="G95" s="137">
        <v>9.0444969999999998</v>
      </c>
      <c r="H95" s="137">
        <v>8.7810249999999996</v>
      </c>
      <c r="I95" s="137">
        <v>8.504918</v>
      </c>
      <c r="J95" s="137">
        <v>8.3134200000000007</v>
      </c>
      <c r="K95" s="137">
        <v>8.2309839999999994</v>
      </c>
      <c r="L95" s="137">
        <v>8.1764799999999997</v>
      </c>
      <c r="M95" s="137">
        <v>8.1923200000000005</v>
      </c>
      <c r="N95" s="137">
        <v>8.1850590000000008</v>
      </c>
      <c r="O95" s="137">
        <v>8.1644249999999996</v>
      </c>
      <c r="P95" s="137">
        <v>8.1701149999999991</v>
      </c>
      <c r="Q95" s="137">
        <v>8.1734690000000008</v>
      </c>
      <c r="R95" s="137">
        <v>8.1987780000000008</v>
      </c>
      <c r="S95" s="137">
        <v>8.2248529999999995</v>
      </c>
      <c r="T95" s="137">
        <v>8.2395200000000006</v>
      </c>
      <c r="U95" s="137">
        <v>8.258127</v>
      </c>
      <c r="V95" s="137">
        <v>8.2924489999999995</v>
      </c>
      <c r="W95" s="137">
        <v>8.3307179999999992</v>
      </c>
      <c r="X95" s="137">
        <v>8.3672699999999995</v>
      </c>
      <c r="Y95" s="137">
        <v>8.4060900000000007</v>
      </c>
      <c r="Z95" s="137">
        <v>8.4239080000000008</v>
      </c>
      <c r="AA95" s="137">
        <v>8.4097259999999991</v>
      </c>
      <c r="AB95" s="137">
        <v>8.4392980000000009</v>
      </c>
      <c r="AC95" s="137">
        <v>8.4727250000000005</v>
      </c>
      <c r="AD95" s="137">
        <v>8.5036819999999995</v>
      </c>
      <c r="AE95" s="137">
        <v>8.5330150000000007</v>
      </c>
      <c r="AF95" s="137">
        <v>8.5858139999999992</v>
      </c>
      <c r="AG95" s="137">
        <v>8.6392950000000006</v>
      </c>
      <c r="AH95" s="138">
        <v>-2.8930000000000002E-3</v>
      </c>
    </row>
    <row r="96" spans="1:34" ht="15" customHeight="1" x14ac:dyDescent="0.2"/>
    <row r="97" spans="1:34" ht="15" customHeight="1" x14ac:dyDescent="0.2">
      <c r="B97" s="133" t="s">
        <v>368</v>
      </c>
    </row>
    <row r="98" spans="1:34" ht="15" customHeight="1" x14ac:dyDescent="0.2">
      <c r="A98" s="5" t="s">
        <v>115</v>
      </c>
      <c r="B98" s="134" t="s">
        <v>90</v>
      </c>
      <c r="C98" s="135">
        <v>6.5176100000000003</v>
      </c>
      <c r="D98" s="135">
        <v>6.5797939999999997</v>
      </c>
      <c r="E98" s="135">
        <v>6.719017</v>
      </c>
      <c r="F98" s="135">
        <v>6.6574369999999998</v>
      </c>
      <c r="G98" s="135">
        <v>6.6101789999999996</v>
      </c>
      <c r="H98" s="135">
        <v>6.5457239999999999</v>
      </c>
      <c r="I98" s="135">
        <v>6.4678079999999998</v>
      </c>
      <c r="J98" s="135">
        <v>6.3960290000000004</v>
      </c>
      <c r="K98" s="135">
        <v>6.3388580000000001</v>
      </c>
      <c r="L98" s="135">
        <v>6.2831239999999999</v>
      </c>
      <c r="M98" s="135">
        <v>6.23278</v>
      </c>
      <c r="N98" s="135">
        <v>6.1810980000000004</v>
      </c>
      <c r="O98" s="135">
        <v>6.1299760000000001</v>
      </c>
      <c r="P98" s="135">
        <v>6.0836779999999999</v>
      </c>
      <c r="Q98" s="135">
        <v>6.0370229999999996</v>
      </c>
      <c r="R98" s="135">
        <v>5.9961060000000002</v>
      </c>
      <c r="S98" s="135">
        <v>5.9552639999999997</v>
      </c>
      <c r="T98" s="135">
        <v>5.9142479999999997</v>
      </c>
      <c r="U98" s="135">
        <v>5.8764120000000002</v>
      </c>
      <c r="V98" s="135">
        <v>5.8410479999999998</v>
      </c>
      <c r="W98" s="135">
        <v>5.8100569999999996</v>
      </c>
      <c r="X98" s="135">
        <v>5.7785630000000001</v>
      </c>
      <c r="Y98" s="135">
        <v>5.7465979999999997</v>
      </c>
      <c r="Z98" s="135">
        <v>5.7128560000000004</v>
      </c>
      <c r="AA98" s="135">
        <v>5.6761869999999996</v>
      </c>
      <c r="AB98" s="135">
        <v>5.6446269999999998</v>
      </c>
      <c r="AC98" s="135">
        <v>5.6148110000000004</v>
      </c>
      <c r="AD98" s="135">
        <v>5.5842109999999998</v>
      </c>
      <c r="AE98" s="135">
        <v>5.5536009999999996</v>
      </c>
      <c r="AF98" s="135">
        <v>5.5260889999999998</v>
      </c>
      <c r="AG98" s="135">
        <v>5.4985140000000001</v>
      </c>
      <c r="AH98" s="136">
        <v>-5.6519999999999999E-3</v>
      </c>
    </row>
    <row r="99" spans="1:34" ht="15" customHeight="1" x14ac:dyDescent="0.2">
      <c r="A99" s="5" t="s">
        <v>116</v>
      </c>
      <c r="B99" s="134" t="s">
        <v>92</v>
      </c>
      <c r="C99" s="135">
        <v>2.3661279999999998</v>
      </c>
      <c r="D99" s="135">
        <v>2.249679</v>
      </c>
      <c r="E99" s="135">
        <v>2.5276879999999999</v>
      </c>
      <c r="F99" s="135">
        <v>2.5249380000000001</v>
      </c>
      <c r="G99" s="135">
        <v>2.525652</v>
      </c>
      <c r="H99" s="135">
        <v>2.517709</v>
      </c>
      <c r="I99" s="135">
        <v>2.5029840000000001</v>
      </c>
      <c r="J99" s="135">
        <v>2.5015149999999999</v>
      </c>
      <c r="K99" s="135">
        <v>2.5183879999999998</v>
      </c>
      <c r="L99" s="135">
        <v>2.5397400000000001</v>
      </c>
      <c r="M99" s="135">
        <v>2.5736490000000001</v>
      </c>
      <c r="N99" s="135">
        <v>2.6041159999999999</v>
      </c>
      <c r="O99" s="135">
        <v>2.633105</v>
      </c>
      <c r="P99" s="135">
        <v>2.6681650000000001</v>
      </c>
      <c r="Q99" s="135">
        <v>2.7033809999999998</v>
      </c>
      <c r="R99" s="135">
        <v>2.7458749999999998</v>
      </c>
      <c r="S99" s="135">
        <v>2.7894359999999998</v>
      </c>
      <c r="T99" s="135">
        <v>2.833351</v>
      </c>
      <c r="U99" s="135">
        <v>2.8775059999999999</v>
      </c>
      <c r="V99" s="135">
        <v>2.9244509999999999</v>
      </c>
      <c r="W99" s="135">
        <v>2.97437</v>
      </c>
      <c r="X99" s="135">
        <v>3.0230250000000001</v>
      </c>
      <c r="Y99" s="135">
        <v>3.0741309999999999</v>
      </c>
      <c r="Z99" s="135">
        <v>3.1203400000000001</v>
      </c>
      <c r="AA99" s="135">
        <v>3.161524</v>
      </c>
      <c r="AB99" s="135">
        <v>3.2111999999999998</v>
      </c>
      <c r="AC99" s="135">
        <v>3.2631899999999998</v>
      </c>
      <c r="AD99" s="135">
        <v>3.3150170000000001</v>
      </c>
      <c r="AE99" s="135">
        <v>3.3689369999999998</v>
      </c>
      <c r="AF99" s="135">
        <v>3.4285139999999998</v>
      </c>
      <c r="AG99" s="135">
        <v>3.4900869999999999</v>
      </c>
      <c r="AH99" s="136">
        <v>1.304E-2</v>
      </c>
    </row>
    <row r="100" spans="1:34" ht="15" customHeight="1" x14ac:dyDescent="0.2">
      <c r="A100" s="5" t="s">
        <v>117</v>
      </c>
      <c r="B100" s="134" t="s">
        <v>94</v>
      </c>
      <c r="C100" s="135">
        <v>2.8620719999999999</v>
      </c>
      <c r="D100" s="135">
        <v>2.8621110000000001</v>
      </c>
      <c r="E100" s="135">
        <v>2.8693629999999999</v>
      </c>
      <c r="F100" s="135">
        <v>2.845701</v>
      </c>
      <c r="G100" s="135">
        <v>2.8286739999999999</v>
      </c>
      <c r="H100" s="135">
        <v>2.8041269999999998</v>
      </c>
      <c r="I100" s="135">
        <v>2.7742360000000001</v>
      </c>
      <c r="J100" s="135">
        <v>2.753495</v>
      </c>
      <c r="K100" s="135">
        <v>2.745571</v>
      </c>
      <c r="L100" s="135">
        <v>2.7412429999999999</v>
      </c>
      <c r="M100" s="135">
        <v>2.7437930000000001</v>
      </c>
      <c r="N100" s="135">
        <v>2.7436180000000001</v>
      </c>
      <c r="O100" s="135">
        <v>2.7428279999999998</v>
      </c>
      <c r="P100" s="135">
        <v>2.7459570000000002</v>
      </c>
      <c r="Q100" s="135">
        <v>2.7484350000000002</v>
      </c>
      <c r="R100" s="135">
        <v>2.7545540000000002</v>
      </c>
      <c r="S100" s="135">
        <v>2.760983</v>
      </c>
      <c r="T100" s="135">
        <v>2.7658499999999999</v>
      </c>
      <c r="U100" s="135">
        <v>2.7711410000000001</v>
      </c>
      <c r="V100" s="135">
        <v>2.7775500000000002</v>
      </c>
      <c r="W100" s="135">
        <v>2.784608</v>
      </c>
      <c r="X100" s="135">
        <v>2.7911830000000002</v>
      </c>
      <c r="Y100" s="135">
        <v>2.7979059999999998</v>
      </c>
      <c r="Z100" s="135">
        <v>2.8029660000000001</v>
      </c>
      <c r="AA100" s="135">
        <v>2.8050549999999999</v>
      </c>
      <c r="AB100" s="135">
        <v>2.8125779999999998</v>
      </c>
      <c r="AC100" s="135">
        <v>2.8216329999999998</v>
      </c>
      <c r="AD100" s="135">
        <v>2.8313160000000002</v>
      </c>
      <c r="AE100" s="135">
        <v>2.8414419999999998</v>
      </c>
      <c r="AF100" s="135">
        <v>2.8551380000000002</v>
      </c>
      <c r="AG100" s="135">
        <v>2.8691</v>
      </c>
      <c r="AH100" s="136">
        <v>8.2000000000000001E-5</v>
      </c>
    </row>
    <row r="101" spans="1:34" ht="16" x14ac:dyDescent="0.2">
      <c r="A101" s="5" t="s">
        <v>118</v>
      </c>
      <c r="B101" s="134" t="s">
        <v>96</v>
      </c>
      <c r="C101" s="135">
        <v>0.852572</v>
      </c>
      <c r="D101" s="135">
        <v>0.84570500000000004</v>
      </c>
      <c r="E101" s="135">
        <v>0.840893</v>
      </c>
      <c r="F101" s="135">
        <v>0.82060500000000003</v>
      </c>
      <c r="G101" s="135">
        <v>0.80176700000000001</v>
      </c>
      <c r="H101" s="135">
        <v>0.78106699999999996</v>
      </c>
      <c r="I101" s="135">
        <v>0.75994600000000001</v>
      </c>
      <c r="J101" s="135">
        <v>0.74435399999999996</v>
      </c>
      <c r="K101" s="135">
        <v>0.73512299999999997</v>
      </c>
      <c r="L101" s="135">
        <v>0.72789599999999999</v>
      </c>
      <c r="M101" s="135">
        <v>0.72524200000000005</v>
      </c>
      <c r="N101" s="135">
        <v>0.72207699999999997</v>
      </c>
      <c r="O101" s="135">
        <v>0.71875999999999995</v>
      </c>
      <c r="P101" s="135">
        <v>0.71740899999999996</v>
      </c>
      <c r="Q101" s="135">
        <v>0.71611400000000003</v>
      </c>
      <c r="R101" s="135">
        <v>0.71654600000000002</v>
      </c>
      <c r="S101" s="135">
        <v>0.71772800000000003</v>
      </c>
      <c r="T101" s="135">
        <v>0.71899299999999999</v>
      </c>
      <c r="U101" s="135">
        <v>0.72129500000000002</v>
      </c>
      <c r="V101" s="135">
        <v>0.72508700000000004</v>
      </c>
      <c r="W101" s="135">
        <v>0.730016</v>
      </c>
      <c r="X101" s="135">
        <v>0.73563100000000003</v>
      </c>
      <c r="Y101" s="135">
        <v>0.74191499999999999</v>
      </c>
      <c r="Z101" s="135">
        <v>0.74697800000000003</v>
      </c>
      <c r="AA101" s="135">
        <v>0.75020500000000001</v>
      </c>
      <c r="AB101" s="135">
        <v>0.755602</v>
      </c>
      <c r="AC101" s="135">
        <v>0.76100199999999996</v>
      </c>
      <c r="AD101" s="135">
        <v>0.76608200000000004</v>
      </c>
      <c r="AE101" s="135">
        <v>0.77056000000000002</v>
      </c>
      <c r="AF101" s="135">
        <v>0.77597899999999997</v>
      </c>
      <c r="AG101" s="135">
        <v>0.78116699999999994</v>
      </c>
      <c r="AH101" s="136">
        <v>-2.911E-3</v>
      </c>
    </row>
    <row r="102" spans="1:34" ht="16" x14ac:dyDescent="0.2">
      <c r="A102" s="5" t="s">
        <v>119</v>
      </c>
      <c r="B102" s="134" t="s">
        <v>98</v>
      </c>
      <c r="C102" s="135">
        <v>0.27812399999999998</v>
      </c>
      <c r="D102" s="135">
        <v>0.278138</v>
      </c>
      <c r="E102" s="135">
        <v>0.27892099999999997</v>
      </c>
      <c r="F102" s="135">
        <v>0.27679599999999999</v>
      </c>
      <c r="G102" s="135">
        <v>0.27479399999999998</v>
      </c>
      <c r="H102" s="135">
        <v>0.27228400000000003</v>
      </c>
      <c r="I102" s="135">
        <v>0.26948800000000001</v>
      </c>
      <c r="J102" s="135">
        <v>0.26754800000000001</v>
      </c>
      <c r="K102" s="135">
        <v>0.26669399999999999</v>
      </c>
      <c r="L102" s="135">
        <v>0.266098</v>
      </c>
      <c r="M102" s="135">
        <v>0.266262</v>
      </c>
      <c r="N102" s="135">
        <v>0.26614500000000002</v>
      </c>
      <c r="O102" s="135">
        <v>0.26582699999999998</v>
      </c>
      <c r="P102" s="135">
        <v>0.26591100000000001</v>
      </c>
      <c r="Q102" s="135">
        <v>0.26599200000000001</v>
      </c>
      <c r="R102" s="135">
        <v>0.26643600000000001</v>
      </c>
      <c r="S102" s="135">
        <v>0.26704899999999998</v>
      </c>
      <c r="T102" s="135">
        <v>0.26771200000000001</v>
      </c>
      <c r="U102" s="135">
        <v>0.268426</v>
      </c>
      <c r="V102" s="135">
        <v>0.26930100000000001</v>
      </c>
      <c r="W102" s="135">
        <v>0.27027200000000001</v>
      </c>
      <c r="X102" s="135">
        <v>0.27124500000000001</v>
      </c>
      <c r="Y102" s="135">
        <v>0.27222499999999999</v>
      </c>
      <c r="Z102" s="135">
        <v>0.27299200000000001</v>
      </c>
      <c r="AA102" s="135">
        <v>0.27343299999999998</v>
      </c>
      <c r="AB102" s="135">
        <v>0.27432800000000002</v>
      </c>
      <c r="AC102" s="135">
        <v>0.27525699999999997</v>
      </c>
      <c r="AD102" s="135">
        <v>0.27615699999999999</v>
      </c>
      <c r="AE102" s="135">
        <v>0.276976</v>
      </c>
      <c r="AF102" s="135">
        <v>0.278005</v>
      </c>
      <c r="AG102" s="135">
        <v>0.27902399999999999</v>
      </c>
      <c r="AH102" s="136">
        <v>1.08E-4</v>
      </c>
    </row>
    <row r="103" spans="1:34" ht="15" customHeight="1" x14ac:dyDescent="0.2">
      <c r="A103" s="5" t="s">
        <v>120</v>
      </c>
      <c r="B103" s="134" t="s">
        <v>100</v>
      </c>
      <c r="C103" s="135">
        <v>0.65949199999999997</v>
      </c>
      <c r="D103" s="135">
        <v>0.67071400000000003</v>
      </c>
      <c r="E103" s="135">
        <v>0.68189</v>
      </c>
      <c r="F103" s="135">
        <v>0.68078300000000003</v>
      </c>
      <c r="G103" s="135">
        <v>0.68092399999999997</v>
      </c>
      <c r="H103" s="135">
        <v>0.67840999999999996</v>
      </c>
      <c r="I103" s="135">
        <v>0.673794</v>
      </c>
      <c r="J103" s="135">
        <v>0.67220599999999997</v>
      </c>
      <c r="K103" s="135">
        <v>0.67515199999999997</v>
      </c>
      <c r="L103" s="135">
        <v>0.67917499999999997</v>
      </c>
      <c r="M103" s="135">
        <v>0.68642899999999996</v>
      </c>
      <c r="N103" s="135">
        <v>0.69225499999999995</v>
      </c>
      <c r="O103" s="135">
        <v>0.69733299999999998</v>
      </c>
      <c r="P103" s="135">
        <v>0.70373399999999997</v>
      </c>
      <c r="Q103" s="135">
        <v>0.71000600000000003</v>
      </c>
      <c r="R103" s="135">
        <v>0.717561</v>
      </c>
      <c r="S103" s="135">
        <v>0.72531599999999996</v>
      </c>
      <c r="T103" s="135">
        <v>0.73229</v>
      </c>
      <c r="U103" s="135">
        <v>0.73930200000000001</v>
      </c>
      <c r="V103" s="135">
        <v>0.74695</v>
      </c>
      <c r="W103" s="135">
        <v>0.75493100000000002</v>
      </c>
      <c r="X103" s="135">
        <v>0.76273999999999997</v>
      </c>
      <c r="Y103" s="135">
        <v>0.77051800000000004</v>
      </c>
      <c r="Z103" s="135">
        <v>0.77727000000000002</v>
      </c>
      <c r="AA103" s="135">
        <v>0.78232199999999996</v>
      </c>
      <c r="AB103" s="135">
        <v>0.78942800000000002</v>
      </c>
      <c r="AC103" s="135">
        <v>0.79681000000000002</v>
      </c>
      <c r="AD103" s="135">
        <v>0.80415999999999999</v>
      </c>
      <c r="AE103" s="135">
        <v>0.81132700000000002</v>
      </c>
      <c r="AF103" s="135">
        <v>0.81994699999999998</v>
      </c>
      <c r="AG103" s="135">
        <v>0.82863699999999996</v>
      </c>
      <c r="AH103" s="136">
        <v>7.639E-3</v>
      </c>
    </row>
    <row r="104" spans="1:34" ht="15" customHeight="1" x14ac:dyDescent="0.2">
      <c r="A104" s="5" t="s">
        <v>121</v>
      </c>
      <c r="B104" s="134" t="s">
        <v>102</v>
      </c>
      <c r="C104" s="135">
        <v>0.198212</v>
      </c>
      <c r="D104" s="135">
        <v>0.19713800000000001</v>
      </c>
      <c r="E104" s="135">
        <v>0.196626</v>
      </c>
      <c r="F104" s="135">
        <v>0.19251799999999999</v>
      </c>
      <c r="G104" s="135">
        <v>0.18853900000000001</v>
      </c>
      <c r="H104" s="135">
        <v>0.18390300000000001</v>
      </c>
      <c r="I104" s="135">
        <v>0.17897199999999999</v>
      </c>
      <c r="J104" s="135">
        <v>0.175177</v>
      </c>
      <c r="K104" s="135">
        <v>0.172821</v>
      </c>
      <c r="L104" s="135">
        <v>0.17086499999999999</v>
      </c>
      <c r="M104" s="135">
        <v>0.16989799999999999</v>
      </c>
      <c r="N104" s="135">
        <v>0.16869000000000001</v>
      </c>
      <c r="O104" s="135">
        <v>0.167319</v>
      </c>
      <c r="P104" s="135">
        <v>0.16628699999999999</v>
      </c>
      <c r="Q104" s="135">
        <v>0.165155</v>
      </c>
      <c r="R104" s="135">
        <v>0.164302</v>
      </c>
      <c r="S104" s="135">
        <v>0.16352800000000001</v>
      </c>
      <c r="T104" s="135">
        <v>0.162685</v>
      </c>
      <c r="U104" s="135">
        <v>0.161996</v>
      </c>
      <c r="V104" s="135">
        <v>0.161575</v>
      </c>
      <c r="W104" s="135">
        <v>0.16133900000000001</v>
      </c>
      <c r="X104" s="135">
        <v>0.16120799999999999</v>
      </c>
      <c r="Y104" s="135">
        <v>0.16117799999999999</v>
      </c>
      <c r="Z104" s="135">
        <v>0.161019</v>
      </c>
      <c r="AA104" s="135">
        <v>0.16061800000000001</v>
      </c>
      <c r="AB104" s="135">
        <v>0.16084000000000001</v>
      </c>
      <c r="AC104" s="135">
        <v>0.161218</v>
      </c>
      <c r="AD104" s="135">
        <v>0.161666</v>
      </c>
      <c r="AE104" s="135">
        <v>0.162018</v>
      </c>
      <c r="AF104" s="135">
        <v>0.162601</v>
      </c>
      <c r="AG104" s="135">
        <v>0.16316700000000001</v>
      </c>
      <c r="AH104" s="136">
        <v>-6.4640000000000001E-3</v>
      </c>
    </row>
    <row r="105" spans="1:34" ht="15" customHeight="1" x14ac:dyDescent="0.2">
      <c r="A105" s="5" t="s">
        <v>122</v>
      </c>
      <c r="B105" s="134" t="s">
        <v>104</v>
      </c>
      <c r="C105" s="135">
        <v>0.60523800000000005</v>
      </c>
      <c r="D105" s="135">
        <v>0.58602500000000002</v>
      </c>
      <c r="E105" s="135">
        <v>0.57965299999999997</v>
      </c>
      <c r="F105" s="135">
        <v>0.56730999999999998</v>
      </c>
      <c r="G105" s="135">
        <v>0.55839300000000003</v>
      </c>
      <c r="H105" s="135">
        <v>0.54366899999999996</v>
      </c>
      <c r="I105" s="135">
        <v>0.52905100000000005</v>
      </c>
      <c r="J105" s="135">
        <v>0.51962600000000003</v>
      </c>
      <c r="K105" s="135">
        <v>0.51588699999999998</v>
      </c>
      <c r="L105" s="135">
        <v>0.51393200000000006</v>
      </c>
      <c r="M105" s="135">
        <v>0.50837200000000005</v>
      </c>
      <c r="N105" s="135">
        <v>0.50324599999999997</v>
      </c>
      <c r="O105" s="135">
        <v>0.49864900000000001</v>
      </c>
      <c r="P105" s="135">
        <v>0.49589699999999998</v>
      </c>
      <c r="Q105" s="135">
        <v>0.493726</v>
      </c>
      <c r="R105" s="135">
        <v>0.49303900000000001</v>
      </c>
      <c r="S105" s="135">
        <v>0.49262299999999998</v>
      </c>
      <c r="T105" s="135">
        <v>0.49186600000000003</v>
      </c>
      <c r="U105" s="135">
        <v>0.49132399999999998</v>
      </c>
      <c r="V105" s="135">
        <v>0.49140499999999998</v>
      </c>
      <c r="W105" s="135">
        <v>0.48360500000000001</v>
      </c>
      <c r="X105" s="135">
        <v>0.47734500000000002</v>
      </c>
      <c r="Y105" s="135">
        <v>0.472304</v>
      </c>
      <c r="Z105" s="135">
        <v>0.46772599999999998</v>
      </c>
      <c r="AA105" s="135">
        <v>0.46307599999999999</v>
      </c>
      <c r="AB105" s="135">
        <v>0.46041300000000002</v>
      </c>
      <c r="AC105" s="135">
        <v>0.45827099999999998</v>
      </c>
      <c r="AD105" s="135">
        <v>0.45626899999999998</v>
      </c>
      <c r="AE105" s="135">
        <v>0.45429700000000001</v>
      </c>
      <c r="AF105" s="135">
        <v>0.453345</v>
      </c>
      <c r="AG105" s="135">
        <v>0.45293800000000001</v>
      </c>
      <c r="AH105" s="136">
        <v>-9.6159999999999995E-3</v>
      </c>
    </row>
    <row r="106" spans="1:34" ht="15" customHeight="1" x14ac:dyDescent="0.2">
      <c r="A106" s="5" t="s">
        <v>123</v>
      </c>
      <c r="B106" s="134" t="s">
        <v>358</v>
      </c>
      <c r="C106" s="135">
        <v>0.105377</v>
      </c>
      <c r="D106" s="135">
        <v>0.10602200000000001</v>
      </c>
      <c r="E106" s="135">
        <v>0.106973</v>
      </c>
      <c r="F106" s="135">
        <v>0.105974</v>
      </c>
      <c r="G106" s="135">
        <v>0.105045</v>
      </c>
      <c r="H106" s="135">
        <v>0.103745</v>
      </c>
      <c r="I106" s="135">
        <v>0.102253</v>
      </c>
      <c r="J106" s="135">
        <v>0.101371</v>
      </c>
      <c r="K106" s="135">
        <v>0.101248</v>
      </c>
      <c r="L106" s="135">
        <v>0.101302</v>
      </c>
      <c r="M106" s="135">
        <v>0.10192900000000001</v>
      </c>
      <c r="N106" s="135">
        <v>0.10236199999999999</v>
      </c>
      <c r="O106" s="135">
        <v>0.102648</v>
      </c>
      <c r="P106" s="135">
        <v>0.103085</v>
      </c>
      <c r="Q106" s="135">
        <v>0.10340000000000001</v>
      </c>
      <c r="R106" s="135">
        <v>0.103835</v>
      </c>
      <c r="S106" s="135">
        <v>0.104252</v>
      </c>
      <c r="T106" s="135">
        <v>0.104564</v>
      </c>
      <c r="U106" s="135">
        <v>0.104909</v>
      </c>
      <c r="V106" s="135">
        <v>0.105366</v>
      </c>
      <c r="W106" s="135">
        <v>0.105882</v>
      </c>
      <c r="X106" s="135">
        <v>0.106392</v>
      </c>
      <c r="Y106" s="135">
        <v>0.106901</v>
      </c>
      <c r="Z106" s="135">
        <v>0.107243</v>
      </c>
      <c r="AA106" s="135">
        <v>0.107334</v>
      </c>
      <c r="AB106" s="135">
        <v>0.107752</v>
      </c>
      <c r="AC106" s="135">
        <v>0.10818800000000001</v>
      </c>
      <c r="AD106" s="135">
        <v>0.108599</v>
      </c>
      <c r="AE106" s="135">
        <v>0.108947</v>
      </c>
      <c r="AF106" s="135">
        <v>0.10945199999999999</v>
      </c>
      <c r="AG106" s="135">
        <v>0.10994900000000001</v>
      </c>
      <c r="AH106" s="136">
        <v>1.4170000000000001E-3</v>
      </c>
    </row>
    <row r="107" spans="1:34" ht="15" customHeight="1" x14ac:dyDescent="0.2">
      <c r="A107" s="5" t="s">
        <v>124</v>
      </c>
      <c r="B107" s="134" t="s">
        <v>359</v>
      </c>
      <c r="C107" s="135">
        <v>7.6258999999999993E-2</v>
      </c>
      <c r="D107" s="135">
        <v>7.7290999999999999E-2</v>
      </c>
      <c r="E107" s="135">
        <v>7.8511999999999998E-2</v>
      </c>
      <c r="F107" s="135">
        <v>7.8269000000000005E-2</v>
      </c>
      <c r="G107" s="135">
        <v>7.8028E-2</v>
      </c>
      <c r="H107" s="135">
        <v>7.7464000000000005E-2</v>
      </c>
      <c r="I107" s="135">
        <v>7.6702000000000006E-2</v>
      </c>
      <c r="J107" s="135">
        <v>7.6344999999999996E-2</v>
      </c>
      <c r="K107" s="135">
        <v>7.6644000000000004E-2</v>
      </c>
      <c r="L107" s="135">
        <v>7.7166999999999999E-2</v>
      </c>
      <c r="M107" s="135">
        <v>7.8184000000000003E-2</v>
      </c>
      <c r="N107" s="135">
        <v>7.9148999999999997E-2</v>
      </c>
      <c r="O107" s="135">
        <v>8.0100000000000005E-2</v>
      </c>
      <c r="P107" s="135">
        <v>8.1273999999999999E-2</v>
      </c>
      <c r="Q107" s="135">
        <v>8.2463999999999996E-2</v>
      </c>
      <c r="R107" s="135">
        <v>8.3738000000000007E-2</v>
      </c>
      <c r="S107" s="135">
        <v>8.4988999999999995E-2</v>
      </c>
      <c r="T107" s="135">
        <v>8.6143999999999998E-2</v>
      </c>
      <c r="U107" s="135">
        <v>8.7318000000000007E-2</v>
      </c>
      <c r="V107" s="135">
        <v>8.8578000000000004E-2</v>
      </c>
      <c r="W107" s="135">
        <v>8.9883000000000005E-2</v>
      </c>
      <c r="X107" s="135">
        <v>9.1176999999999994E-2</v>
      </c>
      <c r="Y107" s="135">
        <v>9.2465000000000006E-2</v>
      </c>
      <c r="Z107" s="135">
        <v>9.3603000000000006E-2</v>
      </c>
      <c r="AA107" s="135">
        <v>9.4513E-2</v>
      </c>
      <c r="AB107" s="135">
        <v>9.5702999999999996E-2</v>
      </c>
      <c r="AC107" s="135">
        <v>9.6902000000000002E-2</v>
      </c>
      <c r="AD107" s="135">
        <v>9.8073999999999995E-2</v>
      </c>
      <c r="AE107" s="135">
        <v>9.9182999999999993E-2</v>
      </c>
      <c r="AF107" s="135">
        <v>0.100428</v>
      </c>
      <c r="AG107" s="135">
        <v>0.101659</v>
      </c>
      <c r="AH107" s="136">
        <v>9.6290000000000004E-3</v>
      </c>
    </row>
    <row r="108" spans="1:34" ht="15" customHeight="1" x14ac:dyDescent="0.2">
      <c r="A108" s="5" t="s">
        <v>125</v>
      </c>
      <c r="B108" s="134" t="s">
        <v>360</v>
      </c>
      <c r="C108" s="135">
        <v>0.59918000000000005</v>
      </c>
      <c r="D108" s="135">
        <v>0.58746799999999999</v>
      </c>
      <c r="E108" s="135">
        <v>0.58026999999999995</v>
      </c>
      <c r="F108" s="135">
        <v>0.56421399999999999</v>
      </c>
      <c r="G108" s="135">
        <v>0.55156700000000003</v>
      </c>
      <c r="H108" s="135">
        <v>0.53913800000000001</v>
      </c>
      <c r="I108" s="135">
        <v>0.52743499999999999</v>
      </c>
      <c r="J108" s="135">
        <v>0.520648</v>
      </c>
      <c r="K108" s="135">
        <v>0.51949999999999996</v>
      </c>
      <c r="L108" s="135">
        <v>0.521034</v>
      </c>
      <c r="M108" s="135">
        <v>0.52683999999999997</v>
      </c>
      <c r="N108" s="135">
        <v>0.53273899999999996</v>
      </c>
      <c r="O108" s="135">
        <v>0.53917599999999999</v>
      </c>
      <c r="P108" s="135">
        <v>0.54765799999999998</v>
      </c>
      <c r="Q108" s="135">
        <v>0.55654099999999995</v>
      </c>
      <c r="R108" s="135">
        <v>0.56699100000000002</v>
      </c>
      <c r="S108" s="135">
        <v>0.57785299999999995</v>
      </c>
      <c r="T108" s="135">
        <v>0.58818700000000002</v>
      </c>
      <c r="U108" s="135">
        <v>0.59843599999999997</v>
      </c>
      <c r="V108" s="135">
        <v>0.60877599999999998</v>
      </c>
      <c r="W108" s="135">
        <v>0.61862700000000004</v>
      </c>
      <c r="X108" s="135">
        <v>0.62712100000000004</v>
      </c>
      <c r="Y108" s="135">
        <v>0.63432599999999995</v>
      </c>
      <c r="Z108" s="135">
        <v>0.63983199999999996</v>
      </c>
      <c r="AA108" s="135">
        <v>0.64364600000000005</v>
      </c>
      <c r="AB108" s="135">
        <v>0.64912599999999998</v>
      </c>
      <c r="AC108" s="135">
        <v>0.65459599999999996</v>
      </c>
      <c r="AD108" s="135">
        <v>0.65982700000000005</v>
      </c>
      <c r="AE108" s="135">
        <v>0.66472799999999999</v>
      </c>
      <c r="AF108" s="135">
        <v>0.67066099999999995</v>
      </c>
      <c r="AG108" s="135">
        <v>0.67649000000000004</v>
      </c>
      <c r="AH108" s="136">
        <v>4.0530000000000002E-3</v>
      </c>
    </row>
    <row r="109" spans="1:34" ht="15" customHeight="1" x14ac:dyDescent="0.2">
      <c r="A109" s="5" t="s">
        <v>126</v>
      </c>
      <c r="B109" s="134" t="s">
        <v>361</v>
      </c>
      <c r="C109" s="135">
        <v>0.24829899999999999</v>
      </c>
      <c r="D109" s="135">
        <v>0.23999799999999999</v>
      </c>
      <c r="E109" s="135">
        <v>0.23347200000000001</v>
      </c>
      <c r="F109" s="135">
        <v>0.223297</v>
      </c>
      <c r="G109" s="135">
        <v>0.214388</v>
      </c>
      <c r="H109" s="135">
        <v>0.205396</v>
      </c>
      <c r="I109" s="135">
        <v>0.19658</v>
      </c>
      <c r="J109" s="135">
        <v>0.18945300000000001</v>
      </c>
      <c r="K109" s="135">
        <v>0.18418899999999999</v>
      </c>
      <c r="L109" s="135">
        <v>0.17962400000000001</v>
      </c>
      <c r="M109" s="135">
        <v>0.17621800000000001</v>
      </c>
      <c r="N109" s="135">
        <v>0.17250399999999999</v>
      </c>
      <c r="O109" s="135">
        <v>0.168653</v>
      </c>
      <c r="P109" s="135">
        <v>0.165104</v>
      </c>
      <c r="Q109" s="135">
        <v>0.16134599999999999</v>
      </c>
      <c r="R109" s="135">
        <v>0.157697</v>
      </c>
      <c r="S109" s="135">
        <v>0.15382100000000001</v>
      </c>
      <c r="T109" s="135">
        <v>0.14987300000000001</v>
      </c>
      <c r="U109" s="135">
        <v>0.146035</v>
      </c>
      <c r="V109" s="135">
        <v>0.142369</v>
      </c>
      <c r="W109" s="135">
        <v>0.13877800000000001</v>
      </c>
      <c r="X109" s="135">
        <v>0.135132</v>
      </c>
      <c r="Y109" s="135">
        <v>0.13143299999999999</v>
      </c>
      <c r="Z109" s="135">
        <v>0.12751199999999999</v>
      </c>
      <c r="AA109" s="135">
        <v>0.123253</v>
      </c>
      <c r="AB109" s="135">
        <v>0.119258</v>
      </c>
      <c r="AC109" s="135">
        <v>0.115164</v>
      </c>
      <c r="AD109" s="135">
        <v>0.110884</v>
      </c>
      <c r="AE109" s="135">
        <v>0.106407</v>
      </c>
      <c r="AF109" s="135">
        <v>0.10184600000000001</v>
      </c>
      <c r="AG109" s="135">
        <v>9.6998000000000001E-2</v>
      </c>
      <c r="AH109" s="136">
        <v>-3.0845999999999998E-2</v>
      </c>
    </row>
    <row r="110" spans="1:34" ht="15" customHeight="1" x14ac:dyDescent="0.2">
      <c r="A110" s="5" t="s">
        <v>127</v>
      </c>
      <c r="B110" s="134" t="s">
        <v>110</v>
      </c>
      <c r="C110" s="135">
        <v>0.224019</v>
      </c>
      <c r="D110" s="135">
        <v>0.24105199999999999</v>
      </c>
      <c r="E110" s="135">
        <v>0.24329300000000001</v>
      </c>
      <c r="F110" s="135">
        <v>0.24054400000000001</v>
      </c>
      <c r="G110" s="135">
        <v>0.238342</v>
      </c>
      <c r="H110" s="135">
        <v>0.23480599999999999</v>
      </c>
      <c r="I110" s="135">
        <v>0.23038900000000001</v>
      </c>
      <c r="J110" s="135">
        <v>0.22733100000000001</v>
      </c>
      <c r="K110" s="135">
        <v>0.22595599999999999</v>
      </c>
      <c r="L110" s="135">
        <v>0.22476299999999999</v>
      </c>
      <c r="M110" s="135">
        <v>0.224268</v>
      </c>
      <c r="N110" s="135">
        <v>0.223133</v>
      </c>
      <c r="O110" s="135">
        <v>0.22134999999999999</v>
      </c>
      <c r="P110" s="135">
        <v>0.21944</v>
      </c>
      <c r="Q110" s="135">
        <v>0.216807</v>
      </c>
      <c r="R110" s="135">
        <v>0.21409600000000001</v>
      </c>
      <c r="S110" s="135">
        <v>0.21102699999999999</v>
      </c>
      <c r="T110" s="135">
        <v>0.207452</v>
      </c>
      <c r="U110" s="135">
        <v>0.203712</v>
      </c>
      <c r="V110" s="135">
        <v>0.20016700000000001</v>
      </c>
      <c r="W110" s="135">
        <v>0.19685</v>
      </c>
      <c r="X110" s="135">
        <v>0.19365199999999999</v>
      </c>
      <c r="Y110" s="135">
        <v>0.190557</v>
      </c>
      <c r="Z110" s="135">
        <v>0.187418</v>
      </c>
      <c r="AA110" s="135">
        <v>0.184145</v>
      </c>
      <c r="AB110" s="135">
        <v>0.18173800000000001</v>
      </c>
      <c r="AC110" s="135">
        <v>0.179699</v>
      </c>
      <c r="AD110" s="135">
        <v>0.1779</v>
      </c>
      <c r="AE110" s="135">
        <v>0.17632999999999999</v>
      </c>
      <c r="AF110" s="135">
        <v>0.17528299999999999</v>
      </c>
      <c r="AG110" s="135">
        <v>0.17450099999999999</v>
      </c>
      <c r="AH110" s="136">
        <v>-8.2920000000000008E-3</v>
      </c>
    </row>
    <row r="111" spans="1:34" ht="15" customHeight="1" x14ac:dyDescent="0.2">
      <c r="A111" s="5" t="s">
        <v>128</v>
      </c>
      <c r="B111" s="134" t="s">
        <v>362</v>
      </c>
      <c r="C111" s="135">
        <v>5.4194519999999997</v>
      </c>
      <c r="D111" s="135">
        <v>5.5221099999999996</v>
      </c>
      <c r="E111" s="135">
        <v>5.2801099999999996</v>
      </c>
      <c r="F111" s="135">
        <v>5.2398920000000002</v>
      </c>
      <c r="G111" s="135">
        <v>5.1974989999999996</v>
      </c>
      <c r="H111" s="135">
        <v>5.1403470000000002</v>
      </c>
      <c r="I111" s="135">
        <v>5.0955919999999999</v>
      </c>
      <c r="J111" s="135">
        <v>5.0751189999999999</v>
      </c>
      <c r="K111" s="135">
        <v>5.0928529999999999</v>
      </c>
      <c r="L111" s="135">
        <v>5.1188950000000002</v>
      </c>
      <c r="M111" s="135">
        <v>5.1700379999999999</v>
      </c>
      <c r="N111" s="135">
        <v>5.2096590000000003</v>
      </c>
      <c r="O111" s="135">
        <v>5.2447330000000001</v>
      </c>
      <c r="P111" s="135">
        <v>5.2881150000000003</v>
      </c>
      <c r="Q111" s="135">
        <v>5.3377109999999997</v>
      </c>
      <c r="R111" s="135">
        <v>5.3934920000000002</v>
      </c>
      <c r="S111" s="135">
        <v>5.4492839999999996</v>
      </c>
      <c r="T111" s="135">
        <v>5.4991459999999996</v>
      </c>
      <c r="U111" s="135">
        <v>5.5499020000000003</v>
      </c>
      <c r="V111" s="135">
        <v>5.6084319999999996</v>
      </c>
      <c r="W111" s="135">
        <v>5.6710520000000004</v>
      </c>
      <c r="X111" s="135">
        <v>5.732939</v>
      </c>
      <c r="Y111" s="135">
        <v>5.7956940000000001</v>
      </c>
      <c r="Z111" s="135">
        <v>5.8509700000000002</v>
      </c>
      <c r="AA111" s="135">
        <v>5.8929010000000002</v>
      </c>
      <c r="AB111" s="135">
        <v>5.9534349999999998</v>
      </c>
      <c r="AC111" s="135">
        <v>6.014259</v>
      </c>
      <c r="AD111" s="135">
        <v>6.0736590000000001</v>
      </c>
      <c r="AE111" s="135">
        <v>6.1360029999999997</v>
      </c>
      <c r="AF111" s="135">
        <v>6.2079149999999998</v>
      </c>
      <c r="AG111" s="135">
        <v>6.2799440000000004</v>
      </c>
      <c r="AH111" s="136">
        <v>4.9240000000000004E-3</v>
      </c>
    </row>
    <row r="112" spans="1:34" ht="15" customHeight="1" x14ac:dyDescent="0.2">
      <c r="A112" s="5" t="s">
        <v>129</v>
      </c>
      <c r="B112" s="198" t="s">
        <v>369</v>
      </c>
      <c r="C112" s="199">
        <v>21.012035000000001</v>
      </c>
      <c r="D112" s="199">
        <v>21.043247000000001</v>
      </c>
      <c r="E112" s="199">
        <v>21.216681999999999</v>
      </c>
      <c r="F112" s="199">
        <v>21.018280000000001</v>
      </c>
      <c r="G112" s="199">
        <v>20.85379</v>
      </c>
      <c r="H112" s="199">
        <v>20.627789</v>
      </c>
      <c r="I112" s="199">
        <v>20.385228999999999</v>
      </c>
      <c r="J112" s="199">
        <v>20.220219</v>
      </c>
      <c r="K112" s="199">
        <v>20.168883999999998</v>
      </c>
      <c r="L112" s="199">
        <v>20.144856999999998</v>
      </c>
      <c r="M112" s="199">
        <v>20.183903000000001</v>
      </c>
      <c r="N112" s="199">
        <v>20.200790000000001</v>
      </c>
      <c r="O112" s="199">
        <v>20.210455</v>
      </c>
      <c r="P112" s="199">
        <v>20.251712999999999</v>
      </c>
      <c r="Q112" s="199">
        <v>20.298100000000002</v>
      </c>
      <c r="R112" s="199">
        <v>20.374268000000001</v>
      </c>
      <c r="S112" s="199">
        <v>20.453151999999999</v>
      </c>
      <c r="T112" s="199">
        <v>20.522358000000001</v>
      </c>
      <c r="U112" s="199">
        <v>20.597715000000001</v>
      </c>
      <c r="V112" s="199">
        <v>20.691054999999999</v>
      </c>
      <c r="W112" s="199">
        <v>20.79027</v>
      </c>
      <c r="X112" s="199">
        <v>20.887352</v>
      </c>
      <c r="Y112" s="199">
        <v>20.988150000000001</v>
      </c>
      <c r="Z112" s="199">
        <v>21.068726000000002</v>
      </c>
      <c r="AA112" s="199">
        <v>21.118212</v>
      </c>
      <c r="AB112" s="199">
        <v>21.216028000000001</v>
      </c>
      <c r="AC112" s="199">
        <v>21.321000999999999</v>
      </c>
      <c r="AD112" s="199">
        <v>21.423819999999999</v>
      </c>
      <c r="AE112" s="199">
        <v>21.530754000000002</v>
      </c>
      <c r="AF112" s="199">
        <v>21.665205</v>
      </c>
      <c r="AG112" s="199">
        <v>21.802175999999999</v>
      </c>
      <c r="AH112" s="200">
        <v>1.2310000000000001E-3</v>
      </c>
    </row>
    <row r="113" spans="1:34" ht="15" customHeight="1" x14ac:dyDescent="0.2">
      <c r="A113" s="5" t="s">
        <v>370</v>
      </c>
      <c r="B113" s="134" t="s">
        <v>371</v>
      </c>
      <c r="C113" s="135">
        <v>7.8133999999999995E-2</v>
      </c>
      <c r="D113" s="135">
        <v>8.9459999999999998E-2</v>
      </c>
      <c r="E113" s="135">
        <v>9.9012000000000003E-2</v>
      </c>
      <c r="F113" s="135">
        <v>0.108281</v>
      </c>
      <c r="G113" s="135">
        <v>0.11738</v>
      </c>
      <c r="H113" s="135">
        <v>0.126529</v>
      </c>
      <c r="I113" s="135">
        <v>0.13586699999999999</v>
      </c>
      <c r="J113" s="135">
        <v>0.145236</v>
      </c>
      <c r="K113" s="135">
        <v>0.154673</v>
      </c>
      <c r="L113" s="135">
        <v>0.16417200000000001</v>
      </c>
      <c r="M113" s="135">
        <v>0.17386699999999999</v>
      </c>
      <c r="N113" s="135">
        <v>0.18379300000000001</v>
      </c>
      <c r="O113" s="135">
        <v>0.19391700000000001</v>
      </c>
      <c r="P113" s="135">
        <v>0.20421900000000001</v>
      </c>
      <c r="Q113" s="135">
        <v>0.214726</v>
      </c>
      <c r="R113" s="135">
        <v>0.22539300000000001</v>
      </c>
      <c r="S113" s="135">
        <v>0.23625399999999999</v>
      </c>
      <c r="T113" s="135">
        <v>0.247311</v>
      </c>
      <c r="U113" s="135">
        <v>0.25860100000000003</v>
      </c>
      <c r="V113" s="135">
        <v>0.27011499999999999</v>
      </c>
      <c r="W113" s="135">
        <v>0.28189500000000001</v>
      </c>
      <c r="X113" s="135">
        <v>0.29394199999999998</v>
      </c>
      <c r="Y113" s="135">
        <v>0.30629499999999998</v>
      </c>
      <c r="Z113" s="135">
        <v>0.31898300000000002</v>
      </c>
      <c r="AA113" s="135">
        <v>0.33201700000000001</v>
      </c>
      <c r="AB113" s="135">
        <v>0.34545999999999999</v>
      </c>
      <c r="AC113" s="135">
        <v>0.35925099999999999</v>
      </c>
      <c r="AD113" s="135">
        <v>0.373388</v>
      </c>
      <c r="AE113" s="135">
        <v>0.38795400000000002</v>
      </c>
      <c r="AF113" s="135">
        <v>0.40290599999999999</v>
      </c>
      <c r="AG113" s="135">
        <v>0.41825600000000002</v>
      </c>
      <c r="AH113" s="136">
        <v>5.7514999999999997E-2</v>
      </c>
    </row>
    <row r="114" spans="1:34" ht="15" customHeight="1" x14ac:dyDescent="0.2">
      <c r="A114" s="5" t="s">
        <v>372</v>
      </c>
      <c r="B114" s="133" t="s">
        <v>373</v>
      </c>
      <c r="C114" s="137">
        <v>20.933900999999999</v>
      </c>
      <c r="D114" s="137">
        <v>20.953786999999998</v>
      </c>
      <c r="E114" s="137">
        <v>21.11767</v>
      </c>
      <c r="F114" s="137">
        <v>20.91</v>
      </c>
      <c r="G114" s="137">
        <v>20.736409999999999</v>
      </c>
      <c r="H114" s="137">
        <v>20.501259000000001</v>
      </c>
      <c r="I114" s="137">
        <v>20.249361</v>
      </c>
      <c r="J114" s="137">
        <v>20.074984000000001</v>
      </c>
      <c r="K114" s="137">
        <v>20.014212000000001</v>
      </c>
      <c r="L114" s="137">
        <v>19.980685999999999</v>
      </c>
      <c r="M114" s="137">
        <v>20.010035999999999</v>
      </c>
      <c r="N114" s="137">
        <v>20.016998000000001</v>
      </c>
      <c r="O114" s="137">
        <v>20.016539000000002</v>
      </c>
      <c r="P114" s="137">
        <v>20.047495000000001</v>
      </c>
      <c r="Q114" s="137">
        <v>20.083373999999999</v>
      </c>
      <c r="R114" s="137">
        <v>20.148873999999999</v>
      </c>
      <c r="S114" s="137">
        <v>20.216898</v>
      </c>
      <c r="T114" s="137">
        <v>20.275047000000001</v>
      </c>
      <c r="U114" s="137">
        <v>20.339113000000001</v>
      </c>
      <c r="V114" s="137">
        <v>20.420940000000002</v>
      </c>
      <c r="W114" s="137">
        <v>20.508375000000001</v>
      </c>
      <c r="X114" s="137">
        <v>20.593409999999999</v>
      </c>
      <c r="Y114" s="137">
        <v>20.681854000000001</v>
      </c>
      <c r="Z114" s="137">
        <v>20.749742999999999</v>
      </c>
      <c r="AA114" s="137">
        <v>20.786196</v>
      </c>
      <c r="AB114" s="137">
        <v>20.870569</v>
      </c>
      <c r="AC114" s="137">
        <v>20.961749999999999</v>
      </c>
      <c r="AD114" s="137">
        <v>21.050432000000001</v>
      </c>
      <c r="AE114" s="137">
        <v>21.142799</v>
      </c>
      <c r="AF114" s="137">
        <v>21.262298999999999</v>
      </c>
      <c r="AG114" s="137">
        <v>21.383918999999999</v>
      </c>
      <c r="AH114" s="138">
        <v>7.0899999999999999E-4</v>
      </c>
    </row>
    <row r="115" spans="1:34" ht="15" customHeight="1" x14ac:dyDescent="0.2"/>
    <row r="116" spans="1:34" ht="15" customHeight="1" x14ac:dyDescent="0.2">
      <c r="B116" s="133" t="s">
        <v>374</v>
      </c>
    </row>
    <row r="117" spans="1:34" ht="15" customHeight="1" x14ac:dyDescent="0.2">
      <c r="A117" s="5" t="s">
        <v>130</v>
      </c>
      <c r="B117" s="134" t="s">
        <v>131</v>
      </c>
      <c r="C117" s="135">
        <v>1.3036000000000001E-2</v>
      </c>
      <c r="D117" s="135">
        <v>1.5200999999999999E-2</v>
      </c>
      <c r="E117" s="135">
        <v>1.7725000000000001E-2</v>
      </c>
      <c r="F117" s="135">
        <v>1.8765E-2</v>
      </c>
      <c r="G117" s="135">
        <v>2.0128E-2</v>
      </c>
      <c r="H117" s="135">
        <v>2.0978E-2</v>
      </c>
      <c r="I117" s="135">
        <v>2.2218999999999999E-2</v>
      </c>
      <c r="J117" s="135">
        <v>2.3290000000000002E-2</v>
      </c>
      <c r="K117" s="135">
        <v>2.4472000000000001E-2</v>
      </c>
      <c r="L117" s="135">
        <v>2.5659000000000001E-2</v>
      </c>
      <c r="M117" s="135">
        <v>2.6859999999999998E-2</v>
      </c>
      <c r="N117" s="135">
        <v>2.7925999999999999E-2</v>
      </c>
      <c r="O117" s="135">
        <v>2.8993999999999999E-2</v>
      </c>
      <c r="P117" s="135">
        <v>3.0058999999999999E-2</v>
      </c>
      <c r="Q117" s="135">
        <v>3.1075999999999999E-2</v>
      </c>
      <c r="R117" s="135">
        <v>3.2084000000000001E-2</v>
      </c>
      <c r="S117" s="135">
        <v>3.3099999999999997E-2</v>
      </c>
      <c r="T117" s="135">
        <v>3.4097000000000002E-2</v>
      </c>
      <c r="U117" s="135">
        <v>3.5104000000000003E-2</v>
      </c>
      <c r="V117" s="135">
        <v>3.6150000000000002E-2</v>
      </c>
      <c r="W117" s="135">
        <v>3.7255000000000003E-2</v>
      </c>
      <c r="X117" s="135">
        <v>3.8367999999999999E-2</v>
      </c>
      <c r="Y117" s="135">
        <v>3.9507E-2</v>
      </c>
      <c r="Z117" s="135">
        <v>4.0661000000000003E-2</v>
      </c>
      <c r="AA117" s="135">
        <v>4.1815999999999999E-2</v>
      </c>
      <c r="AB117" s="135">
        <v>4.3008999999999999E-2</v>
      </c>
      <c r="AC117" s="135">
        <v>4.4201999999999998E-2</v>
      </c>
      <c r="AD117" s="135">
        <v>4.5450999999999998E-2</v>
      </c>
      <c r="AE117" s="135">
        <v>4.6683000000000002E-2</v>
      </c>
      <c r="AF117" s="135">
        <v>4.7979000000000001E-2</v>
      </c>
      <c r="AG117" s="135">
        <v>4.9258000000000003E-2</v>
      </c>
      <c r="AH117" s="136">
        <v>4.5310000000000003E-2</v>
      </c>
    </row>
    <row r="118" spans="1:34" ht="15" customHeight="1" x14ac:dyDescent="0.2">
      <c r="A118" s="5" t="s">
        <v>132</v>
      </c>
      <c r="B118" s="134" t="s">
        <v>133</v>
      </c>
      <c r="C118" s="135">
        <v>4.1923000000000002E-2</v>
      </c>
      <c r="D118" s="135">
        <v>4.5900000000000003E-2</v>
      </c>
      <c r="E118" s="135">
        <v>4.5856000000000001E-2</v>
      </c>
      <c r="F118" s="135">
        <v>4.5131999999999999E-2</v>
      </c>
      <c r="G118" s="135">
        <v>4.4742999999999998E-2</v>
      </c>
      <c r="H118" s="135">
        <v>4.3871E-2</v>
      </c>
      <c r="I118" s="135">
        <v>4.3568999999999997E-2</v>
      </c>
      <c r="J118" s="135">
        <v>4.3343E-2</v>
      </c>
      <c r="K118" s="135">
        <v>4.3447E-2</v>
      </c>
      <c r="L118" s="135">
        <v>4.3559E-2</v>
      </c>
      <c r="M118" s="135">
        <v>4.4141E-2</v>
      </c>
      <c r="N118" s="135">
        <v>4.4365000000000002E-2</v>
      </c>
      <c r="O118" s="135">
        <v>4.4488E-2</v>
      </c>
      <c r="P118" s="135">
        <v>4.4635000000000001E-2</v>
      </c>
      <c r="Q118" s="135">
        <v>4.4823000000000002E-2</v>
      </c>
      <c r="R118" s="135">
        <v>4.4965999999999999E-2</v>
      </c>
      <c r="S118" s="135">
        <v>4.5067000000000003E-2</v>
      </c>
      <c r="T118" s="135">
        <v>4.5217E-2</v>
      </c>
      <c r="U118" s="135">
        <v>4.5376E-2</v>
      </c>
      <c r="V118" s="135">
        <v>4.5571E-2</v>
      </c>
      <c r="W118" s="135">
        <v>4.5716E-2</v>
      </c>
      <c r="X118" s="135">
        <v>4.5920000000000002E-2</v>
      </c>
      <c r="Y118" s="135">
        <v>4.6134000000000001E-2</v>
      </c>
      <c r="Z118" s="135">
        <v>4.6331999999999998E-2</v>
      </c>
      <c r="AA118" s="135">
        <v>4.6518999999999998E-2</v>
      </c>
      <c r="AB118" s="135">
        <v>4.6729E-2</v>
      </c>
      <c r="AC118" s="135">
        <v>4.6861E-2</v>
      </c>
      <c r="AD118" s="135">
        <v>4.6872999999999998E-2</v>
      </c>
      <c r="AE118" s="135">
        <v>4.6947000000000003E-2</v>
      </c>
      <c r="AF118" s="135">
        <v>4.7069E-2</v>
      </c>
      <c r="AG118" s="135">
        <v>4.6927000000000003E-2</v>
      </c>
      <c r="AH118" s="136">
        <v>3.7659999999999998E-3</v>
      </c>
    </row>
    <row r="119" spans="1:34" ht="15" customHeight="1" x14ac:dyDescent="0.2">
      <c r="A119" s="5" t="s">
        <v>134</v>
      </c>
      <c r="B119" s="134" t="s">
        <v>135</v>
      </c>
      <c r="C119" s="135">
        <v>0.225073</v>
      </c>
      <c r="D119" s="135">
        <v>0.25967699999999999</v>
      </c>
      <c r="E119" s="135">
        <v>0.28864099999999998</v>
      </c>
      <c r="F119" s="135">
        <v>0.31246099999999999</v>
      </c>
      <c r="G119" s="135">
        <v>0.33701799999999998</v>
      </c>
      <c r="H119" s="135">
        <v>0.35923899999999998</v>
      </c>
      <c r="I119" s="135">
        <v>0.38372299999999998</v>
      </c>
      <c r="J119" s="135">
        <v>0.40968599999999999</v>
      </c>
      <c r="K119" s="135">
        <v>0.43677700000000003</v>
      </c>
      <c r="L119" s="135">
        <v>0.46326000000000001</v>
      </c>
      <c r="M119" s="135">
        <v>0.496</v>
      </c>
      <c r="N119" s="135">
        <v>0.52372200000000002</v>
      </c>
      <c r="O119" s="135">
        <v>0.55118999999999996</v>
      </c>
      <c r="P119" s="135">
        <v>0.57976499999999997</v>
      </c>
      <c r="Q119" s="135">
        <v>0.609985</v>
      </c>
      <c r="R119" s="135">
        <v>0.64000800000000002</v>
      </c>
      <c r="S119" s="135">
        <v>0.66985499999999998</v>
      </c>
      <c r="T119" s="135">
        <v>0.70087699999999997</v>
      </c>
      <c r="U119" s="135">
        <v>0.73164899999999999</v>
      </c>
      <c r="V119" s="135">
        <v>0.76455600000000001</v>
      </c>
      <c r="W119" s="135">
        <v>0.79729499999999998</v>
      </c>
      <c r="X119" s="135">
        <v>0.83185299999999995</v>
      </c>
      <c r="Y119" s="135">
        <v>0.867645</v>
      </c>
      <c r="Z119" s="135">
        <v>0.90349500000000005</v>
      </c>
      <c r="AA119" s="135">
        <v>0.94094699999999998</v>
      </c>
      <c r="AB119" s="135">
        <v>0.980271</v>
      </c>
      <c r="AC119" s="135">
        <v>1.0188729999999999</v>
      </c>
      <c r="AD119" s="135">
        <v>1.0550440000000001</v>
      </c>
      <c r="AE119" s="135">
        <v>1.093461</v>
      </c>
      <c r="AF119" s="135">
        <v>1.133643</v>
      </c>
      <c r="AG119" s="135">
        <v>1.1686080000000001</v>
      </c>
      <c r="AH119" s="136">
        <v>5.6439999999999997E-2</v>
      </c>
    </row>
    <row r="120" spans="1:34" ht="15" customHeight="1" x14ac:dyDescent="0.2">
      <c r="A120" s="5" t="s">
        <v>136</v>
      </c>
      <c r="B120" s="134" t="s">
        <v>137</v>
      </c>
      <c r="C120" s="135">
        <v>1.73E-4</v>
      </c>
      <c r="D120" s="135">
        <v>1.74E-4</v>
      </c>
      <c r="E120" s="135">
        <v>1.73E-4</v>
      </c>
      <c r="F120" s="135">
        <v>1.6899999999999999E-4</v>
      </c>
      <c r="G120" s="135">
        <v>1.6699999999999999E-4</v>
      </c>
      <c r="H120" s="135">
        <v>1.6200000000000001E-4</v>
      </c>
      <c r="I120" s="135">
        <v>1.6000000000000001E-4</v>
      </c>
      <c r="J120" s="135">
        <v>1.5899999999999999E-4</v>
      </c>
      <c r="K120" s="135">
        <v>1.5799999999999999E-4</v>
      </c>
      <c r="L120" s="135">
        <v>1.5799999999999999E-4</v>
      </c>
      <c r="M120" s="135">
        <v>1.5799999999999999E-4</v>
      </c>
      <c r="N120" s="135">
        <v>1.5799999999999999E-4</v>
      </c>
      <c r="O120" s="135">
        <v>1.5699999999999999E-4</v>
      </c>
      <c r="P120" s="135">
        <v>1.5699999999999999E-4</v>
      </c>
      <c r="Q120" s="135">
        <v>1.5699999999999999E-4</v>
      </c>
      <c r="R120" s="135">
        <v>1.56E-4</v>
      </c>
      <c r="S120" s="135">
        <v>1.56E-4</v>
      </c>
      <c r="T120" s="135">
        <v>1.56E-4</v>
      </c>
      <c r="U120" s="135">
        <v>1.55E-4</v>
      </c>
      <c r="V120" s="135">
        <v>1.55E-4</v>
      </c>
      <c r="W120" s="135">
        <v>1.56E-4</v>
      </c>
      <c r="X120" s="135">
        <v>1.5799999999999999E-4</v>
      </c>
      <c r="Y120" s="135">
        <v>1.6000000000000001E-4</v>
      </c>
      <c r="Z120" s="135">
        <v>1.6100000000000001E-4</v>
      </c>
      <c r="AA120" s="135">
        <v>1.63E-4</v>
      </c>
      <c r="AB120" s="135">
        <v>1.65E-4</v>
      </c>
      <c r="AC120" s="135">
        <v>1.66E-4</v>
      </c>
      <c r="AD120" s="135">
        <v>1.6799999999999999E-4</v>
      </c>
      <c r="AE120" s="135">
        <v>1.6899999999999999E-4</v>
      </c>
      <c r="AF120" s="135">
        <v>1.7100000000000001E-4</v>
      </c>
      <c r="AG120" s="135">
        <v>1.73E-4</v>
      </c>
      <c r="AH120" s="136">
        <v>1.5999999999999999E-5</v>
      </c>
    </row>
    <row r="121" spans="1:34" ht="15" customHeight="1" x14ac:dyDescent="0.2">
      <c r="A121" s="5" t="s">
        <v>138</v>
      </c>
      <c r="B121" s="133" t="s">
        <v>139</v>
      </c>
      <c r="C121" s="137">
        <v>0.28020400000000001</v>
      </c>
      <c r="D121" s="137">
        <v>0.32095099999999999</v>
      </c>
      <c r="E121" s="137">
        <v>0.35239599999999999</v>
      </c>
      <c r="F121" s="137">
        <v>0.376527</v>
      </c>
      <c r="G121" s="137">
        <v>0.402057</v>
      </c>
      <c r="H121" s="137">
        <v>0.42425000000000002</v>
      </c>
      <c r="I121" s="137">
        <v>0.44967099999999999</v>
      </c>
      <c r="J121" s="137">
        <v>0.47647800000000001</v>
      </c>
      <c r="K121" s="137">
        <v>0.50485400000000002</v>
      </c>
      <c r="L121" s="137">
        <v>0.53263499999999997</v>
      </c>
      <c r="M121" s="137">
        <v>0.56716</v>
      </c>
      <c r="N121" s="137">
        <v>0.59616999999999998</v>
      </c>
      <c r="O121" s="137">
        <v>0.62483</v>
      </c>
      <c r="P121" s="137">
        <v>0.65461599999999998</v>
      </c>
      <c r="Q121" s="137">
        <v>0.68604100000000001</v>
      </c>
      <c r="R121" s="137">
        <v>0.71721400000000002</v>
      </c>
      <c r="S121" s="137">
        <v>0.74817800000000001</v>
      </c>
      <c r="T121" s="137">
        <v>0.78034599999999998</v>
      </c>
      <c r="U121" s="137">
        <v>0.81228299999999998</v>
      </c>
      <c r="V121" s="137">
        <v>0.84643199999999996</v>
      </c>
      <c r="W121" s="137">
        <v>0.88042200000000004</v>
      </c>
      <c r="X121" s="137">
        <v>0.91629899999999997</v>
      </c>
      <c r="Y121" s="137">
        <v>0.95344499999999999</v>
      </c>
      <c r="Z121" s="137">
        <v>0.990649</v>
      </c>
      <c r="AA121" s="137">
        <v>1.0294460000000001</v>
      </c>
      <c r="AB121" s="137">
        <v>1.070174</v>
      </c>
      <c r="AC121" s="137">
        <v>1.1101019999999999</v>
      </c>
      <c r="AD121" s="137">
        <v>1.147535</v>
      </c>
      <c r="AE121" s="137">
        <v>1.18726</v>
      </c>
      <c r="AF121" s="137">
        <v>1.2288619999999999</v>
      </c>
      <c r="AG121" s="137">
        <v>1.2649649999999999</v>
      </c>
      <c r="AH121" s="138">
        <v>5.1526000000000002E-2</v>
      </c>
    </row>
    <row r="122" spans="1:34" ht="15" customHeight="1" x14ac:dyDescent="0.2"/>
    <row r="123" spans="1:34" ht="15" customHeight="1" x14ac:dyDescent="0.2">
      <c r="B123" s="133" t="s">
        <v>140</v>
      </c>
    </row>
    <row r="124" spans="1:34" ht="15" customHeight="1" x14ac:dyDescent="0.2">
      <c r="A124" s="5" t="s">
        <v>141</v>
      </c>
      <c r="B124" s="134" t="s">
        <v>142</v>
      </c>
      <c r="C124" s="141">
        <v>5958</v>
      </c>
      <c r="D124" s="141">
        <v>6244</v>
      </c>
      <c r="E124" s="141">
        <v>6198</v>
      </c>
      <c r="F124" s="141">
        <v>6187</v>
      </c>
      <c r="G124" s="141">
        <v>6176</v>
      </c>
      <c r="H124" s="141">
        <v>6165</v>
      </c>
      <c r="I124" s="141">
        <v>6153</v>
      </c>
      <c r="J124" s="141">
        <v>6142</v>
      </c>
      <c r="K124" s="141">
        <v>6130</v>
      </c>
      <c r="L124" s="141">
        <v>6118</v>
      </c>
      <c r="M124" s="141">
        <v>6107</v>
      </c>
      <c r="N124" s="141">
        <v>6095</v>
      </c>
      <c r="O124" s="141">
        <v>6083</v>
      </c>
      <c r="P124" s="141">
        <v>6071</v>
      </c>
      <c r="Q124" s="141">
        <v>6059</v>
      </c>
      <c r="R124" s="141">
        <v>6048</v>
      </c>
      <c r="S124" s="141">
        <v>6036</v>
      </c>
      <c r="T124" s="141">
        <v>6024</v>
      </c>
      <c r="U124" s="141">
        <v>6012</v>
      </c>
      <c r="V124" s="141">
        <v>6000</v>
      </c>
      <c r="W124" s="141">
        <v>5988</v>
      </c>
      <c r="X124" s="141">
        <v>5976</v>
      </c>
      <c r="Y124" s="141">
        <v>5964</v>
      </c>
      <c r="Z124" s="141">
        <v>5952</v>
      </c>
      <c r="AA124" s="141">
        <v>5940</v>
      </c>
      <c r="AB124" s="141">
        <v>5929</v>
      </c>
      <c r="AC124" s="141">
        <v>5917</v>
      </c>
      <c r="AD124" s="141">
        <v>5905</v>
      </c>
      <c r="AE124" s="141">
        <v>5893</v>
      </c>
      <c r="AF124" s="141">
        <v>5881</v>
      </c>
      <c r="AG124" s="141">
        <v>5869</v>
      </c>
      <c r="AH124" s="136">
        <v>-5.0199999999999995E-4</v>
      </c>
    </row>
    <row r="125" spans="1:34" ht="15" customHeight="1" x14ac:dyDescent="0.2">
      <c r="A125" s="5" t="s">
        <v>143</v>
      </c>
      <c r="B125" s="134" t="s">
        <v>144</v>
      </c>
      <c r="C125" s="141">
        <v>5371</v>
      </c>
      <c r="D125" s="141">
        <v>5595</v>
      </c>
      <c r="E125" s="141">
        <v>5569</v>
      </c>
      <c r="F125" s="141">
        <v>5558</v>
      </c>
      <c r="G125" s="141">
        <v>5548</v>
      </c>
      <c r="H125" s="141">
        <v>5538</v>
      </c>
      <c r="I125" s="141">
        <v>5528</v>
      </c>
      <c r="J125" s="141">
        <v>5517</v>
      </c>
      <c r="K125" s="141">
        <v>5507</v>
      </c>
      <c r="L125" s="141">
        <v>5497</v>
      </c>
      <c r="M125" s="141">
        <v>5487</v>
      </c>
      <c r="N125" s="141">
        <v>5477</v>
      </c>
      <c r="O125" s="141">
        <v>5467</v>
      </c>
      <c r="P125" s="141">
        <v>5457</v>
      </c>
      <c r="Q125" s="141">
        <v>5446</v>
      </c>
      <c r="R125" s="141">
        <v>5436</v>
      </c>
      <c r="S125" s="141">
        <v>5426</v>
      </c>
      <c r="T125" s="141">
        <v>5416</v>
      </c>
      <c r="U125" s="141">
        <v>5406</v>
      </c>
      <c r="V125" s="141">
        <v>5396</v>
      </c>
      <c r="W125" s="141">
        <v>5386</v>
      </c>
      <c r="X125" s="141">
        <v>5376</v>
      </c>
      <c r="Y125" s="141">
        <v>5366</v>
      </c>
      <c r="Z125" s="141">
        <v>5355</v>
      </c>
      <c r="AA125" s="141">
        <v>5345</v>
      </c>
      <c r="AB125" s="141">
        <v>5335</v>
      </c>
      <c r="AC125" s="141">
        <v>5325</v>
      </c>
      <c r="AD125" s="141">
        <v>5315</v>
      </c>
      <c r="AE125" s="141">
        <v>5305</v>
      </c>
      <c r="AF125" s="141">
        <v>5295</v>
      </c>
      <c r="AG125" s="141">
        <v>5285</v>
      </c>
      <c r="AH125" s="136">
        <v>-5.3799999999999996E-4</v>
      </c>
    </row>
    <row r="126" spans="1:34" ht="15" customHeight="1" x14ac:dyDescent="0.2">
      <c r="A126" s="5" t="s">
        <v>145</v>
      </c>
      <c r="B126" s="134" t="s">
        <v>146</v>
      </c>
      <c r="C126" s="141">
        <v>6000</v>
      </c>
      <c r="D126" s="141">
        <v>6217</v>
      </c>
      <c r="E126" s="141">
        <v>6172</v>
      </c>
      <c r="F126" s="141">
        <v>6167</v>
      </c>
      <c r="G126" s="141">
        <v>6163</v>
      </c>
      <c r="H126" s="141">
        <v>6159</v>
      </c>
      <c r="I126" s="141">
        <v>6155</v>
      </c>
      <c r="J126" s="141">
        <v>6151</v>
      </c>
      <c r="K126" s="141">
        <v>6147</v>
      </c>
      <c r="L126" s="141">
        <v>6143</v>
      </c>
      <c r="M126" s="141">
        <v>6138</v>
      </c>
      <c r="N126" s="141">
        <v>6134</v>
      </c>
      <c r="O126" s="141">
        <v>6130</v>
      </c>
      <c r="P126" s="141">
        <v>6126</v>
      </c>
      <c r="Q126" s="141">
        <v>6122</v>
      </c>
      <c r="R126" s="141">
        <v>6118</v>
      </c>
      <c r="S126" s="141">
        <v>6114</v>
      </c>
      <c r="T126" s="141">
        <v>6109</v>
      </c>
      <c r="U126" s="141">
        <v>6105</v>
      </c>
      <c r="V126" s="141">
        <v>6101</v>
      </c>
      <c r="W126" s="141">
        <v>6097</v>
      </c>
      <c r="X126" s="141">
        <v>6093</v>
      </c>
      <c r="Y126" s="141">
        <v>6089</v>
      </c>
      <c r="Z126" s="141">
        <v>6084</v>
      </c>
      <c r="AA126" s="141">
        <v>6080</v>
      </c>
      <c r="AB126" s="141">
        <v>6076</v>
      </c>
      <c r="AC126" s="141">
        <v>6072</v>
      </c>
      <c r="AD126" s="141">
        <v>6068</v>
      </c>
      <c r="AE126" s="141">
        <v>6064</v>
      </c>
      <c r="AF126" s="141">
        <v>6059</v>
      </c>
      <c r="AG126" s="141">
        <v>6055</v>
      </c>
      <c r="AH126" s="136">
        <v>3.0400000000000002E-4</v>
      </c>
    </row>
    <row r="127" spans="1:34" ht="15" customHeight="1" x14ac:dyDescent="0.2">
      <c r="A127" s="5" t="s">
        <v>147</v>
      </c>
      <c r="B127" s="134" t="s">
        <v>148</v>
      </c>
      <c r="C127" s="141">
        <v>6410</v>
      </c>
      <c r="D127" s="141">
        <v>6529</v>
      </c>
      <c r="E127" s="141">
        <v>6490</v>
      </c>
      <c r="F127" s="141">
        <v>6489</v>
      </c>
      <c r="G127" s="141">
        <v>6487</v>
      </c>
      <c r="H127" s="141">
        <v>6485</v>
      </c>
      <c r="I127" s="141">
        <v>6483</v>
      </c>
      <c r="J127" s="141">
        <v>6481</v>
      </c>
      <c r="K127" s="141">
        <v>6479</v>
      </c>
      <c r="L127" s="141">
        <v>6477</v>
      </c>
      <c r="M127" s="141">
        <v>6474</v>
      </c>
      <c r="N127" s="141">
        <v>6472</v>
      </c>
      <c r="O127" s="141">
        <v>6470</v>
      </c>
      <c r="P127" s="141">
        <v>6467</v>
      </c>
      <c r="Q127" s="141">
        <v>6465</v>
      </c>
      <c r="R127" s="141">
        <v>6462</v>
      </c>
      <c r="S127" s="141">
        <v>6459</v>
      </c>
      <c r="T127" s="141">
        <v>6457</v>
      </c>
      <c r="U127" s="141">
        <v>6454</v>
      </c>
      <c r="V127" s="141">
        <v>6451</v>
      </c>
      <c r="W127" s="141">
        <v>6449</v>
      </c>
      <c r="X127" s="141">
        <v>6446</v>
      </c>
      <c r="Y127" s="141">
        <v>6443</v>
      </c>
      <c r="Z127" s="141">
        <v>6440</v>
      </c>
      <c r="AA127" s="141">
        <v>6437</v>
      </c>
      <c r="AB127" s="141">
        <v>6434</v>
      </c>
      <c r="AC127" s="141">
        <v>6431</v>
      </c>
      <c r="AD127" s="141">
        <v>6428</v>
      </c>
      <c r="AE127" s="141">
        <v>6426</v>
      </c>
      <c r="AF127" s="141">
        <v>6423</v>
      </c>
      <c r="AG127" s="141">
        <v>6420</v>
      </c>
      <c r="AH127" s="136">
        <v>5.1999999999999997E-5</v>
      </c>
    </row>
    <row r="128" spans="1:34" ht="15" customHeight="1" x14ac:dyDescent="0.2">
      <c r="A128" s="5" t="s">
        <v>149</v>
      </c>
      <c r="B128" s="134" t="s">
        <v>150</v>
      </c>
      <c r="C128" s="141">
        <v>2335</v>
      </c>
      <c r="D128" s="141">
        <v>2486</v>
      </c>
      <c r="E128" s="141">
        <v>2520</v>
      </c>
      <c r="F128" s="141">
        <v>2511</v>
      </c>
      <c r="G128" s="141">
        <v>2503</v>
      </c>
      <c r="H128" s="141">
        <v>2495</v>
      </c>
      <c r="I128" s="141">
        <v>2487</v>
      </c>
      <c r="J128" s="141">
        <v>2479</v>
      </c>
      <c r="K128" s="141">
        <v>2471</v>
      </c>
      <c r="L128" s="141">
        <v>2463</v>
      </c>
      <c r="M128" s="141">
        <v>2455</v>
      </c>
      <c r="N128" s="141">
        <v>2448</v>
      </c>
      <c r="O128" s="141">
        <v>2440</v>
      </c>
      <c r="P128" s="141">
        <v>2432</v>
      </c>
      <c r="Q128" s="141">
        <v>2424</v>
      </c>
      <c r="R128" s="141">
        <v>2417</v>
      </c>
      <c r="S128" s="141">
        <v>2409</v>
      </c>
      <c r="T128" s="141">
        <v>2401</v>
      </c>
      <c r="U128" s="141">
        <v>2393</v>
      </c>
      <c r="V128" s="141">
        <v>2385</v>
      </c>
      <c r="W128" s="141">
        <v>2378</v>
      </c>
      <c r="X128" s="141">
        <v>2370</v>
      </c>
      <c r="Y128" s="141">
        <v>2362</v>
      </c>
      <c r="Z128" s="141">
        <v>2355</v>
      </c>
      <c r="AA128" s="141">
        <v>2347</v>
      </c>
      <c r="AB128" s="141">
        <v>2339</v>
      </c>
      <c r="AC128" s="141">
        <v>2332</v>
      </c>
      <c r="AD128" s="141">
        <v>2324</v>
      </c>
      <c r="AE128" s="141">
        <v>2316</v>
      </c>
      <c r="AF128" s="141">
        <v>2309</v>
      </c>
      <c r="AG128" s="141">
        <v>2301</v>
      </c>
      <c r="AH128" s="136">
        <v>-4.8899999999999996E-4</v>
      </c>
    </row>
    <row r="129" spans="1:34" ht="15" customHeight="1" x14ac:dyDescent="0.2">
      <c r="A129" s="5" t="s">
        <v>151</v>
      </c>
      <c r="B129" s="134" t="s">
        <v>152</v>
      </c>
      <c r="C129" s="141">
        <v>3119</v>
      </c>
      <c r="D129" s="141">
        <v>3304</v>
      </c>
      <c r="E129" s="141">
        <v>3319</v>
      </c>
      <c r="F129" s="141">
        <v>3314</v>
      </c>
      <c r="G129" s="141">
        <v>3310</v>
      </c>
      <c r="H129" s="141">
        <v>3306</v>
      </c>
      <c r="I129" s="141">
        <v>3302</v>
      </c>
      <c r="J129" s="141">
        <v>3297</v>
      </c>
      <c r="K129" s="141">
        <v>3293</v>
      </c>
      <c r="L129" s="141">
        <v>3288</v>
      </c>
      <c r="M129" s="141">
        <v>3284</v>
      </c>
      <c r="N129" s="141">
        <v>3280</v>
      </c>
      <c r="O129" s="141">
        <v>3275</v>
      </c>
      <c r="P129" s="141">
        <v>3271</v>
      </c>
      <c r="Q129" s="141">
        <v>3266</v>
      </c>
      <c r="R129" s="141">
        <v>3262</v>
      </c>
      <c r="S129" s="141">
        <v>3257</v>
      </c>
      <c r="T129" s="141">
        <v>3252</v>
      </c>
      <c r="U129" s="141">
        <v>3248</v>
      </c>
      <c r="V129" s="141">
        <v>3243</v>
      </c>
      <c r="W129" s="141">
        <v>3238</v>
      </c>
      <c r="X129" s="141">
        <v>3234</v>
      </c>
      <c r="Y129" s="141">
        <v>3229</v>
      </c>
      <c r="Z129" s="141">
        <v>3224</v>
      </c>
      <c r="AA129" s="141">
        <v>3220</v>
      </c>
      <c r="AB129" s="141">
        <v>3215</v>
      </c>
      <c r="AC129" s="141">
        <v>3210</v>
      </c>
      <c r="AD129" s="141">
        <v>3206</v>
      </c>
      <c r="AE129" s="141">
        <v>3201</v>
      </c>
      <c r="AF129" s="141">
        <v>3196</v>
      </c>
      <c r="AG129" s="141">
        <v>3191</v>
      </c>
      <c r="AH129" s="136">
        <v>7.6099999999999996E-4</v>
      </c>
    </row>
    <row r="130" spans="1:34" ht="15" customHeight="1" x14ac:dyDescent="0.2">
      <c r="A130" s="5" t="s">
        <v>153</v>
      </c>
      <c r="B130" s="134" t="s">
        <v>154</v>
      </c>
      <c r="C130" s="141">
        <v>1829</v>
      </c>
      <c r="D130" s="141">
        <v>1910</v>
      </c>
      <c r="E130" s="141">
        <v>2015</v>
      </c>
      <c r="F130" s="141">
        <v>2009</v>
      </c>
      <c r="G130" s="141">
        <v>2004</v>
      </c>
      <c r="H130" s="141">
        <v>1999</v>
      </c>
      <c r="I130" s="141">
        <v>1994</v>
      </c>
      <c r="J130" s="141">
        <v>1988</v>
      </c>
      <c r="K130" s="141">
        <v>1983</v>
      </c>
      <c r="L130" s="141">
        <v>1978</v>
      </c>
      <c r="M130" s="141">
        <v>1973</v>
      </c>
      <c r="N130" s="141">
        <v>1967</v>
      </c>
      <c r="O130" s="141">
        <v>1962</v>
      </c>
      <c r="P130" s="141">
        <v>1957</v>
      </c>
      <c r="Q130" s="141">
        <v>1952</v>
      </c>
      <c r="R130" s="141">
        <v>1947</v>
      </c>
      <c r="S130" s="141">
        <v>1942</v>
      </c>
      <c r="T130" s="141">
        <v>1937</v>
      </c>
      <c r="U130" s="141">
        <v>1932</v>
      </c>
      <c r="V130" s="141">
        <v>1927</v>
      </c>
      <c r="W130" s="141">
        <v>1922</v>
      </c>
      <c r="X130" s="141">
        <v>1917</v>
      </c>
      <c r="Y130" s="141">
        <v>1912</v>
      </c>
      <c r="Z130" s="141">
        <v>1907</v>
      </c>
      <c r="AA130" s="141">
        <v>1902</v>
      </c>
      <c r="AB130" s="141">
        <v>1897</v>
      </c>
      <c r="AC130" s="141">
        <v>1892</v>
      </c>
      <c r="AD130" s="141">
        <v>1887</v>
      </c>
      <c r="AE130" s="141">
        <v>1882</v>
      </c>
      <c r="AF130" s="141">
        <v>1877</v>
      </c>
      <c r="AG130" s="141">
        <v>1873</v>
      </c>
      <c r="AH130" s="136">
        <v>7.9299999999999998E-4</v>
      </c>
    </row>
    <row r="131" spans="1:34" ht="15" customHeight="1" x14ac:dyDescent="0.2">
      <c r="A131" s="5" t="s">
        <v>155</v>
      </c>
      <c r="B131" s="134" t="s">
        <v>156</v>
      </c>
      <c r="C131" s="141">
        <v>4810</v>
      </c>
      <c r="D131" s="141">
        <v>4802</v>
      </c>
      <c r="E131" s="141">
        <v>4793</v>
      </c>
      <c r="F131" s="141">
        <v>4780</v>
      </c>
      <c r="G131" s="141">
        <v>4768</v>
      </c>
      <c r="H131" s="141">
        <v>4755</v>
      </c>
      <c r="I131" s="141">
        <v>4742</v>
      </c>
      <c r="J131" s="141">
        <v>4730</v>
      </c>
      <c r="K131" s="141">
        <v>4717</v>
      </c>
      <c r="L131" s="141">
        <v>4704</v>
      </c>
      <c r="M131" s="141">
        <v>4691</v>
      </c>
      <c r="N131" s="141">
        <v>4678</v>
      </c>
      <c r="O131" s="141">
        <v>4664</v>
      </c>
      <c r="P131" s="141">
        <v>4651</v>
      </c>
      <c r="Q131" s="141">
        <v>4638</v>
      </c>
      <c r="R131" s="141">
        <v>4624</v>
      </c>
      <c r="S131" s="141">
        <v>4611</v>
      </c>
      <c r="T131" s="141">
        <v>4597</v>
      </c>
      <c r="U131" s="141">
        <v>4584</v>
      </c>
      <c r="V131" s="141">
        <v>4570</v>
      </c>
      <c r="W131" s="141">
        <v>4557</v>
      </c>
      <c r="X131" s="141">
        <v>4543</v>
      </c>
      <c r="Y131" s="141">
        <v>4530</v>
      </c>
      <c r="Z131" s="141">
        <v>4517</v>
      </c>
      <c r="AA131" s="141">
        <v>4503</v>
      </c>
      <c r="AB131" s="141">
        <v>4490</v>
      </c>
      <c r="AC131" s="141">
        <v>4476</v>
      </c>
      <c r="AD131" s="141">
        <v>4463</v>
      </c>
      <c r="AE131" s="141">
        <v>4450</v>
      </c>
      <c r="AF131" s="141">
        <v>4436</v>
      </c>
      <c r="AG131" s="141">
        <v>4423</v>
      </c>
      <c r="AH131" s="136">
        <v>-2.7920000000000002E-3</v>
      </c>
    </row>
    <row r="132" spans="1:34" ht="15" customHeight="1" x14ac:dyDescent="0.2">
      <c r="A132" s="5" t="s">
        <v>157</v>
      </c>
      <c r="B132" s="134" t="s">
        <v>158</v>
      </c>
      <c r="C132" s="141">
        <v>3335</v>
      </c>
      <c r="D132" s="141">
        <v>3363</v>
      </c>
      <c r="E132" s="141">
        <v>3253</v>
      </c>
      <c r="F132" s="141">
        <v>3243</v>
      </c>
      <c r="G132" s="141">
        <v>3232</v>
      </c>
      <c r="H132" s="141">
        <v>3222</v>
      </c>
      <c r="I132" s="141">
        <v>3212</v>
      </c>
      <c r="J132" s="141">
        <v>3201</v>
      </c>
      <c r="K132" s="141">
        <v>3191</v>
      </c>
      <c r="L132" s="141">
        <v>3180</v>
      </c>
      <c r="M132" s="141">
        <v>3169</v>
      </c>
      <c r="N132" s="141">
        <v>3159</v>
      </c>
      <c r="O132" s="141">
        <v>3148</v>
      </c>
      <c r="P132" s="141">
        <v>3137</v>
      </c>
      <c r="Q132" s="141">
        <v>3126</v>
      </c>
      <c r="R132" s="141">
        <v>3116</v>
      </c>
      <c r="S132" s="141">
        <v>3105</v>
      </c>
      <c r="T132" s="141">
        <v>3094</v>
      </c>
      <c r="U132" s="141">
        <v>3083</v>
      </c>
      <c r="V132" s="141">
        <v>3072</v>
      </c>
      <c r="W132" s="141">
        <v>3061</v>
      </c>
      <c r="X132" s="141">
        <v>3050</v>
      </c>
      <c r="Y132" s="141">
        <v>3039</v>
      </c>
      <c r="Z132" s="141">
        <v>3028</v>
      </c>
      <c r="AA132" s="141">
        <v>3017</v>
      </c>
      <c r="AB132" s="141">
        <v>3005</v>
      </c>
      <c r="AC132" s="141">
        <v>2994</v>
      </c>
      <c r="AD132" s="141">
        <v>2983</v>
      </c>
      <c r="AE132" s="141">
        <v>2972</v>
      </c>
      <c r="AF132" s="141">
        <v>2961</v>
      </c>
      <c r="AG132" s="141">
        <v>2950</v>
      </c>
      <c r="AH132" s="136">
        <v>-4.0810000000000004E-3</v>
      </c>
    </row>
    <row r="133" spans="1:34" ht="15" customHeight="1" x14ac:dyDescent="0.2">
      <c r="A133" s="5" t="s">
        <v>159</v>
      </c>
      <c r="B133" s="133" t="s">
        <v>160</v>
      </c>
      <c r="C133" s="139">
        <v>3994.5471189999998</v>
      </c>
      <c r="D133" s="139">
        <v>4123.486328</v>
      </c>
      <c r="E133" s="139">
        <v>4106.1538090000004</v>
      </c>
      <c r="F133" s="139">
        <v>4092.9008789999998</v>
      </c>
      <c r="G133" s="139">
        <v>4080.1918949999999</v>
      </c>
      <c r="H133" s="139">
        <v>4067.608154</v>
      </c>
      <c r="I133" s="139">
        <v>4055.0151369999999</v>
      </c>
      <c r="J133" s="139">
        <v>4042.108643</v>
      </c>
      <c r="K133" s="139">
        <v>4029.5825199999999</v>
      </c>
      <c r="L133" s="139">
        <v>4016.8515619999998</v>
      </c>
      <c r="M133" s="139">
        <v>4004.033203</v>
      </c>
      <c r="N133" s="139">
        <v>3991.616211</v>
      </c>
      <c r="O133" s="139">
        <v>3978.8229980000001</v>
      </c>
      <c r="P133" s="139">
        <v>3966.1135250000002</v>
      </c>
      <c r="Q133" s="139">
        <v>3953.3046880000002</v>
      </c>
      <c r="R133" s="139">
        <v>3940.9418949999999</v>
      </c>
      <c r="S133" s="139">
        <v>3928.1752929999998</v>
      </c>
      <c r="T133" s="139">
        <v>3915.2416990000002</v>
      </c>
      <c r="U133" s="139">
        <v>3902.5</v>
      </c>
      <c r="V133" s="139">
        <v>3889.59375</v>
      </c>
      <c r="W133" s="139">
        <v>3877.0180660000001</v>
      </c>
      <c r="X133" s="139">
        <v>3864.1130370000001</v>
      </c>
      <c r="Y133" s="139">
        <v>3851.210693</v>
      </c>
      <c r="Z133" s="139">
        <v>3838.2595209999999</v>
      </c>
      <c r="AA133" s="139">
        <v>3825.2751459999999</v>
      </c>
      <c r="AB133" s="139">
        <v>3812.1760250000002</v>
      </c>
      <c r="AC133" s="139">
        <v>3799.3579100000002</v>
      </c>
      <c r="AD133" s="139">
        <v>3786.5341800000001</v>
      </c>
      <c r="AE133" s="139">
        <v>3773.8266600000002</v>
      </c>
      <c r="AF133" s="139">
        <v>3761.2253420000002</v>
      </c>
      <c r="AG133" s="139">
        <v>3748.8479000000002</v>
      </c>
      <c r="AH133" s="138">
        <v>-2.114E-3</v>
      </c>
    </row>
    <row r="134" spans="1:34" ht="15" customHeight="1" x14ac:dyDescent="0.2"/>
    <row r="135" spans="1:34" ht="15" customHeight="1" x14ac:dyDescent="0.2">
      <c r="B135" s="133" t="s">
        <v>161</v>
      </c>
    </row>
    <row r="136" spans="1:34" ht="15" customHeight="1" x14ac:dyDescent="0.2">
      <c r="A136" s="5" t="s">
        <v>162</v>
      </c>
      <c r="B136" s="134" t="s">
        <v>142</v>
      </c>
      <c r="C136" s="141">
        <v>652</v>
      </c>
      <c r="D136" s="141">
        <v>505</v>
      </c>
      <c r="E136" s="141">
        <v>579</v>
      </c>
      <c r="F136" s="141">
        <v>584</v>
      </c>
      <c r="G136" s="141">
        <v>590</v>
      </c>
      <c r="H136" s="141">
        <v>596</v>
      </c>
      <c r="I136" s="141">
        <v>602</v>
      </c>
      <c r="J136" s="141">
        <v>608</v>
      </c>
      <c r="K136" s="141">
        <v>614</v>
      </c>
      <c r="L136" s="141">
        <v>620</v>
      </c>
      <c r="M136" s="141">
        <v>626</v>
      </c>
      <c r="N136" s="141">
        <v>632</v>
      </c>
      <c r="O136" s="141">
        <v>638</v>
      </c>
      <c r="P136" s="141">
        <v>644</v>
      </c>
      <c r="Q136" s="141">
        <v>650</v>
      </c>
      <c r="R136" s="141">
        <v>656</v>
      </c>
      <c r="S136" s="141">
        <v>662</v>
      </c>
      <c r="T136" s="141">
        <v>668</v>
      </c>
      <c r="U136" s="141">
        <v>674</v>
      </c>
      <c r="V136" s="141">
        <v>680</v>
      </c>
      <c r="W136" s="141">
        <v>686</v>
      </c>
      <c r="X136" s="141">
        <v>692</v>
      </c>
      <c r="Y136" s="141">
        <v>698</v>
      </c>
      <c r="Z136" s="141">
        <v>704</v>
      </c>
      <c r="AA136" s="141">
        <v>710</v>
      </c>
      <c r="AB136" s="141">
        <v>716</v>
      </c>
      <c r="AC136" s="141">
        <v>723</v>
      </c>
      <c r="AD136" s="141">
        <v>729</v>
      </c>
      <c r="AE136" s="141">
        <v>735</v>
      </c>
      <c r="AF136" s="141">
        <v>741</v>
      </c>
      <c r="AG136" s="141">
        <v>747</v>
      </c>
      <c r="AH136" s="136">
        <v>4.5440000000000003E-3</v>
      </c>
    </row>
    <row r="137" spans="1:34" ht="15" customHeight="1" x14ac:dyDescent="0.2">
      <c r="A137" s="5" t="s">
        <v>163</v>
      </c>
      <c r="B137" s="134" t="s">
        <v>144</v>
      </c>
      <c r="C137" s="141">
        <v>840</v>
      </c>
      <c r="D137" s="141">
        <v>706</v>
      </c>
      <c r="E137" s="141">
        <v>826</v>
      </c>
      <c r="F137" s="141">
        <v>834</v>
      </c>
      <c r="G137" s="141">
        <v>842</v>
      </c>
      <c r="H137" s="141">
        <v>850</v>
      </c>
      <c r="I137" s="141">
        <v>858</v>
      </c>
      <c r="J137" s="141">
        <v>867</v>
      </c>
      <c r="K137" s="141">
        <v>875</v>
      </c>
      <c r="L137" s="141">
        <v>883</v>
      </c>
      <c r="M137" s="141">
        <v>891</v>
      </c>
      <c r="N137" s="141">
        <v>899</v>
      </c>
      <c r="O137" s="141">
        <v>907</v>
      </c>
      <c r="P137" s="141">
        <v>916</v>
      </c>
      <c r="Q137" s="141">
        <v>924</v>
      </c>
      <c r="R137" s="141">
        <v>932</v>
      </c>
      <c r="S137" s="141">
        <v>940</v>
      </c>
      <c r="T137" s="141">
        <v>948</v>
      </c>
      <c r="U137" s="141">
        <v>956</v>
      </c>
      <c r="V137" s="141">
        <v>965</v>
      </c>
      <c r="W137" s="141">
        <v>973</v>
      </c>
      <c r="X137" s="141">
        <v>981</v>
      </c>
      <c r="Y137" s="141">
        <v>989</v>
      </c>
      <c r="Z137" s="141">
        <v>997</v>
      </c>
      <c r="AA137" s="141">
        <v>1005</v>
      </c>
      <c r="AB137" s="141">
        <v>1014</v>
      </c>
      <c r="AC137" s="141">
        <v>1022</v>
      </c>
      <c r="AD137" s="141">
        <v>1030</v>
      </c>
      <c r="AE137" s="141">
        <v>1038</v>
      </c>
      <c r="AF137" s="141">
        <v>1046</v>
      </c>
      <c r="AG137" s="141">
        <v>1054</v>
      </c>
      <c r="AH137" s="136">
        <v>7.5940000000000001E-3</v>
      </c>
    </row>
    <row r="138" spans="1:34" ht="15" customHeight="1" x14ac:dyDescent="0.2">
      <c r="A138" s="5" t="s">
        <v>164</v>
      </c>
      <c r="B138" s="134" t="s">
        <v>146</v>
      </c>
      <c r="C138" s="141">
        <v>831</v>
      </c>
      <c r="D138" s="141">
        <v>767</v>
      </c>
      <c r="E138" s="141">
        <v>857</v>
      </c>
      <c r="F138" s="141">
        <v>864</v>
      </c>
      <c r="G138" s="141">
        <v>870</v>
      </c>
      <c r="H138" s="141">
        <v>876</v>
      </c>
      <c r="I138" s="141">
        <v>882</v>
      </c>
      <c r="J138" s="141">
        <v>889</v>
      </c>
      <c r="K138" s="141">
        <v>895</v>
      </c>
      <c r="L138" s="141">
        <v>901</v>
      </c>
      <c r="M138" s="141">
        <v>907</v>
      </c>
      <c r="N138" s="141">
        <v>914</v>
      </c>
      <c r="O138" s="141">
        <v>920</v>
      </c>
      <c r="P138" s="141">
        <v>926</v>
      </c>
      <c r="Q138" s="141">
        <v>932</v>
      </c>
      <c r="R138" s="141">
        <v>939</v>
      </c>
      <c r="S138" s="141">
        <v>945</v>
      </c>
      <c r="T138" s="141">
        <v>951</v>
      </c>
      <c r="U138" s="141">
        <v>958</v>
      </c>
      <c r="V138" s="141">
        <v>964</v>
      </c>
      <c r="W138" s="141">
        <v>970</v>
      </c>
      <c r="X138" s="141">
        <v>976</v>
      </c>
      <c r="Y138" s="141">
        <v>983</v>
      </c>
      <c r="Z138" s="141">
        <v>989</v>
      </c>
      <c r="AA138" s="141">
        <v>995</v>
      </c>
      <c r="AB138" s="141">
        <v>1002</v>
      </c>
      <c r="AC138" s="141">
        <v>1008</v>
      </c>
      <c r="AD138" s="141">
        <v>1014</v>
      </c>
      <c r="AE138" s="141">
        <v>1021</v>
      </c>
      <c r="AF138" s="141">
        <v>1027</v>
      </c>
      <c r="AG138" s="141">
        <v>1033</v>
      </c>
      <c r="AH138" s="136">
        <v>7.28E-3</v>
      </c>
    </row>
    <row r="139" spans="1:34" ht="15" customHeight="1" x14ac:dyDescent="0.2">
      <c r="A139" s="5" t="s">
        <v>165</v>
      </c>
      <c r="B139" s="134" t="s">
        <v>148</v>
      </c>
      <c r="C139" s="141">
        <v>975</v>
      </c>
      <c r="D139" s="141">
        <v>956</v>
      </c>
      <c r="E139" s="141">
        <v>1035</v>
      </c>
      <c r="F139" s="141">
        <v>1040</v>
      </c>
      <c r="G139" s="141">
        <v>1046</v>
      </c>
      <c r="H139" s="141">
        <v>1051</v>
      </c>
      <c r="I139" s="141">
        <v>1057</v>
      </c>
      <c r="J139" s="141">
        <v>1062</v>
      </c>
      <c r="K139" s="141">
        <v>1068</v>
      </c>
      <c r="L139" s="141">
        <v>1074</v>
      </c>
      <c r="M139" s="141">
        <v>1079</v>
      </c>
      <c r="N139" s="141">
        <v>1085</v>
      </c>
      <c r="O139" s="141">
        <v>1091</v>
      </c>
      <c r="P139" s="141">
        <v>1096</v>
      </c>
      <c r="Q139" s="141">
        <v>1102</v>
      </c>
      <c r="R139" s="141">
        <v>1108</v>
      </c>
      <c r="S139" s="141">
        <v>1114</v>
      </c>
      <c r="T139" s="141">
        <v>1119</v>
      </c>
      <c r="U139" s="141">
        <v>1125</v>
      </c>
      <c r="V139" s="141">
        <v>1131</v>
      </c>
      <c r="W139" s="141">
        <v>1137</v>
      </c>
      <c r="X139" s="141">
        <v>1142</v>
      </c>
      <c r="Y139" s="141">
        <v>1148</v>
      </c>
      <c r="Z139" s="141">
        <v>1154</v>
      </c>
      <c r="AA139" s="141">
        <v>1160</v>
      </c>
      <c r="AB139" s="141">
        <v>1166</v>
      </c>
      <c r="AC139" s="141">
        <v>1171</v>
      </c>
      <c r="AD139" s="141">
        <v>1177</v>
      </c>
      <c r="AE139" s="141">
        <v>1183</v>
      </c>
      <c r="AF139" s="141">
        <v>1189</v>
      </c>
      <c r="AG139" s="141">
        <v>1195</v>
      </c>
      <c r="AH139" s="136">
        <v>6.8050000000000003E-3</v>
      </c>
    </row>
    <row r="140" spans="1:34" ht="15" customHeight="1" x14ac:dyDescent="0.2">
      <c r="A140" s="5" t="s">
        <v>166</v>
      </c>
      <c r="B140" s="134" t="s">
        <v>150</v>
      </c>
      <c r="C140" s="141">
        <v>2274</v>
      </c>
      <c r="D140" s="141">
        <v>2219</v>
      </c>
      <c r="E140" s="141">
        <v>2359</v>
      </c>
      <c r="F140" s="141">
        <v>2373</v>
      </c>
      <c r="G140" s="141">
        <v>2388</v>
      </c>
      <c r="H140" s="141">
        <v>2402</v>
      </c>
      <c r="I140" s="141">
        <v>2417</v>
      </c>
      <c r="J140" s="141">
        <v>2431</v>
      </c>
      <c r="K140" s="141">
        <v>2445</v>
      </c>
      <c r="L140" s="141">
        <v>2460</v>
      </c>
      <c r="M140" s="141">
        <v>2474</v>
      </c>
      <c r="N140" s="141">
        <v>2488</v>
      </c>
      <c r="O140" s="141">
        <v>2503</v>
      </c>
      <c r="P140" s="141">
        <v>2517</v>
      </c>
      <c r="Q140" s="141">
        <v>2531</v>
      </c>
      <c r="R140" s="141">
        <v>2546</v>
      </c>
      <c r="S140" s="141">
        <v>2560</v>
      </c>
      <c r="T140" s="141">
        <v>2575</v>
      </c>
      <c r="U140" s="141">
        <v>2589</v>
      </c>
      <c r="V140" s="141">
        <v>2603</v>
      </c>
      <c r="W140" s="141">
        <v>2618</v>
      </c>
      <c r="X140" s="141">
        <v>2632</v>
      </c>
      <c r="Y140" s="141">
        <v>2647</v>
      </c>
      <c r="Z140" s="141">
        <v>2661</v>
      </c>
      <c r="AA140" s="141">
        <v>2676</v>
      </c>
      <c r="AB140" s="141">
        <v>2690</v>
      </c>
      <c r="AC140" s="141">
        <v>2705</v>
      </c>
      <c r="AD140" s="141">
        <v>2719</v>
      </c>
      <c r="AE140" s="141">
        <v>2734</v>
      </c>
      <c r="AF140" s="141">
        <v>2748</v>
      </c>
      <c r="AG140" s="141">
        <v>2763</v>
      </c>
      <c r="AH140" s="136">
        <v>6.5139999999999998E-3</v>
      </c>
    </row>
    <row r="141" spans="1:34" ht="16" x14ac:dyDescent="0.2">
      <c r="A141" s="5" t="s">
        <v>167</v>
      </c>
      <c r="B141" s="134" t="s">
        <v>152</v>
      </c>
      <c r="C141" s="141">
        <v>1623</v>
      </c>
      <c r="D141" s="141">
        <v>1710</v>
      </c>
      <c r="E141" s="141">
        <v>1808</v>
      </c>
      <c r="F141" s="141">
        <v>1818</v>
      </c>
      <c r="G141" s="141">
        <v>1828</v>
      </c>
      <c r="H141" s="141">
        <v>1838</v>
      </c>
      <c r="I141" s="141">
        <v>1848</v>
      </c>
      <c r="J141" s="141">
        <v>1858</v>
      </c>
      <c r="K141" s="141">
        <v>1868</v>
      </c>
      <c r="L141" s="141">
        <v>1878</v>
      </c>
      <c r="M141" s="141">
        <v>1888</v>
      </c>
      <c r="N141" s="141">
        <v>1898</v>
      </c>
      <c r="O141" s="141">
        <v>1909</v>
      </c>
      <c r="P141" s="141">
        <v>1919</v>
      </c>
      <c r="Q141" s="141">
        <v>1929</v>
      </c>
      <c r="R141" s="141">
        <v>1939</v>
      </c>
      <c r="S141" s="141">
        <v>1949</v>
      </c>
      <c r="T141" s="141">
        <v>1959</v>
      </c>
      <c r="U141" s="141">
        <v>1969</v>
      </c>
      <c r="V141" s="141">
        <v>1980</v>
      </c>
      <c r="W141" s="141">
        <v>1990</v>
      </c>
      <c r="X141" s="141">
        <v>2000</v>
      </c>
      <c r="Y141" s="141">
        <v>2010</v>
      </c>
      <c r="Z141" s="141">
        <v>2020</v>
      </c>
      <c r="AA141" s="141">
        <v>2031</v>
      </c>
      <c r="AB141" s="141">
        <v>2041</v>
      </c>
      <c r="AC141" s="141">
        <v>2051</v>
      </c>
      <c r="AD141" s="141">
        <v>2061</v>
      </c>
      <c r="AE141" s="141">
        <v>2071</v>
      </c>
      <c r="AF141" s="141">
        <v>2082</v>
      </c>
      <c r="AG141" s="141">
        <v>2092</v>
      </c>
      <c r="AH141" s="136">
        <v>8.4969999999999993E-3</v>
      </c>
    </row>
    <row r="142" spans="1:34" ht="16" x14ac:dyDescent="0.2">
      <c r="A142" s="5" t="s">
        <v>168</v>
      </c>
      <c r="B142" s="134" t="s">
        <v>154</v>
      </c>
      <c r="C142" s="141">
        <v>2730</v>
      </c>
      <c r="D142" s="141">
        <v>2770</v>
      </c>
      <c r="E142" s="141">
        <v>2861</v>
      </c>
      <c r="F142" s="141">
        <v>2875</v>
      </c>
      <c r="G142" s="141">
        <v>2889</v>
      </c>
      <c r="H142" s="141">
        <v>2904</v>
      </c>
      <c r="I142" s="141">
        <v>2918</v>
      </c>
      <c r="J142" s="141">
        <v>2932</v>
      </c>
      <c r="K142" s="141">
        <v>2947</v>
      </c>
      <c r="L142" s="141">
        <v>2961</v>
      </c>
      <c r="M142" s="141">
        <v>2976</v>
      </c>
      <c r="N142" s="141">
        <v>2990</v>
      </c>
      <c r="O142" s="141">
        <v>3004</v>
      </c>
      <c r="P142" s="141">
        <v>3018</v>
      </c>
      <c r="Q142" s="141">
        <v>3033</v>
      </c>
      <c r="R142" s="141">
        <v>3047</v>
      </c>
      <c r="S142" s="141">
        <v>3061</v>
      </c>
      <c r="T142" s="141">
        <v>3076</v>
      </c>
      <c r="U142" s="141">
        <v>3090</v>
      </c>
      <c r="V142" s="141">
        <v>3104</v>
      </c>
      <c r="W142" s="141">
        <v>3119</v>
      </c>
      <c r="X142" s="141">
        <v>3133</v>
      </c>
      <c r="Y142" s="141">
        <v>3147</v>
      </c>
      <c r="Z142" s="141">
        <v>3161</v>
      </c>
      <c r="AA142" s="141">
        <v>3176</v>
      </c>
      <c r="AB142" s="141">
        <v>3190</v>
      </c>
      <c r="AC142" s="141">
        <v>3204</v>
      </c>
      <c r="AD142" s="141">
        <v>3218</v>
      </c>
      <c r="AE142" s="141">
        <v>3233</v>
      </c>
      <c r="AF142" s="141">
        <v>3247</v>
      </c>
      <c r="AG142" s="141">
        <v>3261</v>
      </c>
      <c r="AH142" s="136">
        <v>5.9420000000000002E-3</v>
      </c>
    </row>
    <row r="143" spans="1:34" ht="16" x14ac:dyDescent="0.2">
      <c r="A143" s="5" t="s">
        <v>169</v>
      </c>
      <c r="B143" s="134" t="s">
        <v>156</v>
      </c>
      <c r="C143" s="141">
        <v>1639</v>
      </c>
      <c r="D143" s="141">
        <v>1471</v>
      </c>
      <c r="E143" s="141">
        <v>1560</v>
      </c>
      <c r="F143" s="141">
        <v>1568</v>
      </c>
      <c r="G143" s="141">
        <v>1577</v>
      </c>
      <c r="H143" s="141">
        <v>1586</v>
      </c>
      <c r="I143" s="141">
        <v>1595</v>
      </c>
      <c r="J143" s="141">
        <v>1604</v>
      </c>
      <c r="K143" s="141">
        <v>1613</v>
      </c>
      <c r="L143" s="141">
        <v>1622</v>
      </c>
      <c r="M143" s="141">
        <v>1631</v>
      </c>
      <c r="N143" s="141">
        <v>1641</v>
      </c>
      <c r="O143" s="141">
        <v>1650</v>
      </c>
      <c r="P143" s="141">
        <v>1659</v>
      </c>
      <c r="Q143" s="141">
        <v>1668</v>
      </c>
      <c r="R143" s="141">
        <v>1678</v>
      </c>
      <c r="S143" s="141">
        <v>1687</v>
      </c>
      <c r="T143" s="141">
        <v>1697</v>
      </c>
      <c r="U143" s="141">
        <v>1706</v>
      </c>
      <c r="V143" s="141">
        <v>1715</v>
      </c>
      <c r="W143" s="141">
        <v>1725</v>
      </c>
      <c r="X143" s="141">
        <v>1734</v>
      </c>
      <c r="Y143" s="141">
        <v>1744</v>
      </c>
      <c r="Z143" s="141">
        <v>1753</v>
      </c>
      <c r="AA143" s="141">
        <v>1763</v>
      </c>
      <c r="AB143" s="141">
        <v>1772</v>
      </c>
      <c r="AC143" s="141">
        <v>1782</v>
      </c>
      <c r="AD143" s="141">
        <v>1791</v>
      </c>
      <c r="AE143" s="141">
        <v>1801</v>
      </c>
      <c r="AF143" s="141">
        <v>1810</v>
      </c>
      <c r="AG143" s="141">
        <v>1820</v>
      </c>
      <c r="AH143" s="136">
        <v>3.4979999999999998E-3</v>
      </c>
    </row>
    <row r="144" spans="1:34" ht="16" x14ac:dyDescent="0.2">
      <c r="A144" s="5" t="s">
        <v>170</v>
      </c>
      <c r="B144" s="134" t="s">
        <v>158</v>
      </c>
      <c r="C144" s="141">
        <v>1012</v>
      </c>
      <c r="D144" s="141">
        <v>840</v>
      </c>
      <c r="E144" s="141">
        <v>963</v>
      </c>
      <c r="F144" s="141">
        <v>969</v>
      </c>
      <c r="G144" s="141">
        <v>975</v>
      </c>
      <c r="H144" s="141">
        <v>982</v>
      </c>
      <c r="I144" s="141">
        <v>988</v>
      </c>
      <c r="J144" s="141">
        <v>994</v>
      </c>
      <c r="K144" s="141">
        <v>1001</v>
      </c>
      <c r="L144" s="141">
        <v>1007</v>
      </c>
      <c r="M144" s="141">
        <v>1013</v>
      </c>
      <c r="N144" s="141">
        <v>1020</v>
      </c>
      <c r="O144" s="141">
        <v>1026</v>
      </c>
      <c r="P144" s="141">
        <v>1032</v>
      </c>
      <c r="Q144" s="141">
        <v>1039</v>
      </c>
      <c r="R144" s="141">
        <v>1045</v>
      </c>
      <c r="S144" s="141">
        <v>1052</v>
      </c>
      <c r="T144" s="141">
        <v>1058</v>
      </c>
      <c r="U144" s="141">
        <v>1065</v>
      </c>
      <c r="V144" s="141">
        <v>1071</v>
      </c>
      <c r="W144" s="141">
        <v>1078</v>
      </c>
      <c r="X144" s="141">
        <v>1084</v>
      </c>
      <c r="Y144" s="141">
        <v>1091</v>
      </c>
      <c r="Z144" s="141">
        <v>1097</v>
      </c>
      <c r="AA144" s="141">
        <v>1104</v>
      </c>
      <c r="AB144" s="141">
        <v>1110</v>
      </c>
      <c r="AC144" s="141">
        <v>1117</v>
      </c>
      <c r="AD144" s="141">
        <v>1123</v>
      </c>
      <c r="AE144" s="141">
        <v>1130</v>
      </c>
      <c r="AF144" s="141">
        <v>1136</v>
      </c>
      <c r="AG144" s="141">
        <v>1143</v>
      </c>
      <c r="AH144" s="136">
        <v>4.0660000000000002E-3</v>
      </c>
    </row>
    <row r="145" spans="1:34" x14ac:dyDescent="0.2">
      <c r="A145" s="5" t="s">
        <v>171</v>
      </c>
      <c r="B145" s="133" t="s">
        <v>160</v>
      </c>
      <c r="C145" s="139">
        <v>1496.4417719999999</v>
      </c>
      <c r="D145" s="139">
        <v>1423.084351</v>
      </c>
      <c r="E145" s="139">
        <v>1533.780518</v>
      </c>
      <c r="F145" s="139">
        <v>1545.432861</v>
      </c>
      <c r="G145" s="139">
        <v>1557.3450929999999</v>
      </c>
      <c r="H145" s="139">
        <v>1569.296509</v>
      </c>
      <c r="I145" s="139">
        <v>1581.2326660000001</v>
      </c>
      <c r="J145" s="139">
        <v>1593.1649170000001</v>
      </c>
      <c r="K145" s="139">
        <v>1605.2078859999999</v>
      </c>
      <c r="L145" s="139">
        <v>1617.1710210000001</v>
      </c>
      <c r="M145" s="139">
        <v>1629.009888</v>
      </c>
      <c r="N145" s="139">
        <v>1641.1838379999999</v>
      </c>
      <c r="O145" s="139">
        <v>1653.26001</v>
      </c>
      <c r="P145" s="139">
        <v>1665.1435550000001</v>
      </c>
      <c r="Q145" s="139">
        <v>1677.2926030000001</v>
      </c>
      <c r="R145" s="139">
        <v>1689.587524</v>
      </c>
      <c r="S145" s="139">
        <v>1701.6491699999999</v>
      </c>
      <c r="T145" s="139">
        <v>1713.928101</v>
      </c>
      <c r="U145" s="139">
        <v>1726.156616</v>
      </c>
      <c r="V145" s="139">
        <v>1738.2735600000001</v>
      </c>
      <c r="W145" s="139">
        <v>1750.842529</v>
      </c>
      <c r="X145" s="139">
        <v>1762.7661129999999</v>
      </c>
      <c r="Y145" s="139">
        <v>1775.36499</v>
      </c>
      <c r="Z145" s="139">
        <v>1787.387939</v>
      </c>
      <c r="AA145" s="139">
        <v>1800.091797</v>
      </c>
      <c r="AB145" s="139">
        <v>1812.380737</v>
      </c>
      <c r="AC145" s="139">
        <v>1824.8900149999999</v>
      </c>
      <c r="AD145" s="139">
        <v>1836.9436040000001</v>
      </c>
      <c r="AE145" s="139">
        <v>1849.7070309999999</v>
      </c>
      <c r="AF145" s="139">
        <v>1861.689087</v>
      </c>
      <c r="AG145" s="139">
        <v>1874.0201420000001</v>
      </c>
      <c r="AH145" s="138">
        <v>7.528E-3</v>
      </c>
    </row>
    <row r="146" spans="1:34" ht="15" customHeight="1" thickBot="1" x14ac:dyDescent="0.25"/>
    <row r="147" spans="1:34" x14ac:dyDescent="0.2">
      <c r="B147" s="201" t="s">
        <v>375</v>
      </c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202"/>
      <c r="AA147" s="202"/>
      <c r="AB147" s="202"/>
      <c r="AC147" s="202"/>
      <c r="AD147" s="202"/>
      <c r="AE147" s="202"/>
      <c r="AF147" s="202"/>
      <c r="AG147" s="202"/>
      <c r="AH147" s="142"/>
    </row>
    <row r="148" spans="1:34" x14ac:dyDescent="0.2">
      <c r="B148" s="6" t="s">
        <v>376</v>
      </c>
    </row>
    <row r="149" spans="1:34" x14ac:dyDescent="0.2">
      <c r="B149" s="6" t="s">
        <v>377</v>
      </c>
    </row>
    <row r="150" spans="1:34" ht="15" customHeight="1" x14ac:dyDescent="0.2">
      <c r="B150" s="6" t="s">
        <v>378</v>
      </c>
    </row>
    <row r="151" spans="1:34" ht="15" customHeight="1" x14ac:dyDescent="0.2">
      <c r="B151" s="6" t="s">
        <v>379</v>
      </c>
    </row>
    <row r="152" spans="1:34" ht="15" customHeight="1" x14ac:dyDescent="0.2">
      <c r="B152" s="6" t="s">
        <v>380</v>
      </c>
    </row>
    <row r="153" spans="1:34" ht="15" customHeight="1" x14ac:dyDescent="0.2">
      <c r="B153" s="6" t="s">
        <v>172</v>
      </c>
    </row>
    <row r="154" spans="1:34" ht="15" customHeight="1" x14ac:dyDescent="0.2">
      <c r="B154" s="6" t="s">
        <v>381</v>
      </c>
    </row>
    <row r="155" spans="1:34" ht="15" customHeight="1" x14ac:dyDescent="0.2">
      <c r="B155" s="6" t="s">
        <v>382</v>
      </c>
    </row>
    <row r="156" spans="1:34" ht="15" customHeight="1" x14ac:dyDescent="0.2">
      <c r="B156" s="6" t="s">
        <v>383</v>
      </c>
    </row>
    <row r="157" spans="1:34" ht="15" customHeight="1" x14ac:dyDescent="0.2">
      <c r="B157" s="6" t="s">
        <v>384</v>
      </c>
    </row>
    <row r="158" spans="1:34" ht="15" customHeight="1" x14ac:dyDescent="0.2">
      <c r="B158" s="6" t="s">
        <v>385</v>
      </c>
    </row>
    <row r="159" spans="1:34" ht="15" customHeight="1" x14ac:dyDescent="0.2">
      <c r="B159" s="6" t="s">
        <v>173</v>
      </c>
    </row>
    <row r="160" spans="1:34" ht="15" customHeight="1" x14ac:dyDescent="0.2">
      <c r="B160" s="6" t="s">
        <v>386</v>
      </c>
    </row>
    <row r="161" spans="2:2" ht="15" customHeight="1" x14ac:dyDescent="0.2">
      <c r="B161" s="6" t="s">
        <v>174</v>
      </c>
    </row>
    <row r="162" spans="2:2" ht="15" customHeight="1" x14ac:dyDescent="0.2">
      <c r="B162" s="6" t="s">
        <v>387</v>
      </c>
    </row>
    <row r="163" spans="2:2" ht="15" customHeight="1" x14ac:dyDescent="0.2">
      <c r="B163" s="6" t="s">
        <v>388</v>
      </c>
    </row>
    <row r="164" spans="2:2" ht="15" customHeight="1" x14ac:dyDescent="0.2">
      <c r="B164" s="6" t="s">
        <v>389</v>
      </c>
    </row>
    <row r="165" spans="2:2" x14ac:dyDescent="0.2">
      <c r="B165" s="6" t="s">
        <v>390</v>
      </c>
    </row>
    <row r="166" spans="2:2" ht="15" customHeight="1" x14ac:dyDescent="0.2">
      <c r="B166" s="6" t="s">
        <v>391</v>
      </c>
    </row>
    <row r="167" spans="2:2" ht="15" customHeight="1" x14ac:dyDescent="0.2">
      <c r="B167" s="6" t="s">
        <v>392</v>
      </c>
    </row>
    <row r="307" spans="2:34" ht="15" customHeight="1" x14ac:dyDescent="0.2"/>
    <row r="308" spans="2:34" ht="15" customHeight="1" x14ac:dyDescent="0.2">
      <c r="B308" s="197"/>
      <c r="C308" s="197"/>
      <c r="D308" s="197"/>
      <c r="E308" s="197"/>
      <c r="F308" s="197"/>
      <c r="G308" s="197"/>
      <c r="H308" s="197"/>
      <c r="I308" s="197"/>
      <c r="J308" s="197"/>
      <c r="K308" s="197"/>
      <c r="L308" s="197"/>
      <c r="M308" s="197"/>
      <c r="N308" s="197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  <c r="AA308" s="197"/>
      <c r="AB308" s="197"/>
      <c r="AC308" s="197"/>
      <c r="AD308" s="197"/>
      <c r="AE308" s="197"/>
      <c r="AF308" s="197"/>
      <c r="AG308" s="197"/>
      <c r="AH308" s="197"/>
    </row>
    <row r="378" ht="15" customHeight="1" x14ac:dyDescent="0.2"/>
    <row r="379" ht="15" customHeight="1" x14ac:dyDescent="0.2"/>
    <row r="510" spans="2:34" ht="15" customHeight="1" x14ac:dyDescent="0.2"/>
    <row r="511" spans="2:34" ht="15" customHeight="1" x14ac:dyDescent="0.2">
      <c r="B511" s="197"/>
      <c r="C511" s="197"/>
      <c r="D511" s="197"/>
      <c r="E511" s="197"/>
      <c r="F511" s="197"/>
      <c r="G511" s="197"/>
      <c r="H511" s="197"/>
      <c r="I511" s="197"/>
      <c r="J511" s="197"/>
      <c r="K511" s="197"/>
      <c r="L511" s="197"/>
      <c r="M511" s="197"/>
      <c r="N511" s="197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  <c r="AA511" s="197"/>
      <c r="AB511" s="197"/>
      <c r="AC511" s="197"/>
      <c r="AD511" s="197"/>
      <c r="AE511" s="197"/>
      <c r="AF511" s="197"/>
      <c r="AG511" s="197"/>
      <c r="AH511" s="197"/>
    </row>
    <row r="578" ht="15" customHeight="1" x14ac:dyDescent="0.2"/>
    <row r="579" ht="15" customHeight="1" x14ac:dyDescent="0.2"/>
    <row r="711" spans="2:34" ht="15" customHeight="1" x14ac:dyDescent="0.2"/>
    <row r="712" spans="2:34" ht="15" customHeight="1" x14ac:dyDescent="0.2">
      <c r="B712" s="197"/>
      <c r="C712" s="197"/>
      <c r="D712" s="197"/>
      <c r="E712" s="197"/>
      <c r="F712" s="197"/>
      <c r="G712" s="197"/>
      <c r="H712" s="197"/>
      <c r="I712" s="197"/>
      <c r="J712" s="197"/>
      <c r="K712" s="197"/>
      <c r="L712" s="197"/>
      <c r="M712" s="197"/>
      <c r="N712" s="197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  <c r="AA712" s="197"/>
      <c r="AB712" s="197"/>
      <c r="AC712" s="197"/>
      <c r="AD712" s="197"/>
      <c r="AE712" s="197"/>
      <c r="AF712" s="197"/>
      <c r="AG712" s="197"/>
      <c r="AH712" s="197"/>
    </row>
    <row r="778" ht="15" customHeight="1" x14ac:dyDescent="0.2"/>
    <row r="779" ht="15" customHeight="1" x14ac:dyDescent="0.2"/>
    <row r="886" spans="2:34" ht="15" customHeight="1" x14ac:dyDescent="0.2"/>
    <row r="887" spans="2:34" ht="15" customHeight="1" x14ac:dyDescent="0.2">
      <c r="B887" s="197"/>
      <c r="C887" s="197"/>
      <c r="D887" s="197"/>
      <c r="E887" s="197"/>
      <c r="F887" s="197"/>
      <c r="G887" s="197"/>
      <c r="H887" s="197"/>
      <c r="I887" s="197"/>
      <c r="J887" s="197"/>
      <c r="K887" s="197"/>
      <c r="L887" s="197"/>
      <c r="M887" s="197"/>
      <c r="N887" s="197"/>
      <c r="O887" s="197"/>
      <c r="P887" s="197"/>
      <c r="Q887" s="197"/>
      <c r="R887" s="197"/>
      <c r="S887" s="197"/>
      <c r="T887" s="197"/>
      <c r="U887" s="197"/>
      <c r="V887" s="197"/>
      <c r="W887" s="197"/>
      <c r="X887" s="197"/>
      <c r="Y887" s="197"/>
      <c r="Z887" s="197"/>
      <c r="AA887" s="197"/>
      <c r="AB887" s="197"/>
      <c r="AC887" s="197"/>
      <c r="AD887" s="197"/>
      <c r="AE887" s="197"/>
      <c r="AF887" s="197"/>
      <c r="AG887" s="197"/>
      <c r="AH887" s="197"/>
    </row>
    <row r="953" ht="15" customHeight="1" x14ac:dyDescent="0.2"/>
    <row r="954" ht="15" customHeight="1" x14ac:dyDescent="0.2"/>
    <row r="1099" spans="2:34" ht="15" customHeight="1" x14ac:dyDescent="0.2"/>
    <row r="1100" spans="2:34" ht="15" customHeight="1" x14ac:dyDescent="0.2">
      <c r="B1100" s="197"/>
      <c r="C1100" s="197"/>
      <c r="D1100" s="197"/>
      <c r="E1100" s="197"/>
      <c r="F1100" s="197"/>
      <c r="G1100" s="197"/>
      <c r="H1100" s="197"/>
      <c r="I1100" s="197"/>
      <c r="J1100" s="197"/>
      <c r="K1100" s="197"/>
      <c r="L1100" s="197"/>
      <c r="M1100" s="197"/>
      <c r="N1100" s="197"/>
      <c r="O1100" s="197"/>
      <c r="P1100" s="197"/>
      <c r="Q1100" s="197"/>
      <c r="R1100" s="197"/>
      <c r="S1100" s="197"/>
      <c r="T1100" s="197"/>
      <c r="U1100" s="197"/>
      <c r="V1100" s="197"/>
      <c r="W1100" s="197"/>
      <c r="X1100" s="197"/>
      <c r="Y1100" s="197"/>
      <c r="Z1100" s="197"/>
      <c r="AA1100" s="197"/>
      <c r="AB1100" s="197"/>
      <c r="AC1100" s="197"/>
      <c r="AD1100" s="197"/>
      <c r="AE1100" s="197"/>
      <c r="AF1100" s="197"/>
      <c r="AG1100" s="197"/>
      <c r="AH1100" s="197"/>
    </row>
    <row r="1153" ht="15" customHeight="1" x14ac:dyDescent="0.2"/>
    <row r="1154" ht="15" customHeight="1" x14ac:dyDescent="0.2"/>
    <row r="1226" spans="2:34" ht="15" customHeight="1" x14ac:dyDescent="0.2"/>
    <row r="1227" spans="2:34" ht="15" customHeight="1" x14ac:dyDescent="0.2">
      <c r="B1227" s="197"/>
      <c r="C1227" s="197"/>
      <c r="D1227" s="197"/>
      <c r="E1227" s="197"/>
      <c r="F1227" s="197"/>
      <c r="G1227" s="197"/>
      <c r="H1227" s="197"/>
      <c r="I1227" s="197"/>
      <c r="J1227" s="197"/>
      <c r="K1227" s="197"/>
      <c r="L1227" s="197"/>
      <c r="M1227" s="197"/>
      <c r="N1227" s="197"/>
      <c r="O1227" s="197"/>
      <c r="P1227" s="197"/>
      <c r="Q1227" s="197"/>
      <c r="R1227" s="197"/>
      <c r="S1227" s="197"/>
      <c r="T1227" s="197"/>
      <c r="U1227" s="197"/>
      <c r="V1227" s="197"/>
      <c r="W1227" s="197"/>
      <c r="X1227" s="197"/>
      <c r="Y1227" s="197"/>
      <c r="Z1227" s="197"/>
      <c r="AA1227" s="197"/>
      <c r="AB1227" s="197"/>
      <c r="AC1227" s="197"/>
      <c r="AD1227" s="197"/>
      <c r="AE1227" s="197"/>
      <c r="AF1227" s="197"/>
      <c r="AG1227" s="197"/>
      <c r="AH1227" s="197"/>
    </row>
    <row r="1303" ht="15" customHeight="1" x14ac:dyDescent="0.2"/>
    <row r="1304" ht="15" customHeight="1" x14ac:dyDescent="0.2"/>
    <row r="1389" spans="2:34" ht="15" customHeight="1" x14ac:dyDescent="0.2"/>
    <row r="1390" spans="2:34" ht="15" customHeight="1" x14ac:dyDescent="0.2">
      <c r="B1390" s="197"/>
      <c r="C1390" s="197"/>
      <c r="D1390" s="197"/>
      <c r="E1390" s="197"/>
      <c r="F1390" s="197"/>
      <c r="G1390" s="197"/>
      <c r="H1390" s="197"/>
      <c r="I1390" s="197"/>
      <c r="J1390" s="197"/>
      <c r="K1390" s="197"/>
      <c r="L1390" s="197"/>
      <c r="M1390" s="197"/>
      <c r="N1390" s="197"/>
      <c r="O1390" s="197"/>
      <c r="P1390" s="197"/>
      <c r="Q1390" s="197"/>
      <c r="R1390" s="197"/>
      <c r="S1390" s="197"/>
      <c r="T1390" s="197"/>
      <c r="U1390" s="197"/>
      <c r="V1390" s="197"/>
      <c r="W1390" s="197"/>
      <c r="X1390" s="197"/>
      <c r="Y1390" s="197"/>
      <c r="Z1390" s="197"/>
      <c r="AA1390" s="197"/>
      <c r="AB1390" s="197"/>
      <c r="AC1390" s="197"/>
      <c r="AD1390" s="197"/>
      <c r="AE1390" s="197"/>
      <c r="AF1390" s="197"/>
      <c r="AG1390" s="197"/>
      <c r="AH1390" s="197"/>
    </row>
    <row r="1428" ht="15" customHeight="1" x14ac:dyDescent="0.2"/>
    <row r="1429" ht="15" customHeight="1" x14ac:dyDescent="0.2"/>
    <row r="1501" spans="2:34" ht="15" customHeight="1" x14ac:dyDescent="0.2"/>
    <row r="1502" spans="2:34" ht="15" customHeight="1" x14ac:dyDescent="0.2">
      <c r="B1502" s="197"/>
      <c r="C1502" s="197"/>
      <c r="D1502" s="197"/>
      <c r="E1502" s="197"/>
      <c r="F1502" s="197"/>
      <c r="G1502" s="197"/>
      <c r="H1502" s="197"/>
      <c r="I1502" s="197"/>
      <c r="J1502" s="197"/>
      <c r="K1502" s="197"/>
      <c r="L1502" s="197"/>
      <c r="M1502" s="197"/>
      <c r="N1502" s="197"/>
      <c r="O1502" s="197"/>
      <c r="P1502" s="197"/>
      <c r="Q1502" s="197"/>
      <c r="R1502" s="197"/>
      <c r="S1502" s="197"/>
      <c r="T1502" s="197"/>
      <c r="U1502" s="197"/>
      <c r="V1502" s="197"/>
      <c r="W1502" s="197"/>
      <c r="X1502" s="197"/>
      <c r="Y1502" s="197"/>
      <c r="Z1502" s="197"/>
      <c r="AA1502" s="197"/>
      <c r="AB1502" s="197"/>
      <c r="AC1502" s="197"/>
      <c r="AD1502" s="197"/>
      <c r="AE1502" s="197"/>
      <c r="AF1502" s="197"/>
      <c r="AG1502" s="197"/>
      <c r="AH1502" s="197"/>
    </row>
    <row r="1578" ht="15" customHeight="1" x14ac:dyDescent="0.2"/>
    <row r="1579" ht="15" customHeight="1" x14ac:dyDescent="0.2"/>
    <row r="1603" spans="2:34" ht="15" customHeight="1" x14ac:dyDescent="0.2"/>
    <row r="1604" spans="2:34" ht="15" customHeight="1" x14ac:dyDescent="0.2">
      <c r="B1604" s="197"/>
      <c r="C1604" s="197"/>
      <c r="D1604" s="197"/>
      <c r="E1604" s="197"/>
      <c r="F1604" s="197"/>
      <c r="G1604" s="197"/>
      <c r="H1604" s="197"/>
      <c r="I1604" s="197"/>
      <c r="J1604" s="197"/>
      <c r="K1604" s="197"/>
      <c r="L1604" s="197"/>
      <c r="M1604" s="197"/>
      <c r="N1604" s="197"/>
      <c r="O1604" s="197"/>
      <c r="P1604" s="197"/>
      <c r="Q1604" s="197"/>
      <c r="R1604" s="197"/>
      <c r="S1604" s="197"/>
      <c r="T1604" s="197"/>
      <c r="U1604" s="197"/>
      <c r="V1604" s="197"/>
      <c r="W1604" s="197"/>
      <c r="X1604" s="197"/>
      <c r="Y1604" s="197"/>
      <c r="Z1604" s="197"/>
      <c r="AA1604" s="197"/>
      <c r="AB1604" s="197"/>
      <c r="AC1604" s="197"/>
      <c r="AD1604" s="197"/>
      <c r="AE1604" s="197"/>
      <c r="AF1604" s="197"/>
      <c r="AG1604" s="197"/>
      <c r="AH1604" s="197"/>
    </row>
    <row r="1628" ht="15" customHeight="1" x14ac:dyDescent="0.2"/>
    <row r="1629" ht="15" customHeight="1" x14ac:dyDescent="0.2"/>
    <row r="1697" spans="2:34" ht="15" customHeight="1" x14ac:dyDescent="0.2"/>
    <row r="1698" spans="2:34" ht="15" customHeight="1" x14ac:dyDescent="0.2">
      <c r="B1698" s="197"/>
      <c r="C1698" s="197"/>
      <c r="D1698" s="197"/>
      <c r="E1698" s="197"/>
      <c r="F1698" s="197"/>
      <c r="G1698" s="197"/>
      <c r="H1698" s="197"/>
      <c r="I1698" s="197"/>
      <c r="J1698" s="197"/>
      <c r="K1698" s="197"/>
      <c r="L1698" s="197"/>
      <c r="M1698" s="197"/>
      <c r="N1698" s="197"/>
      <c r="O1698" s="197"/>
      <c r="P1698" s="197"/>
      <c r="Q1698" s="197"/>
      <c r="R1698" s="197"/>
      <c r="S1698" s="197"/>
      <c r="T1698" s="197"/>
      <c r="U1698" s="197"/>
      <c r="V1698" s="197"/>
      <c r="W1698" s="197"/>
      <c r="X1698" s="197"/>
      <c r="Y1698" s="197"/>
      <c r="Z1698" s="197"/>
      <c r="AA1698" s="197"/>
      <c r="AB1698" s="197"/>
      <c r="AC1698" s="197"/>
      <c r="AD1698" s="197"/>
      <c r="AE1698" s="197"/>
      <c r="AF1698" s="197"/>
      <c r="AG1698" s="197"/>
      <c r="AH1698" s="197"/>
    </row>
    <row r="1853" ht="15" customHeight="1" x14ac:dyDescent="0.2"/>
    <row r="1854" ht="15" customHeight="1" x14ac:dyDescent="0.2"/>
    <row r="1944" spans="2:34" ht="15" customHeight="1" x14ac:dyDescent="0.2"/>
    <row r="1945" spans="2:34" ht="15" customHeight="1" x14ac:dyDescent="0.2">
      <c r="B1945" s="197"/>
      <c r="C1945" s="197"/>
      <c r="D1945" s="197"/>
      <c r="E1945" s="197"/>
      <c r="F1945" s="197"/>
      <c r="G1945" s="197"/>
      <c r="H1945" s="197"/>
      <c r="I1945" s="197"/>
      <c r="J1945" s="197"/>
      <c r="K1945" s="197"/>
      <c r="L1945" s="197"/>
      <c r="M1945" s="197"/>
      <c r="N1945" s="197"/>
      <c r="O1945" s="197"/>
      <c r="P1945" s="197"/>
      <c r="Q1945" s="197"/>
      <c r="R1945" s="197"/>
      <c r="S1945" s="197"/>
      <c r="T1945" s="197"/>
      <c r="U1945" s="197"/>
      <c r="V1945" s="197"/>
      <c r="W1945" s="197"/>
      <c r="X1945" s="197"/>
      <c r="Y1945" s="197"/>
      <c r="Z1945" s="197"/>
      <c r="AA1945" s="197"/>
      <c r="AB1945" s="197"/>
      <c r="AC1945" s="197"/>
      <c r="AD1945" s="197"/>
      <c r="AE1945" s="197"/>
      <c r="AF1945" s="197"/>
      <c r="AG1945" s="197"/>
      <c r="AH1945" s="197"/>
    </row>
    <row r="1978" ht="15" customHeight="1" x14ac:dyDescent="0.2"/>
    <row r="1979" ht="15" customHeight="1" x14ac:dyDescent="0.2"/>
    <row r="2030" spans="2:34" ht="15" customHeight="1" x14ac:dyDescent="0.2"/>
    <row r="2031" spans="2:34" ht="15" customHeight="1" x14ac:dyDescent="0.2">
      <c r="B2031" s="197"/>
      <c r="C2031" s="197"/>
      <c r="D2031" s="197"/>
      <c r="E2031" s="197"/>
      <c r="F2031" s="197"/>
      <c r="G2031" s="197"/>
      <c r="H2031" s="197"/>
      <c r="I2031" s="197"/>
      <c r="J2031" s="197"/>
      <c r="K2031" s="197"/>
      <c r="L2031" s="197"/>
      <c r="M2031" s="197"/>
      <c r="N2031" s="197"/>
      <c r="O2031" s="197"/>
      <c r="P2031" s="197"/>
      <c r="Q2031" s="197"/>
      <c r="R2031" s="197"/>
      <c r="S2031" s="197"/>
      <c r="T2031" s="197"/>
      <c r="U2031" s="197"/>
      <c r="V2031" s="197"/>
      <c r="W2031" s="197"/>
      <c r="X2031" s="197"/>
      <c r="Y2031" s="197"/>
      <c r="Z2031" s="197"/>
      <c r="AA2031" s="197"/>
      <c r="AB2031" s="197"/>
      <c r="AC2031" s="197"/>
      <c r="AD2031" s="197"/>
      <c r="AE2031" s="197"/>
      <c r="AF2031" s="197"/>
      <c r="AG2031" s="197"/>
      <c r="AH2031" s="197"/>
    </row>
    <row r="2103" ht="15" customHeight="1" x14ac:dyDescent="0.2"/>
    <row r="2104" ht="15" customHeight="1" x14ac:dyDescent="0.2"/>
    <row r="2152" spans="2:34" ht="15" customHeight="1" x14ac:dyDescent="0.2"/>
    <row r="2153" spans="2:34" ht="15" customHeight="1" x14ac:dyDescent="0.2">
      <c r="B2153" s="197"/>
      <c r="C2153" s="197"/>
      <c r="D2153" s="197"/>
      <c r="E2153" s="197"/>
      <c r="F2153" s="197"/>
      <c r="G2153" s="197"/>
      <c r="H2153" s="197"/>
      <c r="I2153" s="197"/>
      <c r="J2153" s="197"/>
      <c r="K2153" s="197"/>
      <c r="L2153" s="197"/>
      <c r="M2153" s="197"/>
      <c r="N2153" s="197"/>
      <c r="O2153" s="197"/>
      <c r="P2153" s="197"/>
      <c r="Q2153" s="197"/>
      <c r="R2153" s="197"/>
      <c r="S2153" s="197"/>
      <c r="T2153" s="197"/>
      <c r="U2153" s="197"/>
      <c r="V2153" s="197"/>
      <c r="W2153" s="197"/>
      <c r="X2153" s="197"/>
      <c r="Y2153" s="197"/>
      <c r="Z2153" s="197"/>
      <c r="AA2153" s="197"/>
      <c r="AB2153" s="197"/>
      <c r="AC2153" s="197"/>
      <c r="AD2153" s="197"/>
      <c r="AE2153" s="197"/>
      <c r="AF2153" s="197"/>
      <c r="AG2153" s="197"/>
      <c r="AH2153" s="197"/>
    </row>
    <row r="2253" ht="15" customHeight="1" x14ac:dyDescent="0.2"/>
    <row r="2254" ht="15" customHeight="1" x14ac:dyDescent="0.2"/>
    <row r="2316" spans="2:34" ht="15" customHeight="1" x14ac:dyDescent="0.2"/>
    <row r="2317" spans="2:34" ht="15" customHeight="1" x14ac:dyDescent="0.2">
      <c r="B2317" s="197"/>
      <c r="C2317" s="197"/>
      <c r="D2317" s="197"/>
      <c r="E2317" s="197"/>
      <c r="F2317" s="197"/>
      <c r="G2317" s="197"/>
      <c r="H2317" s="197"/>
      <c r="I2317" s="197"/>
      <c r="J2317" s="197"/>
      <c r="K2317" s="197"/>
      <c r="L2317" s="197"/>
      <c r="M2317" s="197"/>
      <c r="N2317" s="197"/>
      <c r="O2317" s="197"/>
      <c r="P2317" s="197"/>
      <c r="Q2317" s="197"/>
      <c r="R2317" s="197"/>
      <c r="S2317" s="197"/>
      <c r="T2317" s="197"/>
      <c r="U2317" s="197"/>
      <c r="V2317" s="197"/>
      <c r="W2317" s="197"/>
      <c r="X2317" s="197"/>
      <c r="Y2317" s="197"/>
      <c r="Z2317" s="197"/>
      <c r="AA2317" s="197"/>
      <c r="AB2317" s="197"/>
      <c r="AC2317" s="197"/>
      <c r="AD2317" s="197"/>
      <c r="AE2317" s="197"/>
      <c r="AF2317" s="197"/>
      <c r="AG2317" s="197"/>
      <c r="AH2317" s="197"/>
    </row>
    <row r="2353" ht="15" customHeight="1" x14ac:dyDescent="0.2"/>
    <row r="2354" ht="15" customHeight="1" x14ac:dyDescent="0.2"/>
    <row r="2418" spans="2:34" ht="15" customHeight="1" x14ac:dyDescent="0.2"/>
    <row r="2419" spans="2:34" ht="15" customHeight="1" x14ac:dyDescent="0.2">
      <c r="B2419" s="197"/>
      <c r="C2419" s="197"/>
      <c r="D2419" s="197"/>
      <c r="E2419" s="197"/>
      <c r="F2419" s="197"/>
      <c r="G2419" s="197"/>
      <c r="H2419" s="197"/>
      <c r="I2419" s="197"/>
      <c r="J2419" s="197"/>
      <c r="K2419" s="197"/>
      <c r="L2419" s="197"/>
      <c r="M2419" s="197"/>
      <c r="N2419" s="197"/>
      <c r="O2419" s="197"/>
      <c r="P2419" s="197"/>
      <c r="Q2419" s="197"/>
      <c r="R2419" s="197"/>
      <c r="S2419" s="197"/>
      <c r="T2419" s="197"/>
      <c r="U2419" s="197"/>
      <c r="V2419" s="197"/>
      <c r="W2419" s="197"/>
      <c r="X2419" s="197"/>
      <c r="Y2419" s="197"/>
      <c r="Z2419" s="197"/>
      <c r="AA2419" s="197"/>
      <c r="AB2419" s="197"/>
      <c r="AC2419" s="197"/>
      <c r="AD2419" s="197"/>
      <c r="AE2419" s="197"/>
      <c r="AF2419" s="197"/>
      <c r="AG2419" s="197"/>
      <c r="AH2419" s="197"/>
    </row>
    <row r="2453" ht="15" customHeight="1" x14ac:dyDescent="0.2"/>
    <row r="2454" ht="15" customHeight="1" x14ac:dyDescent="0.2"/>
    <row r="2508" spans="2:34" ht="15" customHeight="1" x14ac:dyDescent="0.2"/>
    <row r="2509" spans="2:34" ht="15" customHeight="1" x14ac:dyDescent="0.2">
      <c r="B2509" s="197"/>
      <c r="C2509" s="197"/>
      <c r="D2509" s="197"/>
      <c r="E2509" s="197"/>
      <c r="F2509" s="197"/>
      <c r="G2509" s="197"/>
      <c r="H2509" s="197"/>
      <c r="I2509" s="197"/>
      <c r="J2509" s="197"/>
      <c r="K2509" s="197"/>
      <c r="L2509" s="197"/>
      <c r="M2509" s="197"/>
      <c r="N2509" s="197"/>
      <c r="O2509" s="197"/>
      <c r="P2509" s="197"/>
      <c r="Q2509" s="197"/>
      <c r="R2509" s="197"/>
      <c r="S2509" s="197"/>
      <c r="T2509" s="197"/>
      <c r="U2509" s="197"/>
      <c r="V2509" s="197"/>
      <c r="W2509" s="197"/>
      <c r="X2509" s="197"/>
      <c r="Y2509" s="197"/>
      <c r="Z2509" s="197"/>
      <c r="AA2509" s="197"/>
      <c r="AB2509" s="197"/>
      <c r="AC2509" s="197"/>
      <c r="AD2509" s="197"/>
      <c r="AE2509" s="197"/>
      <c r="AF2509" s="197"/>
      <c r="AG2509" s="197"/>
      <c r="AH2509" s="197"/>
    </row>
    <row r="2553" ht="15" customHeight="1" x14ac:dyDescent="0.2"/>
    <row r="2554" ht="15" customHeight="1" x14ac:dyDescent="0.2"/>
    <row r="2597" spans="2:34" ht="15" customHeight="1" x14ac:dyDescent="0.2"/>
    <row r="2598" spans="2:34" ht="15" customHeight="1" x14ac:dyDescent="0.2">
      <c r="B2598" s="197"/>
      <c r="C2598" s="197"/>
      <c r="D2598" s="197"/>
      <c r="E2598" s="197"/>
      <c r="F2598" s="197"/>
      <c r="G2598" s="197"/>
      <c r="H2598" s="197"/>
      <c r="I2598" s="197"/>
      <c r="J2598" s="197"/>
      <c r="K2598" s="197"/>
      <c r="L2598" s="197"/>
      <c r="M2598" s="197"/>
      <c r="N2598" s="197"/>
      <c r="O2598" s="197"/>
      <c r="P2598" s="197"/>
      <c r="Q2598" s="197"/>
      <c r="R2598" s="197"/>
      <c r="S2598" s="197"/>
      <c r="T2598" s="197"/>
      <c r="U2598" s="197"/>
      <c r="V2598" s="197"/>
      <c r="W2598" s="197"/>
      <c r="X2598" s="197"/>
      <c r="Y2598" s="197"/>
      <c r="Z2598" s="197"/>
      <c r="AA2598" s="197"/>
      <c r="AB2598" s="197"/>
      <c r="AC2598" s="197"/>
      <c r="AD2598" s="197"/>
      <c r="AE2598" s="197"/>
      <c r="AF2598" s="197"/>
      <c r="AG2598" s="197"/>
      <c r="AH2598" s="197"/>
    </row>
    <row r="2628" ht="15" customHeight="1" x14ac:dyDescent="0.2"/>
    <row r="2629" ht="15" customHeight="1" x14ac:dyDescent="0.2"/>
    <row r="2718" spans="2:34" ht="15" customHeight="1" x14ac:dyDescent="0.2"/>
    <row r="2719" spans="2:34" ht="15" customHeight="1" x14ac:dyDescent="0.2">
      <c r="B2719" s="197"/>
      <c r="C2719" s="197"/>
      <c r="D2719" s="197"/>
      <c r="E2719" s="197"/>
      <c r="F2719" s="197"/>
      <c r="G2719" s="197"/>
      <c r="H2719" s="197"/>
      <c r="I2719" s="197"/>
      <c r="J2719" s="197"/>
      <c r="K2719" s="197"/>
      <c r="L2719" s="197"/>
      <c r="M2719" s="197"/>
      <c r="N2719" s="197"/>
      <c r="O2719" s="197"/>
      <c r="P2719" s="197"/>
      <c r="Q2719" s="197"/>
      <c r="R2719" s="197"/>
      <c r="S2719" s="197"/>
      <c r="T2719" s="197"/>
      <c r="U2719" s="197"/>
      <c r="V2719" s="197"/>
      <c r="W2719" s="197"/>
      <c r="X2719" s="197"/>
      <c r="Y2719" s="197"/>
      <c r="Z2719" s="197"/>
      <c r="AA2719" s="197"/>
      <c r="AB2719" s="197"/>
      <c r="AC2719" s="197"/>
      <c r="AD2719" s="197"/>
      <c r="AE2719" s="197"/>
      <c r="AF2719" s="197"/>
      <c r="AG2719" s="197"/>
      <c r="AH2719" s="197"/>
    </row>
    <row r="2778" ht="15" customHeight="1" x14ac:dyDescent="0.2"/>
    <row r="2779" ht="15" customHeight="1" x14ac:dyDescent="0.2"/>
    <row r="2836" spans="2:34" ht="15" customHeight="1" x14ac:dyDescent="0.2"/>
    <row r="2837" spans="2:34" ht="15" customHeight="1" x14ac:dyDescent="0.2">
      <c r="B2837" s="197"/>
      <c r="C2837" s="197"/>
      <c r="D2837" s="197"/>
      <c r="E2837" s="197"/>
      <c r="F2837" s="197"/>
      <c r="G2837" s="197"/>
      <c r="H2837" s="197"/>
      <c r="I2837" s="197"/>
      <c r="J2837" s="197"/>
      <c r="K2837" s="197"/>
      <c r="L2837" s="197"/>
      <c r="M2837" s="197"/>
      <c r="N2837" s="197"/>
      <c r="O2837" s="197"/>
      <c r="P2837" s="197"/>
      <c r="Q2837" s="197"/>
      <c r="R2837" s="197"/>
      <c r="S2837" s="197"/>
      <c r="T2837" s="197"/>
      <c r="U2837" s="197"/>
      <c r="V2837" s="197"/>
      <c r="W2837" s="197"/>
      <c r="X2837" s="197"/>
      <c r="Y2837" s="197"/>
      <c r="Z2837" s="197"/>
      <c r="AA2837" s="197"/>
      <c r="AB2837" s="197"/>
      <c r="AC2837" s="197"/>
      <c r="AD2837" s="197"/>
      <c r="AE2837" s="197"/>
      <c r="AF2837" s="197"/>
      <c r="AG2837" s="197"/>
      <c r="AH2837" s="197"/>
    </row>
  </sheetData>
  <mergeCells count="21">
    <mergeCell ref="B112:AH112"/>
    <mergeCell ref="B147:AG147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3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32.5" customWidth="1"/>
    <col min="2" max="2" width="75.6640625" customWidth="1"/>
    <col min="3" max="3" width="22.1640625" customWidth="1"/>
  </cols>
  <sheetData>
    <row r="1" spans="1:37" x14ac:dyDescent="0.2">
      <c r="A1" t="s">
        <v>393</v>
      </c>
    </row>
    <row r="2" spans="1:37" x14ac:dyDescent="0.2">
      <c r="A2" t="s">
        <v>394</v>
      </c>
    </row>
    <row r="3" spans="1:37" x14ac:dyDescent="0.2">
      <c r="A3" t="s">
        <v>395</v>
      </c>
    </row>
    <row r="4" spans="1:37" x14ac:dyDescent="0.2">
      <c r="A4" t="s">
        <v>396</v>
      </c>
    </row>
    <row r="5" spans="1:37" x14ac:dyDescent="0.2">
      <c r="B5" t="s">
        <v>397</v>
      </c>
      <c r="C5" t="s">
        <v>398</v>
      </c>
      <c r="D5" t="s">
        <v>399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400</v>
      </c>
    </row>
    <row r="6" spans="1:37" x14ac:dyDescent="0.2">
      <c r="A6" t="s">
        <v>175</v>
      </c>
      <c r="C6" t="s">
        <v>401</v>
      </c>
    </row>
    <row r="7" spans="1:37" x14ac:dyDescent="0.2">
      <c r="A7" t="s">
        <v>402</v>
      </c>
      <c r="C7" t="s">
        <v>403</v>
      </c>
    </row>
    <row r="8" spans="1:37" x14ac:dyDescent="0.2">
      <c r="A8" t="s">
        <v>404</v>
      </c>
      <c r="B8" t="s">
        <v>405</v>
      </c>
      <c r="C8" t="s">
        <v>406</v>
      </c>
      <c r="D8" t="s">
        <v>407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143">
        <v>1.2999999999999999E-2</v>
      </c>
    </row>
    <row r="9" spans="1:37" x14ac:dyDescent="0.2">
      <c r="A9" t="s">
        <v>408</v>
      </c>
      <c r="B9" t="s">
        <v>409</v>
      </c>
      <c r="C9" t="s">
        <v>410</v>
      </c>
      <c r="D9" t="s">
        <v>407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143">
        <v>4.0000000000000001E-3</v>
      </c>
    </row>
    <row r="10" spans="1:37" s="148" customFormat="1" x14ac:dyDescent="0.2">
      <c r="A10" s="148" t="s">
        <v>411</v>
      </c>
      <c r="B10" s="148" t="s">
        <v>412</v>
      </c>
      <c r="C10" s="148" t="s">
        <v>413</v>
      </c>
      <c r="D10" s="148" t="s">
        <v>407</v>
      </c>
      <c r="F10" s="148">
        <v>1.3117239999999999</v>
      </c>
      <c r="G10" s="148">
        <v>1.3096140000000001</v>
      </c>
      <c r="H10" s="148">
        <v>1.307512</v>
      </c>
      <c r="I10" s="148">
        <v>1.305418</v>
      </c>
      <c r="J10" s="148">
        <v>1.3033330000000001</v>
      </c>
      <c r="K10" s="148">
        <v>1.301256</v>
      </c>
      <c r="L10" s="148">
        <v>1.2991870000000001</v>
      </c>
      <c r="M10" s="148">
        <v>1.297126</v>
      </c>
      <c r="N10" s="148">
        <v>1.2950729999999999</v>
      </c>
      <c r="O10" s="148">
        <v>1.2930280000000001</v>
      </c>
      <c r="P10" s="148">
        <v>1.2909900000000001</v>
      </c>
      <c r="Q10" s="148">
        <v>1.288961</v>
      </c>
      <c r="R10" s="148">
        <v>1.2869390000000001</v>
      </c>
      <c r="S10" s="148">
        <v>1.284924</v>
      </c>
      <c r="T10" s="148">
        <v>1.2829170000000001</v>
      </c>
      <c r="U10" s="148">
        <v>1.2809170000000001</v>
      </c>
      <c r="V10" s="148">
        <v>1.2789250000000001</v>
      </c>
      <c r="W10" s="148">
        <v>1.27694</v>
      </c>
      <c r="X10" s="148">
        <v>1.2749619999999999</v>
      </c>
      <c r="Y10" s="148">
        <v>1.272991</v>
      </c>
      <c r="Z10" s="148">
        <v>1.2710269999999999</v>
      </c>
      <c r="AA10" s="148">
        <v>1.2690699999999999</v>
      </c>
      <c r="AB10" s="148">
        <v>1.26712</v>
      </c>
      <c r="AC10" s="148">
        <v>1.2651760000000001</v>
      </c>
      <c r="AD10" s="148">
        <v>1.263239</v>
      </c>
      <c r="AE10" s="148">
        <v>1.261309</v>
      </c>
      <c r="AF10" s="148">
        <v>1.2593859999999999</v>
      </c>
      <c r="AG10" s="148">
        <v>1.2574689999999999</v>
      </c>
      <c r="AH10" s="148">
        <v>1.255558</v>
      </c>
      <c r="AI10" s="148">
        <v>1.253654</v>
      </c>
      <c r="AJ10" s="148">
        <v>1.2517560000000001</v>
      </c>
      <c r="AK10" s="149">
        <v>-2E-3</v>
      </c>
    </row>
    <row r="11" spans="1:37" s="148" customFormat="1" x14ac:dyDescent="0.2">
      <c r="A11" s="148" t="s">
        <v>414</v>
      </c>
      <c r="B11" s="148" t="s">
        <v>415</v>
      </c>
      <c r="C11" s="148" t="s">
        <v>416</v>
      </c>
      <c r="D11" s="148" t="s">
        <v>407</v>
      </c>
      <c r="F11" s="148">
        <v>60.555110999999997</v>
      </c>
      <c r="G11" s="148">
        <v>61.300755000000002</v>
      </c>
      <c r="H11" s="148">
        <v>62.047542999999997</v>
      </c>
      <c r="I11" s="148">
        <v>62.788345</v>
      </c>
      <c r="J11" s="148">
        <v>63.539451999999997</v>
      </c>
      <c r="K11" s="148">
        <v>64.319839000000002</v>
      </c>
      <c r="L11" s="148">
        <v>65.096298000000004</v>
      </c>
      <c r="M11" s="148">
        <v>65.837990000000005</v>
      </c>
      <c r="N11" s="148">
        <v>66.549057000000005</v>
      </c>
      <c r="O11" s="148">
        <v>67.237876999999997</v>
      </c>
      <c r="P11" s="148">
        <v>67.903762999999998</v>
      </c>
      <c r="Q11" s="148">
        <v>68.544914000000006</v>
      </c>
      <c r="R11" s="148">
        <v>69.171463000000003</v>
      </c>
      <c r="S11" s="148">
        <v>69.777694999999994</v>
      </c>
      <c r="T11" s="148">
        <v>70.360138000000006</v>
      </c>
      <c r="U11" s="148">
        <v>70.938537999999994</v>
      </c>
      <c r="V11" s="148">
        <v>71.505889999999994</v>
      </c>
      <c r="W11" s="148">
        <v>72.063132999999993</v>
      </c>
      <c r="X11" s="148">
        <v>72.615172999999999</v>
      </c>
      <c r="Y11" s="148">
        <v>73.162818999999999</v>
      </c>
      <c r="Z11" s="148">
        <v>73.714095999999998</v>
      </c>
      <c r="AA11" s="148">
        <v>74.264647999999994</v>
      </c>
      <c r="AB11" s="148">
        <v>74.813857999999996</v>
      </c>
      <c r="AC11" s="148">
        <v>75.364722999999998</v>
      </c>
      <c r="AD11" s="148">
        <v>75.916847000000004</v>
      </c>
      <c r="AE11" s="148">
        <v>76.470596</v>
      </c>
      <c r="AF11" s="148">
        <v>77.026077000000001</v>
      </c>
      <c r="AG11" s="148">
        <v>77.577575999999993</v>
      </c>
      <c r="AH11" s="148">
        <v>78.126052999999999</v>
      </c>
      <c r="AI11" s="148">
        <v>78.675049000000001</v>
      </c>
      <c r="AJ11" s="148">
        <v>79.225029000000006</v>
      </c>
      <c r="AK11" s="149">
        <v>8.9999999999999993E-3</v>
      </c>
    </row>
    <row r="12" spans="1:37" s="150" customFormat="1" x14ac:dyDescent="0.2">
      <c r="A12" s="150" t="s">
        <v>417</v>
      </c>
      <c r="B12" s="150" t="s">
        <v>418</v>
      </c>
      <c r="C12" s="150" t="s">
        <v>419</v>
      </c>
      <c r="D12" s="150" t="s">
        <v>407</v>
      </c>
      <c r="F12" s="150">
        <v>5.548133</v>
      </c>
      <c r="G12" s="150">
        <v>5.4961510000000002</v>
      </c>
      <c r="H12" s="150">
        <v>5.4453250000000004</v>
      </c>
      <c r="I12" s="150">
        <v>5.3955599999999997</v>
      </c>
      <c r="J12" s="150">
        <v>5.3467390000000004</v>
      </c>
      <c r="K12" s="150">
        <v>5.298432</v>
      </c>
      <c r="L12" s="150">
        <v>5.2504749999999998</v>
      </c>
      <c r="M12" s="150">
        <v>5.2040509999999998</v>
      </c>
      <c r="N12" s="150">
        <v>5.1594329999999999</v>
      </c>
      <c r="O12" s="150">
        <v>5.116981</v>
      </c>
      <c r="P12" s="150">
        <v>5.0767889999999998</v>
      </c>
      <c r="Q12" s="150">
        <v>5.0381330000000002</v>
      </c>
      <c r="R12" s="150">
        <v>5.0011169999999998</v>
      </c>
      <c r="S12" s="150">
        <v>4.9654299999999996</v>
      </c>
      <c r="T12" s="150">
        <v>4.9307699999999999</v>
      </c>
      <c r="U12" s="150">
        <v>4.8970960000000003</v>
      </c>
      <c r="V12" s="150">
        <v>4.864147</v>
      </c>
      <c r="W12" s="150">
        <v>4.8325639999999996</v>
      </c>
      <c r="X12" s="150">
        <v>4.8020889999999996</v>
      </c>
      <c r="Y12" s="150">
        <v>4.7724260000000003</v>
      </c>
      <c r="Z12" s="150">
        <v>4.7435609999999997</v>
      </c>
      <c r="AA12" s="150">
        <v>4.714861</v>
      </c>
      <c r="AB12" s="150">
        <v>4.6846649999999999</v>
      </c>
      <c r="AC12" s="150">
        <v>4.6530279999999999</v>
      </c>
      <c r="AD12" s="150">
        <v>4.6201639999999999</v>
      </c>
      <c r="AE12" s="150">
        <v>4.5863250000000004</v>
      </c>
      <c r="AF12" s="150">
        <v>4.5516810000000003</v>
      </c>
      <c r="AG12" s="150">
        <v>4.5156049999999999</v>
      </c>
      <c r="AH12" s="150">
        <v>4.4785089999999999</v>
      </c>
      <c r="AI12" s="150">
        <v>4.4408219999999998</v>
      </c>
      <c r="AJ12" s="150">
        <v>4.4029340000000001</v>
      </c>
      <c r="AK12" s="151">
        <v>-8.0000000000000002E-3</v>
      </c>
    </row>
    <row r="13" spans="1:37" x14ac:dyDescent="0.2">
      <c r="A13" t="s">
        <v>420</v>
      </c>
      <c r="B13" t="s">
        <v>421</v>
      </c>
      <c r="C13" t="s">
        <v>422</v>
      </c>
      <c r="D13" t="s">
        <v>407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143">
        <v>1E-3</v>
      </c>
    </row>
    <row r="14" spans="1:37" x14ac:dyDescent="0.2">
      <c r="A14" t="s">
        <v>423</v>
      </c>
      <c r="B14" t="s">
        <v>424</v>
      </c>
      <c r="C14" t="s">
        <v>425</v>
      </c>
      <c r="D14" t="s">
        <v>407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143">
        <v>0.10199999999999999</v>
      </c>
    </row>
    <row r="15" spans="1:37" s="160" customFormat="1" x14ac:dyDescent="0.2">
      <c r="A15" s="160" t="s">
        <v>426</v>
      </c>
      <c r="B15" s="160" t="s">
        <v>427</v>
      </c>
      <c r="C15" s="160" t="s">
        <v>428</v>
      </c>
      <c r="D15" s="160" t="s">
        <v>407</v>
      </c>
      <c r="F15" s="160">
        <v>3.344913</v>
      </c>
      <c r="G15" s="160">
        <v>3.3193619999999999</v>
      </c>
      <c r="H15" s="160">
        <v>3.2944239999999998</v>
      </c>
      <c r="I15" s="160">
        <v>3.270416</v>
      </c>
      <c r="J15" s="160">
        <v>3.2472259999999999</v>
      </c>
      <c r="K15" s="160">
        <v>3.2239040000000001</v>
      </c>
      <c r="L15" s="160">
        <v>3.2004679999999999</v>
      </c>
      <c r="M15" s="160">
        <v>3.1768860000000001</v>
      </c>
      <c r="N15" s="160">
        <v>3.1530610000000001</v>
      </c>
      <c r="O15" s="160">
        <v>3.128717</v>
      </c>
      <c r="P15" s="160">
        <v>3.1036579999999998</v>
      </c>
      <c r="Q15" s="160">
        <v>3.0779779999999999</v>
      </c>
      <c r="R15" s="160">
        <v>3.051444</v>
      </c>
      <c r="S15" s="160">
        <v>3.0240140000000002</v>
      </c>
      <c r="T15" s="160">
        <v>2.9957150000000001</v>
      </c>
      <c r="U15" s="160">
        <v>2.9667840000000001</v>
      </c>
      <c r="V15" s="160">
        <v>2.937014</v>
      </c>
      <c r="W15" s="160">
        <v>2.9081060000000001</v>
      </c>
      <c r="X15" s="160">
        <v>2.8802460000000001</v>
      </c>
      <c r="Y15" s="160">
        <v>2.8533179999999998</v>
      </c>
      <c r="Z15" s="160">
        <v>2.8265850000000001</v>
      </c>
      <c r="AA15" s="160">
        <v>2.8010600000000001</v>
      </c>
      <c r="AB15" s="160">
        <v>2.7767550000000001</v>
      </c>
      <c r="AC15" s="160">
        <v>2.7537029999999998</v>
      </c>
      <c r="AD15" s="160">
        <v>2.7319909999999998</v>
      </c>
      <c r="AE15" s="160">
        <v>2.7116579999999999</v>
      </c>
      <c r="AF15" s="160">
        <v>2.6926410000000001</v>
      </c>
      <c r="AG15" s="160">
        <v>2.673467</v>
      </c>
      <c r="AH15" s="160">
        <v>2.6541790000000001</v>
      </c>
      <c r="AI15" s="160">
        <v>2.634693</v>
      </c>
      <c r="AJ15" s="160">
        <v>2.6149830000000001</v>
      </c>
      <c r="AK15" s="161">
        <v>-8.0000000000000002E-3</v>
      </c>
    </row>
    <row r="16" spans="1:37" x14ac:dyDescent="0.2">
      <c r="A16" t="s">
        <v>429</v>
      </c>
      <c r="B16" t="s">
        <v>430</v>
      </c>
      <c r="C16" t="s">
        <v>431</v>
      </c>
      <c r="D16" t="s">
        <v>407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143">
        <v>4.1000000000000002E-2</v>
      </c>
    </row>
    <row r="17" spans="1:37" x14ac:dyDescent="0.2">
      <c r="A17" t="s">
        <v>432</v>
      </c>
      <c r="B17" t="s">
        <v>433</v>
      </c>
      <c r="C17" t="s">
        <v>434</v>
      </c>
      <c r="D17" t="s">
        <v>407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143">
        <v>7.0000000000000001E-3</v>
      </c>
    </row>
    <row r="18" spans="1:37" x14ac:dyDescent="0.2">
      <c r="A18" t="s">
        <v>435</v>
      </c>
      <c r="C18" t="s">
        <v>436</v>
      </c>
    </row>
    <row r="19" spans="1:37" x14ac:dyDescent="0.2">
      <c r="A19" t="s">
        <v>404</v>
      </c>
      <c r="B19" t="s">
        <v>437</v>
      </c>
      <c r="C19" t="s">
        <v>438</v>
      </c>
      <c r="D19" t="s">
        <v>407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143">
        <v>1.2999999999999999E-2</v>
      </c>
    </row>
    <row r="20" spans="1:37" x14ac:dyDescent="0.2">
      <c r="A20" t="s">
        <v>411</v>
      </c>
      <c r="B20" t="s">
        <v>439</v>
      </c>
      <c r="C20" t="s">
        <v>440</v>
      </c>
      <c r="D20" t="s">
        <v>407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143">
        <v>-2E-3</v>
      </c>
    </row>
    <row r="21" spans="1:37" x14ac:dyDescent="0.2">
      <c r="A21" t="s">
        <v>429</v>
      </c>
      <c r="B21" t="s">
        <v>441</v>
      </c>
      <c r="C21" t="s">
        <v>442</v>
      </c>
      <c r="D21" t="s">
        <v>407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143">
        <v>4.1000000000000002E-2</v>
      </c>
    </row>
    <row r="22" spans="1:37" x14ac:dyDescent="0.2">
      <c r="A22" t="s">
        <v>443</v>
      </c>
      <c r="B22" t="s">
        <v>444</v>
      </c>
      <c r="C22" t="s">
        <v>445</v>
      </c>
      <c r="D22" t="s">
        <v>407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143">
        <v>1.7000000000000001E-2</v>
      </c>
    </row>
    <row r="23" spans="1:37" x14ac:dyDescent="0.2">
      <c r="A23" t="s">
        <v>446</v>
      </c>
      <c r="B23" t="s">
        <v>447</v>
      </c>
      <c r="C23" t="s">
        <v>448</v>
      </c>
      <c r="D23" t="s">
        <v>407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143">
        <v>0</v>
      </c>
    </row>
    <row r="24" spans="1:37" x14ac:dyDescent="0.2">
      <c r="A24" t="s">
        <v>432</v>
      </c>
      <c r="B24" t="s">
        <v>449</v>
      </c>
      <c r="C24" t="s">
        <v>450</v>
      </c>
      <c r="D24" t="s">
        <v>407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143">
        <v>0.01</v>
      </c>
    </row>
    <row r="25" spans="1:37" x14ac:dyDescent="0.2">
      <c r="A25" t="s">
        <v>451</v>
      </c>
      <c r="C25" t="s">
        <v>452</v>
      </c>
    </row>
    <row r="26" spans="1:37" x14ac:dyDescent="0.2">
      <c r="A26" t="s">
        <v>453</v>
      </c>
      <c r="B26" t="s">
        <v>454</v>
      </c>
      <c r="C26" t="s">
        <v>455</v>
      </c>
      <c r="D26" t="s">
        <v>407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143">
        <v>6.0000000000000001E-3</v>
      </c>
    </row>
    <row r="27" spans="1:37" s="167" customFormat="1" x14ac:dyDescent="0.2">
      <c r="A27" s="167" t="s">
        <v>456</v>
      </c>
      <c r="B27" s="167" t="s">
        <v>457</v>
      </c>
      <c r="C27" s="167" t="s">
        <v>458</v>
      </c>
      <c r="D27" s="167" t="s">
        <v>407</v>
      </c>
      <c r="F27" s="167">
        <v>60.065722999999998</v>
      </c>
      <c r="G27" s="167">
        <v>60.660274999999999</v>
      </c>
      <c r="H27" s="167">
        <v>61.304442999999999</v>
      </c>
      <c r="I27" s="167">
        <v>61.960425999999998</v>
      </c>
      <c r="J27" s="167">
        <v>62.648997999999999</v>
      </c>
      <c r="K27" s="167">
        <v>63.384193000000003</v>
      </c>
      <c r="L27" s="167">
        <v>64.132782000000006</v>
      </c>
      <c r="M27" s="167">
        <v>64.852920999999995</v>
      </c>
      <c r="N27" s="167">
        <v>65.551575</v>
      </c>
      <c r="O27" s="167">
        <v>66.234795000000005</v>
      </c>
      <c r="P27" s="167">
        <v>66.894508000000002</v>
      </c>
      <c r="Q27" s="167">
        <v>67.521645000000007</v>
      </c>
      <c r="R27" s="167">
        <v>68.124602999999993</v>
      </c>
      <c r="S27" s="167">
        <v>68.699837000000002</v>
      </c>
      <c r="T27" s="167">
        <v>69.24427</v>
      </c>
      <c r="U27" s="167">
        <v>69.778008</v>
      </c>
      <c r="V27" s="167">
        <v>70.294899000000001</v>
      </c>
      <c r="W27" s="167">
        <v>70.797225999999995</v>
      </c>
      <c r="X27" s="167">
        <v>71.288421999999997</v>
      </c>
      <c r="Y27" s="167">
        <v>71.778992000000002</v>
      </c>
      <c r="Z27" s="167">
        <v>72.277077000000006</v>
      </c>
      <c r="AA27" s="167">
        <v>72.777732999999998</v>
      </c>
      <c r="AB27" s="167">
        <v>73.277694999999994</v>
      </c>
      <c r="AC27" s="167">
        <v>73.779533000000001</v>
      </c>
      <c r="AD27" s="167">
        <v>74.282188000000005</v>
      </c>
      <c r="AE27" s="167">
        <v>74.786438000000004</v>
      </c>
      <c r="AF27" s="167">
        <v>75.290824999999998</v>
      </c>
      <c r="AG27" s="167">
        <v>75.789008999999993</v>
      </c>
      <c r="AH27" s="167">
        <v>76.281775999999994</v>
      </c>
      <c r="AI27" s="167">
        <v>76.771454000000006</v>
      </c>
      <c r="AJ27" s="167">
        <v>77.258735999999999</v>
      </c>
      <c r="AK27" s="168">
        <v>8.0000000000000002E-3</v>
      </c>
    </row>
    <row r="28" spans="1:37" s="58" customFormat="1" x14ac:dyDescent="0.2">
      <c r="A28" s="58" t="s">
        <v>417</v>
      </c>
      <c r="B28" s="58" t="s">
        <v>459</v>
      </c>
      <c r="C28" s="58" t="s">
        <v>460</v>
      </c>
      <c r="D28" s="58" t="s">
        <v>407</v>
      </c>
      <c r="F28" s="58">
        <v>2.6456879999999998</v>
      </c>
      <c r="G28" s="58">
        <v>2.600587</v>
      </c>
      <c r="H28" s="58">
        <v>2.5571359999999999</v>
      </c>
      <c r="I28" s="58">
        <v>2.5134560000000001</v>
      </c>
      <c r="J28" s="58">
        <v>2.4723449999999998</v>
      </c>
      <c r="K28" s="58">
        <v>2.435079</v>
      </c>
      <c r="L28" s="58">
        <v>2.399654</v>
      </c>
      <c r="M28" s="58">
        <v>2.3671799999999998</v>
      </c>
      <c r="N28" s="58">
        <v>2.3375910000000002</v>
      </c>
      <c r="O28" s="58">
        <v>2.3108580000000001</v>
      </c>
      <c r="P28" s="58">
        <v>2.286937</v>
      </c>
      <c r="Q28" s="58">
        <v>2.261104</v>
      </c>
      <c r="R28" s="58">
        <v>2.2334019999999999</v>
      </c>
      <c r="S28" s="58">
        <v>2.20452</v>
      </c>
      <c r="T28" s="58">
        <v>2.1747450000000002</v>
      </c>
      <c r="U28" s="58">
        <v>2.1445829999999999</v>
      </c>
      <c r="V28" s="58">
        <v>2.1145399999999999</v>
      </c>
      <c r="W28" s="58">
        <v>2.0846789999999999</v>
      </c>
      <c r="X28" s="58">
        <v>2.0552199999999998</v>
      </c>
      <c r="Y28" s="58">
        <v>2.0267590000000002</v>
      </c>
      <c r="Z28" s="58">
        <v>1.998826</v>
      </c>
      <c r="AA28" s="58">
        <v>1.9717880000000001</v>
      </c>
      <c r="AB28" s="58">
        <v>1.945657</v>
      </c>
      <c r="AC28" s="58">
        <v>1.9204319999999999</v>
      </c>
      <c r="AD28" s="58">
        <v>1.8959410000000001</v>
      </c>
      <c r="AE28" s="58">
        <v>1.8719920000000001</v>
      </c>
      <c r="AF28" s="58">
        <v>1.8485929999999999</v>
      </c>
      <c r="AG28" s="58">
        <v>1.8255950000000001</v>
      </c>
      <c r="AH28" s="58">
        <v>1.8029379999999999</v>
      </c>
      <c r="AI28" s="58">
        <v>1.780446</v>
      </c>
      <c r="AJ28" s="58">
        <v>1.7581979999999999</v>
      </c>
      <c r="AK28" s="169">
        <v>-1.4E-2</v>
      </c>
    </row>
    <row r="29" spans="1:37" x14ac:dyDescent="0.2">
      <c r="A29" t="s">
        <v>420</v>
      </c>
      <c r="B29" t="s">
        <v>461</v>
      </c>
      <c r="C29" t="s">
        <v>462</v>
      </c>
      <c r="D29" t="s">
        <v>407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143">
        <v>-1.0999999999999999E-2</v>
      </c>
    </row>
    <row r="30" spans="1:37" x14ac:dyDescent="0.2">
      <c r="A30" t="s">
        <v>463</v>
      </c>
      <c r="B30" t="s">
        <v>464</v>
      </c>
      <c r="C30" t="s">
        <v>465</v>
      </c>
      <c r="D30" t="s">
        <v>407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143">
        <v>8.0000000000000002E-3</v>
      </c>
    </row>
    <row r="31" spans="1:37" x14ac:dyDescent="0.2">
      <c r="A31" t="s">
        <v>432</v>
      </c>
      <c r="B31" t="s">
        <v>466</v>
      </c>
      <c r="C31" t="s">
        <v>467</v>
      </c>
      <c r="D31" t="s">
        <v>407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143">
        <v>7.0000000000000001E-3</v>
      </c>
    </row>
    <row r="32" spans="1:37" x14ac:dyDescent="0.2">
      <c r="A32" t="s">
        <v>468</v>
      </c>
      <c r="C32" t="s">
        <v>469</v>
      </c>
    </row>
    <row r="33" spans="1:37" x14ac:dyDescent="0.2">
      <c r="A33" t="s">
        <v>453</v>
      </c>
      <c r="B33" t="s">
        <v>470</v>
      </c>
      <c r="C33" t="s">
        <v>471</v>
      </c>
      <c r="D33" t="s">
        <v>407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143">
        <v>4.0000000000000001E-3</v>
      </c>
    </row>
    <row r="34" spans="1:37" x14ac:dyDescent="0.2">
      <c r="A34" t="s">
        <v>456</v>
      </c>
      <c r="B34" t="s">
        <v>472</v>
      </c>
      <c r="C34" t="s">
        <v>473</v>
      </c>
      <c r="D34" t="s">
        <v>407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143">
        <v>0.01</v>
      </c>
    </row>
    <row r="35" spans="1:37" x14ac:dyDescent="0.2">
      <c r="A35" t="s">
        <v>420</v>
      </c>
      <c r="B35" t="s">
        <v>474</v>
      </c>
      <c r="C35" t="s">
        <v>475</v>
      </c>
      <c r="D35" t="s">
        <v>407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143">
        <v>-4.0000000000000001E-3</v>
      </c>
    </row>
    <row r="36" spans="1:37" x14ac:dyDescent="0.2">
      <c r="A36" t="s">
        <v>432</v>
      </c>
      <c r="B36" t="s">
        <v>476</v>
      </c>
      <c r="C36" t="s">
        <v>477</v>
      </c>
      <c r="D36" t="s">
        <v>407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143">
        <v>5.0000000000000001E-3</v>
      </c>
    </row>
    <row r="37" spans="1:37" x14ac:dyDescent="0.2">
      <c r="A37" t="s">
        <v>478</v>
      </c>
      <c r="C37" t="s">
        <v>479</v>
      </c>
    </row>
    <row r="38" spans="1:37" x14ac:dyDescent="0.2">
      <c r="A38" t="s">
        <v>453</v>
      </c>
      <c r="B38" t="s">
        <v>480</v>
      </c>
      <c r="C38" t="s">
        <v>481</v>
      </c>
      <c r="D38" t="s">
        <v>407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143">
        <v>1.4E-2</v>
      </c>
    </row>
    <row r="39" spans="1:37" x14ac:dyDescent="0.2">
      <c r="A39" t="s">
        <v>456</v>
      </c>
      <c r="B39" t="s">
        <v>482</v>
      </c>
      <c r="C39" t="s">
        <v>483</v>
      </c>
      <c r="D39" t="s">
        <v>407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143">
        <v>1.4999999999999999E-2</v>
      </c>
    </row>
    <row r="40" spans="1:37" x14ac:dyDescent="0.2">
      <c r="A40" t="s">
        <v>432</v>
      </c>
      <c r="B40" t="s">
        <v>484</v>
      </c>
      <c r="C40" t="s">
        <v>485</v>
      </c>
      <c r="D40" t="s">
        <v>407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143">
        <v>1.4E-2</v>
      </c>
    </row>
    <row r="41" spans="1:37" x14ac:dyDescent="0.2">
      <c r="A41" t="s">
        <v>486</v>
      </c>
      <c r="C41" t="s">
        <v>487</v>
      </c>
    </row>
    <row r="42" spans="1:37" x14ac:dyDescent="0.2">
      <c r="A42" t="s">
        <v>488</v>
      </c>
      <c r="B42" t="s">
        <v>489</v>
      </c>
      <c r="C42" t="s">
        <v>490</v>
      </c>
      <c r="D42" t="s">
        <v>407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143">
        <v>7.0000000000000001E-3</v>
      </c>
    </row>
    <row r="43" spans="1:37" x14ac:dyDescent="0.2">
      <c r="A43" t="s">
        <v>491</v>
      </c>
      <c r="B43" t="s">
        <v>492</v>
      </c>
      <c r="C43" t="s">
        <v>493</v>
      </c>
      <c r="D43" t="s">
        <v>407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143">
        <v>6.0000000000000001E-3</v>
      </c>
    </row>
    <row r="44" spans="1:37" x14ac:dyDescent="0.2">
      <c r="A44" t="s">
        <v>176</v>
      </c>
      <c r="C44" t="s">
        <v>494</v>
      </c>
    </row>
    <row r="45" spans="1:37" x14ac:dyDescent="0.2">
      <c r="A45" t="s">
        <v>402</v>
      </c>
      <c r="C45" t="s">
        <v>495</v>
      </c>
    </row>
    <row r="46" spans="1:37" x14ac:dyDescent="0.2">
      <c r="A46" t="s">
        <v>496</v>
      </c>
      <c r="B46" t="s">
        <v>497</v>
      </c>
      <c r="C46" t="s">
        <v>498</v>
      </c>
      <c r="D46" t="s">
        <v>499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143">
        <v>2E-3</v>
      </c>
    </row>
    <row r="47" spans="1:37" x14ac:dyDescent="0.2">
      <c r="A47" t="s">
        <v>500</v>
      </c>
      <c r="B47" t="s">
        <v>501</v>
      </c>
      <c r="C47" t="s">
        <v>502</v>
      </c>
      <c r="D47" t="s">
        <v>503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143">
        <v>0</v>
      </c>
    </row>
    <row r="48" spans="1:37" x14ac:dyDescent="0.2">
      <c r="A48" t="s">
        <v>504</v>
      </c>
      <c r="B48" t="s">
        <v>505</v>
      </c>
      <c r="C48" t="s">
        <v>506</v>
      </c>
      <c r="D48" t="s">
        <v>507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143">
        <v>3.0000000000000001E-3</v>
      </c>
    </row>
    <row r="49" spans="1:37" x14ac:dyDescent="0.2">
      <c r="A49" t="s">
        <v>508</v>
      </c>
      <c r="B49" t="s">
        <v>509</v>
      </c>
      <c r="C49" t="s">
        <v>510</v>
      </c>
      <c r="D49" t="s">
        <v>511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143">
        <v>2E-3</v>
      </c>
    </row>
    <row r="50" spans="1:37" x14ac:dyDescent="0.2">
      <c r="A50" t="s">
        <v>512</v>
      </c>
      <c r="B50" t="s">
        <v>513</v>
      </c>
      <c r="C50" t="s">
        <v>514</v>
      </c>
      <c r="D50" t="s">
        <v>511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143">
        <v>0</v>
      </c>
    </row>
    <row r="51" spans="1:37" x14ac:dyDescent="0.2">
      <c r="A51" t="s">
        <v>515</v>
      </c>
      <c r="C51" t="s">
        <v>516</v>
      </c>
    </row>
    <row r="52" spans="1:37" x14ac:dyDescent="0.2">
      <c r="A52" t="s">
        <v>517</v>
      </c>
      <c r="B52" t="s">
        <v>518</v>
      </c>
      <c r="C52" t="s">
        <v>519</v>
      </c>
      <c r="D52" t="s">
        <v>520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143">
        <v>4.0000000000000001E-3</v>
      </c>
    </row>
    <row r="53" spans="1:37" x14ac:dyDescent="0.2">
      <c r="A53" t="s">
        <v>500</v>
      </c>
      <c r="B53" t="s">
        <v>521</v>
      </c>
      <c r="C53" t="s">
        <v>522</v>
      </c>
      <c r="D53" t="s">
        <v>503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143">
        <v>5.0000000000000001E-3</v>
      </c>
    </row>
    <row r="54" spans="1:37" x14ac:dyDescent="0.2">
      <c r="A54" t="s">
        <v>523</v>
      </c>
      <c r="B54" t="s">
        <v>524</v>
      </c>
      <c r="C54" t="s">
        <v>525</v>
      </c>
      <c r="D54" t="s">
        <v>526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143">
        <v>4.0000000000000001E-3</v>
      </c>
    </row>
    <row r="55" spans="1:37" x14ac:dyDescent="0.2">
      <c r="A55" t="s">
        <v>527</v>
      </c>
      <c r="B55" t="s">
        <v>528</v>
      </c>
      <c r="C55" t="s">
        <v>529</v>
      </c>
      <c r="D55" t="s">
        <v>520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143">
        <v>5.0000000000000001E-3</v>
      </c>
    </row>
    <row r="56" spans="1:37" x14ac:dyDescent="0.2">
      <c r="A56" t="s">
        <v>530</v>
      </c>
      <c r="B56" t="s">
        <v>531</v>
      </c>
      <c r="C56" t="s">
        <v>532</v>
      </c>
      <c r="D56" t="s">
        <v>526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143">
        <v>3.0000000000000001E-3</v>
      </c>
    </row>
    <row r="57" spans="1:37" x14ac:dyDescent="0.2">
      <c r="A57" t="s">
        <v>533</v>
      </c>
      <c r="C57" t="s">
        <v>534</v>
      </c>
    </row>
    <row r="58" spans="1:37" x14ac:dyDescent="0.2">
      <c r="A58" t="s">
        <v>535</v>
      </c>
      <c r="B58" t="s">
        <v>536</v>
      </c>
      <c r="C58" t="s">
        <v>537</v>
      </c>
      <c r="D58" t="s">
        <v>538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143">
        <v>2E-3</v>
      </c>
    </row>
    <row r="59" spans="1:37" x14ac:dyDescent="0.2">
      <c r="A59" t="s">
        <v>539</v>
      </c>
      <c r="B59" t="s">
        <v>540</v>
      </c>
      <c r="C59" t="s">
        <v>541</v>
      </c>
      <c r="D59" t="s">
        <v>538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143">
        <v>1E-3</v>
      </c>
    </row>
    <row r="60" spans="1:37" x14ac:dyDescent="0.2">
      <c r="A60" t="s">
        <v>542</v>
      </c>
      <c r="B60" t="s">
        <v>543</v>
      </c>
      <c r="C60" t="s">
        <v>544</v>
      </c>
      <c r="D60" t="s">
        <v>538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143">
        <v>4.0000000000000001E-3</v>
      </c>
    </row>
    <row r="61" spans="1:37" x14ac:dyDescent="0.2">
      <c r="A61" t="s">
        <v>545</v>
      </c>
      <c r="B61" t="s">
        <v>546</v>
      </c>
      <c r="C61" t="s">
        <v>547</v>
      </c>
      <c r="D61" t="s">
        <v>538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143">
        <v>1E-3</v>
      </c>
    </row>
    <row r="62" spans="1:37" x14ac:dyDescent="0.2">
      <c r="A62" t="s">
        <v>548</v>
      </c>
      <c r="C62" t="s">
        <v>549</v>
      </c>
    </row>
    <row r="63" spans="1:37" x14ac:dyDescent="0.2">
      <c r="A63" t="s">
        <v>488</v>
      </c>
      <c r="B63" t="s">
        <v>550</v>
      </c>
      <c r="C63" t="s">
        <v>551</v>
      </c>
      <c r="D63" t="s">
        <v>552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143">
        <v>-7.0000000000000001E-3</v>
      </c>
    </row>
    <row r="64" spans="1:37" x14ac:dyDescent="0.2">
      <c r="A64" t="s">
        <v>491</v>
      </c>
      <c r="B64" t="s">
        <v>553</v>
      </c>
      <c r="C64" t="s">
        <v>554</v>
      </c>
      <c r="D64" t="s">
        <v>552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143">
        <v>-7.0000000000000001E-3</v>
      </c>
    </row>
    <row r="65" spans="1:37" x14ac:dyDescent="0.2">
      <c r="A65" t="s">
        <v>555</v>
      </c>
      <c r="C65" t="s">
        <v>556</v>
      </c>
    </row>
    <row r="66" spans="1:37" x14ac:dyDescent="0.2">
      <c r="A66" t="s">
        <v>557</v>
      </c>
      <c r="C66" t="s">
        <v>558</v>
      </c>
    </row>
    <row r="67" spans="1:37" x14ac:dyDescent="0.2">
      <c r="A67" t="s">
        <v>559</v>
      </c>
      <c r="B67" t="s">
        <v>560</v>
      </c>
      <c r="C67" t="s">
        <v>561</v>
      </c>
      <c r="D67" t="s">
        <v>562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143">
        <v>-8.0000000000000002E-3</v>
      </c>
    </row>
    <row r="68" spans="1:37" x14ac:dyDescent="0.2">
      <c r="A68" t="s">
        <v>563</v>
      </c>
      <c r="B68" t="s">
        <v>564</v>
      </c>
      <c r="C68" t="s">
        <v>565</v>
      </c>
      <c r="D68" t="s">
        <v>562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143">
        <v>-2E-3</v>
      </c>
    </row>
    <row r="69" spans="1:37" x14ac:dyDescent="0.2">
      <c r="A69" t="s">
        <v>566</v>
      </c>
      <c r="B69" t="s">
        <v>567</v>
      </c>
      <c r="C69" t="s">
        <v>568</v>
      </c>
      <c r="D69" t="s">
        <v>562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143">
        <v>-7.0000000000000001E-3</v>
      </c>
    </row>
    <row r="70" spans="1:37" x14ac:dyDescent="0.2">
      <c r="A70" t="s">
        <v>515</v>
      </c>
      <c r="C70" t="s">
        <v>569</v>
      </c>
    </row>
    <row r="71" spans="1:37" x14ac:dyDescent="0.2">
      <c r="A71" t="s">
        <v>559</v>
      </c>
      <c r="B71" t="s">
        <v>570</v>
      </c>
      <c r="C71" t="s">
        <v>571</v>
      </c>
      <c r="D71" t="s">
        <v>562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143">
        <v>-3.0000000000000001E-3</v>
      </c>
    </row>
    <row r="72" spans="1:37" x14ac:dyDescent="0.2">
      <c r="A72" t="s">
        <v>563</v>
      </c>
      <c r="B72" t="s">
        <v>572</v>
      </c>
      <c r="C72" t="s">
        <v>573</v>
      </c>
      <c r="D72" t="s">
        <v>562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143">
        <v>-1E-3</v>
      </c>
    </row>
    <row r="73" spans="1:37" x14ac:dyDescent="0.2">
      <c r="A73" t="s">
        <v>566</v>
      </c>
      <c r="B73" t="s">
        <v>574</v>
      </c>
      <c r="C73" t="s">
        <v>575</v>
      </c>
      <c r="D73" t="s">
        <v>562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143">
        <v>-2E-3</v>
      </c>
    </row>
    <row r="74" spans="1:37" x14ac:dyDescent="0.2">
      <c r="A74" t="s">
        <v>576</v>
      </c>
      <c r="C74" t="s">
        <v>577</v>
      </c>
    </row>
    <row r="75" spans="1:37" x14ac:dyDescent="0.2">
      <c r="A75" t="s">
        <v>578</v>
      </c>
      <c r="C75" t="s">
        <v>579</v>
      </c>
    </row>
    <row r="76" spans="1:37" x14ac:dyDescent="0.2">
      <c r="A76" t="s">
        <v>580</v>
      </c>
      <c r="C76" t="s">
        <v>581</v>
      </c>
    </row>
    <row r="77" spans="1:37" x14ac:dyDescent="0.2">
      <c r="A77" t="s">
        <v>582</v>
      </c>
      <c r="B77" t="s">
        <v>583</v>
      </c>
      <c r="C77" t="s">
        <v>584</v>
      </c>
      <c r="D77" t="s">
        <v>585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177</v>
      </c>
    </row>
    <row r="78" spans="1:37" x14ac:dyDescent="0.2">
      <c r="A78" t="s">
        <v>586</v>
      </c>
      <c r="B78" t="s">
        <v>587</v>
      </c>
      <c r="C78" t="s">
        <v>588</v>
      </c>
      <c r="D78" t="s">
        <v>585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143">
        <v>0.06</v>
      </c>
    </row>
    <row r="79" spans="1:37" x14ac:dyDescent="0.2">
      <c r="A79" t="s">
        <v>589</v>
      </c>
      <c r="B79" t="s">
        <v>590</v>
      </c>
      <c r="C79" t="s">
        <v>591</v>
      </c>
      <c r="D79" t="s">
        <v>585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143">
        <v>6.0000000000000001E-3</v>
      </c>
    </row>
    <row r="80" spans="1:37" x14ac:dyDescent="0.2">
      <c r="A80" t="s">
        <v>432</v>
      </c>
      <c r="B80" t="s">
        <v>592</v>
      </c>
      <c r="C80" t="s">
        <v>593</v>
      </c>
      <c r="D80" t="s">
        <v>585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143">
        <v>0.06</v>
      </c>
    </row>
    <row r="81" spans="1:37" x14ac:dyDescent="0.2">
      <c r="A81" t="s">
        <v>594</v>
      </c>
      <c r="C81" t="s">
        <v>595</v>
      </c>
    </row>
    <row r="82" spans="1:37" x14ac:dyDescent="0.2">
      <c r="A82" t="s">
        <v>582</v>
      </c>
      <c r="B82" t="s">
        <v>596</v>
      </c>
      <c r="C82" t="s">
        <v>597</v>
      </c>
      <c r="D82" t="s">
        <v>598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177</v>
      </c>
    </row>
    <row r="83" spans="1:37" x14ac:dyDescent="0.2">
      <c r="A83" t="s">
        <v>586</v>
      </c>
      <c r="B83" t="s">
        <v>599</v>
      </c>
      <c r="C83" t="s">
        <v>600</v>
      </c>
      <c r="D83" t="s">
        <v>598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143">
        <v>0.06</v>
      </c>
    </row>
    <row r="84" spans="1:37" x14ac:dyDescent="0.2">
      <c r="A84" t="s">
        <v>589</v>
      </c>
      <c r="B84" t="s">
        <v>601</v>
      </c>
      <c r="C84" t="s">
        <v>602</v>
      </c>
      <c r="D84" t="s">
        <v>598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143">
        <v>5.0000000000000001E-3</v>
      </c>
    </row>
    <row r="85" spans="1:37" x14ac:dyDescent="0.2">
      <c r="A85" t="s">
        <v>432</v>
      </c>
      <c r="B85" t="s">
        <v>603</v>
      </c>
      <c r="C85" t="s">
        <v>604</v>
      </c>
      <c r="D85" t="s">
        <v>598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143">
        <v>0.06</v>
      </c>
    </row>
    <row r="86" spans="1:37" x14ac:dyDescent="0.2">
      <c r="A86" t="s">
        <v>605</v>
      </c>
      <c r="C86" t="s">
        <v>606</v>
      </c>
    </row>
    <row r="87" spans="1:37" x14ac:dyDescent="0.2">
      <c r="A87" t="s">
        <v>607</v>
      </c>
      <c r="B87" t="s">
        <v>608</v>
      </c>
      <c r="C87" t="s">
        <v>609</v>
      </c>
      <c r="D87" t="s">
        <v>598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143">
        <v>7.2999999999999995E-2</v>
      </c>
    </row>
    <row r="88" spans="1:37" x14ac:dyDescent="0.2">
      <c r="A88" t="s">
        <v>610</v>
      </c>
      <c r="B88" t="s">
        <v>611</v>
      </c>
      <c r="C88" t="s">
        <v>612</v>
      </c>
      <c r="D88" t="s">
        <v>598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143">
        <v>5.8000000000000003E-2</v>
      </c>
    </row>
    <row r="89" spans="1:37" x14ac:dyDescent="0.2">
      <c r="A89" t="s">
        <v>613</v>
      </c>
      <c r="C89" t="s">
        <v>614</v>
      </c>
    </row>
    <row r="90" spans="1:37" x14ac:dyDescent="0.2">
      <c r="A90" t="s">
        <v>582</v>
      </c>
      <c r="B90" t="s">
        <v>615</v>
      </c>
      <c r="C90" t="s">
        <v>616</v>
      </c>
      <c r="D90" t="s">
        <v>617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177</v>
      </c>
    </row>
    <row r="91" spans="1:37" x14ac:dyDescent="0.2">
      <c r="A91" t="s">
        <v>586</v>
      </c>
      <c r="B91" t="s">
        <v>618</v>
      </c>
      <c r="C91" t="s">
        <v>619</v>
      </c>
      <c r="D91" t="s">
        <v>617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143">
        <v>5.6000000000000001E-2</v>
      </c>
    </row>
    <row r="92" spans="1:37" x14ac:dyDescent="0.2">
      <c r="A92" t="s">
        <v>589</v>
      </c>
      <c r="B92" t="s">
        <v>620</v>
      </c>
      <c r="C92" t="s">
        <v>621</v>
      </c>
      <c r="D92" t="s">
        <v>617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143">
        <v>0</v>
      </c>
    </row>
    <row r="93" spans="1:37" x14ac:dyDescent="0.2">
      <c r="A93" t="s">
        <v>432</v>
      </c>
      <c r="B93" t="s">
        <v>622</v>
      </c>
      <c r="C93" t="s">
        <v>623</v>
      </c>
      <c r="D93" t="s">
        <v>617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143">
        <v>5.6000000000000001E-2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baseColWidth="10" defaultColWidth="8.83203125" defaultRowHeight="15" x14ac:dyDescent="0.2"/>
  <cols>
    <col min="2" max="2" width="23.6640625" customWidth="1"/>
    <col min="3" max="3" width="20.83203125" bestFit="1" customWidth="1"/>
    <col min="4" max="4" width="22.6640625" bestFit="1" customWidth="1"/>
    <col min="5" max="5" width="14.5" bestFit="1" customWidth="1"/>
  </cols>
  <sheetData>
    <row r="1" spans="1:5" x14ac:dyDescent="0.2">
      <c r="A1" s="1" t="s">
        <v>230</v>
      </c>
    </row>
    <row r="2" spans="1:5" x14ac:dyDescent="0.2">
      <c r="A2" s="1" t="s">
        <v>225</v>
      </c>
      <c r="B2" s="4" t="s">
        <v>231</v>
      </c>
    </row>
    <row r="4" spans="1:5" s="1" customFormat="1" x14ac:dyDescent="0.2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2">
      <c r="A5">
        <v>2015</v>
      </c>
      <c r="B5" t="s">
        <v>227</v>
      </c>
      <c r="C5" t="s">
        <v>236</v>
      </c>
      <c r="D5" s="91">
        <v>96</v>
      </c>
      <c r="E5">
        <v>3.3</v>
      </c>
    </row>
    <row r="6" spans="1:5" x14ac:dyDescent="0.2">
      <c r="A6">
        <v>2015</v>
      </c>
      <c r="B6" t="s">
        <v>227</v>
      </c>
      <c r="C6" t="s">
        <v>237</v>
      </c>
      <c r="D6" s="91">
        <v>96</v>
      </c>
      <c r="E6">
        <v>3.3</v>
      </c>
    </row>
    <row r="7" spans="1:5" x14ac:dyDescent="0.2">
      <c r="A7">
        <v>2015</v>
      </c>
      <c r="B7" t="s">
        <v>227</v>
      </c>
      <c r="C7" t="s">
        <v>238</v>
      </c>
      <c r="D7" s="91">
        <v>96</v>
      </c>
      <c r="E7">
        <v>3.3</v>
      </c>
    </row>
    <row r="8" spans="1:5" x14ac:dyDescent="0.2">
      <c r="A8">
        <v>2015</v>
      </c>
      <c r="B8" t="s">
        <v>228</v>
      </c>
      <c r="C8" t="s">
        <v>236</v>
      </c>
      <c r="D8" s="91">
        <v>96</v>
      </c>
      <c r="E8">
        <v>1.5</v>
      </c>
    </row>
    <row r="9" spans="1:5" x14ac:dyDescent="0.2">
      <c r="A9">
        <v>2015</v>
      </c>
      <c r="B9" t="s">
        <v>228</v>
      </c>
      <c r="C9" t="s">
        <v>237</v>
      </c>
      <c r="D9" s="91">
        <v>96</v>
      </c>
      <c r="E9">
        <v>1.5</v>
      </c>
    </row>
    <row r="10" spans="1:5" x14ac:dyDescent="0.2">
      <c r="A10">
        <v>2015</v>
      </c>
      <c r="B10" t="s">
        <v>228</v>
      </c>
      <c r="C10" t="s">
        <v>238</v>
      </c>
      <c r="D10" s="91">
        <v>96</v>
      </c>
      <c r="E10">
        <v>1.5</v>
      </c>
    </row>
    <row r="11" spans="1:5" x14ac:dyDescent="0.2">
      <c r="A11">
        <v>2020</v>
      </c>
      <c r="B11" t="s">
        <v>227</v>
      </c>
      <c r="C11" t="s">
        <v>236</v>
      </c>
      <c r="D11" s="91">
        <v>85</v>
      </c>
      <c r="E11">
        <v>3.75</v>
      </c>
    </row>
    <row r="12" spans="1:5" x14ac:dyDescent="0.2">
      <c r="A12">
        <v>2020</v>
      </c>
      <c r="B12" t="s">
        <v>227</v>
      </c>
      <c r="C12" t="s">
        <v>237</v>
      </c>
      <c r="D12" s="91">
        <v>80</v>
      </c>
      <c r="E12">
        <v>4</v>
      </c>
    </row>
    <row r="13" spans="1:5" x14ac:dyDescent="0.2">
      <c r="A13">
        <v>2020</v>
      </c>
      <c r="B13" t="s">
        <v>227</v>
      </c>
      <c r="C13" t="s">
        <v>238</v>
      </c>
      <c r="D13" s="91">
        <v>92.873542513425079</v>
      </c>
      <c r="E13">
        <v>3.4</v>
      </c>
    </row>
    <row r="14" spans="1:5" x14ac:dyDescent="0.2">
      <c r="A14">
        <v>2020</v>
      </c>
      <c r="B14" t="s">
        <v>228</v>
      </c>
      <c r="C14" t="s">
        <v>236</v>
      </c>
      <c r="D14" s="91">
        <v>85</v>
      </c>
      <c r="E14">
        <v>2</v>
      </c>
    </row>
    <row r="15" spans="1:5" x14ac:dyDescent="0.2">
      <c r="A15">
        <v>2020</v>
      </c>
      <c r="B15" t="s">
        <v>228</v>
      </c>
      <c r="C15" t="s">
        <v>237</v>
      </c>
      <c r="D15" s="91">
        <v>80</v>
      </c>
      <c r="E15">
        <v>2.5</v>
      </c>
    </row>
    <row r="16" spans="1:5" x14ac:dyDescent="0.2">
      <c r="A16">
        <v>2020</v>
      </c>
      <c r="B16" t="s">
        <v>228</v>
      </c>
      <c r="C16" t="s">
        <v>238</v>
      </c>
      <c r="D16" s="91">
        <v>92.873542513425079</v>
      </c>
      <c r="E16">
        <v>1.75</v>
      </c>
    </row>
    <row r="17" spans="1:5" x14ac:dyDescent="0.2">
      <c r="A17">
        <v>2030</v>
      </c>
      <c r="B17" t="s">
        <v>227</v>
      </c>
      <c r="C17" t="s">
        <v>236</v>
      </c>
      <c r="D17" s="91">
        <v>73</v>
      </c>
      <c r="E17">
        <v>4</v>
      </c>
    </row>
    <row r="18" spans="1:5" x14ac:dyDescent="0.2">
      <c r="A18">
        <v>2030</v>
      </c>
      <c r="B18" t="s">
        <v>227</v>
      </c>
      <c r="C18" t="s">
        <v>237</v>
      </c>
      <c r="D18" s="91">
        <v>65</v>
      </c>
      <c r="E18">
        <v>4.5</v>
      </c>
    </row>
    <row r="19" spans="1:5" x14ac:dyDescent="0.2">
      <c r="A19">
        <v>2030</v>
      </c>
      <c r="B19" t="s">
        <v>227</v>
      </c>
      <c r="C19" t="s">
        <v>238</v>
      </c>
      <c r="D19" s="91">
        <v>86.922772048714748</v>
      </c>
      <c r="E19">
        <v>3.5</v>
      </c>
    </row>
    <row r="20" spans="1:5" x14ac:dyDescent="0.2">
      <c r="A20">
        <v>2030</v>
      </c>
      <c r="B20" t="s">
        <v>228</v>
      </c>
      <c r="C20" t="s">
        <v>236</v>
      </c>
      <c r="D20" s="91">
        <v>73</v>
      </c>
      <c r="E20">
        <v>2.5</v>
      </c>
    </row>
    <row r="21" spans="1:5" x14ac:dyDescent="0.2">
      <c r="A21">
        <v>2030</v>
      </c>
      <c r="B21" t="s">
        <v>228</v>
      </c>
      <c r="C21" t="s">
        <v>237</v>
      </c>
      <c r="D21" s="91">
        <v>65</v>
      </c>
      <c r="E21">
        <v>3</v>
      </c>
    </row>
    <row r="22" spans="1:5" x14ac:dyDescent="0.2">
      <c r="A22">
        <v>2030</v>
      </c>
      <c r="B22" t="s">
        <v>228</v>
      </c>
      <c r="C22" t="s">
        <v>238</v>
      </c>
      <c r="D22" s="91">
        <v>86.922772048714748</v>
      </c>
      <c r="E22">
        <v>2.1</v>
      </c>
    </row>
    <row r="23" spans="1:5" x14ac:dyDescent="0.2">
      <c r="A23">
        <v>2040</v>
      </c>
      <c r="B23" t="s">
        <v>227</v>
      </c>
      <c r="C23" t="s">
        <v>236</v>
      </c>
      <c r="D23" s="91">
        <v>65</v>
      </c>
      <c r="E23">
        <v>4.1500000000000004</v>
      </c>
    </row>
    <row r="24" spans="1:5" x14ac:dyDescent="0.2">
      <c r="A24">
        <v>2040</v>
      </c>
      <c r="B24" t="s">
        <v>227</v>
      </c>
      <c r="C24" t="s">
        <v>237</v>
      </c>
      <c r="D24" s="91">
        <v>60</v>
      </c>
      <c r="E24">
        <v>4.75</v>
      </c>
    </row>
    <row r="25" spans="1:5" x14ac:dyDescent="0.2">
      <c r="A25">
        <v>2040</v>
      </c>
      <c r="B25" t="s">
        <v>227</v>
      </c>
      <c r="C25" t="s">
        <v>238</v>
      </c>
      <c r="D25" s="91">
        <v>81.353290680611792</v>
      </c>
      <c r="E25">
        <v>3.6</v>
      </c>
    </row>
    <row r="26" spans="1:5" x14ac:dyDescent="0.2">
      <c r="A26">
        <v>2040</v>
      </c>
      <c r="B26" t="s">
        <v>228</v>
      </c>
      <c r="C26" t="s">
        <v>236</v>
      </c>
      <c r="D26" s="91">
        <v>65</v>
      </c>
      <c r="E26">
        <v>3</v>
      </c>
    </row>
    <row r="27" spans="1:5" x14ac:dyDescent="0.2">
      <c r="A27">
        <v>2040</v>
      </c>
      <c r="B27" t="s">
        <v>228</v>
      </c>
      <c r="C27" t="s">
        <v>237</v>
      </c>
      <c r="D27" s="91">
        <v>60</v>
      </c>
      <c r="E27">
        <v>3</v>
      </c>
    </row>
    <row r="28" spans="1:5" x14ac:dyDescent="0.2">
      <c r="A28">
        <v>2040</v>
      </c>
      <c r="B28" t="s">
        <v>228</v>
      </c>
      <c r="C28" t="s">
        <v>238</v>
      </c>
      <c r="D28" s="91">
        <v>81.353290680611792</v>
      </c>
      <c r="E28">
        <v>2.5</v>
      </c>
    </row>
    <row r="29" spans="1:5" x14ac:dyDescent="0.2">
      <c r="A29">
        <v>2050</v>
      </c>
      <c r="B29" t="s">
        <v>227</v>
      </c>
      <c r="C29" t="s">
        <v>236</v>
      </c>
      <c r="D29" s="91">
        <v>60.296369222717402</v>
      </c>
      <c r="E29">
        <v>4.25</v>
      </c>
    </row>
    <row r="30" spans="1:5" x14ac:dyDescent="0.2">
      <c r="A30">
        <v>2050</v>
      </c>
      <c r="B30" t="s">
        <v>227</v>
      </c>
      <c r="C30" t="s">
        <v>237</v>
      </c>
      <c r="D30" s="91">
        <v>57.599999999999994</v>
      </c>
      <c r="E30">
        <v>5</v>
      </c>
    </row>
    <row r="31" spans="1:5" x14ac:dyDescent="0.2">
      <c r="A31">
        <v>2050</v>
      </c>
      <c r="B31" t="s">
        <v>227</v>
      </c>
      <c r="C31" t="s">
        <v>238</v>
      </c>
      <c r="D31" s="91">
        <v>76.140667728071804</v>
      </c>
      <c r="E31">
        <v>3.7</v>
      </c>
    </row>
    <row r="32" spans="1:5" x14ac:dyDescent="0.2">
      <c r="A32">
        <v>2050</v>
      </c>
      <c r="B32" t="s">
        <v>228</v>
      </c>
      <c r="C32" t="s">
        <v>236</v>
      </c>
      <c r="D32" s="91">
        <v>60.296369222717402</v>
      </c>
      <c r="E32">
        <v>3</v>
      </c>
    </row>
    <row r="33" spans="1:5" x14ac:dyDescent="0.2">
      <c r="A33">
        <v>2050</v>
      </c>
      <c r="B33" t="s">
        <v>228</v>
      </c>
      <c r="C33" t="s">
        <v>237</v>
      </c>
      <c r="D33" s="91">
        <v>57.599999999999994</v>
      </c>
      <c r="E33">
        <v>3</v>
      </c>
    </row>
    <row r="34" spans="1:5" x14ac:dyDescent="0.2">
      <c r="A34">
        <v>2050</v>
      </c>
      <c r="B34" t="s">
        <v>228</v>
      </c>
      <c r="C34" t="s">
        <v>238</v>
      </c>
      <c r="D34" s="91">
        <v>76.140667728071804</v>
      </c>
      <c r="E34">
        <v>2.75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baseColWidth="10" defaultColWidth="8.83203125" defaultRowHeight="15" x14ac:dyDescent="0.2"/>
  <cols>
    <col min="2" max="2" width="17.33203125" customWidth="1"/>
    <col min="3" max="3" width="22.83203125" bestFit="1" customWidth="1"/>
    <col min="4" max="4" width="23.83203125" bestFit="1" customWidth="1"/>
    <col min="5" max="5" width="17.33203125" customWidth="1"/>
  </cols>
  <sheetData>
    <row r="1" spans="1:5" x14ac:dyDescent="0.2">
      <c r="A1" s="1" t="s">
        <v>239</v>
      </c>
    </row>
    <row r="2" spans="1:5" x14ac:dyDescent="0.2">
      <c r="A2" s="1" t="s">
        <v>225</v>
      </c>
      <c r="B2" t="s">
        <v>240</v>
      </c>
    </row>
    <row r="4" spans="1:5" x14ac:dyDescent="0.2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2">
      <c r="A5">
        <v>2015</v>
      </c>
      <c r="B5" t="s">
        <v>229</v>
      </c>
      <c r="C5" t="s">
        <v>236</v>
      </c>
      <c r="D5" s="92">
        <v>310</v>
      </c>
      <c r="E5">
        <v>2.4500000000000002</v>
      </c>
    </row>
    <row r="6" spans="1:5" x14ac:dyDescent="0.2">
      <c r="A6">
        <v>2015</v>
      </c>
      <c r="B6" t="s">
        <v>229</v>
      </c>
      <c r="C6" t="s">
        <v>237</v>
      </c>
      <c r="D6" s="92">
        <v>310</v>
      </c>
      <c r="E6">
        <v>2.4500000000000002</v>
      </c>
    </row>
    <row r="7" spans="1:5" x14ac:dyDescent="0.2">
      <c r="A7">
        <v>2015</v>
      </c>
      <c r="B7" t="s">
        <v>229</v>
      </c>
      <c r="C7" t="s">
        <v>238</v>
      </c>
      <c r="D7" s="92">
        <v>310</v>
      </c>
      <c r="E7">
        <v>2.4500000000000002</v>
      </c>
    </row>
    <row r="8" spans="1:5" x14ac:dyDescent="0.2">
      <c r="A8">
        <v>2020</v>
      </c>
      <c r="B8" t="s">
        <v>229</v>
      </c>
      <c r="C8" t="s">
        <v>236</v>
      </c>
      <c r="D8" s="92">
        <v>287.51781145613165</v>
      </c>
      <c r="E8">
        <v>3</v>
      </c>
    </row>
    <row r="9" spans="1:5" x14ac:dyDescent="0.2">
      <c r="A9">
        <v>2020</v>
      </c>
      <c r="B9" t="s">
        <v>229</v>
      </c>
      <c r="C9" t="s">
        <v>237</v>
      </c>
      <c r="D9" s="92">
        <v>281.0389027686914</v>
      </c>
      <c r="E9">
        <v>3</v>
      </c>
    </row>
    <row r="10" spans="1:5" x14ac:dyDescent="0.2">
      <c r="A10">
        <v>2020</v>
      </c>
      <c r="B10" t="s">
        <v>229</v>
      </c>
      <c r="C10" t="s">
        <v>238</v>
      </c>
      <c r="D10" s="92">
        <v>302.85282908362865</v>
      </c>
      <c r="E10">
        <v>3</v>
      </c>
    </row>
    <row r="11" spans="1:5" x14ac:dyDescent="0.2">
      <c r="A11">
        <v>2030</v>
      </c>
      <c r="B11" t="s">
        <v>229</v>
      </c>
      <c r="C11" t="s">
        <v>236</v>
      </c>
      <c r="D11" s="92">
        <v>247.326626775699</v>
      </c>
      <c r="E11">
        <v>3.25</v>
      </c>
    </row>
    <row r="12" spans="1:5" x14ac:dyDescent="0.2">
      <c r="A12">
        <v>2030</v>
      </c>
      <c r="B12" t="s">
        <v>229</v>
      </c>
      <c r="C12" t="s">
        <v>237</v>
      </c>
      <c r="D12" s="92">
        <v>219.56945138434571</v>
      </c>
      <c r="E12">
        <v>3.6</v>
      </c>
    </row>
    <row r="13" spans="1:5" x14ac:dyDescent="0.2">
      <c r="A13">
        <v>2030</v>
      </c>
      <c r="B13" t="s">
        <v>229</v>
      </c>
      <c r="C13" t="s">
        <v>238</v>
      </c>
      <c r="D13" s="92">
        <v>289.04903060471639</v>
      </c>
      <c r="E13">
        <v>3</v>
      </c>
    </row>
    <row r="14" spans="1:5" x14ac:dyDescent="0.2">
      <c r="A14">
        <v>2040</v>
      </c>
      <c r="B14" t="s">
        <v>229</v>
      </c>
      <c r="C14" t="s">
        <v>236</v>
      </c>
      <c r="D14" s="92">
        <v>212.75363777446901</v>
      </c>
      <c r="E14">
        <v>3.35</v>
      </c>
    </row>
    <row r="15" spans="1:5" x14ac:dyDescent="0.2">
      <c r="A15">
        <v>2040</v>
      </c>
      <c r="B15" t="s">
        <v>229</v>
      </c>
      <c r="C15" t="s">
        <v>237</v>
      </c>
      <c r="D15" s="92">
        <v>180</v>
      </c>
      <c r="E15">
        <v>3.85</v>
      </c>
    </row>
    <row r="16" spans="1:5" x14ac:dyDescent="0.2">
      <c r="A16">
        <v>2040</v>
      </c>
      <c r="B16" t="s">
        <v>229</v>
      </c>
      <c r="C16" t="s">
        <v>238</v>
      </c>
      <c r="D16" s="92">
        <v>275.87439861905744</v>
      </c>
      <c r="E16">
        <v>3</v>
      </c>
    </row>
    <row r="17" spans="1:5" x14ac:dyDescent="0.2">
      <c r="A17">
        <v>2050</v>
      </c>
      <c r="B17" t="s">
        <v>229</v>
      </c>
      <c r="C17" t="s">
        <v>236</v>
      </c>
      <c r="D17" s="92">
        <v>184.45</v>
      </c>
      <c r="E17">
        <v>3.43</v>
      </c>
    </row>
    <row r="18" spans="1:5" x14ac:dyDescent="0.2">
      <c r="A18">
        <v>2050</v>
      </c>
      <c r="B18" t="s">
        <v>229</v>
      </c>
      <c r="C18" t="s">
        <v>237</v>
      </c>
      <c r="D18" s="92">
        <v>158.1</v>
      </c>
      <c r="E18">
        <v>3.9200000000000004</v>
      </c>
    </row>
    <row r="19" spans="1:5" x14ac:dyDescent="0.2">
      <c r="A19">
        <v>2050</v>
      </c>
      <c r="B19" t="s">
        <v>229</v>
      </c>
      <c r="C19" t="s">
        <v>238</v>
      </c>
      <c r="D19" s="92">
        <v>263.5</v>
      </c>
      <c r="E1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workbookViewId="0">
      <selection activeCell="C69" sqref="C69"/>
    </sheetView>
  </sheetViews>
  <sheetFormatPr baseColWidth="10" defaultColWidth="8.83203125" defaultRowHeight="15" x14ac:dyDescent="0.2"/>
  <cols>
    <col min="1" max="1" width="59.6640625" bestFit="1" customWidth="1"/>
    <col min="2" max="2" width="12" bestFit="1" customWidth="1"/>
  </cols>
  <sheetData>
    <row r="1" spans="1:33" x14ac:dyDescent="0.2">
      <c r="A1" s="8" t="s">
        <v>12</v>
      </c>
      <c r="B1" s="8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</row>
    <row r="2" spans="1:33" x14ac:dyDescent="0.2">
      <c r="A2" s="57" t="s">
        <v>213</v>
      </c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spans="1:33" x14ac:dyDescent="0.2">
      <c r="A3" s="9" t="s">
        <v>178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2">
      <c r="A4" t="s">
        <v>13</v>
      </c>
      <c r="B4" s="41"/>
      <c r="C4" s="41">
        <f>'EIA AEO Table 4'!C53/SUM('EIA AEO Table 21'!F10:F11)*10^15/10^6</f>
        <v>57012743.580627657</v>
      </c>
      <c r="D4" s="41">
        <f>'EIA AEO Table 4'!D53/SUM('EIA AEO Table 21'!G10:G11)*10^15/10^6</f>
        <v>54412983.894089483</v>
      </c>
      <c r="E4" s="41">
        <f>'EIA AEO Table 4'!E53/SUM('EIA AEO Table 21'!H10:H11)*10^15/10^6</f>
        <v>55846719.728993997</v>
      </c>
      <c r="F4" s="41">
        <f>'EIA AEO Table 4'!F53/SUM('EIA AEO Table 21'!I10:I11)*10^15/10^6</f>
        <v>55162964.920627303</v>
      </c>
      <c r="G4" s="41">
        <f>'EIA AEO Table 4'!G53/SUM('EIA AEO Table 21'!J10:J11)*10^15/10^6</f>
        <v>54590776.753342718</v>
      </c>
      <c r="H4" s="41">
        <f>'EIA AEO Table 4'!H53/SUM('EIA AEO Table 21'!K10:K11)*10^15/10^6</f>
        <v>53880600.438014641</v>
      </c>
      <c r="I4" s="41">
        <f>'EIA AEO Table 4'!I53/SUM('EIA AEO Table 21'!L10:L11)*10^15/10^6</f>
        <v>53059978.400639735</v>
      </c>
      <c r="J4" s="41">
        <f>'EIA AEO Table 4'!J53/SUM('EIA AEO Table 21'!M10:M11)*10^15/10^6</f>
        <v>52213032.595341004</v>
      </c>
      <c r="K4" s="41">
        <f>'EIA AEO Table 4'!K53/SUM('EIA AEO Table 21'!N10:N11)*10^15/10^6</f>
        <v>51415546.19390063</v>
      </c>
      <c r="L4" s="41">
        <f>'EIA AEO Table 4'!L53/SUM('EIA AEO Table 21'!O10:O11)*10^15/10^6</f>
        <v>50628792.951151013</v>
      </c>
      <c r="M4" s="41">
        <f>'EIA AEO Table 4'!M53/SUM('EIA AEO Table 21'!P10:P11)*10^15/10^6</f>
        <v>49825020.691959128</v>
      </c>
      <c r="N4" s="41">
        <f>'EIA AEO Table 4'!N53/SUM('EIA AEO Table 21'!Q10:Q11)*10^15/10^6</f>
        <v>49088898.475131154</v>
      </c>
      <c r="O4" s="41">
        <f>'EIA AEO Table 4'!O53/SUM('EIA AEO Table 21'!R10:R11)*10^15/10^6</f>
        <v>48412466.12433815</v>
      </c>
      <c r="P4" s="41">
        <f>'EIA AEO Table 4'!P53/SUM('EIA AEO Table 21'!S10:S11)*10^15/10^6</f>
        <v>47776905.042016536</v>
      </c>
      <c r="Q4" s="41">
        <f>'EIA AEO Table 4'!Q53/SUM('EIA AEO Table 21'!T10:T11)*10^15/10^6</f>
        <v>47178683.265251592</v>
      </c>
      <c r="R4" s="41">
        <f>'EIA AEO Table 4'!R53/SUM('EIA AEO Table 21'!U10:U11)*10^15/10^6</f>
        <v>46624929.529030658</v>
      </c>
      <c r="S4" s="41">
        <f>'EIA AEO Table 4'!S53/SUM('EIA AEO Table 21'!V10:V11)*10^15/10^6</f>
        <v>46097252.565662228</v>
      </c>
      <c r="T4" s="41">
        <f>'EIA AEO Table 4'!T53/SUM('EIA AEO Table 21'!W10:W11)*10^15/10^6</f>
        <v>45587314.864003479</v>
      </c>
      <c r="U4" s="41">
        <f>'EIA AEO Table 4'!U53/SUM('EIA AEO Table 21'!X10:X11)*10^15/10^6</f>
        <v>45107902.428382352</v>
      </c>
      <c r="V4" s="41">
        <f>'EIA AEO Table 4'!V53/SUM('EIA AEO Table 21'!Y10:Y11)*10^15/10^6</f>
        <v>44651129.610868752</v>
      </c>
      <c r="W4" s="41">
        <f>'EIA AEO Table 4'!W53/SUM('EIA AEO Table 21'!Z10:Z11)*10^15/10^6</f>
        <v>44217424.301617801</v>
      </c>
      <c r="X4" s="41">
        <f>'EIA AEO Table 4'!X53/SUM('EIA AEO Table 21'!AA10:AA11)*10^15/10^6</f>
        <v>43783744.36698588</v>
      </c>
      <c r="Y4" s="41">
        <f>'EIA AEO Table 4'!Y53/SUM('EIA AEO Table 21'!AB10:AB11)*10^15/10^6</f>
        <v>43348627.826524526</v>
      </c>
      <c r="Z4" s="41">
        <f>'EIA AEO Table 4'!Z53/SUM('EIA AEO Table 21'!AC10:AC11)*10^15/10^6</f>
        <v>42915063.740329355</v>
      </c>
      <c r="AA4" s="41">
        <f>'EIA AEO Table 4'!AA53/SUM('EIA AEO Table 21'!AD10:AD11)*10^15/10^6</f>
        <v>42486853.40931078</v>
      </c>
      <c r="AB4" s="41">
        <f>'EIA AEO Table 4'!AB53/SUM('EIA AEO Table 21'!AE10:AE11)*10^15/10^6</f>
        <v>42063075.644421682</v>
      </c>
      <c r="AC4" s="41">
        <f>'EIA AEO Table 4'!AC53/SUM('EIA AEO Table 21'!AF10:AF11)*10^15/10^6</f>
        <v>41651245.008284606</v>
      </c>
      <c r="AD4" s="41">
        <f>'EIA AEO Table 4'!AD53/SUM('EIA AEO Table 21'!AG10:AG11)*10^15/10^6</f>
        <v>41245907.831980065</v>
      </c>
      <c r="AE4" s="41">
        <f>'EIA AEO Table 4'!AE53/SUM('EIA AEO Table 21'!AH10:AH11)*10^15/10^6</f>
        <v>40855734.207762554</v>
      </c>
      <c r="AF4" s="41">
        <f>'EIA AEO Table 4'!AF53/SUM('EIA AEO Table 21'!AI10:AI11)*10^15/10^6</f>
        <v>40464124.633675084</v>
      </c>
      <c r="AG4" s="41">
        <f>'EIA AEO Table 4'!AG53/SUM('EIA AEO Table 21'!AJ10:AJ11)*10^15/10^6</f>
        <v>40071282.668660283</v>
      </c>
    </row>
    <row r="5" spans="1:33" x14ac:dyDescent="0.2">
      <c r="A5" t="s">
        <v>14</v>
      </c>
      <c r="B5" s="41"/>
      <c r="C5" s="41">
        <f>'EIA AEO Table 4'!C62/'EIA AEO Table 21'!F12*10^15/10^6</f>
        <v>67169262.164407387</v>
      </c>
      <c r="D5" s="41">
        <f>'EIA AEO Table 4'!D62/'EIA AEO Table 21'!G12*10^15/10^6</f>
        <v>72770016.689861685</v>
      </c>
      <c r="E5" s="41">
        <f>'EIA AEO Table 4'!E62/'EIA AEO Table 21'!H12*10^15/10^6</f>
        <v>73400210.272114143</v>
      </c>
      <c r="F5" s="41">
        <f>'EIA AEO Table 4'!F62/'EIA AEO Table 21'!I12*10^15/10^6</f>
        <v>72148766.763783544</v>
      </c>
      <c r="G5" s="41">
        <f>'EIA AEO Table 4'!G62/'EIA AEO Table 21'!J12*10^15/10^6</f>
        <v>70980274.144670233</v>
      </c>
      <c r="H5" s="41">
        <f>'EIA AEO Table 4'!H62/'EIA AEO Table 21'!K12*10^15/10^6</f>
        <v>70064502.101753876</v>
      </c>
      <c r="I5" s="41">
        <f>'EIA AEO Table 4'!I62/'EIA AEO Table 21'!L12*10^15/10^6</f>
        <v>69174503.25922893</v>
      </c>
      <c r="J5" s="41">
        <f>'EIA AEO Table 4'!J62/'EIA AEO Table 21'!M12*10^15/10^6</f>
        <v>68378077.001935616</v>
      </c>
      <c r="K5" s="41">
        <f>'EIA AEO Table 4'!K62/'EIA AEO Table 21'!N12*10^15/10^6</f>
        <v>67683600.116524428</v>
      </c>
      <c r="L5" s="41">
        <f>'EIA AEO Table 4'!L62/'EIA AEO Table 21'!O12*10^15/10^6</f>
        <v>67034448.632895052</v>
      </c>
      <c r="M5" s="41">
        <f>'EIA AEO Table 4'!M62/'EIA AEO Table 21'!P12*10^15/10^6</f>
        <v>66388025.974685974</v>
      </c>
      <c r="N5" s="41">
        <f>'EIA AEO Table 4'!N62/'EIA AEO Table 21'!Q12*10^15/10^6</f>
        <v>65791038.069062486</v>
      </c>
      <c r="O5" s="41">
        <f>'EIA AEO Table 4'!O62/'EIA AEO Table 21'!R12*10^15/10^6</f>
        <v>65198434.669694789</v>
      </c>
      <c r="P5" s="41">
        <f>'EIA AEO Table 4'!P62/'EIA AEO Table 21'!S12*10^15/10^6</f>
        <v>64627836.864078254</v>
      </c>
      <c r="Q5" s="41">
        <f>'EIA AEO Table 4'!Q62/'EIA AEO Table 21'!T12*10^15/10^6</f>
        <v>64066667.072282828</v>
      </c>
      <c r="R5" s="41">
        <f>'EIA AEO Table 4'!R62/'EIA AEO Table 21'!U12*10^15/10^6</f>
        <v>63583192.978042491</v>
      </c>
      <c r="S5" s="41">
        <f>'EIA AEO Table 4'!S62/'EIA AEO Table 21'!V12*10^15/10^6</f>
        <v>63135221.85904333</v>
      </c>
      <c r="T5" s="41">
        <f>'EIA AEO Table 4'!T62/'EIA AEO Table 21'!W12*10^15/10^6</f>
        <v>62653076.089628622</v>
      </c>
      <c r="U5" s="41">
        <f>'EIA AEO Table 4'!U62/'EIA AEO Table 21'!X12*10^15/10^6</f>
        <v>62131918.004851639</v>
      </c>
      <c r="V5" s="41">
        <f>'EIA AEO Table 4'!V62/'EIA AEO Table 21'!Y12*10^15/10^6</f>
        <v>61664444.875625111</v>
      </c>
      <c r="W5" s="41">
        <f>'EIA AEO Table 4'!W62/'EIA AEO Table 21'!Z12*10^15/10^6</f>
        <v>61143727.254693255</v>
      </c>
      <c r="X5" s="41">
        <f>'EIA AEO Table 4'!X62/'EIA AEO Table 21'!AA12*10^15/10^6</f>
        <v>60620875.143509001</v>
      </c>
      <c r="Y5" s="41">
        <f>'EIA AEO Table 4'!Y62/'EIA AEO Table 21'!AB12*10^15/10^6</f>
        <v>60113796.824319355</v>
      </c>
      <c r="Z5" s="41">
        <f>'EIA AEO Table 4'!Z62/'EIA AEO Table 21'!AC12*10^15/10^6</f>
        <v>59622680.112821154</v>
      </c>
      <c r="AA5" s="41">
        <f>'EIA AEO Table 4'!AA62/'EIA AEO Table 21'!AD12*10^15/10^6</f>
        <v>59131017.859972067</v>
      </c>
      <c r="AB5" s="41">
        <f>'EIA AEO Table 4'!AB62/'EIA AEO Table 21'!AE12*10^15/10^6</f>
        <v>58625151.946275063</v>
      </c>
      <c r="AC5" s="41">
        <f>'EIA AEO Table 4'!AC62/'EIA AEO Table 21'!AF12*10^15/10^6</f>
        <v>58139399.487793617</v>
      </c>
      <c r="AD5" s="41">
        <f>'EIA AEO Table 4'!AD62/'EIA AEO Table 21'!AG12*10^15/10^6</f>
        <v>57672449.206695445</v>
      </c>
      <c r="AE5" s="41">
        <f>'EIA AEO Table 4'!AE62/'EIA AEO Table 21'!AH12*10^15/10^6</f>
        <v>57234226.837547943</v>
      </c>
      <c r="AF5" s="41">
        <f>'EIA AEO Table 4'!AF62/'EIA AEO Table 21'!AI12*10^15/10^6</f>
        <v>56780929.296423048</v>
      </c>
      <c r="AG5" s="41">
        <f>'EIA AEO Table 4'!AG62/'EIA AEO Table 21'!AJ12*10^15/10^6</f>
        <v>56317673.623997077</v>
      </c>
    </row>
    <row r="6" spans="1:33" x14ac:dyDescent="0.2">
      <c r="A6" t="s">
        <v>207</v>
      </c>
      <c r="B6" s="41"/>
      <c r="C6" s="41">
        <f>'EIA AEO Table 4'!C74/'EIA AEO Table 21'!F15*10^15/10^6</f>
        <v>136778744.32010639</v>
      </c>
      <c r="D6" s="41">
        <f>'EIA AEO Table 4'!D74/'EIA AEO Table 21'!G15*10^15/10^6</f>
        <v>136852202.32080743</v>
      </c>
      <c r="E6" s="41">
        <f>'EIA AEO Table 4'!E74/'EIA AEO Table 21'!H15*10^15/10^6</f>
        <v>134374021.07318306</v>
      </c>
      <c r="F6" s="41">
        <f>'EIA AEO Table 4'!F74/'EIA AEO Table 21'!I15*10^15/10^6</f>
        <v>135829814.92262757</v>
      </c>
      <c r="G6" s="41">
        <f>'EIA AEO Table 4'!G74/'EIA AEO Table 21'!J15*10^15/10^6</f>
        <v>137222355.3272855</v>
      </c>
      <c r="H6" s="41">
        <f>'EIA AEO Table 4'!H74/'EIA AEO Table 21'!K15*10^15/10^6</f>
        <v>137259360.08020088</v>
      </c>
      <c r="I6" s="41">
        <f>'EIA AEO Table 4'!I74/'EIA AEO Table 21'!L15*10^15/10^6</f>
        <v>137222118.76513061</v>
      </c>
      <c r="J6" s="41">
        <f>'EIA AEO Table 4'!J74/'EIA AEO Table 21'!M15*10^15/10^6</f>
        <v>137165765.46970838</v>
      </c>
      <c r="K6" s="41">
        <f>'EIA AEO Table 4'!K74/'EIA AEO Table 21'!N15*10^15/10^6</f>
        <v>136904106.8345966</v>
      </c>
      <c r="L6" s="41">
        <f>'EIA AEO Table 4'!L74/'EIA AEO Table 21'!O15*10^15/10^6</f>
        <v>136512506.5641923</v>
      </c>
      <c r="M6" s="41">
        <f>'EIA AEO Table 4'!M74/'EIA AEO Table 21'!P15*10^15/10^6</f>
        <v>136097147.30166793</v>
      </c>
      <c r="N6" s="41">
        <f>'EIA AEO Table 4'!N74/'EIA AEO Table 21'!Q15*10^15/10^6</f>
        <v>135393105.47378832</v>
      </c>
      <c r="O6" s="41">
        <f>'EIA AEO Table 4'!O74/'EIA AEO Table 21'!R15*10^15/10^6</f>
        <v>134672961.39139369</v>
      </c>
      <c r="P6" s="41">
        <f>'EIA AEO Table 4'!P74/'EIA AEO Table 21'!S15*10^15/10^6</f>
        <v>133847594.62092435</v>
      </c>
      <c r="Q6" s="41">
        <f>'EIA AEO Table 4'!Q74/'EIA AEO Table 21'!T15*10^15/10^6</f>
        <v>132911508.60479049</v>
      </c>
      <c r="R6" s="41">
        <f>'EIA AEO Table 4'!R74/'EIA AEO Table 21'!U15*10^15/10^6</f>
        <v>131668837.36733109</v>
      </c>
      <c r="S6" s="41">
        <f>'EIA AEO Table 4'!S74/'EIA AEO Table 21'!V15*10^15/10^6</f>
        <v>130169621.25478463</v>
      </c>
      <c r="T6" s="41">
        <f>'EIA AEO Table 4'!T74/'EIA AEO Table 21'!W15*10^15/10^6</f>
        <v>128998736.63477191</v>
      </c>
      <c r="U6" s="41">
        <f>'EIA AEO Table 4'!U74/'EIA AEO Table 21'!X15*10^15/10^6</f>
        <v>128218909.07929392</v>
      </c>
      <c r="V6" s="41">
        <f>'EIA AEO Table 4'!V74/'EIA AEO Table 21'!Y15*10^15/10^6</f>
        <v>127170893.67536321</v>
      </c>
      <c r="W6" s="41">
        <f>'EIA AEO Table 4'!W74/'EIA AEO Table 21'!Z15*10^15/10^6</f>
        <v>126657786.69312969</v>
      </c>
      <c r="X6" s="41">
        <f>'EIA AEO Table 4'!X74/'EIA AEO Table 21'!AA15*10^15/10^6</f>
        <v>126210434.62117912</v>
      </c>
      <c r="Y6" s="41">
        <f>'EIA AEO Table 4'!Y74/'EIA AEO Table 21'!AB15*10^15/10^6</f>
        <v>125721210.5497244</v>
      </c>
      <c r="Z6" s="41">
        <f>'EIA AEO Table 4'!Z74/'EIA AEO Table 21'!AC15*10^15/10^6</f>
        <v>125202681.6254331</v>
      </c>
      <c r="AA6" s="41">
        <f>'EIA AEO Table 4'!AA74/'EIA AEO Table 21'!AD15*10^15/10^6</f>
        <v>124849606.01993199</v>
      </c>
      <c r="AB6" s="41">
        <f>'EIA AEO Table 4'!AB74/'EIA AEO Table 21'!AE15*10^15/10^6</f>
        <v>124739181.71096799</v>
      </c>
      <c r="AC6" s="41">
        <f>'EIA AEO Table 4'!AC74/'EIA AEO Table 21'!AF15*10^15/10^6</f>
        <v>124593661.01905157</v>
      </c>
      <c r="AD6" s="41">
        <f>'EIA AEO Table 4'!AD74/'EIA AEO Table 21'!AG15*10^15/10^6</f>
        <v>124283187.3368925</v>
      </c>
      <c r="AE6" s="41">
        <f>'EIA AEO Table 4'!AE74/'EIA AEO Table 21'!AH15*10^15/10^6</f>
        <v>123796850.17476214</v>
      </c>
      <c r="AF6" s="41">
        <f>'EIA AEO Table 4'!AF74/'EIA AEO Table 21'!AI15*10^15/10^6</f>
        <v>123478143.37382002</v>
      </c>
      <c r="AG6" s="41">
        <f>'EIA AEO Table 4'!AG74/'EIA AEO Table 21'!AJ15*10^15/10^6</f>
        <v>123207684.33293828</v>
      </c>
    </row>
    <row r="8" spans="1:33" x14ac:dyDescent="0.2">
      <c r="A8" s="9" t="s">
        <v>179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 x14ac:dyDescent="0.2">
      <c r="A9" t="s">
        <v>260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 x14ac:dyDescent="0.2">
      <c r="A10" t="s">
        <v>261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 x14ac:dyDescent="0.2">
      <c r="A11" t="s">
        <v>273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3" spans="1:33" x14ac:dyDescent="0.2">
      <c r="A13" s="9" t="s">
        <v>206</v>
      </c>
      <c r="B13">
        <v>2019</v>
      </c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</row>
    <row r="14" spans="1:33" x14ac:dyDescent="0.2">
      <c r="A14" t="s">
        <v>264</v>
      </c>
      <c r="B14">
        <f>(TREND($B$9:$C$9,$B$8:$C$8,B$13))*(About!$A$53)</f>
        <v>2738.1682169277724</v>
      </c>
      <c r="C14">
        <f>(TREND($B$9:$C$9,$B$8:$C$8,C$13))*(About!$A$53)</f>
        <v>2678.8464425587467</v>
      </c>
      <c r="D14">
        <f>(TREND($C$9:$D$9,$C$8:$D$8,D$13))*(About!$A$53)</f>
        <v>2683.529740535248</v>
      </c>
      <c r="E14">
        <f>(TREND($C$9:$D$9,$C$8:$D$8,E$13))*(About!$A$53)</f>
        <v>2688.2130385117493</v>
      </c>
      <c r="F14">
        <f>(TREND($C$9:$D$9,$C$8:$D$8,F$13))*(About!$A$53)</f>
        <v>2692.8963364882507</v>
      </c>
      <c r="G14">
        <f>(TREND($C$9:$D$9,$C$8:$D$8,G$13))*(About!$A$53)</f>
        <v>2697.579634464752</v>
      </c>
      <c r="H14">
        <f>(TREND($C$9:$D$9,$C$8:$D$8,H$13))*(About!$A$53)</f>
        <v>2702.2629324412533</v>
      </c>
      <c r="I14">
        <f>(TREND($C$9:$D$9,$C$8:$D$8,I$13))*(About!$A$53)</f>
        <v>2706.9462304177546</v>
      </c>
      <c r="J14">
        <f>(TREND($C$9:$D$9,$C$8:$D$8,J$13))*(About!$A$53)</f>
        <v>2711.6295283942559</v>
      </c>
      <c r="K14">
        <f>(TREND($C$9:$D$9,$C$8:$D$8,K$13))*(About!$A$53)</f>
        <v>2716.3128263707572</v>
      </c>
      <c r="L14">
        <f>(TREND($C$9:$D$9,$C$8:$D$8,L$13))*(About!$A$53)</f>
        <v>2720.9961243472585</v>
      </c>
      <c r="M14">
        <f>(TREND($C$9:$D$9,$C$8:$D$8,M$13))*(About!$A$53)</f>
        <v>2725.6794223237598</v>
      </c>
      <c r="N14">
        <f>(TREND($D$9:$F$9,$D$8:$F$8,N$13))*(About!$A$53)</f>
        <v>2725.6794223237598</v>
      </c>
      <c r="O14">
        <f>(TREND($D$9:$F$9,$D$8:$F$8,O$13))*(About!$A$53)</f>
        <v>2725.6794223237598</v>
      </c>
      <c r="P14">
        <f>(TREND($D$9:$F$9,$D$8:$F$8,P$13))*(About!$A$53)</f>
        <v>2725.6794223237598</v>
      </c>
      <c r="Q14">
        <f>(TREND($D$9:$F$9,$D$8:$F$8,Q$13))*(About!$A$53)</f>
        <v>2725.6794223237598</v>
      </c>
      <c r="R14">
        <f>(TREND($D$9:$F$9,$D$8:$F$8,R$13))*(About!$A$53)</f>
        <v>2725.6794223237598</v>
      </c>
      <c r="S14">
        <f>(TREND($D$9:$F$9,$D$8:$F$8,S$13))*(About!$A$53)</f>
        <v>2725.6794223237598</v>
      </c>
      <c r="T14">
        <f>(TREND($D$9:$F$9,$D$8:$F$8,T$13))*(About!$A$53)</f>
        <v>2725.6794223237598</v>
      </c>
      <c r="U14">
        <f>(TREND($D$9:$F$9,$D$8:$F$8,U$13))*(About!$A$53)</f>
        <v>2725.6794223237598</v>
      </c>
      <c r="V14">
        <f>(TREND($D$9:$F$9,$D$8:$F$8,V$13))*(About!$A$53)</f>
        <v>2725.6794223237598</v>
      </c>
      <c r="W14">
        <f>(TREND($D$9:$F$9,$D$8:$F$8,W$13))*(About!$A$53)</f>
        <v>2725.6794223237598</v>
      </c>
      <c r="X14">
        <f>(TREND($D$9:$F$9,$D$8:$F$8,X$13))*(About!$A$53)</f>
        <v>2725.6794223237598</v>
      </c>
      <c r="Y14">
        <f>(TREND($D$9:$F$9,$D$8:$F$8,Y$13))*(About!$A$53)</f>
        <v>2725.6794223237598</v>
      </c>
      <c r="Z14">
        <f>(TREND($D$9:$F$9,$D$8:$F$8,Z$13))*(About!$A$53)</f>
        <v>2725.6794223237598</v>
      </c>
      <c r="AA14">
        <f>(TREND($D$9:$F$9,$D$8:$F$8,AA$13))*(About!$A$53)</f>
        <v>2725.6794223237598</v>
      </c>
      <c r="AB14">
        <f>(TREND($D$9:$F$9,$D$8:$F$8,AB$13))*(About!$A$53)</f>
        <v>2725.6794223237598</v>
      </c>
      <c r="AC14">
        <f>(TREND($D$9:$F$9,$D$8:$F$8,AC$13))*(About!$A$53)</f>
        <v>2725.6794223237598</v>
      </c>
      <c r="AD14">
        <f>(TREND($D$9:$F$9,$D$8:$F$8,AD$13))*(About!$A$53)</f>
        <v>2725.6794223237598</v>
      </c>
      <c r="AE14">
        <f>(TREND($D$9:$F$9,$D$8:$F$8,AE$13))*(About!$A$53)</f>
        <v>2725.6794223237598</v>
      </c>
      <c r="AF14">
        <f>(TREND($D$9:$F$9,$D$8:$F$8,AF$13))*(About!$A$53)</f>
        <v>2725.6794223237598</v>
      </c>
      <c r="AG14">
        <f>(TREND($D$9:$F$9,$D$8:$F$8,AG$13))*(About!$A$53)</f>
        <v>2725.6794223237598</v>
      </c>
    </row>
    <row r="15" spans="1:33" x14ac:dyDescent="0.2">
      <c r="A15" t="s">
        <v>265</v>
      </c>
      <c r="B15">
        <f>(TREND($B$10:$C$10,$B$8:$C$8,B$13))*(About!$A$53)</f>
        <v>913.24310541775458</v>
      </c>
      <c r="C15">
        <f>(TREND($B$10:$C$10,$B$8:$C$8,C$13))*(About!$A$53)</f>
        <v>913.24310541775458</v>
      </c>
      <c r="D15">
        <f>(TREND($C$10:$D$10,$C$8:$D$8,D$13))*(About!$A$53)</f>
        <v>908.55980744125327</v>
      </c>
      <c r="E15">
        <f>(TREND($C$10:$D$10,$C$8:$D$8,E$13))*(About!$A$53)</f>
        <v>903.87650946475196</v>
      </c>
      <c r="F15">
        <f>(TREND($C$10:$D$10,$C$8:$D$8,F$13))*(About!$A$53)</f>
        <v>899.19321148825065</v>
      </c>
      <c r="G15">
        <f>(TREND($C$10:$D$10,$C$8:$D$8,G$13))*(About!$A$53)</f>
        <v>894.50991351174935</v>
      </c>
      <c r="H15">
        <f>(TREND($C$10:$D$10,$C$8:$D$8,H$13))*(About!$A$53)</f>
        <v>889.82661553524804</v>
      </c>
      <c r="I15">
        <f>(TREND($C$10:$D$10,$C$8:$D$8,I$13))*(About!$A$53)</f>
        <v>885.14331755874673</v>
      </c>
      <c r="J15">
        <f>(TREND($C$10:$D$10,$C$8:$D$8,J$13))*(About!$A$53)</f>
        <v>880.46001958224542</v>
      </c>
      <c r="K15">
        <f>(TREND($C$10:$D$10,$C$8:$D$8,K$13))*(About!$A$53)</f>
        <v>875.77672160574411</v>
      </c>
      <c r="L15">
        <f>(TREND($C$10:$D$10,$C$8:$D$8,L$13))*(About!$A$53)</f>
        <v>871.09342362924281</v>
      </c>
      <c r="M15">
        <f>(TREND($C$10:$D$10,$C$8:$D$8,M$13))*(About!$A$53)</f>
        <v>866.4101256527415</v>
      </c>
      <c r="N15">
        <f>(TREND($D$10:$F$10,$D$8:$F$8,N$13))*(About!$A$53)</f>
        <v>866.4101256527415</v>
      </c>
      <c r="O15">
        <f>(TREND($D$10:$F$10,$D$8:$F$8,O$13))*(About!$A$53)</f>
        <v>866.4101256527415</v>
      </c>
      <c r="P15">
        <f>(TREND($D$10:$F$10,$D$8:$F$8,P$13))*(About!$A$53)</f>
        <v>866.4101256527415</v>
      </c>
      <c r="Q15">
        <f>(TREND($D$10:$F$10,$D$8:$F$8,Q$13))*(About!$A$53)</f>
        <v>866.4101256527415</v>
      </c>
      <c r="R15">
        <f>(TREND($D$10:$F$10,$D$8:$F$8,R$13))*(About!$A$53)</f>
        <v>866.4101256527415</v>
      </c>
      <c r="S15">
        <f>(TREND($D$10:$F$10,$D$8:$F$8,S$13))*(About!$A$53)</f>
        <v>866.4101256527415</v>
      </c>
      <c r="T15">
        <f>(TREND($D$10:$F$10,$D$8:$F$8,T$13))*(About!$A$53)</f>
        <v>866.4101256527415</v>
      </c>
      <c r="U15">
        <f>(TREND($D$10:$F$10,$D$8:$F$8,U$13))*(About!$A$53)</f>
        <v>866.4101256527415</v>
      </c>
      <c r="V15">
        <f>(TREND($D$10:$F$10,$D$8:$F$8,V$13))*(About!$A$53)</f>
        <v>866.4101256527415</v>
      </c>
      <c r="W15">
        <f>(TREND($D$10:$F$10,$D$8:$F$8,W$13))*(About!$A$53)</f>
        <v>866.4101256527415</v>
      </c>
      <c r="X15">
        <f>(TREND($D$10:$F$10,$D$8:$F$8,X$13))*(About!$A$53)</f>
        <v>866.4101256527415</v>
      </c>
      <c r="Y15">
        <f>(TREND($D$10:$F$10,$D$8:$F$8,Y$13))*(About!$A$53)</f>
        <v>866.4101256527415</v>
      </c>
      <c r="Z15">
        <f>(TREND($D$10:$F$10,$D$8:$F$8,Z$13))*(About!$A$53)</f>
        <v>866.4101256527415</v>
      </c>
      <c r="AA15">
        <f>(TREND($D$10:$F$10,$D$8:$F$8,AA$13))*(About!$A$53)</f>
        <v>866.4101256527415</v>
      </c>
      <c r="AB15">
        <f>(TREND($D$10:$F$10,$D$8:$F$8,AB$13))*(About!$A$53)</f>
        <v>866.4101256527415</v>
      </c>
      <c r="AC15">
        <f>(TREND($D$10:$F$10,$D$8:$F$8,AC$13))*(About!$A$53)</f>
        <v>866.4101256527415</v>
      </c>
      <c r="AD15">
        <f>(TREND($D$10:$F$10,$D$8:$F$8,AD$13))*(About!$A$53)</f>
        <v>866.4101256527415</v>
      </c>
      <c r="AE15">
        <f>(TREND($D$10:$F$10,$D$8:$F$8,AE$13))*(About!$A$53)</f>
        <v>866.4101256527415</v>
      </c>
      <c r="AF15">
        <f>(TREND($D$10:$F$10,$D$8:$F$8,AF$13))*(About!$A$53)</f>
        <v>866.4101256527415</v>
      </c>
      <c r="AG15">
        <f>(TREND($D$10:$F$10,$D$8:$F$8,AG$13))*(About!$A$53)</f>
        <v>866.4101256527415</v>
      </c>
    </row>
    <row r="16" spans="1:33" x14ac:dyDescent="0.2">
      <c r="A16" t="s">
        <v>274</v>
      </c>
      <c r="B16">
        <f>(TREND($B$11:$C$11,$B$8:$C$8,B$13))*(About!$A$53)</f>
        <v>374.66383812010446</v>
      </c>
      <c r="C16">
        <f>(TREND($B$11:$C$11,$B$8:$C$8,C$13))*(About!$A$53)</f>
        <v>374.66383812010446</v>
      </c>
      <c r="D16">
        <f>(TREND($C$11:$D$11,$C$8:$D$8,D$13))*(About!$A$53)</f>
        <v>369.98054014360315</v>
      </c>
      <c r="E16">
        <f>(TREND($C$11:$D$11,$C$8:$D$8,E$13))*(About!$A$53)</f>
        <v>365.29724216710184</v>
      </c>
      <c r="F16">
        <f>(TREND($C$11:$D$11,$C$8:$D$8,F$13))*(About!$A$53)</f>
        <v>360.61394419060053</v>
      </c>
      <c r="G16">
        <f>(TREND($C$11:$D$11,$C$8:$D$8,G$13))*(About!$A$53)</f>
        <v>355.93064621409923</v>
      </c>
      <c r="H16">
        <f>(TREND($C$11:$D$11,$C$8:$D$8,H$13))*(About!$A$53)</f>
        <v>351.24734823759792</v>
      </c>
      <c r="I16">
        <f>(TREND($C$11:$D$11,$C$8:$D$8,I$13))*(About!$A$53)</f>
        <v>346.56405026109661</v>
      </c>
      <c r="J16">
        <f>(TREND($C$11:$D$11,$C$8:$D$8,J$13))*(About!$A$53)</f>
        <v>341.8807522845953</v>
      </c>
      <c r="K16">
        <f>(TREND($C$11:$D$11,$C$8:$D$8,K$13))*(About!$A$53)</f>
        <v>337.197454308094</v>
      </c>
      <c r="L16">
        <f>(TREND($C$11:$D$11,$C$8:$D$8,L$13))*(About!$A$53)</f>
        <v>332.51415633159269</v>
      </c>
      <c r="M16">
        <f>(TREND($C$11:$D$11,$C$8:$D$8,M$13))*(About!$A$53)</f>
        <v>327.83085835509138</v>
      </c>
      <c r="N16">
        <f>(TREND($D$11:$F$11,$D$8:$F$8,N$13))*(About!$A$53)</f>
        <v>318.46426240208876</v>
      </c>
      <c r="O16">
        <f>(TREND($D$11:$F$11,$D$8:$F$8,O$13))*(About!$A$53)</f>
        <v>309.09766644908615</v>
      </c>
      <c r="P16">
        <f>(TREND($D$11:$F$11,$D$8:$F$8,P$13))*(About!$A$53)</f>
        <v>299.73107049608353</v>
      </c>
      <c r="Q16">
        <f>(TREND($D$11:$F$11,$D$8:$F$8,Q$13))*(About!$A$53)</f>
        <v>290.36447454308092</v>
      </c>
      <c r="R16">
        <f>(TREND($D$11:$F$11,$D$8:$F$8,R$13))*(About!$A$53)</f>
        <v>280.99787859007836</v>
      </c>
      <c r="S16">
        <f>(TREND($D$11:$F$11,$D$8:$F$8,S$13))*(About!$A$53)</f>
        <v>271.63128263707574</v>
      </c>
      <c r="T16">
        <f>(TREND($D$11:$F$11,$D$8:$F$8,T$13))*(About!$A$53)</f>
        <v>262.26468668407313</v>
      </c>
      <c r="U16">
        <f>(TREND($D$11:$F$11,$D$8:$F$8,U$13))*(About!$A$53)</f>
        <v>252.89809073107051</v>
      </c>
      <c r="V16">
        <f>(TREND($D$11:$F$11,$D$8:$F$8,V$13))*(About!$A$53)</f>
        <v>243.53149477806789</v>
      </c>
      <c r="W16">
        <f>(TREND($D$11:$F$11,$D$8:$F$8,W$13))*(About!$A$53)</f>
        <v>234.16489882506528</v>
      </c>
      <c r="X16">
        <f>(TREND($D$11:$F$11,$D$8:$F$8,X$13))*(About!$A$53)</f>
        <v>224.79830287206266</v>
      </c>
      <c r="Y16">
        <f>(TREND($D$11:$F$11,$D$8:$F$8,Y$13))*(About!$A$53)</f>
        <v>215.43170691906005</v>
      </c>
      <c r="Z16">
        <f>(TREND($D$11:$F$11,$D$8:$F$8,Z$13))*(About!$A$53)</f>
        <v>206.06511096605743</v>
      </c>
      <c r="AA16">
        <f>(TREND($D$11:$F$11,$D$8:$F$8,AA$13))*(About!$A$53)</f>
        <v>196.69851501305484</v>
      </c>
      <c r="AB16">
        <f>(TREND($D$11:$F$11,$D$8:$F$8,AB$13))*(About!$A$53)</f>
        <v>187.33191906005223</v>
      </c>
      <c r="AC16">
        <f>(TREND($D$11:$F$11,$D$8:$F$8,AC$13))*(About!$A$53)</f>
        <v>177.96532310704961</v>
      </c>
      <c r="AD16">
        <f>(TREND($D$11:$F$11,$D$8:$F$8,AD$13))*(About!$A$53)</f>
        <v>168.598727154047</v>
      </c>
      <c r="AE16">
        <f>(TREND($D$11:$F$11,$D$8:$F$8,AE$13))*(About!$A$53)</f>
        <v>159.23213120104438</v>
      </c>
      <c r="AF16">
        <f>(TREND($D$11:$F$11,$D$8:$F$8,AF$13))*(About!$A$53)</f>
        <v>149.86553524804177</v>
      </c>
      <c r="AG16">
        <f>(TREND($D$11:$F$11,$D$8:$F$8,AG$13))*(About!$A$53)</f>
        <v>140.49893929503918</v>
      </c>
    </row>
    <row r="18" spans="1:33" x14ac:dyDescent="0.2">
      <c r="A18" s="9" t="s">
        <v>212</v>
      </c>
      <c r="B18">
        <v>2019</v>
      </c>
      <c r="C18">
        <v>2020</v>
      </c>
      <c r="D18">
        <v>2021</v>
      </c>
      <c r="E18">
        <v>2022</v>
      </c>
      <c r="F18">
        <v>2023</v>
      </c>
      <c r="G18">
        <v>2024</v>
      </c>
      <c r="H18">
        <v>2025</v>
      </c>
      <c r="I18">
        <v>2026</v>
      </c>
      <c r="J18">
        <v>2027</v>
      </c>
      <c r="K18">
        <v>2028</v>
      </c>
      <c r="L18">
        <v>2029</v>
      </c>
      <c r="M18">
        <v>2030</v>
      </c>
      <c r="N18">
        <v>2031</v>
      </c>
      <c r="O18">
        <v>2032</v>
      </c>
      <c r="P18">
        <v>2033</v>
      </c>
      <c r="Q18">
        <v>2034</v>
      </c>
      <c r="R18">
        <v>2035</v>
      </c>
      <c r="S18">
        <v>2036</v>
      </c>
      <c r="T18">
        <v>2037</v>
      </c>
      <c r="U18">
        <v>2038</v>
      </c>
      <c r="V18">
        <v>2039</v>
      </c>
      <c r="W18">
        <v>2040</v>
      </c>
      <c r="X18">
        <v>2041</v>
      </c>
      <c r="Y18">
        <v>2042</v>
      </c>
      <c r="Z18">
        <v>2043</v>
      </c>
      <c r="AA18">
        <v>2044</v>
      </c>
      <c r="AB18">
        <v>2045</v>
      </c>
      <c r="AC18">
        <v>2046</v>
      </c>
      <c r="AD18">
        <v>2047</v>
      </c>
      <c r="AE18">
        <v>2048</v>
      </c>
      <c r="AF18">
        <v>2049</v>
      </c>
      <c r="AG18">
        <v>2050</v>
      </c>
    </row>
    <row r="19" spans="1:33" x14ac:dyDescent="0.2">
      <c r="A19" t="s">
        <v>13</v>
      </c>
      <c r="B19" s="41"/>
      <c r="C19" s="41">
        <f t="shared" ref="C19:AG19" si="0">C14/C4</f>
        <v>4.6986801095974462E-5</v>
      </c>
      <c r="D19" s="41">
        <f t="shared" si="0"/>
        <v>4.9317819911485171E-5</v>
      </c>
      <c r="E19" s="41">
        <f t="shared" si="0"/>
        <v>4.8135558391912264E-5</v>
      </c>
      <c r="F19" s="41">
        <f t="shared" si="0"/>
        <v>4.8817106556237436E-5</v>
      </c>
      <c r="G19" s="41">
        <f t="shared" si="0"/>
        <v>4.9414567714491681E-5</v>
      </c>
      <c r="H19" s="41">
        <f t="shared" si="0"/>
        <v>5.0152799160989165E-5</v>
      </c>
      <c r="I19" s="41">
        <f t="shared" si="0"/>
        <v>5.1016723187831479E-5</v>
      </c>
      <c r="J19" s="41">
        <f t="shared" si="0"/>
        <v>5.1933959657348385E-5</v>
      </c>
      <c r="K19" s="41">
        <f t="shared" si="0"/>
        <v>5.283057416383122E-5</v>
      </c>
      <c r="L19" s="41">
        <f t="shared" si="0"/>
        <v>5.3744044954273362E-5</v>
      </c>
      <c r="M19" s="41">
        <f t="shared" si="0"/>
        <v>5.4705033424374188E-5</v>
      </c>
      <c r="N19" s="41">
        <f t="shared" si="0"/>
        <v>5.5525373495691936E-5</v>
      </c>
      <c r="O19" s="41">
        <f t="shared" si="0"/>
        <v>5.6301189353241666E-5</v>
      </c>
      <c r="P19" s="41">
        <f t="shared" si="0"/>
        <v>5.705014629823155E-5</v>
      </c>
      <c r="Q19" s="41">
        <f t="shared" si="0"/>
        <v>5.7773537404578185E-5</v>
      </c>
      <c r="R19" s="41">
        <f t="shared" si="0"/>
        <v>5.8459700633469831E-5</v>
      </c>
      <c r="S19" s="41">
        <f t="shared" si="0"/>
        <v>5.9128890999332881E-5</v>
      </c>
      <c r="T19" s="41">
        <f t="shared" si="0"/>
        <v>5.9790304176831497E-5</v>
      </c>
      <c r="U19" s="41">
        <f t="shared" si="0"/>
        <v>6.0425763016830828E-5</v>
      </c>
      <c r="V19" s="41">
        <f t="shared" si="0"/>
        <v>6.1043907423571401E-5</v>
      </c>
      <c r="W19" s="41">
        <f t="shared" si="0"/>
        <v>6.1642654798959741E-5</v>
      </c>
      <c r="X19" s="41">
        <f t="shared" si="0"/>
        <v>6.2253228035448599E-5</v>
      </c>
      <c r="Y19" s="41">
        <f t="shared" si="0"/>
        <v>6.2878101545256934E-5</v>
      </c>
      <c r="Z19" s="41">
        <f t="shared" si="0"/>
        <v>6.3513349037911543E-5</v>
      </c>
      <c r="AA19" s="41">
        <f t="shared" si="0"/>
        <v>6.4153478160998407E-5</v>
      </c>
      <c r="AB19" s="41">
        <f t="shared" si="0"/>
        <v>6.4799812675734136E-5</v>
      </c>
      <c r="AC19" s="41">
        <f t="shared" si="0"/>
        <v>6.5440526970601023E-5</v>
      </c>
      <c r="AD19" s="41">
        <f t="shared" si="0"/>
        <v>6.6083632670351869E-5</v>
      </c>
      <c r="AE19" s="41">
        <f t="shared" si="0"/>
        <v>6.6714733566234217E-5</v>
      </c>
      <c r="AF19" s="41">
        <f t="shared" si="0"/>
        <v>6.7360395090701968E-5</v>
      </c>
      <c r="AG19" s="41">
        <f t="shared" si="0"/>
        <v>6.8020768011389649E-5</v>
      </c>
    </row>
    <row r="20" spans="1:33" x14ac:dyDescent="0.2">
      <c r="A20" t="s">
        <v>14</v>
      </c>
      <c r="B20" s="41"/>
      <c r="C20" s="41">
        <f t="shared" ref="C20:AG20" si="1">C15/C5</f>
        <v>1.3596146153614844E-5</v>
      </c>
      <c r="D20" s="41">
        <f t="shared" si="1"/>
        <v>1.248535933849571E-5</v>
      </c>
      <c r="E20" s="41">
        <f t="shared" si="1"/>
        <v>1.2314358584448748E-5</v>
      </c>
      <c r="F20" s="41">
        <f t="shared" si="1"/>
        <v>1.2463043400758694E-5</v>
      </c>
      <c r="G20" s="41">
        <f t="shared" si="1"/>
        <v>1.2602232441207277E-5</v>
      </c>
      <c r="H20" s="41">
        <f t="shared" si="1"/>
        <v>1.2700106171352834E-5</v>
      </c>
      <c r="I20" s="41">
        <f t="shared" si="1"/>
        <v>1.2795803017792617E-5</v>
      </c>
      <c r="J20" s="41">
        <f t="shared" si="1"/>
        <v>1.287634952877253E-5</v>
      </c>
      <c r="K20" s="41">
        <f t="shared" si="1"/>
        <v>1.293927509910824E-5</v>
      </c>
      <c r="L20" s="41">
        <f t="shared" si="1"/>
        <v>1.2994713037764601E-5</v>
      </c>
      <c r="M20" s="41">
        <f t="shared" si="1"/>
        <v>1.3050698720626326E-5</v>
      </c>
      <c r="N20" s="41">
        <f t="shared" si="1"/>
        <v>1.3169120766011463E-5</v>
      </c>
      <c r="O20" s="41">
        <f t="shared" si="1"/>
        <v>1.3288817899419017E-5</v>
      </c>
      <c r="P20" s="41">
        <f t="shared" si="1"/>
        <v>1.3406144591763579E-5</v>
      </c>
      <c r="Q20" s="41">
        <f t="shared" si="1"/>
        <v>1.3523571074412527E-5</v>
      </c>
      <c r="R20" s="41">
        <f t="shared" si="1"/>
        <v>1.3626401649126733E-5</v>
      </c>
      <c r="S20" s="41">
        <f t="shared" si="1"/>
        <v>1.3723086735754284E-5</v>
      </c>
      <c r="T20" s="41">
        <f t="shared" si="1"/>
        <v>1.3828692535595457E-5</v>
      </c>
      <c r="U20" s="41">
        <f t="shared" si="1"/>
        <v>1.3944686619606478E-5</v>
      </c>
      <c r="V20" s="41">
        <f t="shared" si="1"/>
        <v>1.4050400151988045E-5</v>
      </c>
      <c r="W20" s="41">
        <f t="shared" si="1"/>
        <v>1.4170057413145971E-5</v>
      </c>
      <c r="X20" s="41">
        <f t="shared" si="1"/>
        <v>1.4292273471830811E-5</v>
      </c>
      <c r="Y20" s="41">
        <f t="shared" si="1"/>
        <v>1.4412833183450337E-5</v>
      </c>
      <c r="Z20" s="41">
        <f t="shared" si="1"/>
        <v>1.4531552825422725E-5</v>
      </c>
      <c r="AA20" s="41">
        <f t="shared" si="1"/>
        <v>1.4652379698663127E-5</v>
      </c>
      <c r="AB20" s="41">
        <f t="shared" si="1"/>
        <v>1.4778812453172526E-5</v>
      </c>
      <c r="AC20" s="41">
        <f t="shared" si="1"/>
        <v>1.4902288865825739E-5</v>
      </c>
      <c r="AD20" s="41">
        <f t="shared" si="1"/>
        <v>1.5022946616114167E-5</v>
      </c>
      <c r="AE20" s="41">
        <f t="shared" si="1"/>
        <v>1.513797204095962E-5</v>
      </c>
      <c r="AF20" s="41">
        <f t="shared" si="1"/>
        <v>1.5258822572798604E-5</v>
      </c>
      <c r="AG20" s="41">
        <f t="shared" si="1"/>
        <v>1.538433798663804E-5</v>
      </c>
    </row>
    <row r="21" spans="1:33" x14ac:dyDescent="0.2">
      <c r="A21" t="s">
        <v>207</v>
      </c>
      <c r="B21" s="41"/>
      <c r="C21" s="41">
        <f t="shared" ref="C21:AG21" si="2">C16/C6</f>
        <v>2.7391963567326677E-6</v>
      </c>
      <c r="D21" s="41">
        <f t="shared" si="2"/>
        <v>2.7035044659076721E-6</v>
      </c>
      <c r="E21" s="41">
        <f t="shared" si="2"/>
        <v>2.7185109089513134E-6</v>
      </c>
      <c r="F21" s="41">
        <f t="shared" si="2"/>
        <v>2.6548953511864552E-6</v>
      </c>
      <c r="G21" s="41">
        <f t="shared" si="2"/>
        <v>2.5938240556006943E-6</v>
      </c>
      <c r="H21" s="41">
        <f t="shared" si="2"/>
        <v>2.5590047049058328E-6</v>
      </c>
      <c r="I21" s="41">
        <f t="shared" si="2"/>
        <v>2.5255698817351428E-6</v>
      </c>
      <c r="J21" s="41">
        <f t="shared" si="2"/>
        <v>2.4924641444887069E-6</v>
      </c>
      <c r="K21" s="41">
        <f t="shared" si="2"/>
        <v>2.4630192775406348E-6</v>
      </c>
      <c r="L21" s="41">
        <f t="shared" si="2"/>
        <v>2.4357779715606827E-6</v>
      </c>
      <c r="M21" s="41">
        <f t="shared" si="2"/>
        <v>2.4088003669058073E-6</v>
      </c>
      <c r="N21" s="41">
        <f t="shared" si="2"/>
        <v>2.3521453421698969E-6</v>
      </c>
      <c r="O21" s="41">
        <f t="shared" si="2"/>
        <v>2.2951724180978702E-6</v>
      </c>
      <c r="P21" s="41">
        <f t="shared" si="2"/>
        <v>2.239345961688479E-6</v>
      </c>
      <c r="Q21" s="41">
        <f t="shared" si="2"/>
        <v>2.1846450889852843E-6</v>
      </c>
      <c r="R21" s="41">
        <f t="shared" si="2"/>
        <v>2.1341259193027395E-6</v>
      </c>
      <c r="S21" s="41">
        <f t="shared" si="2"/>
        <v>2.0867486593158648E-6</v>
      </c>
      <c r="T21" s="41">
        <f t="shared" si="2"/>
        <v>2.0330794977210581E-6</v>
      </c>
      <c r="U21" s="41">
        <f t="shared" si="2"/>
        <v>1.9723930935543346E-6</v>
      </c>
      <c r="V21" s="41">
        <f t="shared" si="2"/>
        <v>1.9149939718104472E-6</v>
      </c>
      <c r="W21" s="41">
        <f t="shared" si="2"/>
        <v>1.8487998640968444E-6</v>
      </c>
      <c r="X21" s="41">
        <f t="shared" si="2"/>
        <v>1.7811388063656958E-6</v>
      </c>
      <c r="Y21" s="41">
        <f t="shared" si="2"/>
        <v>1.7135669150580916E-6</v>
      </c>
      <c r="Z21" s="41">
        <f t="shared" si="2"/>
        <v>1.6458522157100372E-6</v>
      </c>
      <c r="AA21" s="41">
        <f t="shared" si="2"/>
        <v>1.575483666177147E-6</v>
      </c>
      <c r="AB21" s="41">
        <f t="shared" si="2"/>
        <v>1.5017889045810586E-6</v>
      </c>
      <c r="AC21" s="41">
        <f t="shared" si="2"/>
        <v>1.4283657904541146E-6</v>
      </c>
      <c r="AD21" s="41">
        <f t="shared" si="2"/>
        <v>1.3565690643017471E-6</v>
      </c>
      <c r="AE21" s="41">
        <f t="shared" si="2"/>
        <v>1.286237339449742E-6</v>
      </c>
      <c r="AF21" s="41">
        <f t="shared" si="2"/>
        <v>1.2137009121876418E-6</v>
      </c>
      <c r="AG21" s="41">
        <f t="shared" si="2"/>
        <v>1.1403423419222421E-6</v>
      </c>
    </row>
    <row r="23" spans="1:33" x14ac:dyDescent="0.2">
      <c r="A23" s="57" t="s">
        <v>223</v>
      </c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</row>
    <row r="24" spans="1:33" x14ac:dyDescent="0.2">
      <c r="A24" s="9" t="s">
        <v>214</v>
      </c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3" x14ac:dyDescent="0.2">
      <c r="A25" t="s">
        <v>13</v>
      </c>
      <c r="B25" s="41"/>
      <c r="C25" s="41">
        <f>'EIA AEO Table 4'!C55/'EIA AEO Table 21'!F27*10^15/10^6</f>
        <v>16769614.177456919</v>
      </c>
      <c r="D25" s="41">
        <f>'EIA AEO Table 4'!D55/'EIA AEO Table 21'!G27*10^15/10^6</f>
        <v>16553980.343808204</v>
      </c>
      <c r="E25" s="41">
        <f>'EIA AEO Table 4'!E55/'EIA AEO Table 21'!H27*10^15/10^6</f>
        <v>16431875.908243716</v>
      </c>
      <c r="F25" s="41">
        <f>'EIA AEO Table 4'!F55/'EIA AEO Table 21'!I27*10^15/10^6</f>
        <v>16366462.683778191</v>
      </c>
      <c r="G25" s="41">
        <f>'EIA AEO Table 4'!G55/'EIA AEO Table 21'!J27*10^15/10^6</f>
        <v>16341665.991210267</v>
      </c>
      <c r="H25" s="41">
        <f>'EIA AEO Table 4'!H55/'EIA AEO Table 21'!K27*10^15/10^6</f>
        <v>16299063.711357817</v>
      </c>
      <c r="I25" s="41">
        <f>'EIA AEO Table 4'!I55/'EIA AEO Table 21'!L27*10^15/10^6</f>
        <v>16240929.638761031</v>
      </c>
      <c r="J25" s="41">
        <f>'EIA AEO Table 4'!J55/'EIA AEO Table 21'!M27*10^15/10^6</f>
        <v>16175570.565279553</v>
      </c>
      <c r="K25" s="41">
        <f>'EIA AEO Table 4'!K55/'EIA AEO Table 21'!N27*10^15/10^6</f>
        <v>16122816.271004928</v>
      </c>
      <c r="L25" s="41">
        <f>'EIA AEO Table 4'!L55/'EIA AEO Table 21'!O27*10^15/10^6</f>
        <v>16076927.542389158</v>
      </c>
      <c r="M25" s="41">
        <f>'EIA AEO Table 4'!M55/'EIA AEO Table 21'!P27*10^15/10^6</f>
        <v>16005080.716043236</v>
      </c>
      <c r="N25" s="41">
        <f>'EIA AEO Table 4'!N55/'EIA AEO Table 21'!Q27*10^15/10^6</f>
        <v>15942783.976901038</v>
      </c>
      <c r="O25" s="41">
        <f>'EIA AEO Table 4'!O55/'EIA AEO Table 21'!R27*10^15/10^6</f>
        <v>15895608.228351805</v>
      </c>
      <c r="P25" s="41">
        <f>'EIA AEO Table 4'!P55/'EIA AEO Table 21'!S27*10^15/10^6</f>
        <v>15859149.709481839</v>
      </c>
      <c r="Q25" s="41">
        <f>'EIA AEO Table 4'!Q55/'EIA AEO Table 21'!T27*10^15/10^6</f>
        <v>15826045.967413621</v>
      </c>
      <c r="R25" s="41">
        <f>'EIA AEO Table 4'!R55/'EIA AEO Table 21'!U27*10^15/10^6</f>
        <v>15797670.807684854</v>
      </c>
      <c r="S25" s="41">
        <f>'EIA AEO Table 4'!S55/'EIA AEO Table 21'!V27*10^15/10^6</f>
        <v>15768868.236086374</v>
      </c>
      <c r="T25" s="41">
        <f>'EIA AEO Table 4'!T55/'EIA AEO Table 21'!W27*10^15/10^6</f>
        <v>15736887.770150771</v>
      </c>
      <c r="U25" s="41">
        <f>'EIA AEO Table 4'!U55/'EIA AEO Table 21'!X27*10^15/10^6</f>
        <v>15703601.911682099</v>
      </c>
      <c r="V25" s="41">
        <f>'EIA AEO Table 4'!V55/'EIA AEO Table 21'!Y27*10^15/10^6</f>
        <v>15669807.678547503</v>
      </c>
      <c r="W25" s="41">
        <f>'EIA AEO Table 4'!W55/'EIA AEO Table 21'!Z27*10^15/10^6</f>
        <v>15634804.932689793</v>
      </c>
      <c r="X25" s="41">
        <f>'EIA AEO Table 4'!X55/'EIA AEO Table 21'!AA27*10^15/10^6</f>
        <v>15596377.534870455</v>
      </c>
      <c r="Y25" s="41">
        <f>'EIA AEO Table 4'!Y55/'EIA AEO Table 21'!AB27*10^15/10^6</f>
        <v>15556944.033242313</v>
      </c>
      <c r="Z25" s="41">
        <f>'EIA AEO Table 4'!Z55/'EIA AEO Table 21'!AC27*10^15/10^6</f>
        <v>15520659.367686702</v>
      </c>
      <c r="AA25" s="41">
        <f>'EIA AEO Table 4'!AA55/'EIA AEO Table 21'!AD27*10^15/10^6</f>
        <v>15488342.912031617</v>
      </c>
      <c r="AB25" s="41">
        <f>'EIA AEO Table 4'!AB55/'EIA AEO Table 21'!AE27*10^15/10^6</f>
        <v>15461078.651720248</v>
      </c>
      <c r="AC25" s="41">
        <f>'EIA AEO Table 4'!AC55/'EIA AEO Table 21'!AF27*10^15/10^6</f>
        <v>15439995.510741184</v>
      </c>
      <c r="AD25" s="41">
        <f>'EIA AEO Table 4'!AD55/'EIA AEO Table 21'!AG27*10^15/10^6</f>
        <v>15423779.983717693</v>
      </c>
      <c r="AE25" s="41">
        <f>'EIA AEO Table 4'!AE55/'EIA AEO Table 21'!AH27*10^15/10^6</f>
        <v>15414074.785044335</v>
      </c>
      <c r="AF25" s="41">
        <f>'EIA AEO Table 4'!AF55/'EIA AEO Table 21'!AI27*10^15/10^6</f>
        <v>15406116.966340119</v>
      </c>
      <c r="AG25" s="41">
        <f>'EIA AEO Table 4'!AG55/'EIA AEO Table 21'!AJ27*10^15/10^6</f>
        <v>15396627.767764671</v>
      </c>
    </row>
    <row r="26" spans="1:33" x14ac:dyDescent="0.2">
      <c r="A26" t="s">
        <v>14</v>
      </c>
      <c r="B26" s="41"/>
      <c r="C26" s="41">
        <f>'EIA AEO Table 4'!C63/'EIA AEO Table 21'!F28*10^15/10^6</f>
        <v>18429610.74775257</v>
      </c>
      <c r="D26" s="41">
        <f>'EIA AEO Table 4'!D63/'EIA AEO Table 21'!G28*10^15/10^6</f>
        <v>18114371.870658431</v>
      </c>
      <c r="E26" s="41">
        <f>'EIA AEO Table 4'!E63/'EIA AEO Table 21'!H28*10^15/10^6</f>
        <v>17686974.803060926</v>
      </c>
      <c r="F26" s="41">
        <f>'EIA AEO Table 4'!F63/'EIA AEO Table 21'!I28*10^15/10^6</f>
        <v>17150887.065458875</v>
      </c>
      <c r="G26" s="41">
        <f>'EIA AEO Table 4'!G63/'EIA AEO Table 21'!J28*10^15/10^6</f>
        <v>16678497.539785106</v>
      </c>
      <c r="H26" s="41">
        <f>'EIA AEO Table 4'!H63/'EIA AEO Table 21'!K28*10^15/10^6</f>
        <v>16311996.44857518</v>
      </c>
      <c r="I26" s="41">
        <f>'EIA AEO Table 4'!I63/'EIA AEO Table 21'!L28*10^15/10^6</f>
        <v>16003973.906238148</v>
      </c>
      <c r="J26" s="41">
        <f>'EIA AEO Table 4'!J63/'EIA AEO Table 21'!M28*10^15/10^6</f>
        <v>15770241.384263134</v>
      </c>
      <c r="K26" s="41">
        <f>'EIA AEO Table 4'!K63/'EIA AEO Table 21'!N28*10^15/10^6</f>
        <v>15612226.433109982</v>
      </c>
      <c r="L26" s="41">
        <f>'EIA AEO Table 4'!L63/'EIA AEO Table 21'!O28*10^15/10^6</f>
        <v>15520642.11647795</v>
      </c>
      <c r="M26" s="41">
        <f>'EIA AEO Table 4'!M63/'EIA AEO Table 21'!P28*10^15/10^6</f>
        <v>15484466.778052915</v>
      </c>
      <c r="N26" s="41">
        <f>'EIA AEO Table 4'!N63/'EIA AEO Table 21'!Q28*10^15/10^6</f>
        <v>15449090.355861561</v>
      </c>
      <c r="O26" s="41">
        <f>'EIA AEO Table 4'!O63/'EIA AEO Table 21'!R28*10^15/10^6</f>
        <v>15412361.948274428</v>
      </c>
      <c r="P26" s="41">
        <f>'EIA AEO Table 4'!P63/'EIA AEO Table 21'!S28*10^15/10^6</f>
        <v>15376589.915264999</v>
      </c>
      <c r="Q26" s="41">
        <f>'EIA AEO Table 4'!Q63/'EIA AEO Table 21'!T28*10^15/10^6</f>
        <v>15339729.485525889</v>
      </c>
      <c r="R26" s="41">
        <f>'EIA AEO Table 4'!R63/'EIA AEO Table 21'!U28*10^15/10^6</f>
        <v>15312067.660706067</v>
      </c>
      <c r="S26" s="41">
        <f>'EIA AEO Table 4'!S63/'EIA AEO Table 21'!V28*10^15/10^6</f>
        <v>15288904.442573797</v>
      </c>
      <c r="T26" s="41">
        <f>'EIA AEO Table 4'!T63/'EIA AEO Table 21'!W28*10^15/10^6</f>
        <v>15253187.66102599</v>
      </c>
      <c r="U26" s="41">
        <f>'EIA AEO Table 4'!U63/'EIA AEO Table 21'!X28*10^15/10^6</f>
        <v>15202265.450900637</v>
      </c>
      <c r="V26" s="41">
        <f>'EIA AEO Table 4'!V63/'EIA AEO Table 21'!Y28*10^15/10^6</f>
        <v>15158190.98373314</v>
      </c>
      <c r="W26" s="41">
        <f>'EIA AEO Table 4'!W63/'EIA AEO Table 21'!Z28*10^15/10^6</f>
        <v>15096861.857910594</v>
      </c>
      <c r="X26" s="41">
        <f>'EIA AEO Table 4'!X63/'EIA AEO Table 21'!AA28*10^15/10^6</f>
        <v>15034070.599881934</v>
      </c>
      <c r="Y26" s="41">
        <f>'EIA AEO Table 4'!Y63/'EIA AEO Table 21'!AB28*10^15/10^6</f>
        <v>14974890.229881218</v>
      </c>
      <c r="Z26" s="41">
        <f>'EIA AEO Table 4'!Z63/'EIA AEO Table 21'!AC28*10^15/10^6</f>
        <v>14922684.062752549</v>
      </c>
      <c r="AA26" s="41">
        <f>'EIA AEO Table 4'!AA63/'EIA AEO Table 21'!AD28*10^15/10^6</f>
        <v>14873353.126494968</v>
      </c>
      <c r="AB26" s="41">
        <f>'EIA AEO Table 4'!AB63/'EIA AEO Table 21'!AE28*10^15/10^6</f>
        <v>14823781.298210675</v>
      </c>
      <c r="AC26" s="41">
        <f>'EIA AEO Table 4'!AC63/'EIA AEO Table 21'!AF28*10^15/10^6</f>
        <v>14784216.969338303</v>
      </c>
      <c r="AD26" s="41">
        <f>'EIA AEO Table 4'!AD63/'EIA AEO Table 21'!AG28*10^15/10^6</f>
        <v>14754093.870765422</v>
      </c>
      <c r="AE26" s="41">
        <f>'EIA AEO Table 4'!AE63/'EIA AEO Table 21'!AH28*10^15/10^6</f>
        <v>14733729.057793448</v>
      </c>
      <c r="AF26" s="41">
        <f>'EIA AEO Table 4'!AF63/'EIA AEO Table 21'!AI28*10^15/10^6</f>
        <v>14712044.060870141</v>
      </c>
      <c r="AG26" s="41">
        <f>'EIA AEO Table 4'!AG63/'EIA AEO Table 21'!AJ28*10^15/10^6</f>
        <v>14690609.362540511</v>
      </c>
    </row>
    <row r="28" spans="1:33" x14ac:dyDescent="0.2">
      <c r="A28" s="9" t="s">
        <v>179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 x14ac:dyDescent="0.2">
      <c r="A29" t="s">
        <v>260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 x14ac:dyDescent="0.2">
      <c r="A30" t="s">
        <v>261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2" spans="1:33" x14ac:dyDescent="0.2">
      <c r="A32" s="9" t="s">
        <v>206</v>
      </c>
      <c r="B32">
        <v>2019</v>
      </c>
      <c r="C32">
        <v>2020</v>
      </c>
      <c r="D32">
        <v>2021</v>
      </c>
      <c r="E32">
        <v>2022</v>
      </c>
      <c r="F32">
        <v>2023</v>
      </c>
      <c r="G32">
        <v>2024</v>
      </c>
      <c r="H32">
        <v>2025</v>
      </c>
      <c r="I32">
        <v>2026</v>
      </c>
      <c r="J32">
        <v>2027</v>
      </c>
      <c r="K32">
        <v>2028</v>
      </c>
      <c r="L32">
        <v>2029</v>
      </c>
      <c r="M32">
        <v>2030</v>
      </c>
      <c r="N32">
        <v>2031</v>
      </c>
      <c r="O32">
        <v>2032</v>
      </c>
      <c r="P32">
        <v>2033</v>
      </c>
      <c r="Q32">
        <v>2034</v>
      </c>
      <c r="R32">
        <v>2035</v>
      </c>
      <c r="S32">
        <v>2036</v>
      </c>
      <c r="T32">
        <v>2037</v>
      </c>
      <c r="U32">
        <v>2038</v>
      </c>
      <c r="V32">
        <v>2039</v>
      </c>
      <c r="W32">
        <v>2040</v>
      </c>
      <c r="X32">
        <v>2041</v>
      </c>
      <c r="Y32">
        <v>2042</v>
      </c>
      <c r="Z32">
        <v>2043</v>
      </c>
      <c r="AA32">
        <v>2044</v>
      </c>
      <c r="AB32">
        <v>2045</v>
      </c>
      <c r="AC32">
        <v>2046</v>
      </c>
      <c r="AD32">
        <v>2047</v>
      </c>
      <c r="AE32">
        <v>2048</v>
      </c>
      <c r="AF32">
        <v>2049</v>
      </c>
      <c r="AG32">
        <v>2050</v>
      </c>
    </row>
    <row r="33" spans="1:33" x14ac:dyDescent="0.2">
      <c r="A33" t="s">
        <v>264</v>
      </c>
      <c r="B33" s="7">
        <f>TREND($B$29:$C$29,$B$28:$C$28,B$32)</f>
        <v>150</v>
      </c>
      <c r="C33" s="7">
        <f>TREND($B$29:$C$29,$B$28:$C$28,C$32)</f>
        <v>150</v>
      </c>
      <c r="D33" s="7">
        <f t="shared" ref="D33:M33" si="3">TREND($C$29:$D$29,$C$28:$D$28,D$32)</f>
        <v>150</v>
      </c>
      <c r="E33" s="7">
        <f t="shared" si="3"/>
        <v>150</v>
      </c>
      <c r="F33" s="7">
        <f t="shared" si="3"/>
        <v>150</v>
      </c>
      <c r="G33" s="7">
        <f t="shared" si="3"/>
        <v>150</v>
      </c>
      <c r="H33" s="7">
        <f t="shared" si="3"/>
        <v>150</v>
      </c>
      <c r="I33" s="7">
        <f t="shared" si="3"/>
        <v>150</v>
      </c>
      <c r="J33" s="7">
        <f t="shared" si="3"/>
        <v>150</v>
      </c>
      <c r="K33" s="7">
        <f t="shared" si="3"/>
        <v>150</v>
      </c>
      <c r="L33" s="7">
        <f t="shared" si="3"/>
        <v>150</v>
      </c>
      <c r="M33" s="7">
        <f t="shared" si="3"/>
        <v>150</v>
      </c>
      <c r="N33" s="7">
        <f t="shared" ref="N33:AG33" si="4">TREND($D$29:$F$29,$D$28:$F$28,N$32)</f>
        <v>150</v>
      </c>
      <c r="O33" s="7">
        <f t="shared" si="4"/>
        <v>150</v>
      </c>
      <c r="P33" s="7">
        <f t="shared" si="4"/>
        <v>150</v>
      </c>
      <c r="Q33" s="7">
        <f t="shared" si="4"/>
        <v>150</v>
      </c>
      <c r="R33" s="7">
        <f t="shared" si="4"/>
        <v>150</v>
      </c>
      <c r="S33" s="7">
        <f t="shared" si="4"/>
        <v>150</v>
      </c>
      <c r="T33" s="7">
        <f t="shared" si="4"/>
        <v>150</v>
      </c>
      <c r="U33" s="7">
        <f t="shared" si="4"/>
        <v>150</v>
      </c>
      <c r="V33" s="7">
        <f t="shared" si="4"/>
        <v>150</v>
      </c>
      <c r="W33" s="7">
        <f t="shared" si="4"/>
        <v>150</v>
      </c>
      <c r="X33" s="7">
        <f t="shared" si="4"/>
        <v>150</v>
      </c>
      <c r="Y33" s="7">
        <f t="shared" si="4"/>
        <v>150</v>
      </c>
      <c r="Z33" s="7">
        <f t="shared" si="4"/>
        <v>150</v>
      </c>
      <c r="AA33" s="7">
        <f t="shared" si="4"/>
        <v>150</v>
      </c>
      <c r="AB33" s="7">
        <f t="shared" si="4"/>
        <v>150</v>
      </c>
      <c r="AC33" s="7">
        <f t="shared" si="4"/>
        <v>150</v>
      </c>
      <c r="AD33" s="7">
        <f t="shared" si="4"/>
        <v>150</v>
      </c>
      <c r="AE33" s="7">
        <f t="shared" si="4"/>
        <v>150</v>
      </c>
      <c r="AF33" s="7">
        <f t="shared" si="4"/>
        <v>150</v>
      </c>
      <c r="AG33" s="7">
        <f t="shared" si="4"/>
        <v>150</v>
      </c>
    </row>
    <row r="34" spans="1:33" x14ac:dyDescent="0.2">
      <c r="A34" t="s">
        <v>265</v>
      </c>
      <c r="B34" s="7">
        <f>TREND($B$30:$C$30,$B$28:$C$28,B$32)</f>
        <v>-475</v>
      </c>
      <c r="C34" s="7">
        <f>TREND($B$30:$C$30,$B$28:$C$28,C$32)</f>
        <v>-475</v>
      </c>
      <c r="D34" s="7">
        <f t="shared" ref="D34:M34" si="5">TREND($C$30:$D$30,$C$28:$D$28,D$32)</f>
        <v>-475</v>
      </c>
      <c r="E34" s="7">
        <f t="shared" si="5"/>
        <v>-475</v>
      </c>
      <c r="F34" s="7">
        <f t="shared" si="5"/>
        <v>-475</v>
      </c>
      <c r="G34" s="7">
        <f t="shared" si="5"/>
        <v>-475</v>
      </c>
      <c r="H34" s="7">
        <f t="shared" si="5"/>
        <v>-475</v>
      </c>
      <c r="I34" s="7">
        <f t="shared" si="5"/>
        <v>-475</v>
      </c>
      <c r="J34" s="7">
        <f t="shared" si="5"/>
        <v>-475</v>
      </c>
      <c r="K34" s="7">
        <f t="shared" si="5"/>
        <v>-475</v>
      </c>
      <c r="L34" s="7">
        <f t="shared" si="5"/>
        <v>-475</v>
      </c>
      <c r="M34" s="7">
        <f t="shared" si="5"/>
        <v>-475</v>
      </c>
      <c r="N34" s="7">
        <f t="shared" ref="N34:AG34" si="6">TREND($D$30:$F$30,$D$28:$F$28,N$32)</f>
        <v>-475</v>
      </c>
      <c r="O34" s="7">
        <f t="shared" si="6"/>
        <v>-475</v>
      </c>
      <c r="P34" s="7">
        <f t="shared" si="6"/>
        <v>-475</v>
      </c>
      <c r="Q34" s="7">
        <f t="shared" si="6"/>
        <v>-475</v>
      </c>
      <c r="R34" s="7">
        <f t="shared" si="6"/>
        <v>-475</v>
      </c>
      <c r="S34" s="7">
        <f t="shared" si="6"/>
        <v>-475</v>
      </c>
      <c r="T34" s="7">
        <f t="shared" si="6"/>
        <v>-475</v>
      </c>
      <c r="U34" s="7">
        <f t="shared" si="6"/>
        <v>-475</v>
      </c>
      <c r="V34" s="7">
        <f t="shared" si="6"/>
        <v>-475</v>
      </c>
      <c r="W34" s="7">
        <f t="shared" si="6"/>
        <v>-475</v>
      </c>
      <c r="X34" s="7">
        <f t="shared" si="6"/>
        <v>-475</v>
      </c>
      <c r="Y34" s="7">
        <f t="shared" si="6"/>
        <v>-475</v>
      </c>
      <c r="Z34" s="7">
        <f t="shared" si="6"/>
        <v>-475</v>
      </c>
      <c r="AA34" s="7">
        <f t="shared" si="6"/>
        <v>-475</v>
      </c>
      <c r="AB34" s="7">
        <f t="shared" si="6"/>
        <v>-475</v>
      </c>
      <c r="AC34" s="7">
        <f t="shared" si="6"/>
        <v>-475</v>
      </c>
      <c r="AD34" s="7">
        <f t="shared" si="6"/>
        <v>-475</v>
      </c>
      <c r="AE34" s="7">
        <f t="shared" si="6"/>
        <v>-475</v>
      </c>
      <c r="AF34" s="7">
        <f t="shared" si="6"/>
        <v>-475</v>
      </c>
      <c r="AG34" s="7">
        <f t="shared" si="6"/>
        <v>-475</v>
      </c>
    </row>
    <row r="36" spans="1:33" x14ac:dyDescent="0.2">
      <c r="A36" s="9" t="s">
        <v>212</v>
      </c>
      <c r="B36">
        <v>2019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3" x14ac:dyDescent="0.2">
      <c r="A37" t="s">
        <v>13</v>
      </c>
      <c r="B37" s="41"/>
      <c r="C37" s="41">
        <f t="shared" ref="C37:AG37" si="7">C33/C25</f>
        <v>8.9447496175339696E-6</v>
      </c>
      <c r="D37" s="41">
        <f t="shared" si="7"/>
        <v>9.0612648368949834E-6</v>
      </c>
      <c r="E37" s="41">
        <f t="shared" si="7"/>
        <v>9.1285986358226108E-6</v>
      </c>
      <c r="F37" s="41">
        <f t="shared" si="7"/>
        <v>9.1650836774078401E-6</v>
      </c>
      <c r="G37" s="41">
        <f t="shared" si="7"/>
        <v>9.1789906904645387E-6</v>
      </c>
      <c r="H37" s="41">
        <f t="shared" si="7"/>
        <v>9.20298261644773E-6</v>
      </c>
      <c r="I37" s="41">
        <f t="shared" si="7"/>
        <v>9.2359245028687306E-6</v>
      </c>
      <c r="J37" s="41">
        <f t="shared" si="7"/>
        <v>9.2732432154183887E-6</v>
      </c>
      <c r="K37" s="41">
        <f t="shared" si="7"/>
        <v>9.3035855199663933E-6</v>
      </c>
      <c r="L37" s="41">
        <f t="shared" si="7"/>
        <v>9.33014094916477E-6</v>
      </c>
      <c r="M37" s="41">
        <f t="shared" si="7"/>
        <v>9.3720239629683599E-6</v>
      </c>
      <c r="N37" s="41">
        <f t="shared" si="7"/>
        <v>9.4086453292806292E-6</v>
      </c>
      <c r="O37" s="41">
        <f t="shared" si="7"/>
        <v>9.436568758184178E-6</v>
      </c>
      <c r="P37" s="41">
        <f t="shared" si="7"/>
        <v>9.4582624382641574E-6</v>
      </c>
      <c r="Q37" s="41">
        <f t="shared" si="7"/>
        <v>9.4780465258887288E-6</v>
      </c>
      <c r="R37" s="41">
        <f t="shared" si="7"/>
        <v>9.4950706231346323E-6</v>
      </c>
      <c r="S37" s="41">
        <f t="shared" si="7"/>
        <v>9.5124138114574054E-6</v>
      </c>
      <c r="T37" s="41">
        <f t="shared" si="7"/>
        <v>9.5317449162035221E-6</v>
      </c>
      <c r="U37" s="41">
        <f t="shared" si="7"/>
        <v>9.5519487085579517E-6</v>
      </c>
      <c r="V37" s="41">
        <f t="shared" si="7"/>
        <v>9.5725488836314857E-6</v>
      </c>
      <c r="W37" s="41">
        <f t="shared" si="7"/>
        <v>9.593979627233775E-6</v>
      </c>
      <c r="X37" s="41">
        <f t="shared" si="7"/>
        <v>9.6176179157390412E-6</v>
      </c>
      <c r="Y37" s="41">
        <f t="shared" si="7"/>
        <v>9.641996505192648E-6</v>
      </c>
      <c r="Z37" s="41">
        <f t="shared" si="7"/>
        <v>9.6645378554143839E-6</v>
      </c>
      <c r="AA37" s="41">
        <f t="shared" si="7"/>
        <v>9.6847029312269019E-6</v>
      </c>
      <c r="AB37" s="41">
        <f t="shared" si="7"/>
        <v>9.7017810580318422E-6</v>
      </c>
      <c r="AC37" s="41">
        <f t="shared" si="7"/>
        <v>9.7150287314299474E-6</v>
      </c>
      <c r="AD37" s="41">
        <f t="shared" si="7"/>
        <v>9.7252424605608594E-6</v>
      </c>
      <c r="AE37" s="41">
        <f t="shared" si="7"/>
        <v>9.7313657869065903E-6</v>
      </c>
      <c r="AF37" s="41">
        <f t="shared" si="7"/>
        <v>9.7363923906150918E-6</v>
      </c>
      <c r="AG37" s="41">
        <f t="shared" si="7"/>
        <v>9.7423930916904569E-6</v>
      </c>
    </row>
    <row r="38" spans="1:33" x14ac:dyDescent="0.2">
      <c r="A38" t="s">
        <v>14</v>
      </c>
      <c r="B38" s="41"/>
      <c r="C38" s="41">
        <f t="shared" ref="C38:AG38" si="8">C34/C26</f>
        <v>-2.5773740232572448E-5</v>
      </c>
      <c r="D38" s="41">
        <f t="shared" si="8"/>
        <v>-2.6222272756219751E-5</v>
      </c>
      <c r="E38" s="41">
        <f t="shared" si="8"/>
        <v>-2.6855921110816306E-5</v>
      </c>
      <c r="F38" s="41">
        <f t="shared" si="8"/>
        <v>-2.7695360489932262E-5</v>
      </c>
      <c r="G38" s="41">
        <f t="shared" si="8"/>
        <v>-2.8479783557657326E-5</v>
      </c>
      <c r="H38" s="41">
        <f t="shared" si="8"/>
        <v>-2.9119672843080487E-5</v>
      </c>
      <c r="I38" s="41">
        <f t="shared" si="8"/>
        <v>-2.9680128372044583E-5</v>
      </c>
      <c r="J38" s="41">
        <f t="shared" si="8"/>
        <v>-3.0120020894163024E-5</v>
      </c>
      <c r="K38" s="41">
        <f t="shared" si="8"/>
        <v>-3.0424872585285659E-5</v>
      </c>
      <c r="L38" s="41">
        <f t="shared" si="8"/>
        <v>-3.0604403892265655E-5</v>
      </c>
      <c r="M38" s="41">
        <f t="shared" si="8"/>
        <v>-3.0675902942505366E-5</v>
      </c>
      <c r="N38" s="41">
        <f t="shared" si="8"/>
        <v>-3.0746146799496163E-5</v>
      </c>
      <c r="O38" s="41">
        <f t="shared" si="8"/>
        <v>-3.0819416361629186E-5</v>
      </c>
      <c r="P38" s="41">
        <f t="shared" si="8"/>
        <v>-3.0891114520030685E-5</v>
      </c>
      <c r="Q38" s="41">
        <f t="shared" si="8"/>
        <v>-3.0965343974820143E-5</v>
      </c>
      <c r="R38" s="41">
        <f t="shared" si="8"/>
        <v>-3.1021284030696146E-5</v>
      </c>
      <c r="S38" s="41">
        <f t="shared" si="8"/>
        <v>-3.1068282347118689E-5</v>
      </c>
      <c r="T38" s="41">
        <f t="shared" si="8"/>
        <v>-3.1141031668658404E-5</v>
      </c>
      <c r="U38" s="41">
        <f t="shared" si="8"/>
        <v>-3.1245343105876321E-5</v>
      </c>
      <c r="V38" s="41">
        <f t="shared" si="8"/>
        <v>-3.1336193118937575E-5</v>
      </c>
      <c r="W38" s="41">
        <f t="shared" si="8"/>
        <v>-3.146349251060445E-5</v>
      </c>
      <c r="X38" s="41">
        <f t="shared" si="8"/>
        <v>-3.1594902847119152E-5</v>
      </c>
      <c r="Y38" s="41">
        <f t="shared" si="8"/>
        <v>-3.1719765067270732E-5</v>
      </c>
      <c r="Z38" s="41">
        <f t="shared" si="8"/>
        <v>-3.1830734873333794E-5</v>
      </c>
      <c r="AA38" s="41">
        <f t="shared" si="8"/>
        <v>-3.1936308911663536E-5</v>
      </c>
      <c r="AB38" s="41">
        <f t="shared" si="8"/>
        <v>-3.2043106306306312E-5</v>
      </c>
      <c r="AC38" s="41">
        <f t="shared" si="8"/>
        <v>-3.212885748261983E-5</v>
      </c>
      <c r="AD38" s="41">
        <f t="shared" si="8"/>
        <v>-3.2194454241692963E-5</v>
      </c>
      <c r="AE38" s="41">
        <f t="shared" si="8"/>
        <v>-3.223895309441349E-5</v>
      </c>
      <c r="AF38" s="41">
        <f t="shared" si="8"/>
        <v>-3.2286472092845694E-5</v>
      </c>
      <c r="AG38" s="41">
        <f t="shared" si="8"/>
        <v>-3.2333580471562971E-5</v>
      </c>
    </row>
    <row r="40" spans="1:33" x14ac:dyDescent="0.2">
      <c r="A40" s="8" t="s">
        <v>224</v>
      </c>
      <c r="B40" s="8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x14ac:dyDescent="0.2">
      <c r="A41" s="57" t="s">
        <v>213</v>
      </c>
      <c r="B41" s="57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</row>
    <row r="42" spans="1:33" x14ac:dyDescent="0.2">
      <c r="A42" s="9" t="s">
        <v>256</v>
      </c>
    </row>
    <row r="43" spans="1:33" x14ac:dyDescent="0.2">
      <c r="A43" t="s">
        <v>254</v>
      </c>
      <c r="B43" s="106">
        <v>0.08</v>
      </c>
    </row>
    <row r="44" spans="1:33" x14ac:dyDescent="0.2">
      <c r="A44" t="s">
        <v>255</v>
      </c>
      <c r="B44" s="106">
        <v>0.25</v>
      </c>
    </row>
    <row r="47" spans="1:33" x14ac:dyDescent="0.2">
      <c r="A47" s="9" t="s">
        <v>257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 x14ac:dyDescent="0.2">
      <c r="A48" t="s">
        <v>260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 x14ac:dyDescent="0.2">
      <c r="A49" t="s">
        <v>261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 x14ac:dyDescent="0.2">
      <c r="A50" t="s">
        <v>259</v>
      </c>
      <c r="B50" s="40">
        <f>'NREL EF Table 22'!D5</f>
        <v>96</v>
      </c>
      <c r="C50" s="107"/>
      <c r="D50" s="93">
        <f>'NREL EF Table 22'!D11</f>
        <v>85</v>
      </c>
      <c r="E50" s="93">
        <f>'NREL EF Table 22'!D17</f>
        <v>73</v>
      </c>
      <c r="F50" s="93">
        <f>'NREL EF Table 22'!D23</f>
        <v>65</v>
      </c>
      <c r="G50" s="93">
        <f>'NREL EF Table 22'!D29</f>
        <v>60.296369222717402</v>
      </c>
    </row>
    <row r="52" spans="1:33" x14ac:dyDescent="0.2">
      <c r="A52" s="9" t="s">
        <v>258</v>
      </c>
      <c r="B52">
        <v>2019</v>
      </c>
      <c r="C52">
        <v>2020</v>
      </c>
      <c r="D52">
        <v>2021</v>
      </c>
      <c r="E52">
        <v>2022</v>
      </c>
      <c r="F52">
        <v>2023</v>
      </c>
      <c r="G52">
        <v>2024</v>
      </c>
      <c r="H52">
        <v>2025</v>
      </c>
      <c r="I52">
        <v>2026</v>
      </c>
      <c r="J52">
        <v>2027</v>
      </c>
      <c r="K52">
        <v>2028</v>
      </c>
      <c r="L52">
        <v>2029</v>
      </c>
      <c r="M52">
        <v>2030</v>
      </c>
      <c r="N52">
        <v>2031</v>
      </c>
      <c r="O52">
        <v>2032</v>
      </c>
      <c r="P52">
        <v>2033</v>
      </c>
      <c r="Q52">
        <v>2034</v>
      </c>
      <c r="R52">
        <v>2035</v>
      </c>
      <c r="S52">
        <v>2036</v>
      </c>
      <c r="T52">
        <v>2037</v>
      </c>
      <c r="U52">
        <v>2038</v>
      </c>
      <c r="V52">
        <v>2039</v>
      </c>
      <c r="W52">
        <v>2040</v>
      </c>
      <c r="X52">
        <v>2041</v>
      </c>
      <c r="Y52">
        <v>2042</v>
      </c>
      <c r="Z52">
        <v>2043</v>
      </c>
      <c r="AA52">
        <v>2044</v>
      </c>
      <c r="AB52">
        <v>2045</v>
      </c>
      <c r="AC52">
        <v>2046</v>
      </c>
      <c r="AD52">
        <v>2047</v>
      </c>
      <c r="AE52">
        <v>2048</v>
      </c>
      <c r="AF52">
        <v>2049</v>
      </c>
      <c r="AG52">
        <v>2050</v>
      </c>
    </row>
    <row r="53" spans="1:33" x14ac:dyDescent="0.2">
      <c r="A53" t="s">
        <v>264</v>
      </c>
      <c r="B53">
        <f>(TREND($C$48:$D$48,$C$47:$D$47,B$32))*(About!$A$53)</f>
        <v>5.0345453247389038</v>
      </c>
      <c r="C53">
        <f>(TREND($C$48:$D$48,$C$47:$D$47,C$32))*(About!$A$53)</f>
        <v>5.0345453247389038</v>
      </c>
      <c r="D53">
        <f>(TREND($D$48:$E$48,$D$47:$E$47,D$32))*(About!$A$53)</f>
        <v>5.0462535696801591</v>
      </c>
      <c r="E53">
        <f>(TREND($D$48:$E$48,$D$47:$E$47,E$32))*(About!$A$53)</f>
        <v>5.0579618146214118</v>
      </c>
      <c r="F53">
        <f>(TREND($D$48:$E$48,$D$47:$E$47,F$32))*(About!$A$53)</f>
        <v>5.0696700595626645</v>
      </c>
      <c r="G53">
        <f>(TREND($D$48:$E$48,$D$47:$E$47,G$32))*(About!$A$53)</f>
        <v>5.0813783045039171</v>
      </c>
      <c r="H53">
        <f>(TREND($D$48:$E$48,$D$47:$E$47,H$32))*(About!$A$53)</f>
        <v>5.0930865494451698</v>
      </c>
      <c r="I53">
        <f>(TREND($D$48:$E$48,$D$47:$E$47,I$32))*(About!$A$53)</f>
        <v>5.104794794386426</v>
      </c>
      <c r="J53">
        <f>(TREND($D$48:$E$48,$D$47:$E$47,J$32))*(About!$A$53)</f>
        <v>5.1165030393276787</v>
      </c>
      <c r="K53">
        <f>(TREND($D$48:$E$48,$D$47:$E$47,K$32))*(About!$A$53)</f>
        <v>5.1282112842689305</v>
      </c>
      <c r="L53">
        <f>(TREND($D$48:$E$48,$D$47:$E$47,L$32))*(About!$A$53)</f>
        <v>5.1399195292101831</v>
      </c>
      <c r="M53">
        <f>(TREND($D$48:$E$48,$D$47:$E$47,M$32))*(About!$A$53)</f>
        <v>5.1516277741514358</v>
      </c>
      <c r="N53">
        <f>(TREND($E$48:$G$48,$E$47:$G$47,N$32))*(About!$A$53)</f>
        <v>5.1516277741514358</v>
      </c>
      <c r="O53">
        <f>(TREND($E$48:$G$48,$E$47:$G$47,O$32))*(About!$A$53)</f>
        <v>5.1516277741514358</v>
      </c>
      <c r="P53">
        <f>(TREND($E$48:$G$48,$E$47:$G$47,P$32))*(About!$A$53)</f>
        <v>5.1516277741514358</v>
      </c>
      <c r="Q53">
        <f>(TREND($E$48:$G$48,$E$47:$G$47,Q$32))*(About!$A$53)</f>
        <v>5.1516277741514358</v>
      </c>
      <c r="R53">
        <f>(TREND($E$48:$G$48,$E$47:$G$47,R$32))*(About!$A$53)</f>
        <v>5.1516277741514358</v>
      </c>
      <c r="S53">
        <f>(TREND($E$48:$G$48,$E$47:$G$47,S$32))*(About!$A$53)</f>
        <v>5.1516277741514358</v>
      </c>
      <c r="T53">
        <f>(TREND($E$48:$G$48,$E$47:$G$47,T$32))*(About!$A$53)</f>
        <v>5.1516277741514358</v>
      </c>
      <c r="U53">
        <f>(TREND($E$48:$G$48,$E$47:$G$47,U$32))*(About!$A$53)</f>
        <v>5.1516277741514358</v>
      </c>
      <c r="V53">
        <f>(TREND($E$48:$G$48,$E$47:$G$47,V$32))*(About!$A$53)</f>
        <v>5.1516277741514358</v>
      </c>
      <c r="W53">
        <f>(TREND($E$48:$G$48,$E$47:$G$47,W$32))*(About!$A$53)</f>
        <v>5.1516277741514358</v>
      </c>
      <c r="X53">
        <f>(TREND($E$48:$G$48,$E$47:$G$47,X$32))*(About!$A$53)</f>
        <v>5.1516277741514358</v>
      </c>
      <c r="Y53">
        <f>(TREND($E$48:$G$48,$E$47:$G$47,Y$32))*(About!$A$53)</f>
        <v>5.1516277741514358</v>
      </c>
      <c r="Z53">
        <f>(TREND($E$48:$G$48,$E$47:$G$47,Z$32))*(About!$A$53)</f>
        <v>5.1516277741514358</v>
      </c>
      <c r="AA53">
        <f>(TREND($E$48:$G$48,$E$47:$G$47,AA$32))*(About!$A$53)</f>
        <v>5.1516277741514358</v>
      </c>
      <c r="AB53">
        <f>(TREND($E$48:$G$48,$E$47:$G$47,AB$32))*(About!$A$53)</f>
        <v>5.1516277741514358</v>
      </c>
      <c r="AC53">
        <f>(TREND($E$48:$G$48,$E$47:$G$47,AC$32))*(About!$A$53)</f>
        <v>5.1516277741514358</v>
      </c>
      <c r="AD53">
        <f>(TREND($E$48:$G$48,$E$47:$G$47,AD$32))*(About!$A$53)</f>
        <v>5.1516277741514358</v>
      </c>
      <c r="AE53">
        <f>(TREND($E$48:$G$48,$E$47:$G$47,AE$32))*(About!$A$53)</f>
        <v>5.1516277741514358</v>
      </c>
      <c r="AF53">
        <f>(TREND($E$48:$G$48,$E$47:$G$47,AF$32))*(About!$A$53)</f>
        <v>5.1516277741514358</v>
      </c>
      <c r="AG53">
        <f>(TREND($E$48:$G$48,$E$47:$G$47,AG$32))*(About!$A$53)</f>
        <v>5.1516277741514358</v>
      </c>
    </row>
    <row r="54" spans="1:33" x14ac:dyDescent="0.2">
      <c r="A54" t="s">
        <v>265</v>
      </c>
      <c r="B54">
        <f>(TREND($C$49:$D$49,$C$47:$D$47,B$32))*(About!$A$53)</f>
        <v>15.454883322454307</v>
      </c>
      <c r="C54">
        <f>(TREND($C$49:$D$49,$C$47:$D$47,C$32))*(About!$A$53)</f>
        <v>15.454883322454307</v>
      </c>
      <c r="D54">
        <f>(TREND($D$49:$E$49,$D$47:$E$47,D$32))*(About!$A$53)</f>
        <v>15.454883322454307</v>
      </c>
      <c r="E54">
        <f>(TREND($D$49:$E$49,$D$47:$E$47,E$32))*(About!$A$53)</f>
        <v>15.454883322454307</v>
      </c>
      <c r="F54">
        <f>(TREND($D$49:$E$49,$D$47:$E$47,F$32))*(About!$A$53)</f>
        <v>15.454883322454307</v>
      </c>
      <c r="G54">
        <f>(TREND($D$49:$E$49,$D$47:$E$47,G$32))*(About!$A$53)</f>
        <v>15.454883322454307</v>
      </c>
      <c r="H54">
        <f>(TREND($D$49:$E$49,$D$47:$E$47,H$32))*(About!$A$53)</f>
        <v>15.454883322454307</v>
      </c>
      <c r="I54">
        <f>(TREND($D$49:$E$49,$D$47:$E$47,I$32))*(About!$A$53)</f>
        <v>15.454883322454307</v>
      </c>
      <c r="J54">
        <f>(TREND($D$49:$E$49,$D$47:$E$47,J$32))*(About!$A$53)</f>
        <v>15.454883322454307</v>
      </c>
      <c r="K54">
        <f>(TREND($D$49:$E$49,$D$47:$E$47,K$32))*(About!$A$53)</f>
        <v>15.454883322454307</v>
      </c>
      <c r="L54">
        <f>(TREND($D$49:$E$49,$D$47:$E$47,L$32))*(About!$A$53)</f>
        <v>15.454883322454307</v>
      </c>
      <c r="M54">
        <f>(TREND($D$49:$E$49,$D$47:$E$47,M$32))*(About!$A$53)</f>
        <v>15.454883322454307</v>
      </c>
      <c r="N54">
        <f>(TREND($E$49:$G$49,$E$47:$G$47,N$32))*(About!$A$53)</f>
        <v>15.454883322454307</v>
      </c>
      <c r="O54">
        <f>(TREND($E$49:$G$49,$E$47:$G$47,O$32))*(About!$A$53)</f>
        <v>15.454883322454307</v>
      </c>
      <c r="P54">
        <f>(TREND($E$49:$G$49,$E$47:$G$47,P$32))*(About!$A$53)</f>
        <v>15.454883322454307</v>
      </c>
      <c r="Q54">
        <f>(TREND($E$49:$G$49,$E$47:$G$47,Q$32))*(About!$A$53)</f>
        <v>15.454883322454307</v>
      </c>
      <c r="R54">
        <f>(TREND($E$49:$G$49,$E$47:$G$47,R$32))*(About!$A$53)</f>
        <v>15.454883322454307</v>
      </c>
      <c r="S54">
        <f>(TREND($E$49:$G$49,$E$47:$G$47,S$32))*(About!$A$53)</f>
        <v>15.454883322454307</v>
      </c>
      <c r="T54">
        <f>(TREND($E$49:$G$49,$E$47:$G$47,T$32))*(About!$A$53)</f>
        <v>15.454883322454307</v>
      </c>
      <c r="U54">
        <f>(TREND($E$49:$G$49,$E$47:$G$47,U$32))*(About!$A$53)</f>
        <v>15.454883322454307</v>
      </c>
      <c r="V54">
        <f>(TREND($E$49:$G$49,$E$47:$G$47,V$32))*(About!$A$53)</f>
        <v>15.454883322454307</v>
      </c>
      <c r="W54">
        <f>(TREND($E$49:$G$49,$E$47:$G$47,W$32))*(About!$A$53)</f>
        <v>15.454883322454307</v>
      </c>
      <c r="X54">
        <f>(TREND($E$49:$G$49,$E$47:$G$47,X$32))*(About!$A$53)</f>
        <v>15.454883322454307</v>
      </c>
      <c r="Y54">
        <f>(TREND($E$49:$G$49,$E$47:$G$47,Y$32))*(About!$A$53)</f>
        <v>15.454883322454307</v>
      </c>
      <c r="Z54">
        <f>(TREND($E$49:$G$49,$E$47:$G$47,Z$32))*(About!$A$53)</f>
        <v>15.454883322454307</v>
      </c>
      <c r="AA54">
        <f>(TREND($E$49:$G$49,$E$47:$G$47,AA$32))*(About!$A$53)</f>
        <v>15.454883322454307</v>
      </c>
      <c r="AB54">
        <f>(TREND($E$49:$G$49,$E$47:$G$47,AB$32))*(About!$A$53)</f>
        <v>15.454883322454307</v>
      </c>
      <c r="AC54">
        <f>(TREND($E$49:$G$49,$E$47:$G$47,AC$32))*(About!$A$53)</f>
        <v>15.454883322454307</v>
      </c>
      <c r="AD54">
        <f>(TREND($E$49:$G$49,$E$47:$G$47,AD$32))*(About!$A$53)</f>
        <v>15.454883322454307</v>
      </c>
      <c r="AE54">
        <f>(TREND($E$49:$G$49,$E$47:$G$47,AE$32))*(About!$A$53)</f>
        <v>15.454883322454307</v>
      </c>
      <c r="AF54">
        <f>(TREND($E$49:$G$49,$E$47:$G$47,AF$32))*(About!$A$53)</f>
        <v>15.454883322454307</v>
      </c>
      <c r="AG54">
        <f>(TREND($E$49:$G$49,$E$47:$G$47,AG$32))*(About!$A$53)</f>
        <v>15.454883322454307</v>
      </c>
    </row>
    <row r="55" spans="1:33" x14ac:dyDescent="0.2">
      <c r="A55" t="s">
        <v>266</v>
      </c>
      <c r="B55">
        <f>((B50-D50)/(B47-D47)*(B52-C52)*(About!$A$55))+C55</f>
        <v>83.416720345656572</v>
      </c>
      <c r="C55">
        <f>(TREND($D$50:$E$50,$D$47:$E$47,C$32))*(About!$A$55)</f>
        <v>81.312170061706524</v>
      </c>
      <c r="D55">
        <f>(TREND($D$50:$E$50,$D$47:$E$47,D$32))*(About!$A$55)</f>
        <v>80.164233543188487</v>
      </c>
      <c r="E55">
        <f>(TREND($D$50:$E$50,$D$47:$E$47,E$32))*(About!$A$55)</f>
        <v>79.016297024670024</v>
      </c>
      <c r="F55">
        <f>(TREND($D$50:$E$50,$D$47:$E$47,F$32))*(About!$A$55)</f>
        <v>77.868360506151987</v>
      </c>
      <c r="G55">
        <f>(TREND($D$50:$E$50,$D$47:$E$47,G$32))*(About!$A$55)</f>
        <v>76.72042398763395</v>
      </c>
      <c r="H55">
        <f>(TREND($D$50:$E$50,$D$47:$E$47,H$32))*(About!$A$55)</f>
        <v>75.572487469115472</v>
      </c>
      <c r="I55">
        <f>(TREND($D$50:$E$50,$D$47:$E$47,I$32))*(About!$A$55)</f>
        <v>74.42455095059745</v>
      </c>
      <c r="J55">
        <f>(TREND($D$50:$E$50,$D$47:$E$47,J$32))*(About!$A$55)</f>
        <v>73.276614432078972</v>
      </c>
      <c r="K55">
        <f>(TREND($D$50:$E$50,$D$47:$E$47,K$32))*(About!$A$55)</f>
        <v>72.128677913560935</v>
      </c>
      <c r="L55">
        <f>(TREND($D$50:$E$50,$D$47:$E$47,L$32))*(About!$A$55)</f>
        <v>70.980741395042898</v>
      </c>
      <c r="M55">
        <f>(TREND($D$50:$E$50,$D$47:$E$47,M$32))*(About!$A$55)</f>
        <v>69.832804876524435</v>
      </c>
      <c r="N55">
        <f>(TREND($E$50:$G$50,$E$47:$G$47,N$32))*(About!$A$55)</f>
        <v>68.699622777166127</v>
      </c>
      <c r="O55">
        <f>(TREND($E$50:$G$50,$E$47:$G$47,O$32))*(About!$A$55)</f>
        <v>68.091999373540531</v>
      </c>
      <c r="P55">
        <f>(TREND($E$50:$G$50,$E$47:$G$47,P$32))*(About!$A$55)</f>
        <v>67.484375969914936</v>
      </c>
      <c r="Q55">
        <f>(TREND($E$50:$G$50,$E$47:$G$47,Q$32))*(About!$A$55)</f>
        <v>66.876752566289341</v>
      </c>
      <c r="R55">
        <f>(TREND($E$50:$G$50,$E$47:$G$47,R$32))*(About!$A$55)</f>
        <v>66.269129162663745</v>
      </c>
      <c r="S55">
        <f>(TREND($E$50:$G$50,$E$47:$G$47,S$32))*(About!$A$55)</f>
        <v>65.66150575903815</v>
      </c>
      <c r="T55">
        <f>(TREND($E$50:$G$50,$E$47:$G$47,T$32))*(About!$A$55)</f>
        <v>65.053882355412554</v>
      </c>
      <c r="U55">
        <f>(TREND($E$50:$G$50,$E$47:$G$47,U$32))*(About!$A$55)</f>
        <v>64.446258951786959</v>
      </c>
      <c r="V55">
        <f>(TREND($E$50:$G$50,$E$47:$G$47,V$32))*(About!$A$55)</f>
        <v>63.838635548161371</v>
      </c>
      <c r="W55">
        <f>(TREND($E$50:$G$50,$E$47:$G$47,W$32))*(About!$A$55)</f>
        <v>63.231012144535555</v>
      </c>
      <c r="X55">
        <f>(TREND($E$50:$G$50,$E$47:$G$47,X$32))*(About!$A$55)</f>
        <v>62.623388740909959</v>
      </c>
      <c r="Y55">
        <f>(TREND($E$50:$G$50,$E$47:$G$47,Y$32))*(About!$A$55)</f>
        <v>62.015765337284364</v>
      </c>
      <c r="Z55">
        <f>(TREND($E$50:$G$50,$E$47:$G$47,Z$32))*(About!$A$55)</f>
        <v>61.408141933658769</v>
      </c>
      <c r="AA55">
        <f>(TREND($E$50:$G$50,$E$47:$G$47,AA$32))*(About!$A$55)</f>
        <v>60.80051853003318</v>
      </c>
      <c r="AB55">
        <f>(TREND($E$50:$G$50,$E$47:$G$47,AB$32))*(About!$A$55)</f>
        <v>60.192895126407585</v>
      </c>
      <c r="AC55">
        <f>(TREND($E$50:$G$50,$E$47:$G$47,AC$32))*(About!$A$55)</f>
        <v>59.585271722781989</v>
      </c>
      <c r="AD55">
        <f>(TREND($E$50:$G$50,$E$47:$G$47,AD$32))*(About!$A$55)</f>
        <v>58.977648319156394</v>
      </c>
      <c r="AE55">
        <f>(TREND($E$50:$G$50,$E$47:$G$47,AE$32))*(About!$A$55)</f>
        <v>58.370024915530799</v>
      </c>
      <c r="AF55">
        <f>(TREND($E$50:$G$50,$E$47:$G$47,AF$32))*(About!$A$55)</f>
        <v>57.762401511905203</v>
      </c>
      <c r="AG55">
        <f>(TREND($E$50:$G$50,$E$47:$G$47,AG$32))*(About!$A$55)</f>
        <v>57.154778108279608</v>
      </c>
    </row>
    <row r="57" spans="1:33" x14ac:dyDescent="0.2">
      <c r="A57" s="9" t="s">
        <v>241</v>
      </c>
      <c r="B57">
        <v>2019</v>
      </c>
      <c r="C57">
        <v>2020</v>
      </c>
      <c r="D57">
        <v>2021</v>
      </c>
      <c r="E57">
        <v>2022</v>
      </c>
      <c r="F57">
        <v>2023</v>
      </c>
      <c r="G57">
        <v>2024</v>
      </c>
      <c r="H57">
        <v>2025</v>
      </c>
      <c r="I57">
        <v>2026</v>
      </c>
      <c r="J57">
        <v>2027</v>
      </c>
      <c r="K57">
        <v>2028</v>
      </c>
      <c r="L57">
        <v>2029</v>
      </c>
      <c r="M57">
        <v>2030</v>
      </c>
      <c r="N57">
        <v>2031</v>
      </c>
      <c r="O57">
        <v>2032</v>
      </c>
      <c r="P57">
        <v>2033</v>
      </c>
      <c r="Q57">
        <v>2034</v>
      </c>
      <c r="R57">
        <v>2035</v>
      </c>
      <c r="S57">
        <v>2036</v>
      </c>
      <c r="T57">
        <v>2037</v>
      </c>
      <c r="U57">
        <v>2038</v>
      </c>
      <c r="V57">
        <v>2039</v>
      </c>
      <c r="W57">
        <v>2040</v>
      </c>
      <c r="X57">
        <v>2041</v>
      </c>
      <c r="Y57">
        <v>2042</v>
      </c>
      <c r="Z57">
        <v>2043</v>
      </c>
      <c r="AA57">
        <v>2044</v>
      </c>
      <c r="AB57">
        <v>2045</v>
      </c>
      <c r="AC57">
        <v>2046</v>
      </c>
      <c r="AD57">
        <v>2047</v>
      </c>
      <c r="AE57">
        <v>2048</v>
      </c>
      <c r="AF57">
        <v>2049</v>
      </c>
      <c r="AG57">
        <v>2050</v>
      </c>
    </row>
    <row r="58" spans="1:33" x14ac:dyDescent="0.2">
      <c r="A58" t="s">
        <v>13</v>
      </c>
      <c r="B58" s="41">
        <f>(B55-B53)/(8760*10^3*$B$43)</f>
        <v>1.1184671093167476E-4</v>
      </c>
      <c r="C58" s="41">
        <f t="shared" ref="C58:AG58" si="9">(C55-C53)/(8760*10^3*$B$43)</f>
        <v>1.0884364260412047E-4</v>
      </c>
      <c r="D58" s="41">
        <f t="shared" si="9"/>
        <v>1.0718889836402444E-4</v>
      </c>
      <c r="E58" s="41">
        <f t="shared" si="9"/>
        <v>1.0553415412392782E-4</v>
      </c>
      <c r="F58" s="41">
        <f t="shared" si="9"/>
        <v>1.0387940988383179E-4</v>
      </c>
      <c r="G58" s="41">
        <f t="shared" si="9"/>
        <v>1.0222466564373579E-4</v>
      </c>
      <c r="H58" s="41">
        <f t="shared" si="9"/>
        <v>1.0056992140363913E-4</v>
      </c>
      <c r="I58" s="41">
        <f t="shared" si="9"/>
        <v>9.8915177163543138E-5</v>
      </c>
      <c r="J58" s="41">
        <f t="shared" si="9"/>
        <v>9.7260432923446482E-5</v>
      </c>
      <c r="K58" s="41">
        <f t="shared" si="9"/>
        <v>9.5605688683350463E-5</v>
      </c>
      <c r="L58" s="41">
        <f t="shared" si="9"/>
        <v>9.3950944443254431E-5</v>
      </c>
      <c r="M58" s="41">
        <f t="shared" si="9"/>
        <v>9.2296200203157816E-5</v>
      </c>
      <c r="N58" s="41">
        <f t="shared" si="9"/>
        <v>9.0679216613890823E-5</v>
      </c>
      <c r="O58" s="41">
        <f t="shared" si="9"/>
        <v>8.9812174085886264E-5</v>
      </c>
      <c r="P58" s="41">
        <f t="shared" si="9"/>
        <v>8.8945131557881704E-5</v>
      </c>
      <c r="Q58" s="41">
        <f t="shared" si="9"/>
        <v>8.8078089029877145E-5</v>
      </c>
      <c r="R58" s="41">
        <f t="shared" si="9"/>
        <v>8.7211046501872586E-5</v>
      </c>
      <c r="S58" s="41">
        <f t="shared" si="9"/>
        <v>8.6344003973868027E-5</v>
      </c>
      <c r="T58" s="41">
        <f t="shared" si="9"/>
        <v>8.5476961445863468E-5</v>
      </c>
      <c r="U58" s="41">
        <f t="shared" si="9"/>
        <v>8.4609918917858909E-5</v>
      </c>
      <c r="V58" s="41">
        <f t="shared" si="9"/>
        <v>8.3742876389854363E-5</v>
      </c>
      <c r="W58" s="41">
        <f t="shared" si="9"/>
        <v>8.2875833861849478E-5</v>
      </c>
      <c r="X58" s="41">
        <f t="shared" si="9"/>
        <v>8.2008791333844919E-5</v>
      </c>
      <c r="Y58" s="41">
        <f t="shared" si="9"/>
        <v>8.114174880584036E-5</v>
      </c>
      <c r="Z58" s="41">
        <f t="shared" si="9"/>
        <v>8.0274706277835801E-5</v>
      </c>
      <c r="AA58" s="41">
        <f t="shared" si="9"/>
        <v>7.9407663749831255E-5</v>
      </c>
      <c r="AB58" s="41">
        <f t="shared" si="9"/>
        <v>7.8540621221826696E-5</v>
      </c>
      <c r="AC58" s="41">
        <f t="shared" si="9"/>
        <v>7.7673578693822137E-5</v>
      </c>
      <c r="AD58" s="41">
        <f t="shared" si="9"/>
        <v>7.6806536165817578E-5</v>
      </c>
      <c r="AE58" s="41">
        <f t="shared" si="9"/>
        <v>7.5939493637813019E-5</v>
      </c>
      <c r="AF58" s="41">
        <f t="shared" si="9"/>
        <v>7.5072451109808459E-5</v>
      </c>
      <c r="AG58" s="41">
        <f t="shared" si="9"/>
        <v>7.42054085818039E-5</v>
      </c>
    </row>
    <row r="59" spans="1:33" x14ac:dyDescent="0.2">
      <c r="A59" t="s">
        <v>14</v>
      </c>
      <c r="B59" s="41">
        <f>(B55-B54)/(8760*10^3*$B$43)</f>
        <v>9.6977507167811454E-5</v>
      </c>
      <c r="C59" s="41">
        <f t="shared" ref="C59:AG59" si="10">(C55-C54)/(8760*10^3*$B$43)</f>
        <v>9.3974438840257161E-5</v>
      </c>
      <c r="D59" s="41">
        <f t="shared" si="10"/>
        <v>9.2336401570682338E-5</v>
      </c>
      <c r="E59" s="41">
        <f t="shared" si="10"/>
        <v>9.0698364301106905E-5</v>
      </c>
      <c r="F59" s="41">
        <f t="shared" si="10"/>
        <v>8.9060327031532081E-5</v>
      </c>
      <c r="G59" s="41">
        <f t="shared" si="10"/>
        <v>8.7422289761957258E-5</v>
      </c>
      <c r="H59" s="41">
        <f t="shared" si="10"/>
        <v>8.5784252492381797E-5</v>
      </c>
      <c r="I59" s="41">
        <f t="shared" si="10"/>
        <v>8.4146215222807001E-5</v>
      </c>
      <c r="J59" s="41">
        <f t="shared" si="10"/>
        <v>8.250817795323154E-5</v>
      </c>
      <c r="K59" s="41">
        <f t="shared" si="10"/>
        <v>8.0870140683656717E-5</v>
      </c>
      <c r="L59" s="41">
        <f t="shared" si="10"/>
        <v>7.9232103414081893E-5</v>
      </c>
      <c r="M59" s="41">
        <f t="shared" si="10"/>
        <v>7.759406614450646E-5</v>
      </c>
      <c r="N59" s="41">
        <f t="shared" si="10"/>
        <v>7.5977082555239467E-5</v>
      </c>
      <c r="O59" s="41">
        <f t="shared" si="10"/>
        <v>7.5110040027234908E-5</v>
      </c>
      <c r="P59" s="41">
        <f t="shared" si="10"/>
        <v>7.4242997499230349E-5</v>
      </c>
      <c r="Q59" s="41">
        <f t="shared" si="10"/>
        <v>7.337595497122579E-5</v>
      </c>
      <c r="R59" s="41">
        <f t="shared" si="10"/>
        <v>7.2508912443221231E-5</v>
      </c>
      <c r="S59" s="41">
        <f t="shared" si="10"/>
        <v>7.1641869915216671E-5</v>
      </c>
      <c r="T59" s="41">
        <f t="shared" si="10"/>
        <v>7.0774827387212112E-5</v>
      </c>
      <c r="U59" s="41">
        <f t="shared" si="10"/>
        <v>6.9907784859207553E-5</v>
      </c>
      <c r="V59" s="41">
        <f t="shared" si="10"/>
        <v>6.9040742331203007E-5</v>
      </c>
      <c r="W59" s="41">
        <f t="shared" si="10"/>
        <v>6.8173699803198123E-5</v>
      </c>
      <c r="X59" s="41">
        <f t="shared" si="10"/>
        <v>6.7306657275193564E-5</v>
      </c>
      <c r="Y59" s="41">
        <f t="shared" si="10"/>
        <v>6.6439614747189005E-5</v>
      </c>
      <c r="Z59" s="41">
        <f t="shared" si="10"/>
        <v>6.5572572219184445E-5</v>
      </c>
      <c r="AA59" s="41">
        <f t="shared" si="10"/>
        <v>6.47055296911799E-5</v>
      </c>
      <c r="AB59" s="41">
        <f t="shared" si="10"/>
        <v>6.3838487163175341E-5</v>
      </c>
      <c r="AC59" s="41">
        <f t="shared" si="10"/>
        <v>6.2971444635170781E-5</v>
      </c>
      <c r="AD59" s="41">
        <f t="shared" si="10"/>
        <v>6.2104402107166222E-5</v>
      </c>
      <c r="AE59" s="41">
        <f t="shared" si="10"/>
        <v>6.1237359579161663E-5</v>
      </c>
      <c r="AF59" s="41">
        <f t="shared" si="10"/>
        <v>6.0370317051157097E-5</v>
      </c>
      <c r="AG59" s="41">
        <f t="shared" si="10"/>
        <v>5.9503274523152538E-5</v>
      </c>
    </row>
    <row r="61" spans="1:33" x14ac:dyDescent="0.2">
      <c r="A61" s="57" t="s">
        <v>223</v>
      </c>
      <c r="B61" s="57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</row>
    <row r="62" spans="1:33" x14ac:dyDescent="0.2">
      <c r="A62" s="9" t="s">
        <v>256</v>
      </c>
    </row>
    <row r="63" spans="1:33" x14ac:dyDescent="0.2">
      <c r="A63" t="s">
        <v>254</v>
      </c>
      <c r="B63" s="106">
        <v>0.08</v>
      </c>
    </row>
    <row r="64" spans="1:33" x14ac:dyDescent="0.2">
      <c r="A64" t="s">
        <v>255</v>
      </c>
      <c r="B64" s="106">
        <v>0.25</v>
      </c>
    </row>
    <row r="67" spans="1:33" x14ac:dyDescent="0.2">
      <c r="A67" s="9" t="s">
        <v>257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3" x14ac:dyDescent="0.2">
      <c r="A68" t="s">
        <v>260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41"/>
    </row>
    <row r="69" spans="1:33" x14ac:dyDescent="0.2">
      <c r="A69" t="s">
        <v>261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3" x14ac:dyDescent="0.2">
      <c r="A70" t="s">
        <v>259</v>
      </c>
      <c r="B70" s="40">
        <f>'NREL EF Table 23'!D5</f>
        <v>310</v>
      </c>
      <c r="C70" s="107"/>
      <c r="D70" s="93">
        <f>'NREL EF Table 23'!D8</f>
        <v>287.51781145613165</v>
      </c>
      <c r="E70" s="93">
        <f>'NREL EF Table 23'!D11</f>
        <v>247.326626775699</v>
      </c>
      <c r="F70" s="93">
        <f>'NREL EF Table 23'!D14</f>
        <v>212.75363777446901</v>
      </c>
      <c r="G70" s="93">
        <f>'NREL EF Table 23'!D17</f>
        <v>184.45</v>
      </c>
    </row>
    <row r="72" spans="1:33" x14ac:dyDescent="0.2">
      <c r="A72" s="9" t="s">
        <v>258</v>
      </c>
      <c r="B72">
        <v>2019</v>
      </c>
      <c r="C72">
        <v>2020</v>
      </c>
      <c r="D72">
        <v>2021</v>
      </c>
      <c r="E72">
        <v>2022</v>
      </c>
      <c r="F72">
        <v>2023</v>
      </c>
      <c r="G72">
        <v>2024</v>
      </c>
      <c r="H72">
        <v>2025</v>
      </c>
      <c r="I72">
        <v>2026</v>
      </c>
      <c r="J72">
        <v>2027</v>
      </c>
      <c r="K72">
        <v>2028</v>
      </c>
      <c r="L72">
        <v>2029</v>
      </c>
      <c r="M72">
        <v>2030</v>
      </c>
      <c r="N72">
        <v>2031</v>
      </c>
      <c r="O72">
        <v>2032</v>
      </c>
      <c r="P72">
        <v>2033</v>
      </c>
      <c r="Q72">
        <v>2034</v>
      </c>
      <c r="R72">
        <v>2035</v>
      </c>
      <c r="S72">
        <v>2036</v>
      </c>
      <c r="T72">
        <v>2037</v>
      </c>
      <c r="U72">
        <v>2038</v>
      </c>
      <c r="V72">
        <v>2039</v>
      </c>
      <c r="W72">
        <v>2040</v>
      </c>
      <c r="X72">
        <v>2041</v>
      </c>
      <c r="Y72">
        <v>2042</v>
      </c>
      <c r="Z72">
        <v>2043</v>
      </c>
      <c r="AA72">
        <v>2044</v>
      </c>
      <c r="AB72">
        <v>2045</v>
      </c>
      <c r="AC72">
        <v>2046</v>
      </c>
      <c r="AD72">
        <v>2047</v>
      </c>
      <c r="AE72">
        <v>2048</v>
      </c>
      <c r="AF72">
        <v>2049</v>
      </c>
      <c r="AG72">
        <v>2050</v>
      </c>
    </row>
    <row r="73" spans="1:33" x14ac:dyDescent="0.2">
      <c r="A73" t="s">
        <v>264</v>
      </c>
      <c r="B73">
        <f>(TREND($C$68:$D$68,$C$67:$D$67,B$32))*(About!$A$53)</f>
        <v>18.238974531600562</v>
      </c>
      <c r="C73">
        <f>(TREND($C$68:$D$68,$C$67:$D$67,C$32))*(About!$A$53)</f>
        <v>18.238974531600562</v>
      </c>
      <c r="D73">
        <f>(TREND($D$68:$E$68,$D$67:$E$67,D$32))*(About!$A$53)</f>
        <v>18.238974531600562</v>
      </c>
      <c r="E73">
        <f>(TREND($D$68:$E$68,$D$67:$E$67,E$32))*(About!$A$53)</f>
        <v>18.238974531600562</v>
      </c>
      <c r="F73">
        <f>(TREND($D$68:$E$68,$D$67:$E$67,F$32))*(About!$A$53)</f>
        <v>18.238974531600562</v>
      </c>
      <c r="G73">
        <f>(TREND($D$68:$E$68,$D$67:$E$67,G$32))*(About!$A$53)</f>
        <v>18.238974531600562</v>
      </c>
      <c r="H73">
        <f>(TREND($D$68:$E$68,$D$67:$E$67,H$32))*(About!$A$53)</f>
        <v>18.238974531600562</v>
      </c>
      <c r="I73">
        <f>(TREND($D$68:$E$68,$D$67:$E$67,I$32))*(About!$A$53)</f>
        <v>18.238974531600562</v>
      </c>
      <c r="J73">
        <f>(TREND($D$68:$E$68,$D$67:$E$67,J$32))*(About!$A$53)</f>
        <v>18.238974531600562</v>
      </c>
      <c r="K73">
        <f>(TREND($D$68:$E$68,$D$67:$E$67,K$32))*(About!$A$53)</f>
        <v>18.238974531600562</v>
      </c>
      <c r="L73">
        <f>(TREND($D$68:$E$68,$D$67:$E$67,L$32))*(About!$A$53)</f>
        <v>18.238974531600562</v>
      </c>
      <c r="M73">
        <f>(TREND($D$68:$E$68,$D$67:$E$67,M$32))*(About!$A$53)</f>
        <v>18.238974531600562</v>
      </c>
      <c r="N73">
        <f>(TREND($E$68:$G$68,$E$67:$G$67,N$32))*(About!$A$53)</f>
        <v>18.238974531600562</v>
      </c>
      <c r="O73">
        <f>(TREND($E$68:$G$68,$E$67:$G$67,O$32))*(About!$A$53)</f>
        <v>18.238974531600562</v>
      </c>
      <c r="P73">
        <f>(TREND($E$68:$G$68,$E$67:$G$67,P$32))*(About!$A$53)</f>
        <v>18.238974531600562</v>
      </c>
      <c r="Q73">
        <f>(TREND($E$68:$G$68,$E$67:$G$67,Q$32))*(About!$A$53)</f>
        <v>18.238974531600562</v>
      </c>
      <c r="R73">
        <f>(TREND($E$68:$G$68,$E$67:$G$67,R$32))*(About!$A$53)</f>
        <v>18.238974531600562</v>
      </c>
      <c r="S73">
        <f>(TREND($E$68:$G$68,$E$67:$G$67,S$32))*(About!$A$53)</f>
        <v>18.238974531600562</v>
      </c>
      <c r="T73">
        <f>(TREND($E$68:$G$68,$E$67:$G$67,T$32))*(About!$A$53)</f>
        <v>18.238974531600562</v>
      </c>
      <c r="U73">
        <f>(TREND($E$68:$G$68,$E$67:$G$67,U$32))*(About!$A$53)</f>
        <v>18.238974531600562</v>
      </c>
      <c r="V73">
        <f>(TREND($E$68:$G$68,$E$67:$G$67,V$32))*(About!$A$53)</f>
        <v>18.238974531600562</v>
      </c>
      <c r="W73">
        <f>(TREND($E$68:$G$68,$E$67:$G$67,W$32))*(About!$A$53)</f>
        <v>18.238974531600562</v>
      </c>
      <c r="X73">
        <f>(TREND($E$68:$G$68,$E$67:$G$67,X$32))*(About!$A$53)</f>
        <v>18.238974531600562</v>
      </c>
      <c r="Y73">
        <f>(TREND($E$68:$G$68,$E$67:$G$67,Y$32))*(About!$A$53)</f>
        <v>18.238974531600562</v>
      </c>
      <c r="Z73">
        <f>(TREND($E$68:$G$68,$E$67:$G$67,Z$32))*(About!$A$53)</f>
        <v>18.238974531600562</v>
      </c>
      <c r="AA73">
        <f>(TREND($E$68:$G$68,$E$67:$G$67,AA$32))*(About!$A$53)</f>
        <v>18.238974531600562</v>
      </c>
      <c r="AB73">
        <f>(TREND($E$68:$G$68,$E$67:$G$67,AB$32))*(About!$A$53)</f>
        <v>18.238974531600562</v>
      </c>
      <c r="AC73">
        <f>(TREND($E$68:$G$68,$E$67:$G$67,AC$32))*(About!$A$53)</f>
        <v>18.238974531600562</v>
      </c>
      <c r="AD73">
        <f>(TREND($E$68:$G$68,$E$67:$G$67,AD$32))*(About!$A$53)</f>
        <v>18.238974531600562</v>
      </c>
      <c r="AE73">
        <f>(TREND($E$68:$G$68,$E$67:$G$67,AE$32))*(About!$A$53)</f>
        <v>18.238974531600562</v>
      </c>
      <c r="AF73">
        <f>(TREND($E$68:$G$68,$E$67:$G$67,AF$32))*(About!$A$53)</f>
        <v>18.238974531600562</v>
      </c>
      <c r="AG73">
        <f>(TREND($E$68:$G$68,$E$67:$G$67,AG$32))*(About!$A$53)</f>
        <v>18.238974531600562</v>
      </c>
    </row>
    <row r="74" spans="1:33" x14ac:dyDescent="0.2">
      <c r="A74" t="s">
        <v>265</v>
      </c>
      <c r="B74">
        <f>(TREND($C$69:$D$69,$C$67:$D$67,B$32))*(About!$A$53)</f>
        <v>16.235432985204525</v>
      </c>
      <c r="C74">
        <f>(TREND($C$69:$D$69,$C$67:$D$67,C$32))*(About!$A$53)</f>
        <v>16.235432985204525</v>
      </c>
      <c r="D74">
        <f>(TREND($D$69:$E$69,$D$67:$E$67,D$32))*(About!$A$53)</f>
        <v>16.235432985204525</v>
      </c>
      <c r="E74">
        <f>(TREND($D$69:$E$69,$D$67:$E$67,E$32))*(About!$A$53)</f>
        <v>16.235432985204525</v>
      </c>
      <c r="F74">
        <f>(TREND($D$69:$E$69,$D$67:$E$67,F$32))*(About!$A$53)</f>
        <v>16.235432985204525</v>
      </c>
      <c r="G74">
        <f>(TREND($D$69:$E$69,$D$67:$E$67,G$32))*(About!$A$53)</f>
        <v>16.235432985204525</v>
      </c>
      <c r="H74">
        <f>(TREND($D$69:$E$69,$D$67:$E$67,H$32))*(About!$A$53)</f>
        <v>16.235432985204525</v>
      </c>
      <c r="I74">
        <f>(TREND($D$69:$E$69,$D$67:$E$67,I$32))*(About!$A$53)</f>
        <v>16.235432985204525</v>
      </c>
      <c r="J74">
        <f>(TREND($D$69:$E$69,$D$67:$E$67,J$32))*(About!$A$53)</f>
        <v>16.235432985204525</v>
      </c>
      <c r="K74">
        <f>(TREND($D$69:$E$69,$D$67:$E$67,K$32))*(About!$A$53)</f>
        <v>16.235432985204525</v>
      </c>
      <c r="L74">
        <f>(TREND($D$69:$E$69,$D$67:$E$67,L$32))*(About!$A$53)</f>
        <v>16.235432985204525</v>
      </c>
      <c r="M74">
        <f>(TREND($D$69:$E$69,$D$67:$E$67,M$32))*(About!$A$53)</f>
        <v>16.235432985204525</v>
      </c>
      <c r="N74">
        <f>(TREND($E$69:$G$69,$E$67:$G$67,N$32))*(About!$A$53)</f>
        <v>16.235432985204525</v>
      </c>
      <c r="O74">
        <f>(TREND($E$69:$G$69,$E$67:$G$67,O$32))*(About!$A$53)</f>
        <v>16.235432985204525</v>
      </c>
      <c r="P74">
        <f>(TREND($E$69:$G$69,$E$67:$G$67,P$32))*(About!$A$53)</f>
        <v>16.235432985204525</v>
      </c>
      <c r="Q74">
        <f>(TREND($E$69:$G$69,$E$67:$G$67,Q$32))*(About!$A$53)</f>
        <v>16.235432985204525</v>
      </c>
      <c r="R74">
        <f>(TREND($E$69:$G$69,$E$67:$G$67,R$32))*(About!$A$53)</f>
        <v>16.235432985204525</v>
      </c>
      <c r="S74">
        <f>(TREND($E$69:$G$69,$E$67:$G$67,S$32))*(About!$A$53)</f>
        <v>16.235432985204525</v>
      </c>
      <c r="T74">
        <f>(TREND($E$69:$G$69,$E$67:$G$67,T$32))*(About!$A$53)</f>
        <v>16.235432985204525</v>
      </c>
      <c r="U74">
        <f>(TREND($E$69:$G$69,$E$67:$G$67,U$32))*(About!$A$53)</f>
        <v>16.235432985204525</v>
      </c>
      <c r="V74">
        <f>(TREND($E$69:$G$69,$E$67:$G$67,V$32))*(About!$A$53)</f>
        <v>16.235432985204525</v>
      </c>
      <c r="W74">
        <f>(TREND($E$69:$G$69,$E$67:$G$67,W$32))*(About!$A$53)</f>
        <v>16.235432985204525</v>
      </c>
      <c r="X74">
        <f>(TREND($E$69:$G$69,$E$67:$G$67,X$32))*(About!$A$53)</f>
        <v>16.235432985204525</v>
      </c>
      <c r="Y74">
        <f>(TREND($E$69:$G$69,$E$67:$G$67,Y$32))*(About!$A$53)</f>
        <v>16.235432985204525</v>
      </c>
      <c r="Z74">
        <f>(TREND($E$69:$G$69,$E$67:$G$67,Z$32))*(About!$A$53)</f>
        <v>16.235432985204525</v>
      </c>
      <c r="AA74">
        <f>(TREND($E$69:$G$69,$E$67:$G$67,AA$32))*(About!$A$53)</f>
        <v>16.235432985204525</v>
      </c>
      <c r="AB74">
        <f>(TREND($E$69:$G$69,$E$67:$G$67,AB$32))*(About!$A$53)</f>
        <v>16.235432985204525</v>
      </c>
      <c r="AC74">
        <f>(TREND($E$69:$G$69,$E$67:$G$67,AC$32))*(About!$A$53)</f>
        <v>16.235432985204525</v>
      </c>
      <c r="AD74">
        <f>(TREND($E$69:$G$69,$E$67:$G$67,AD$32))*(About!$A$53)</f>
        <v>16.235432985204525</v>
      </c>
      <c r="AE74">
        <f>(TREND($E$69:$G$69,$E$67:$G$67,AE$32))*(About!$A$53)</f>
        <v>16.235432985204525</v>
      </c>
      <c r="AF74">
        <f>(TREND($E$69:$G$69,$E$67:$G$67,AF$32))*(About!$A$53)</f>
        <v>16.235432985204525</v>
      </c>
      <c r="AG74">
        <f>(TREND($E$69:$G$69,$E$67:$G$67,AG$32))*(About!$A$53)</f>
        <v>16.235432985204525</v>
      </c>
    </row>
    <row r="75" spans="1:33" x14ac:dyDescent="0.2">
      <c r="A75" t="s">
        <v>266</v>
      </c>
      <c r="B75">
        <f>((B70-D70)/(B67-D67)*(B72-C72))*(About!$A$55)+C75</f>
        <v>279.34485045339261</v>
      </c>
      <c r="C75">
        <f>(TREND($D$70:$E$70,$D$67:$E$67,C$32))*(About!$A$55)</f>
        <v>275.04349624577293</v>
      </c>
      <c r="D75">
        <f>(TREND($D$70:$E$70,$D$67:$E$67,D$32))*(About!$A$55)</f>
        <v>271.19875219434124</v>
      </c>
      <c r="E75">
        <f>(TREND($D$70:$E$70,$D$67:$E$67,E$32))*(About!$A$55)</f>
        <v>267.35400814291046</v>
      </c>
      <c r="F75">
        <f>(TREND($D$70:$E$70,$D$67:$E$67,F$32))*(About!$A$55)</f>
        <v>263.50926409147877</v>
      </c>
      <c r="G75">
        <f>(TREND($D$70:$E$70,$D$67:$E$67,G$32))*(About!$A$55)</f>
        <v>259.66452004004708</v>
      </c>
      <c r="H75">
        <f>(TREND($D$70:$E$70,$D$67:$E$67,H$32))*(About!$A$55)</f>
        <v>255.81977598861545</v>
      </c>
      <c r="I75">
        <f>(TREND($D$70:$E$70,$D$67:$E$67,I$32))*(About!$A$55)</f>
        <v>251.97503193718379</v>
      </c>
      <c r="J75">
        <f>(TREND($D$70:$E$70,$D$67:$E$67,J$32))*(About!$A$55)</f>
        <v>248.1302878857521</v>
      </c>
      <c r="K75">
        <f>(TREND($D$70:$E$70,$D$67:$E$67,K$32))*(About!$A$55)</f>
        <v>244.28554383432132</v>
      </c>
      <c r="L75">
        <f>(TREND($D$70:$E$70,$D$67:$E$67,L$32))*(About!$A$55)</f>
        <v>240.44079978288966</v>
      </c>
      <c r="M75">
        <f>(TREND($D$70:$E$70,$D$67:$E$67,M$32))*(About!$A$55)</f>
        <v>236.59605573145797</v>
      </c>
      <c r="N75">
        <f>(TREND($E$70:$G$70,$E$67:$G$67,N$32))*(About!$A$55)</f>
        <v>232.58906544927183</v>
      </c>
      <c r="O75">
        <f>(TREND($E$70:$G$70,$E$67:$G$67,O$32))*(About!$A$55)</f>
        <v>229.58163311439381</v>
      </c>
      <c r="P75">
        <f>(TREND($E$70:$G$70,$E$67:$G$67,P$32))*(About!$A$55)</f>
        <v>226.57420077951667</v>
      </c>
      <c r="Q75">
        <f>(TREND($E$70:$G$70,$E$67:$G$67,Q$32))*(About!$A$55)</f>
        <v>223.56676844463868</v>
      </c>
      <c r="R75">
        <f>(TREND($E$70:$G$70,$E$67:$G$67,R$32))*(About!$A$55)</f>
        <v>220.55933610976066</v>
      </c>
      <c r="S75">
        <f>(TREND($E$70:$G$70,$E$67:$G$67,S$32))*(About!$A$55)</f>
        <v>217.55190377488353</v>
      </c>
      <c r="T75">
        <f>(TREND($E$70:$G$70,$E$67:$G$67,T$32))*(About!$A$55)</f>
        <v>214.54447144000551</v>
      </c>
      <c r="U75">
        <f>(TREND($E$70:$G$70,$E$67:$G$67,U$32))*(About!$A$55)</f>
        <v>211.53703910512749</v>
      </c>
      <c r="V75">
        <f>(TREND($E$70:$G$70,$E$67:$G$67,V$32))*(About!$A$55)</f>
        <v>208.52960677025035</v>
      </c>
      <c r="W75">
        <f>(TREND($E$70:$G$70,$E$67:$G$67,W$32))*(About!$A$55)</f>
        <v>205.52217443537236</v>
      </c>
      <c r="X75">
        <f>(TREND($E$70:$G$70,$E$67:$G$67,X$32))*(About!$A$55)</f>
        <v>202.51474210049435</v>
      </c>
      <c r="Y75">
        <f>(TREND($E$70:$G$70,$E$67:$G$67,Y$32))*(About!$A$55)</f>
        <v>199.50730976561721</v>
      </c>
      <c r="Z75">
        <f>(TREND($E$70:$G$70,$E$67:$G$67,Z$32))*(About!$A$55)</f>
        <v>196.49987743073919</v>
      </c>
      <c r="AA75">
        <f>(TREND($E$70:$G$70,$E$67:$G$67,AA$32))*(About!$A$55)</f>
        <v>193.49244509586205</v>
      </c>
      <c r="AB75">
        <f>(TREND($E$70:$G$70,$E$67:$G$67,AB$32))*(About!$A$55)</f>
        <v>190.48501276098403</v>
      </c>
      <c r="AC75">
        <f>(TREND($E$70:$G$70,$E$67:$G$67,AC$32))*(About!$A$55)</f>
        <v>187.47758042610604</v>
      </c>
      <c r="AD75">
        <f>(TREND($E$70:$G$70,$E$67:$G$67,AD$32))*(About!$A$55)</f>
        <v>184.47014809122888</v>
      </c>
      <c r="AE75">
        <f>(TREND($E$70:$G$70,$E$67:$G$67,AE$32))*(About!$A$55)</f>
        <v>181.46271575635089</v>
      </c>
      <c r="AF75">
        <f>(TREND($E$70:$G$70,$E$67:$G$67,AF$32))*(About!$A$55)</f>
        <v>178.45528342147287</v>
      </c>
      <c r="AG75">
        <f>(TREND($E$70:$G$70,$E$67:$G$67,AG$32))*(About!$A$55)</f>
        <v>175.44785108659573</v>
      </c>
    </row>
    <row r="77" spans="1:33" x14ac:dyDescent="0.2">
      <c r="A77" s="9" t="s">
        <v>241</v>
      </c>
      <c r="B77">
        <v>2019</v>
      </c>
      <c r="C77">
        <v>2020</v>
      </c>
      <c r="D77">
        <v>2021</v>
      </c>
      <c r="E77">
        <v>2022</v>
      </c>
      <c r="F77">
        <v>2023</v>
      </c>
      <c r="G77">
        <v>2024</v>
      </c>
      <c r="H77">
        <v>2025</v>
      </c>
      <c r="I77">
        <v>2026</v>
      </c>
      <c r="J77">
        <v>2027</v>
      </c>
      <c r="K77">
        <v>2028</v>
      </c>
      <c r="L77">
        <v>2029</v>
      </c>
      <c r="M77">
        <v>2030</v>
      </c>
      <c r="N77">
        <v>2031</v>
      </c>
      <c r="O77">
        <v>2032</v>
      </c>
      <c r="P77">
        <v>2033</v>
      </c>
      <c r="Q77">
        <v>2034</v>
      </c>
      <c r="R77">
        <v>2035</v>
      </c>
      <c r="S77">
        <v>2036</v>
      </c>
      <c r="T77">
        <v>2037</v>
      </c>
      <c r="U77">
        <v>2038</v>
      </c>
      <c r="V77">
        <v>2039</v>
      </c>
      <c r="W77">
        <v>2040</v>
      </c>
      <c r="X77">
        <v>2041</v>
      </c>
      <c r="Y77">
        <v>2042</v>
      </c>
      <c r="Z77">
        <v>2043</v>
      </c>
      <c r="AA77">
        <v>2044</v>
      </c>
      <c r="AB77">
        <v>2045</v>
      </c>
      <c r="AC77">
        <v>2046</v>
      </c>
      <c r="AD77">
        <v>2047</v>
      </c>
      <c r="AE77">
        <v>2048</v>
      </c>
      <c r="AF77">
        <v>2049</v>
      </c>
      <c r="AG77">
        <v>2050</v>
      </c>
    </row>
    <row r="78" spans="1:33" x14ac:dyDescent="0.2">
      <c r="A78" t="s">
        <v>13</v>
      </c>
      <c r="B78" s="41">
        <f>(B75-B73)/(8760*10^3*$B$64)</f>
        <v>1.1922642736154889E-4</v>
      </c>
      <c r="C78" s="41">
        <f t="shared" ref="C78:AG78" si="11">(C75-C73)/(8760*10^3*$B$64)</f>
        <v>1.1726233868227049E-4</v>
      </c>
      <c r="D78" s="41">
        <f t="shared" si="11"/>
        <v>1.1550674779120579E-4</v>
      </c>
      <c r="E78" s="41">
        <f t="shared" si="11"/>
        <v>1.1375115690014151E-4</v>
      </c>
      <c r="F78" s="41">
        <f t="shared" si="11"/>
        <v>1.1199556600907681E-4</v>
      </c>
      <c r="G78" s="41">
        <f t="shared" si="11"/>
        <v>1.1023997511801212E-4</v>
      </c>
      <c r="H78" s="41">
        <f t="shared" si="11"/>
        <v>1.0848438422694745E-4</v>
      </c>
      <c r="I78" s="41">
        <f t="shared" si="11"/>
        <v>1.0672879333588274E-4</v>
      </c>
      <c r="J78" s="41">
        <f t="shared" si="11"/>
        <v>1.0497320244481804E-4</v>
      </c>
      <c r="K78" s="41">
        <f t="shared" si="11"/>
        <v>1.0321761155375376E-4</v>
      </c>
      <c r="L78" s="41">
        <f t="shared" si="11"/>
        <v>1.0146202066268909E-4</v>
      </c>
      <c r="M78" s="41">
        <f t="shared" si="11"/>
        <v>9.9706429771624386E-5</v>
      </c>
      <c r="N78" s="41">
        <f t="shared" si="11"/>
        <v>9.787675384368551E-5</v>
      </c>
      <c r="O78" s="41">
        <f t="shared" si="11"/>
        <v>9.6503497069768613E-5</v>
      </c>
      <c r="P78" s="41">
        <f t="shared" si="11"/>
        <v>9.513024029585211E-5</v>
      </c>
      <c r="Q78" s="41">
        <f t="shared" si="11"/>
        <v>9.3756983521935228E-5</v>
      </c>
      <c r="R78" s="41">
        <f t="shared" si="11"/>
        <v>9.2383726748018305E-5</v>
      </c>
      <c r="S78" s="41">
        <f t="shared" si="11"/>
        <v>9.1010469974101802E-5</v>
      </c>
      <c r="T78" s="41">
        <f t="shared" si="11"/>
        <v>8.9637213200184919E-5</v>
      </c>
      <c r="U78" s="41">
        <f t="shared" si="11"/>
        <v>8.8263956426267996E-5</v>
      </c>
      <c r="V78" s="41">
        <f t="shared" si="11"/>
        <v>8.6890699652351493E-5</v>
      </c>
      <c r="W78" s="41">
        <f t="shared" si="11"/>
        <v>8.551744287843461E-5</v>
      </c>
      <c r="X78" s="41">
        <f t="shared" si="11"/>
        <v>8.4144186104517714E-5</v>
      </c>
      <c r="Y78" s="41">
        <f t="shared" si="11"/>
        <v>8.2770929330601211E-5</v>
      </c>
      <c r="Z78" s="41">
        <f t="shared" si="11"/>
        <v>8.1397672556684302E-5</v>
      </c>
      <c r="AA78" s="41">
        <f t="shared" si="11"/>
        <v>8.0024415782767799E-5</v>
      </c>
      <c r="AB78" s="41">
        <f t="shared" si="11"/>
        <v>7.8651159008850903E-5</v>
      </c>
      <c r="AC78" s="41">
        <f t="shared" si="11"/>
        <v>7.727790223493402E-5</v>
      </c>
      <c r="AD78" s="41">
        <f t="shared" si="11"/>
        <v>7.590464546101749E-5</v>
      </c>
      <c r="AE78" s="41">
        <f t="shared" si="11"/>
        <v>7.4531388687100594E-5</v>
      </c>
      <c r="AF78" s="41">
        <f t="shared" si="11"/>
        <v>7.3158131913183711E-5</v>
      </c>
      <c r="AG78" s="41">
        <f t="shared" si="11"/>
        <v>7.1784875139267208E-5</v>
      </c>
    </row>
    <row r="79" spans="1:33" x14ac:dyDescent="0.2">
      <c r="A79" t="s">
        <v>14</v>
      </c>
      <c r="B79" s="41">
        <f>(B75-B74)/(8760*10^3*$B$64)</f>
        <v>1.2014128651515439E-4</v>
      </c>
      <c r="C79" s="41">
        <f t="shared" ref="C79:AG79" si="12">(C75-C74)/(8760*10^3*$B$64)</f>
        <v>1.1817719783587599E-4</v>
      </c>
      <c r="D79" s="41">
        <f t="shared" si="12"/>
        <v>1.1642160694481129E-4</v>
      </c>
      <c r="E79" s="41">
        <f t="shared" si="12"/>
        <v>1.1466601605374701E-4</v>
      </c>
      <c r="F79" s="41">
        <f t="shared" si="12"/>
        <v>1.1291042516268231E-4</v>
      </c>
      <c r="G79" s="41">
        <f t="shared" si="12"/>
        <v>1.1115483427161761E-4</v>
      </c>
      <c r="H79" s="41">
        <f t="shared" si="12"/>
        <v>1.0939924338055294E-4</v>
      </c>
      <c r="I79" s="41">
        <f t="shared" si="12"/>
        <v>1.0764365248948823E-4</v>
      </c>
      <c r="J79" s="41">
        <f t="shared" si="12"/>
        <v>1.0588806159842355E-4</v>
      </c>
      <c r="K79" s="41">
        <f t="shared" si="12"/>
        <v>1.0413247070735926E-4</v>
      </c>
      <c r="L79" s="41">
        <f t="shared" si="12"/>
        <v>1.0237687981629459E-4</v>
      </c>
      <c r="M79" s="41">
        <f t="shared" si="12"/>
        <v>1.0062128892522989E-4</v>
      </c>
      <c r="N79" s="41">
        <f t="shared" si="12"/>
        <v>9.8791612997290999E-5</v>
      </c>
      <c r="O79" s="41">
        <f t="shared" si="12"/>
        <v>9.7418356223374103E-5</v>
      </c>
      <c r="P79" s="41">
        <f t="shared" si="12"/>
        <v>9.6045099449457613E-5</v>
      </c>
      <c r="Q79" s="41">
        <f t="shared" si="12"/>
        <v>9.4671842675540717E-5</v>
      </c>
      <c r="R79" s="41">
        <f t="shared" si="12"/>
        <v>9.3298585901623808E-5</v>
      </c>
      <c r="S79" s="41">
        <f t="shared" si="12"/>
        <v>9.1925329127707305E-5</v>
      </c>
      <c r="T79" s="41">
        <f t="shared" si="12"/>
        <v>9.0552072353790409E-5</v>
      </c>
      <c r="U79" s="41">
        <f t="shared" si="12"/>
        <v>8.9178815579873499E-5</v>
      </c>
      <c r="V79" s="41">
        <f t="shared" si="12"/>
        <v>8.7805558805956996E-5</v>
      </c>
      <c r="W79" s="41">
        <f t="shared" si="12"/>
        <v>8.64323020320401E-5</v>
      </c>
      <c r="X79" s="41">
        <f t="shared" si="12"/>
        <v>8.5059045258123217E-5</v>
      </c>
      <c r="Y79" s="41">
        <f t="shared" si="12"/>
        <v>8.3685788484206714E-5</v>
      </c>
      <c r="Z79" s="41">
        <f t="shared" si="12"/>
        <v>8.2312531710289791E-5</v>
      </c>
      <c r="AA79" s="41">
        <f t="shared" si="12"/>
        <v>8.0939274936373288E-5</v>
      </c>
      <c r="AB79" s="41">
        <f t="shared" si="12"/>
        <v>7.9566018162456406E-5</v>
      </c>
      <c r="AC79" s="41">
        <f t="shared" si="12"/>
        <v>7.819276138853951E-5</v>
      </c>
      <c r="AD79" s="41">
        <f t="shared" si="12"/>
        <v>7.681950461462298E-5</v>
      </c>
      <c r="AE79" s="41">
        <f t="shared" si="12"/>
        <v>7.5446247840706097E-5</v>
      </c>
      <c r="AF79" s="41">
        <f t="shared" si="12"/>
        <v>7.4072991066789201E-5</v>
      </c>
      <c r="AG79" s="41">
        <f t="shared" si="12"/>
        <v>7.2699734292872698E-5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I11"/>
  <sheetViews>
    <sheetView tabSelected="1" zoomScaleNormal="100" workbookViewId="0">
      <selection activeCell="C7" sqref="C7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9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4.6986801095974462E-5</v>
      </c>
      <c r="D3" s="123">
        <f t="shared" si="0"/>
        <v>4.9317819911485171E-5</v>
      </c>
      <c r="E3" s="123">
        <f t="shared" si="0"/>
        <v>4.8135558391912264E-5</v>
      </c>
      <c r="F3" s="123">
        <f t="shared" si="0"/>
        <v>4.8817106556237436E-5</v>
      </c>
      <c r="G3" s="123">
        <f t="shared" si="0"/>
        <v>4.9414567714491681E-5</v>
      </c>
      <c r="H3" s="123">
        <f t="shared" si="0"/>
        <v>5.0152799160989165E-5</v>
      </c>
      <c r="I3" s="123">
        <f t="shared" si="0"/>
        <v>5.1016723187831479E-5</v>
      </c>
      <c r="J3" s="123">
        <f t="shared" si="0"/>
        <v>5.1933959657348385E-5</v>
      </c>
      <c r="K3" s="123">
        <f t="shared" si="0"/>
        <v>5.283057416383122E-5</v>
      </c>
      <c r="L3" s="123">
        <f t="shared" si="0"/>
        <v>5.3744044954273362E-5</v>
      </c>
      <c r="M3" s="123">
        <f t="shared" si="0"/>
        <v>5.4705033424374188E-5</v>
      </c>
      <c r="N3" s="123">
        <f t="shared" si="0"/>
        <v>5.5525373495691936E-5</v>
      </c>
      <c r="O3" s="123">
        <f t="shared" si="0"/>
        <v>5.6301189353241666E-5</v>
      </c>
      <c r="P3" s="123">
        <f t="shared" si="0"/>
        <v>5.705014629823155E-5</v>
      </c>
      <c r="Q3" s="123">
        <f t="shared" si="0"/>
        <v>5.7773537404578185E-5</v>
      </c>
      <c r="R3" s="123">
        <f t="shared" si="0"/>
        <v>5.8459700633469831E-5</v>
      </c>
      <c r="S3" s="123">
        <f t="shared" si="0"/>
        <v>5.9128890999332881E-5</v>
      </c>
      <c r="T3" s="123">
        <f t="shared" si="0"/>
        <v>5.9790304176831497E-5</v>
      </c>
      <c r="U3" s="123">
        <f t="shared" si="0"/>
        <v>6.0425763016830828E-5</v>
      </c>
      <c r="V3" s="123">
        <f t="shared" si="0"/>
        <v>6.1043907423571401E-5</v>
      </c>
      <c r="W3" s="123">
        <f t="shared" si="0"/>
        <v>6.1642654798959741E-5</v>
      </c>
      <c r="X3" s="123">
        <f t="shared" si="0"/>
        <v>6.2253228035448599E-5</v>
      </c>
      <c r="Y3" s="123">
        <f t="shared" si="0"/>
        <v>6.2878101545256934E-5</v>
      </c>
      <c r="Z3" s="123">
        <f t="shared" si="0"/>
        <v>6.3513349037911543E-5</v>
      </c>
      <c r="AA3" s="123">
        <f t="shared" si="0"/>
        <v>6.4153478160998407E-5</v>
      </c>
      <c r="AB3" s="123">
        <f t="shared" si="0"/>
        <v>6.4799812675734136E-5</v>
      </c>
      <c r="AC3" s="123">
        <f t="shared" si="0"/>
        <v>6.5440526970601023E-5</v>
      </c>
      <c r="AD3" s="123">
        <f t="shared" si="0"/>
        <v>6.6083632670351869E-5</v>
      </c>
      <c r="AE3" s="123">
        <f t="shared" si="0"/>
        <v>6.6714733566234217E-5</v>
      </c>
      <c r="AF3" s="123">
        <f t="shared" si="0"/>
        <v>6.7360395090701968E-5</v>
      </c>
      <c r="AG3" s="123">
        <f t="shared" si="0"/>
        <v>6.8020768011389649E-5</v>
      </c>
    </row>
    <row r="4" spans="1:35" x14ac:dyDescent="0.2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4.9317819911485171E-5</v>
      </c>
      <c r="E4" s="108">
        <f>Calculations!E19</f>
        <v>4.8135558391912264E-5</v>
      </c>
      <c r="F4" s="108">
        <f>Calculations!F19</f>
        <v>4.8817106556237436E-5</v>
      </c>
      <c r="G4" s="108">
        <f>Calculations!G19</f>
        <v>4.9414567714491681E-5</v>
      </c>
      <c r="H4" s="108">
        <f>Calculations!H19</f>
        <v>5.0152799160989165E-5</v>
      </c>
      <c r="I4" s="108">
        <f>Calculations!I19</f>
        <v>5.1016723187831479E-5</v>
      </c>
      <c r="J4" s="108">
        <f>Calculations!J19</f>
        <v>5.1933959657348385E-5</v>
      </c>
      <c r="K4" s="108">
        <f>Calculations!K19</f>
        <v>5.283057416383122E-5</v>
      </c>
      <c r="L4" s="108">
        <f>Calculations!L19</f>
        <v>5.3744044954273362E-5</v>
      </c>
      <c r="M4" s="108">
        <f>Calculations!M19</f>
        <v>5.4705033424374188E-5</v>
      </c>
      <c r="N4" s="108">
        <f>Calculations!N19</f>
        <v>5.5525373495691936E-5</v>
      </c>
      <c r="O4" s="108">
        <f>Calculations!O19</f>
        <v>5.6301189353241666E-5</v>
      </c>
      <c r="P4" s="108">
        <f>Calculations!P19</f>
        <v>5.705014629823155E-5</v>
      </c>
      <c r="Q4" s="108">
        <f>Calculations!Q19</f>
        <v>5.7773537404578185E-5</v>
      </c>
      <c r="R4" s="108">
        <f>Calculations!R19</f>
        <v>5.8459700633469831E-5</v>
      </c>
      <c r="S4" s="108">
        <f>Calculations!S19</f>
        <v>5.9128890999332881E-5</v>
      </c>
      <c r="T4" s="108">
        <f>Calculations!T19</f>
        <v>5.9790304176831497E-5</v>
      </c>
      <c r="U4" s="108">
        <f>Calculations!U19</f>
        <v>6.0425763016830828E-5</v>
      </c>
      <c r="V4" s="108">
        <f>Calculations!V19</f>
        <v>6.1043907423571401E-5</v>
      </c>
      <c r="W4" s="108">
        <f>Calculations!W19</f>
        <v>6.1642654798959741E-5</v>
      </c>
      <c r="X4" s="108">
        <f>Calculations!X19</f>
        <v>6.2253228035448599E-5</v>
      </c>
      <c r="Y4" s="108">
        <f>Calculations!Y19</f>
        <v>6.2878101545256934E-5</v>
      </c>
      <c r="Z4" s="108">
        <f>Calculations!Z19</f>
        <v>6.3513349037911543E-5</v>
      </c>
      <c r="AA4" s="108">
        <f>Calculations!AA19</f>
        <v>6.4153478160998407E-5</v>
      </c>
      <c r="AB4" s="108">
        <f>Calculations!AB19</f>
        <v>6.4799812675734136E-5</v>
      </c>
      <c r="AC4" s="108">
        <f>Calculations!AC19</f>
        <v>6.5440526970601023E-5</v>
      </c>
      <c r="AD4" s="108">
        <f>Calculations!AD19</f>
        <v>6.6083632670351869E-5</v>
      </c>
      <c r="AE4" s="108">
        <f>Calculations!AE19</f>
        <v>6.6714733566234217E-5</v>
      </c>
      <c r="AF4" s="108">
        <f>Calculations!AF19</f>
        <v>6.7360395090701968E-5</v>
      </c>
      <c r="AG4" s="108">
        <f>Calculations!AG19</f>
        <v>6.8020768011389649E-5</v>
      </c>
    </row>
    <row r="5" spans="1:35" x14ac:dyDescent="0.2">
      <c r="A5" s="1" t="s">
        <v>319</v>
      </c>
      <c r="B5" s="108">
        <f>Calculations!B20</f>
        <v>0</v>
      </c>
      <c r="C5" s="108">
        <f>Calculations!C20</f>
        <v>1.3596146153614844E-5</v>
      </c>
      <c r="D5" s="108">
        <f>Calculations!D20</f>
        <v>1.248535933849571E-5</v>
      </c>
      <c r="E5" s="108">
        <f>Calculations!E20</f>
        <v>1.2314358584448748E-5</v>
      </c>
      <c r="F5" s="108">
        <f>Calculations!F20</f>
        <v>1.2463043400758694E-5</v>
      </c>
      <c r="G5" s="108">
        <f>Calculations!G20</f>
        <v>1.2602232441207277E-5</v>
      </c>
      <c r="H5" s="108">
        <f>Calculations!H20</f>
        <v>1.2700106171352834E-5</v>
      </c>
      <c r="I5" s="108">
        <f>Calculations!I20</f>
        <v>1.2795803017792617E-5</v>
      </c>
      <c r="J5" s="108">
        <f>Calculations!J20</f>
        <v>1.287634952877253E-5</v>
      </c>
      <c r="K5" s="108">
        <f>Calculations!K20</f>
        <v>1.293927509910824E-5</v>
      </c>
      <c r="L5" s="108">
        <f>Calculations!L20</f>
        <v>1.2994713037764601E-5</v>
      </c>
      <c r="M5" s="108">
        <f>Calculations!M20</f>
        <v>1.3050698720626326E-5</v>
      </c>
      <c r="N5" s="108">
        <f>Calculations!N20</f>
        <v>1.3169120766011463E-5</v>
      </c>
      <c r="O5" s="108">
        <f>Calculations!O20</f>
        <v>1.3288817899419017E-5</v>
      </c>
      <c r="P5" s="108">
        <f>Calculations!P20</f>
        <v>1.3406144591763579E-5</v>
      </c>
      <c r="Q5" s="108">
        <f>Calculations!Q20</f>
        <v>1.3523571074412527E-5</v>
      </c>
      <c r="R5" s="108">
        <f>Calculations!R20</f>
        <v>1.3626401649126733E-5</v>
      </c>
      <c r="S5" s="108">
        <f>Calculations!S20</f>
        <v>1.3723086735754284E-5</v>
      </c>
      <c r="T5" s="108">
        <f>Calculations!T20</f>
        <v>1.3828692535595457E-5</v>
      </c>
      <c r="U5" s="108">
        <f>Calculations!U20</f>
        <v>1.3944686619606478E-5</v>
      </c>
      <c r="V5" s="108">
        <f>Calculations!V20</f>
        <v>1.4050400151988045E-5</v>
      </c>
      <c r="W5" s="108">
        <f>Calculations!W20</f>
        <v>1.4170057413145971E-5</v>
      </c>
      <c r="X5" s="108">
        <f>Calculations!X20</f>
        <v>1.4292273471830811E-5</v>
      </c>
      <c r="Y5" s="108">
        <f>Calculations!Y20</f>
        <v>1.4412833183450337E-5</v>
      </c>
      <c r="Z5" s="108">
        <f>Calculations!Z20</f>
        <v>1.4531552825422725E-5</v>
      </c>
      <c r="AA5" s="108">
        <f>Calculations!AA20</f>
        <v>1.4652379698663127E-5</v>
      </c>
      <c r="AB5" s="108">
        <f>Calculations!AB20</f>
        <v>1.4778812453172526E-5</v>
      </c>
      <c r="AC5" s="108">
        <f>Calculations!AC20</f>
        <v>1.4902288865825739E-5</v>
      </c>
      <c r="AD5" s="108">
        <f>Calculations!AD20</f>
        <v>1.5022946616114167E-5</v>
      </c>
      <c r="AE5" s="108">
        <f>Calculations!AE20</f>
        <v>1.513797204095962E-5</v>
      </c>
      <c r="AF5" s="108">
        <f>Calculations!AF20</f>
        <v>1.5258822572798604E-5</v>
      </c>
      <c r="AG5" s="108">
        <f>Calculations!AG20</f>
        <v>1.538433798663804E-5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4.6986801095974462E-5</v>
      </c>
      <c r="D6" s="123">
        <f t="shared" si="1"/>
        <v>4.9317819911485171E-5</v>
      </c>
      <c r="E6" s="123">
        <f t="shared" si="1"/>
        <v>4.8135558391912264E-5</v>
      </c>
      <c r="F6" s="123">
        <f t="shared" si="1"/>
        <v>4.8817106556237436E-5</v>
      </c>
      <c r="G6" s="123">
        <f t="shared" si="1"/>
        <v>4.9414567714491681E-5</v>
      </c>
      <c r="H6" s="123">
        <f t="shared" si="1"/>
        <v>5.0152799160989165E-5</v>
      </c>
      <c r="I6" s="123">
        <f t="shared" si="1"/>
        <v>5.1016723187831479E-5</v>
      </c>
      <c r="J6" s="123">
        <f t="shared" si="1"/>
        <v>5.1933959657348385E-5</v>
      </c>
      <c r="K6" s="123">
        <f t="shared" si="1"/>
        <v>5.283057416383122E-5</v>
      </c>
      <c r="L6" s="123">
        <f t="shared" si="1"/>
        <v>5.3744044954273362E-5</v>
      </c>
      <c r="M6" s="123">
        <f t="shared" si="1"/>
        <v>5.4705033424374188E-5</v>
      </c>
      <c r="N6" s="123">
        <f t="shared" si="1"/>
        <v>5.5525373495691936E-5</v>
      </c>
      <c r="O6" s="123">
        <f t="shared" si="1"/>
        <v>5.6301189353241666E-5</v>
      </c>
      <c r="P6" s="123">
        <f t="shared" si="1"/>
        <v>5.705014629823155E-5</v>
      </c>
      <c r="Q6" s="123">
        <f t="shared" si="1"/>
        <v>5.7773537404578185E-5</v>
      </c>
      <c r="R6" s="123">
        <f t="shared" si="1"/>
        <v>5.8459700633469831E-5</v>
      </c>
      <c r="S6" s="123">
        <f t="shared" si="1"/>
        <v>5.9128890999332881E-5</v>
      </c>
      <c r="T6" s="123">
        <f t="shared" si="1"/>
        <v>5.9790304176831497E-5</v>
      </c>
      <c r="U6" s="123">
        <f t="shared" si="1"/>
        <v>6.0425763016830828E-5</v>
      </c>
      <c r="V6" s="123">
        <f t="shared" si="1"/>
        <v>6.1043907423571401E-5</v>
      </c>
      <c r="W6" s="123">
        <f t="shared" si="1"/>
        <v>6.1642654798959741E-5</v>
      </c>
      <c r="X6" s="123">
        <f t="shared" si="1"/>
        <v>6.2253228035448599E-5</v>
      </c>
      <c r="Y6" s="123">
        <f t="shared" si="1"/>
        <v>6.2878101545256934E-5</v>
      </c>
      <c r="Z6" s="123">
        <f t="shared" si="1"/>
        <v>6.3513349037911543E-5</v>
      </c>
      <c r="AA6" s="123">
        <f t="shared" si="1"/>
        <v>6.4153478160998407E-5</v>
      </c>
      <c r="AB6" s="123">
        <f t="shared" si="1"/>
        <v>6.4799812675734136E-5</v>
      </c>
      <c r="AC6" s="123">
        <f t="shared" si="1"/>
        <v>6.5440526970601023E-5</v>
      </c>
      <c r="AD6" s="123">
        <f t="shared" si="1"/>
        <v>6.6083632670351869E-5</v>
      </c>
      <c r="AE6" s="123">
        <f t="shared" si="1"/>
        <v>6.6714733566234217E-5</v>
      </c>
      <c r="AF6" s="123">
        <f t="shared" si="1"/>
        <v>6.7360395090701968E-5</v>
      </c>
      <c r="AG6" s="123">
        <f t="shared" si="1"/>
        <v>6.8020768011389649E-5</v>
      </c>
    </row>
    <row r="7" spans="1:35" x14ac:dyDescent="0.2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2.7035044659076721E-6</v>
      </c>
      <c r="E7" s="108">
        <f>Calculations!E21</f>
        <v>2.7185109089513134E-6</v>
      </c>
      <c r="F7" s="108">
        <f>Calculations!F21</f>
        <v>2.6548953511864552E-6</v>
      </c>
      <c r="G7" s="108">
        <f>Calculations!G21</f>
        <v>2.5938240556006943E-6</v>
      </c>
      <c r="H7" s="108">
        <f>Calculations!H21</f>
        <v>2.5590047049058328E-6</v>
      </c>
      <c r="I7" s="108">
        <f>Calculations!I21</f>
        <v>2.5255698817351428E-6</v>
      </c>
      <c r="J7" s="108">
        <f>Calculations!J21</f>
        <v>2.4924641444887069E-6</v>
      </c>
      <c r="K7" s="108">
        <f>Calculations!K21</f>
        <v>2.4630192775406348E-6</v>
      </c>
      <c r="L7" s="108">
        <f>Calculations!L21</f>
        <v>2.4357779715606827E-6</v>
      </c>
      <c r="M7" s="108">
        <f>Calculations!M21</f>
        <v>2.4088003669058073E-6</v>
      </c>
      <c r="N7" s="108">
        <f>Calculations!N21</f>
        <v>2.3521453421698969E-6</v>
      </c>
      <c r="O7" s="108">
        <f>Calculations!O21</f>
        <v>2.2951724180978702E-6</v>
      </c>
      <c r="P7" s="108">
        <f>Calculations!P21</f>
        <v>2.239345961688479E-6</v>
      </c>
      <c r="Q7" s="108">
        <f>Calculations!Q21</f>
        <v>2.1846450889852843E-6</v>
      </c>
      <c r="R7" s="108">
        <f>Calculations!R21</f>
        <v>2.1341259193027395E-6</v>
      </c>
      <c r="S7" s="108">
        <f>Calculations!S21</f>
        <v>2.0867486593158648E-6</v>
      </c>
      <c r="T7" s="108">
        <f>Calculations!T21</f>
        <v>2.0330794977210581E-6</v>
      </c>
      <c r="U7" s="108">
        <f>Calculations!U21</f>
        <v>1.9723930935543346E-6</v>
      </c>
      <c r="V7" s="108">
        <f>Calculations!V21</f>
        <v>1.9149939718104472E-6</v>
      </c>
      <c r="W7" s="108">
        <f>Calculations!W21</f>
        <v>1.8487998640968444E-6</v>
      </c>
      <c r="X7" s="108">
        <f>Calculations!X21</f>
        <v>1.7811388063656958E-6</v>
      </c>
      <c r="Y7" s="108">
        <f>Calculations!Y21</f>
        <v>1.7135669150580916E-6</v>
      </c>
      <c r="Z7" s="108">
        <f>Calculations!Z21</f>
        <v>1.6458522157100372E-6</v>
      </c>
      <c r="AA7" s="108">
        <f>Calculations!AA21</f>
        <v>1.575483666177147E-6</v>
      </c>
      <c r="AB7" s="108">
        <f>Calculations!AB21</f>
        <v>1.5017889045810586E-6</v>
      </c>
      <c r="AC7" s="108">
        <f>Calculations!AC21</f>
        <v>1.4283657904541146E-6</v>
      </c>
      <c r="AD7" s="108">
        <f>Calculations!AD21</f>
        <v>1.3565690643017471E-6</v>
      </c>
      <c r="AE7" s="108">
        <f>Calculations!AE21</f>
        <v>1.286237339449742E-6</v>
      </c>
      <c r="AF7" s="108">
        <f>Calculations!AF21</f>
        <v>1.2137009121876418E-6</v>
      </c>
      <c r="AG7" s="108">
        <f>Calculations!AG21</f>
        <v>1.1403423419222421E-6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1.3596146153614844E-5</v>
      </c>
      <c r="D8" s="123">
        <f t="shared" si="2"/>
        <v>1.248535933849571E-5</v>
      </c>
      <c r="E8" s="123">
        <f t="shared" si="2"/>
        <v>1.2314358584448748E-5</v>
      </c>
      <c r="F8" s="123">
        <f t="shared" si="2"/>
        <v>1.2463043400758694E-5</v>
      </c>
      <c r="G8" s="123">
        <f t="shared" si="2"/>
        <v>1.2602232441207277E-5</v>
      </c>
      <c r="H8" s="123">
        <f t="shared" si="2"/>
        <v>1.2700106171352834E-5</v>
      </c>
      <c r="I8" s="123">
        <f t="shared" si="2"/>
        <v>1.2795803017792617E-5</v>
      </c>
      <c r="J8" s="123">
        <f t="shared" si="2"/>
        <v>1.287634952877253E-5</v>
      </c>
      <c r="K8" s="123">
        <f t="shared" si="2"/>
        <v>1.293927509910824E-5</v>
      </c>
      <c r="L8" s="123">
        <f t="shared" si="2"/>
        <v>1.2994713037764601E-5</v>
      </c>
      <c r="M8" s="123">
        <f t="shared" si="2"/>
        <v>1.3050698720626326E-5</v>
      </c>
      <c r="N8" s="123">
        <f t="shared" si="2"/>
        <v>1.3169120766011463E-5</v>
      </c>
      <c r="O8" s="123">
        <f t="shared" si="2"/>
        <v>1.3288817899419017E-5</v>
      </c>
      <c r="P8" s="123">
        <f t="shared" si="2"/>
        <v>1.3406144591763579E-5</v>
      </c>
      <c r="Q8" s="123">
        <f t="shared" si="2"/>
        <v>1.3523571074412527E-5</v>
      </c>
      <c r="R8" s="123">
        <f t="shared" si="2"/>
        <v>1.3626401649126733E-5</v>
      </c>
      <c r="S8" s="123">
        <f t="shared" si="2"/>
        <v>1.3723086735754284E-5</v>
      </c>
      <c r="T8" s="123">
        <f t="shared" si="2"/>
        <v>1.3828692535595457E-5</v>
      </c>
      <c r="U8" s="123">
        <f t="shared" si="2"/>
        <v>1.3944686619606478E-5</v>
      </c>
      <c r="V8" s="123">
        <f t="shared" si="2"/>
        <v>1.4050400151988045E-5</v>
      </c>
      <c r="W8" s="123">
        <f t="shared" si="2"/>
        <v>1.4170057413145971E-5</v>
      </c>
      <c r="X8" s="123">
        <f t="shared" si="2"/>
        <v>1.4292273471830811E-5</v>
      </c>
      <c r="Y8" s="123">
        <f t="shared" si="2"/>
        <v>1.4412833183450337E-5</v>
      </c>
      <c r="Z8" s="123">
        <f t="shared" si="2"/>
        <v>1.4531552825422725E-5</v>
      </c>
      <c r="AA8" s="123">
        <f t="shared" si="2"/>
        <v>1.4652379698663127E-5</v>
      </c>
      <c r="AB8" s="123">
        <f t="shared" si="2"/>
        <v>1.4778812453172526E-5</v>
      </c>
      <c r="AC8" s="123">
        <f t="shared" si="2"/>
        <v>1.4902288865825739E-5</v>
      </c>
      <c r="AD8" s="123">
        <f t="shared" si="2"/>
        <v>1.5022946616114167E-5</v>
      </c>
      <c r="AE8" s="123">
        <f t="shared" si="2"/>
        <v>1.513797204095962E-5</v>
      </c>
      <c r="AF8" s="123">
        <f t="shared" si="2"/>
        <v>1.5258822572798604E-5</v>
      </c>
      <c r="AG8" s="123">
        <f t="shared" si="2"/>
        <v>1.538433798663804E-5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1.3596146153614844E-5</v>
      </c>
      <c r="D9" s="123">
        <f t="shared" si="3"/>
        <v>1.248535933849571E-5</v>
      </c>
      <c r="E9" s="123">
        <f t="shared" si="3"/>
        <v>1.2314358584448748E-5</v>
      </c>
      <c r="F9" s="123">
        <f t="shared" si="3"/>
        <v>1.2463043400758694E-5</v>
      </c>
      <c r="G9" s="123">
        <f t="shared" si="3"/>
        <v>1.2602232441207277E-5</v>
      </c>
      <c r="H9" s="123">
        <f t="shared" si="3"/>
        <v>1.2700106171352834E-5</v>
      </c>
      <c r="I9" s="123">
        <f t="shared" si="3"/>
        <v>1.2795803017792617E-5</v>
      </c>
      <c r="J9" s="123">
        <f t="shared" si="3"/>
        <v>1.287634952877253E-5</v>
      </c>
      <c r="K9" s="123">
        <f t="shared" si="3"/>
        <v>1.293927509910824E-5</v>
      </c>
      <c r="L9" s="123">
        <f t="shared" si="3"/>
        <v>1.2994713037764601E-5</v>
      </c>
      <c r="M9" s="123">
        <f t="shared" si="3"/>
        <v>1.3050698720626326E-5</v>
      </c>
      <c r="N9" s="123">
        <f t="shared" si="3"/>
        <v>1.3169120766011463E-5</v>
      </c>
      <c r="O9" s="123">
        <f t="shared" si="3"/>
        <v>1.3288817899419017E-5</v>
      </c>
      <c r="P9" s="123">
        <f t="shared" si="3"/>
        <v>1.3406144591763579E-5</v>
      </c>
      <c r="Q9" s="123">
        <f t="shared" si="3"/>
        <v>1.3523571074412527E-5</v>
      </c>
      <c r="R9" s="123">
        <f t="shared" si="3"/>
        <v>1.3626401649126733E-5</v>
      </c>
      <c r="S9" s="123">
        <f t="shared" si="3"/>
        <v>1.3723086735754284E-5</v>
      </c>
      <c r="T9" s="123">
        <f t="shared" si="3"/>
        <v>1.3828692535595457E-5</v>
      </c>
      <c r="U9" s="123">
        <f t="shared" si="3"/>
        <v>1.3944686619606478E-5</v>
      </c>
      <c r="V9" s="123">
        <f t="shared" si="3"/>
        <v>1.4050400151988045E-5</v>
      </c>
      <c r="W9" s="123">
        <f t="shared" si="3"/>
        <v>1.4170057413145971E-5</v>
      </c>
      <c r="X9" s="123">
        <f t="shared" si="3"/>
        <v>1.4292273471830811E-5</v>
      </c>
      <c r="Y9" s="123">
        <f t="shared" si="3"/>
        <v>1.4412833183450337E-5</v>
      </c>
      <c r="Z9" s="123">
        <f t="shared" si="3"/>
        <v>1.4531552825422725E-5</v>
      </c>
      <c r="AA9" s="123">
        <f t="shared" si="3"/>
        <v>1.4652379698663127E-5</v>
      </c>
      <c r="AB9" s="123">
        <f t="shared" si="3"/>
        <v>1.4778812453172526E-5</v>
      </c>
      <c r="AC9" s="123">
        <f t="shared" si="3"/>
        <v>1.4902288865825739E-5</v>
      </c>
      <c r="AD9" s="123">
        <f t="shared" si="3"/>
        <v>1.5022946616114167E-5</v>
      </c>
      <c r="AE9" s="123">
        <f t="shared" si="3"/>
        <v>1.513797204095962E-5</v>
      </c>
      <c r="AF9" s="123">
        <f t="shared" si="3"/>
        <v>1.5258822572798604E-5</v>
      </c>
      <c r="AG9" s="123">
        <f t="shared" si="3"/>
        <v>1.538433798663804E-5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4.9317819911485171E-5</v>
      </c>
      <c r="E10" s="123">
        <f t="shared" si="4"/>
        <v>4.8135558391912264E-5</v>
      </c>
      <c r="F10" s="123">
        <f t="shared" si="4"/>
        <v>4.8817106556237436E-5</v>
      </c>
      <c r="G10" s="123">
        <f t="shared" si="4"/>
        <v>4.9414567714491681E-5</v>
      </c>
      <c r="H10" s="123">
        <f t="shared" si="4"/>
        <v>5.0152799160989165E-5</v>
      </c>
      <c r="I10" s="123">
        <f t="shared" si="4"/>
        <v>5.1016723187831479E-5</v>
      </c>
      <c r="J10" s="123">
        <f t="shared" si="4"/>
        <v>5.1933959657348385E-5</v>
      </c>
      <c r="K10" s="123">
        <f t="shared" si="4"/>
        <v>5.283057416383122E-5</v>
      </c>
      <c r="L10" s="123">
        <f t="shared" si="4"/>
        <v>5.3744044954273362E-5</v>
      </c>
      <c r="M10" s="123">
        <f t="shared" si="4"/>
        <v>5.4705033424374188E-5</v>
      </c>
      <c r="N10" s="123">
        <f t="shared" si="4"/>
        <v>5.5525373495691936E-5</v>
      </c>
      <c r="O10" s="123">
        <f t="shared" si="4"/>
        <v>5.6301189353241666E-5</v>
      </c>
      <c r="P10" s="123">
        <f t="shared" si="4"/>
        <v>5.705014629823155E-5</v>
      </c>
      <c r="Q10" s="123">
        <f t="shared" si="4"/>
        <v>5.7773537404578185E-5</v>
      </c>
      <c r="R10" s="123">
        <f t="shared" si="4"/>
        <v>5.8459700633469831E-5</v>
      </c>
      <c r="S10" s="123">
        <f t="shared" si="4"/>
        <v>5.9128890999332881E-5</v>
      </c>
      <c r="T10" s="123">
        <f t="shared" si="4"/>
        <v>5.9790304176831497E-5</v>
      </c>
      <c r="U10" s="123">
        <f t="shared" si="4"/>
        <v>6.0425763016830828E-5</v>
      </c>
      <c r="V10" s="123">
        <f t="shared" si="4"/>
        <v>6.1043907423571401E-5</v>
      </c>
      <c r="W10" s="123">
        <f t="shared" si="4"/>
        <v>6.1642654798959741E-5</v>
      </c>
      <c r="X10" s="123">
        <f t="shared" si="4"/>
        <v>6.2253228035448599E-5</v>
      </c>
      <c r="Y10" s="123">
        <f t="shared" si="4"/>
        <v>6.2878101545256934E-5</v>
      </c>
      <c r="Z10" s="123">
        <f t="shared" si="4"/>
        <v>6.3513349037911543E-5</v>
      </c>
      <c r="AA10" s="123">
        <f t="shared" si="4"/>
        <v>6.4153478160998407E-5</v>
      </c>
      <c r="AB10" s="123">
        <f t="shared" si="4"/>
        <v>6.4799812675734136E-5</v>
      </c>
      <c r="AC10" s="123">
        <f t="shared" si="4"/>
        <v>6.5440526970601023E-5</v>
      </c>
      <c r="AD10" s="123">
        <f t="shared" si="4"/>
        <v>6.6083632670351869E-5</v>
      </c>
      <c r="AE10" s="123">
        <f t="shared" si="4"/>
        <v>6.6714733566234217E-5</v>
      </c>
      <c r="AF10" s="123">
        <f t="shared" si="4"/>
        <v>6.7360395090701968E-5</v>
      </c>
      <c r="AG10" s="123">
        <f t="shared" si="4"/>
        <v>6.8020768011389649E-5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4.9317819911485171E-5</v>
      </c>
      <c r="E11" s="123">
        <f t="shared" si="5"/>
        <v>4.8135558391912264E-5</v>
      </c>
      <c r="F11" s="123">
        <f t="shared" si="5"/>
        <v>4.8817106556237436E-5</v>
      </c>
      <c r="G11" s="123">
        <f t="shared" si="5"/>
        <v>4.9414567714491681E-5</v>
      </c>
      <c r="H11" s="123">
        <f t="shared" si="5"/>
        <v>5.0152799160989165E-5</v>
      </c>
      <c r="I11" s="123">
        <f t="shared" si="5"/>
        <v>5.1016723187831479E-5</v>
      </c>
      <c r="J11" s="123">
        <f t="shared" si="5"/>
        <v>5.1933959657348385E-5</v>
      </c>
      <c r="K11" s="123">
        <f t="shared" si="5"/>
        <v>5.283057416383122E-5</v>
      </c>
      <c r="L11" s="123">
        <f t="shared" si="5"/>
        <v>5.3744044954273362E-5</v>
      </c>
      <c r="M11" s="123">
        <f t="shared" si="5"/>
        <v>5.4705033424374188E-5</v>
      </c>
      <c r="N11" s="123">
        <f t="shared" si="5"/>
        <v>5.5525373495691936E-5</v>
      </c>
      <c r="O11" s="123">
        <f t="shared" si="5"/>
        <v>5.6301189353241666E-5</v>
      </c>
      <c r="P11" s="123">
        <f t="shared" si="5"/>
        <v>5.705014629823155E-5</v>
      </c>
      <c r="Q11" s="123">
        <f t="shared" si="5"/>
        <v>5.7773537404578185E-5</v>
      </c>
      <c r="R11" s="123">
        <f t="shared" si="5"/>
        <v>5.8459700633469831E-5</v>
      </c>
      <c r="S11" s="123">
        <f t="shared" si="5"/>
        <v>5.9128890999332881E-5</v>
      </c>
      <c r="T11" s="123">
        <f t="shared" si="5"/>
        <v>5.9790304176831497E-5</v>
      </c>
      <c r="U11" s="123">
        <f t="shared" si="5"/>
        <v>6.0425763016830828E-5</v>
      </c>
      <c r="V11" s="123">
        <f t="shared" si="5"/>
        <v>6.1043907423571401E-5</v>
      </c>
      <c r="W11" s="123">
        <f t="shared" si="5"/>
        <v>6.1642654798959741E-5</v>
      </c>
      <c r="X11" s="123">
        <f t="shared" si="5"/>
        <v>6.2253228035448599E-5</v>
      </c>
      <c r="Y11" s="123">
        <f t="shared" si="5"/>
        <v>6.2878101545256934E-5</v>
      </c>
      <c r="Z11" s="123">
        <f t="shared" si="5"/>
        <v>6.3513349037911543E-5</v>
      </c>
      <c r="AA11" s="123">
        <f t="shared" si="5"/>
        <v>6.4153478160998407E-5</v>
      </c>
      <c r="AB11" s="123">
        <f t="shared" si="5"/>
        <v>6.4799812675734136E-5</v>
      </c>
      <c r="AC11" s="123">
        <f t="shared" si="5"/>
        <v>6.5440526970601023E-5</v>
      </c>
      <c r="AD11" s="123">
        <f t="shared" si="5"/>
        <v>6.6083632670351869E-5</v>
      </c>
      <c r="AE11" s="123">
        <f t="shared" si="5"/>
        <v>6.6714733566234217E-5</v>
      </c>
      <c r="AF11" s="123">
        <f t="shared" si="5"/>
        <v>6.7360395090701968E-5</v>
      </c>
      <c r="AG11" s="123">
        <f t="shared" si="5"/>
        <v>6.8020768011389649E-5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ref="C7:AG7" si="2">C5</f>
        <v>-2.5773740232572448E-5</v>
      </c>
      <c r="D7" s="123">
        <f t="shared" si="2"/>
        <v>-2.6222272756219751E-5</v>
      </c>
      <c r="E7" s="123">
        <f t="shared" si="2"/>
        <v>-2.6855921110816306E-5</v>
      </c>
      <c r="F7" s="123">
        <f t="shared" si="2"/>
        <v>-2.7695360489932262E-5</v>
      </c>
      <c r="G7" s="123">
        <f t="shared" si="2"/>
        <v>-2.8479783557657326E-5</v>
      </c>
      <c r="H7" s="123">
        <f t="shared" si="2"/>
        <v>-2.9119672843080487E-5</v>
      </c>
      <c r="I7" s="123">
        <f t="shared" si="2"/>
        <v>-2.9680128372044583E-5</v>
      </c>
      <c r="J7" s="123">
        <f t="shared" si="2"/>
        <v>-3.0120020894163024E-5</v>
      </c>
      <c r="K7" s="123">
        <f t="shared" si="2"/>
        <v>-3.0424872585285659E-5</v>
      </c>
      <c r="L7" s="123">
        <f t="shared" si="2"/>
        <v>-3.0604403892265655E-5</v>
      </c>
      <c r="M7" s="123">
        <f t="shared" si="2"/>
        <v>-3.0675902942505366E-5</v>
      </c>
      <c r="N7" s="123">
        <f t="shared" si="2"/>
        <v>-3.0746146799496163E-5</v>
      </c>
      <c r="O7" s="123">
        <f t="shared" si="2"/>
        <v>-3.0819416361629186E-5</v>
      </c>
      <c r="P7" s="123">
        <f t="shared" si="2"/>
        <v>-3.0891114520030685E-5</v>
      </c>
      <c r="Q7" s="123">
        <f t="shared" si="2"/>
        <v>-3.0965343974820143E-5</v>
      </c>
      <c r="R7" s="123">
        <f t="shared" si="2"/>
        <v>-3.1021284030696146E-5</v>
      </c>
      <c r="S7" s="123">
        <f t="shared" si="2"/>
        <v>-3.1068282347118689E-5</v>
      </c>
      <c r="T7" s="123">
        <f t="shared" si="2"/>
        <v>-3.1141031668658404E-5</v>
      </c>
      <c r="U7" s="123">
        <f t="shared" si="2"/>
        <v>-3.1245343105876321E-5</v>
      </c>
      <c r="V7" s="123">
        <f t="shared" si="2"/>
        <v>-3.1336193118937575E-5</v>
      </c>
      <c r="W7" s="123">
        <f t="shared" si="2"/>
        <v>-3.146349251060445E-5</v>
      </c>
      <c r="X7" s="123">
        <f t="shared" si="2"/>
        <v>-3.1594902847119152E-5</v>
      </c>
      <c r="Y7" s="123">
        <f t="shared" si="2"/>
        <v>-3.1719765067270732E-5</v>
      </c>
      <c r="Z7" s="123">
        <f t="shared" si="2"/>
        <v>-3.1830734873333794E-5</v>
      </c>
      <c r="AA7" s="123">
        <f t="shared" si="2"/>
        <v>-3.1936308911663536E-5</v>
      </c>
      <c r="AB7" s="123">
        <f t="shared" si="2"/>
        <v>-3.2043106306306312E-5</v>
      </c>
      <c r="AC7" s="123">
        <f t="shared" si="2"/>
        <v>-3.212885748261983E-5</v>
      </c>
      <c r="AD7" s="123">
        <f t="shared" si="2"/>
        <v>-3.2194454241692963E-5</v>
      </c>
      <c r="AE7" s="123">
        <f t="shared" si="2"/>
        <v>-3.223895309441349E-5</v>
      </c>
      <c r="AF7" s="123">
        <f t="shared" si="2"/>
        <v>-3.2286472092845694E-5</v>
      </c>
      <c r="AG7" s="123">
        <f t="shared" si="2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3">C5</f>
        <v>-2.5773740232572448E-5</v>
      </c>
      <c r="D8" s="123">
        <f t="shared" si="3"/>
        <v>-2.6222272756219751E-5</v>
      </c>
      <c r="E8" s="123">
        <f t="shared" si="3"/>
        <v>-2.6855921110816306E-5</v>
      </c>
      <c r="F8" s="123">
        <f t="shared" si="3"/>
        <v>-2.7695360489932262E-5</v>
      </c>
      <c r="G8" s="123">
        <f t="shared" si="3"/>
        <v>-2.8479783557657326E-5</v>
      </c>
      <c r="H8" s="123">
        <f t="shared" si="3"/>
        <v>-2.9119672843080487E-5</v>
      </c>
      <c r="I8" s="123">
        <f t="shared" si="3"/>
        <v>-2.9680128372044583E-5</v>
      </c>
      <c r="J8" s="123">
        <f t="shared" si="3"/>
        <v>-3.0120020894163024E-5</v>
      </c>
      <c r="K8" s="123">
        <f t="shared" si="3"/>
        <v>-3.0424872585285659E-5</v>
      </c>
      <c r="L8" s="123">
        <f t="shared" si="3"/>
        <v>-3.0604403892265655E-5</v>
      </c>
      <c r="M8" s="123">
        <f t="shared" si="3"/>
        <v>-3.0675902942505366E-5</v>
      </c>
      <c r="N8" s="123">
        <f t="shared" si="3"/>
        <v>-3.0746146799496163E-5</v>
      </c>
      <c r="O8" s="123">
        <f t="shared" si="3"/>
        <v>-3.0819416361629186E-5</v>
      </c>
      <c r="P8" s="123">
        <f t="shared" si="3"/>
        <v>-3.0891114520030685E-5</v>
      </c>
      <c r="Q8" s="123">
        <f t="shared" si="3"/>
        <v>-3.0965343974820143E-5</v>
      </c>
      <c r="R8" s="123">
        <f t="shared" si="3"/>
        <v>-3.1021284030696146E-5</v>
      </c>
      <c r="S8" s="123">
        <f t="shared" si="3"/>
        <v>-3.1068282347118689E-5</v>
      </c>
      <c r="T8" s="123">
        <f t="shared" si="3"/>
        <v>-3.1141031668658404E-5</v>
      </c>
      <c r="U8" s="123">
        <f t="shared" si="3"/>
        <v>-3.1245343105876321E-5</v>
      </c>
      <c r="V8" s="123">
        <f t="shared" si="3"/>
        <v>-3.1336193118937575E-5</v>
      </c>
      <c r="W8" s="123">
        <f t="shared" si="3"/>
        <v>-3.146349251060445E-5</v>
      </c>
      <c r="X8" s="123">
        <f t="shared" si="3"/>
        <v>-3.1594902847119152E-5</v>
      </c>
      <c r="Y8" s="123">
        <f t="shared" si="3"/>
        <v>-3.1719765067270732E-5</v>
      </c>
      <c r="Z8" s="123">
        <f t="shared" si="3"/>
        <v>-3.1830734873333794E-5</v>
      </c>
      <c r="AA8" s="123">
        <f t="shared" si="3"/>
        <v>-3.1936308911663536E-5</v>
      </c>
      <c r="AB8" s="123">
        <f t="shared" si="3"/>
        <v>-3.2043106306306312E-5</v>
      </c>
      <c r="AC8" s="123">
        <f t="shared" si="3"/>
        <v>-3.212885748261983E-5</v>
      </c>
      <c r="AD8" s="123">
        <f t="shared" si="3"/>
        <v>-3.2194454241692963E-5</v>
      </c>
      <c r="AE8" s="123">
        <f t="shared" si="3"/>
        <v>-3.223895309441349E-5</v>
      </c>
      <c r="AF8" s="123">
        <f t="shared" si="3"/>
        <v>-3.2286472092845694E-5</v>
      </c>
      <c r="AG8" s="123">
        <f t="shared" si="3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4">C5</f>
        <v>-2.5773740232572448E-5</v>
      </c>
      <c r="D9" s="123">
        <f t="shared" si="4"/>
        <v>-2.6222272756219751E-5</v>
      </c>
      <c r="E9" s="123">
        <f t="shared" si="4"/>
        <v>-2.6855921110816306E-5</v>
      </c>
      <c r="F9" s="123">
        <f t="shared" si="4"/>
        <v>-2.7695360489932262E-5</v>
      </c>
      <c r="G9" s="123">
        <f t="shared" si="4"/>
        <v>-2.8479783557657326E-5</v>
      </c>
      <c r="H9" s="123">
        <f t="shared" si="4"/>
        <v>-2.9119672843080487E-5</v>
      </c>
      <c r="I9" s="123">
        <f t="shared" si="4"/>
        <v>-2.9680128372044583E-5</v>
      </c>
      <c r="J9" s="123">
        <f t="shared" si="4"/>
        <v>-3.0120020894163024E-5</v>
      </c>
      <c r="K9" s="123">
        <f t="shared" si="4"/>
        <v>-3.0424872585285659E-5</v>
      </c>
      <c r="L9" s="123">
        <f t="shared" si="4"/>
        <v>-3.0604403892265655E-5</v>
      </c>
      <c r="M9" s="123">
        <f t="shared" si="4"/>
        <v>-3.0675902942505366E-5</v>
      </c>
      <c r="N9" s="123">
        <f t="shared" si="4"/>
        <v>-3.0746146799496163E-5</v>
      </c>
      <c r="O9" s="123">
        <f t="shared" si="4"/>
        <v>-3.0819416361629186E-5</v>
      </c>
      <c r="P9" s="123">
        <f t="shared" si="4"/>
        <v>-3.0891114520030685E-5</v>
      </c>
      <c r="Q9" s="123">
        <f t="shared" si="4"/>
        <v>-3.0965343974820143E-5</v>
      </c>
      <c r="R9" s="123">
        <f t="shared" si="4"/>
        <v>-3.1021284030696146E-5</v>
      </c>
      <c r="S9" s="123">
        <f t="shared" si="4"/>
        <v>-3.1068282347118689E-5</v>
      </c>
      <c r="T9" s="123">
        <f t="shared" si="4"/>
        <v>-3.1141031668658404E-5</v>
      </c>
      <c r="U9" s="123">
        <f t="shared" si="4"/>
        <v>-3.1245343105876321E-5</v>
      </c>
      <c r="V9" s="123">
        <f t="shared" si="4"/>
        <v>-3.1336193118937575E-5</v>
      </c>
      <c r="W9" s="123">
        <f t="shared" si="4"/>
        <v>-3.146349251060445E-5</v>
      </c>
      <c r="X9" s="123">
        <f t="shared" si="4"/>
        <v>-3.1594902847119152E-5</v>
      </c>
      <c r="Y9" s="123">
        <f t="shared" si="4"/>
        <v>-3.1719765067270732E-5</v>
      </c>
      <c r="Z9" s="123">
        <f t="shared" si="4"/>
        <v>-3.1830734873333794E-5</v>
      </c>
      <c r="AA9" s="123">
        <f t="shared" si="4"/>
        <v>-3.1936308911663536E-5</v>
      </c>
      <c r="AB9" s="123">
        <f t="shared" si="4"/>
        <v>-3.2043106306306312E-5</v>
      </c>
      <c r="AC9" s="123">
        <f t="shared" si="4"/>
        <v>-3.212885748261983E-5</v>
      </c>
      <c r="AD9" s="123">
        <f t="shared" si="4"/>
        <v>-3.2194454241692963E-5</v>
      </c>
      <c r="AE9" s="123">
        <f t="shared" si="4"/>
        <v>-3.223895309441349E-5</v>
      </c>
      <c r="AF9" s="123">
        <f t="shared" si="4"/>
        <v>-3.2286472092845694E-5</v>
      </c>
      <c r="AG9" s="123">
        <f t="shared" si="4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5">C4</f>
        <v>8.9447496175339696E-6</v>
      </c>
      <c r="D10" s="123">
        <f t="shared" si="5"/>
        <v>9.0612648368949834E-6</v>
      </c>
      <c r="E10" s="123">
        <f t="shared" si="5"/>
        <v>9.1285986358226108E-6</v>
      </c>
      <c r="F10" s="123">
        <f t="shared" si="5"/>
        <v>9.1650836774078401E-6</v>
      </c>
      <c r="G10" s="123">
        <f t="shared" si="5"/>
        <v>9.1789906904645387E-6</v>
      </c>
      <c r="H10" s="123">
        <f t="shared" si="5"/>
        <v>9.20298261644773E-6</v>
      </c>
      <c r="I10" s="123">
        <f t="shared" si="5"/>
        <v>9.2359245028687306E-6</v>
      </c>
      <c r="J10" s="123">
        <f t="shared" si="5"/>
        <v>9.2732432154183887E-6</v>
      </c>
      <c r="K10" s="123">
        <f t="shared" si="5"/>
        <v>9.3035855199663933E-6</v>
      </c>
      <c r="L10" s="123">
        <f t="shared" si="5"/>
        <v>9.33014094916477E-6</v>
      </c>
      <c r="M10" s="123">
        <f t="shared" si="5"/>
        <v>9.3720239629683599E-6</v>
      </c>
      <c r="N10" s="123">
        <f t="shared" si="5"/>
        <v>9.4086453292806292E-6</v>
      </c>
      <c r="O10" s="123">
        <f t="shared" si="5"/>
        <v>9.436568758184178E-6</v>
      </c>
      <c r="P10" s="123">
        <f t="shared" si="5"/>
        <v>9.4582624382641574E-6</v>
      </c>
      <c r="Q10" s="123">
        <f t="shared" si="5"/>
        <v>9.4780465258887288E-6</v>
      </c>
      <c r="R10" s="123">
        <f t="shared" si="5"/>
        <v>9.4950706231346323E-6</v>
      </c>
      <c r="S10" s="123">
        <f t="shared" si="5"/>
        <v>9.5124138114574054E-6</v>
      </c>
      <c r="T10" s="123">
        <f t="shared" si="5"/>
        <v>9.5317449162035221E-6</v>
      </c>
      <c r="U10" s="123">
        <f t="shared" si="5"/>
        <v>9.5519487085579517E-6</v>
      </c>
      <c r="V10" s="123">
        <f t="shared" si="5"/>
        <v>9.5725488836314857E-6</v>
      </c>
      <c r="W10" s="123">
        <f t="shared" si="5"/>
        <v>9.593979627233775E-6</v>
      </c>
      <c r="X10" s="123">
        <f t="shared" si="5"/>
        <v>9.6176179157390412E-6</v>
      </c>
      <c r="Y10" s="123">
        <f t="shared" si="5"/>
        <v>9.641996505192648E-6</v>
      </c>
      <c r="Z10" s="123">
        <f t="shared" si="5"/>
        <v>9.6645378554143839E-6</v>
      </c>
      <c r="AA10" s="123">
        <f t="shared" si="5"/>
        <v>9.6847029312269019E-6</v>
      </c>
      <c r="AB10" s="123">
        <f t="shared" si="5"/>
        <v>9.7017810580318422E-6</v>
      </c>
      <c r="AC10" s="123">
        <f t="shared" si="5"/>
        <v>9.7150287314299474E-6</v>
      </c>
      <c r="AD10" s="123">
        <f t="shared" si="5"/>
        <v>9.7252424605608594E-6</v>
      </c>
      <c r="AE10" s="123">
        <f t="shared" si="5"/>
        <v>9.7313657869065903E-6</v>
      </c>
      <c r="AF10" s="123">
        <f t="shared" si="5"/>
        <v>9.7363923906150918E-6</v>
      </c>
      <c r="AG10" s="123">
        <f t="shared" si="5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6">C4</f>
        <v>8.9447496175339696E-6</v>
      </c>
      <c r="D11" s="123">
        <f t="shared" si="6"/>
        <v>9.0612648368949834E-6</v>
      </c>
      <c r="E11" s="123">
        <f t="shared" si="6"/>
        <v>9.1285986358226108E-6</v>
      </c>
      <c r="F11" s="123">
        <f t="shared" si="6"/>
        <v>9.1650836774078401E-6</v>
      </c>
      <c r="G11" s="123">
        <f t="shared" si="6"/>
        <v>9.1789906904645387E-6</v>
      </c>
      <c r="H11" s="123">
        <f t="shared" si="6"/>
        <v>9.20298261644773E-6</v>
      </c>
      <c r="I11" s="123">
        <f t="shared" si="6"/>
        <v>9.2359245028687306E-6</v>
      </c>
      <c r="J11" s="123">
        <f t="shared" si="6"/>
        <v>9.2732432154183887E-6</v>
      </c>
      <c r="K11" s="123">
        <f t="shared" si="6"/>
        <v>9.3035855199663933E-6</v>
      </c>
      <c r="L11" s="123">
        <f t="shared" si="6"/>
        <v>9.33014094916477E-6</v>
      </c>
      <c r="M11" s="123">
        <f t="shared" si="6"/>
        <v>9.3720239629683599E-6</v>
      </c>
      <c r="N11" s="123">
        <f t="shared" si="6"/>
        <v>9.4086453292806292E-6</v>
      </c>
      <c r="O11" s="123">
        <f t="shared" si="6"/>
        <v>9.436568758184178E-6</v>
      </c>
      <c r="P11" s="123">
        <f t="shared" si="6"/>
        <v>9.4582624382641574E-6</v>
      </c>
      <c r="Q11" s="123">
        <f t="shared" si="6"/>
        <v>9.4780465258887288E-6</v>
      </c>
      <c r="R11" s="123">
        <f t="shared" si="6"/>
        <v>9.4950706231346323E-6</v>
      </c>
      <c r="S11" s="123">
        <f t="shared" si="6"/>
        <v>9.5124138114574054E-6</v>
      </c>
      <c r="T11" s="123">
        <f t="shared" si="6"/>
        <v>9.5317449162035221E-6</v>
      </c>
      <c r="U11" s="123">
        <f t="shared" si="6"/>
        <v>9.5519487085579517E-6</v>
      </c>
      <c r="V11" s="123">
        <f t="shared" si="6"/>
        <v>9.5725488836314857E-6</v>
      </c>
      <c r="W11" s="123">
        <f t="shared" si="6"/>
        <v>9.593979627233775E-6</v>
      </c>
      <c r="X11" s="123">
        <f t="shared" si="6"/>
        <v>9.6176179157390412E-6</v>
      </c>
      <c r="Y11" s="123">
        <f t="shared" si="6"/>
        <v>9.641996505192648E-6</v>
      </c>
      <c r="Z11" s="123">
        <f t="shared" si="6"/>
        <v>9.6645378554143839E-6</v>
      </c>
      <c r="AA11" s="123">
        <f t="shared" si="6"/>
        <v>9.6847029312269019E-6</v>
      </c>
      <c r="AB11" s="123">
        <f t="shared" si="6"/>
        <v>9.7017810580318422E-6</v>
      </c>
      <c r="AC11" s="123">
        <f t="shared" si="6"/>
        <v>9.7150287314299474E-6</v>
      </c>
      <c r="AD11" s="123">
        <f t="shared" si="6"/>
        <v>9.7252424605608594E-6</v>
      </c>
      <c r="AE11" s="123">
        <f t="shared" si="6"/>
        <v>9.7313657869065903E-6</v>
      </c>
      <c r="AF11" s="123">
        <f t="shared" si="6"/>
        <v>9.7363923906150918E-6</v>
      </c>
      <c r="AG11" s="123">
        <f t="shared" si="6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EIA Costs</vt:lpstr>
      <vt:lpstr>EIA AEO Table 4</vt:lpstr>
      <vt:lpstr>EIA AEO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2020-08-26T21:37:25Z</dcterms:created>
  <dcterms:modified xsi:type="dcterms:W3CDTF">2021-04-22T14:14:54Z</dcterms:modified>
</cp:coreProperties>
</file>