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athaniyer/library/containers/com.microsoft.excel/data/state-eps-data-repository/al/elec/eotccwtc/"/>
    </mc:Choice>
  </mc:AlternateContent>
  <xr:revisionPtr revIDLastSave="0" documentId="13_ncr:1_{19329F7D-3811-7E44-BFA2-C5994C8B2B44}" xr6:coauthVersionLast="46" xr6:coauthVersionMax="46" xr10:uidLastSave="{00000000-0000-0000-0000-000000000000}"/>
  <bookViews>
    <workbookView xWindow="0" yWindow="460" windowWidth="19420" windowHeight="10420"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<sst xmlns="http://schemas.openxmlformats.org/spreadsheetml/2006/main" count="214" uniqueCount="96">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</sst>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workbookViewId="0">
      <selection activeCell="B15" sqref="B15"/>
    </sheetView>
  </sheetViews>
  <sheetFormatPr baseColWidth="10" defaultColWidth="8.83203125" defaultRowHeight="15" x14ac:dyDescent="0.2"/>
  <cols>
    <col min="2" max="2" width="124.5" customWidth="1"/>
  </cols>
  <sheetData>
    <row r="1" spans="1:3" x14ac:dyDescent="0.2">
      <c r="A1" s="1" t="s">
        <v>19</v>
      </c>
      <c r="C1" s="19">
        <v>44307</v>
      </c>
    </row>
    <row r="3" spans="1:3" x14ac:dyDescent="0.2">
      <c r="A3" s="1" t="s">
        <v>85</v>
      </c>
      <c r="B3" s="6" t="s">
        <v>86</v>
      </c>
    </row>
    <row r="4" spans="1:3" x14ac:dyDescent="0.2">
      <c r="B4" s="13" t="s">
        <v>89</v>
      </c>
    </row>
    <row r="5" spans="1:3" x14ac:dyDescent="0.2">
      <c r="B5" s="17">
        <v>2013</v>
      </c>
    </row>
    <row r="6" spans="1:3" x14ac:dyDescent="0.2">
      <c r="B6" t="s">
        <v>88</v>
      </c>
    </row>
    <row r="7" spans="1:3" x14ac:dyDescent="0.2">
      <c r="B7" t="s">
        <v>29</v>
      </c>
    </row>
    <row r="8" spans="1:3" x14ac:dyDescent="0.2">
      <c r="B8" t="s">
        <v>87</v>
      </c>
    </row>
    <row r="10" spans="1:3" x14ac:dyDescent="0.2">
      <c r="B10" s="6" t="s">
        <v>90</v>
      </c>
    </row>
    <row r="11" spans="1:3" s="13" customFormat="1" x14ac:dyDescent="0.2">
      <c r="B11" s="18" t="s">
        <v>91</v>
      </c>
    </row>
    <row r="12" spans="1:3" x14ac:dyDescent="0.2">
      <c r="B12" s="17">
        <v>2015</v>
      </c>
    </row>
    <row r="13" spans="1:3" x14ac:dyDescent="0.2">
      <c r="B13" t="s">
        <v>92</v>
      </c>
    </row>
    <row r="14" spans="1:3" x14ac:dyDescent="0.2">
      <c r="B14" t="s">
        <v>30</v>
      </c>
    </row>
    <row r="15" spans="1:3" x14ac:dyDescent="0.2">
      <c r="B15" t="s">
        <v>93</v>
      </c>
    </row>
    <row r="17" spans="1:1" x14ac:dyDescent="0.2">
      <c r="A17" s="1" t="s">
        <v>11</v>
      </c>
    </row>
    <row r="18" spans="1:1" x14ac:dyDescent="0.2">
      <c r="A18" t="s">
        <v>13</v>
      </c>
    </row>
    <row r="19" spans="1:1" x14ac:dyDescent="0.2">
      <c r="A19" t="s">
        <v>12</v>
      </c>
    </row>
    <row r="20" spans="1:1" x14ac:dyDescent="0.2">
      <c r="A20" t="s">
        <v>0</v>
      </c>
    </row>
    <row r="21" spans="1:1" x14ac:dyDescent="0.2">
      <c r="A21" t="s">
        <v>1</v>
      </c>
    </row>
    <row r="22" spans="1:1" x14ac:dyDescent="0.2">
      <c r="A22" t="s">
        <v>2</v>
      </c>
    </row>
    <row r="24" spans="1:1" x14ac:dyDescent="0.2">
      <c r="A24" t="s">
        <v>3</v>
      </c>
    </row>
    <row r="25" spans="1:1" x14ac:dyDescent="0.2">
      <c r="A25" t="s">
        <v>4</v>
      </c>
    </row>
    <row r="26" spans="1:1" x14ac:dyDescent="0.2">
      <c r="A26" t="s">
        <v>5</v>
      </c>
    </row>
    <row r="27" spans="1:1" x14ac:dyDescent="0.2">
      <c r="A27" t="s">
        <v>6</v>
      </c>
    </row>
    <row r="28" spans="1:1" x14ac:dyDescent="0.2">
      <c r="A28" t="s">
        <v>7</v>
      </c>
    </row>
    <row r="29" spans="1:1" x14ac:dyDescent="0.2">
      <c r="A29" t="s">
        <v>8</v>
      </c>
    </row>
    <row r="30" spans="1:1" x14ac:dyDescent="0.2">
      <c r="A30" t="s">
        <v>9</v>
      </c>
    </row>
    <row r="31" spans="1:1" x14ac:dyDescent="0.2">
      <c r="A31" t="s">
        <v>10</v>
      </c>
    </row>
    <row r="33" spans="1:1" x14ac:dyDescent="0.2">
      <c r="A33" t="s">
        <v>17</v>
      </c>
    </row>
    <row r="34" spans="1:1" x14ac:dyDescent="0.2">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baseColWidth="10" defaultColWidth="8.83203125" defaultRowHeight="15" x14ac:dyDescent="0.2"/>
  <sheetData>
    <row r="1" spans="1:2" x14ac:dyDescent="0.2">
      <c r="A1" t="s">
        <v>21</v>
      </c>
      <c r="B1" t="s">
        <v>20</v>
      </c>
    </row>
    <row r="2" spans="1:2" x14ac:dyDescent="0.2">
      <c r="A2">
        <v>1</v>
      </c>
      <c r="B2">
        <v>1000</v>
      </c>
    </row>
    <row r="3" spans="1:2" x14ac:dyDescent="0.2">
      <c r="A3">
        <v>3</v>
      </c>
      <c r="B3">
        <v>3150</v>
      </c>
    </row>
    <row r="4" spans="1:2" x14ac:dyDescent="0.2">
      <c r="A4">
        <v>8</v>
      </c>
      <c r="B4">
        <v>2200</v>
      </c>
    </row>
    <row r="5" spans="1:2" x14ac:dyDescent="0.2">
      <c r="A5">
        <v>9</v>
      </c>
      <c r="B5">
        <v>2573</v>
      </c>
    </row>
    <row r="6" spans="1:2" x14ac:dyDescent="0.2">
      <c r="A6">
        <v>10</v>
      </c>
      <c r="B6">
        <v>2598</v>
      </c>
    </row>
    <row r="7" spans="1:2" x14ac:dyDescent="0.2">
      <c r="A7">
        <v>11</v>
      </c>
      <c r="B7">
        <v>2598</v>
      </c>
    </row>
    <row r="8" spans="1:2" x14ac:dyDescent="0.2">
      <c r="A8">
        <v>14</v>
      </c>
      <c r="B8">
        <v>2400</v>
      </c>
    </row>
    <row r="9" spans="1:2" x14ac:dyDescent="0.2">
      <c r="A9">
        <v>16</v>
      </c>
      <c r="B9">
        <v>500</v>
      </c>
    </row>
    <row r="10" spans="1:2" x14ac:dyDescent="0.2">
      <c r="A10">
        <v>17</v>
      </c>
      <c r="B10">
        <v>2557</v>
      </c>
    </row>
    <row r="11" spans="1:2" x14ac:dyDescent="0.2">
      <c r="A11">
        <v>18</v>
      </c>
      <c r="B11">
        <v>337</v>
      </c>
    </row>
    <row r="12" spans="1:2" x14ac:dyDescent="0.2">
      <c r="A12">
        <v>19</v>
      </c>
      <c r="B12">
        <v>2200</v>
      </c>
    </row>
    <row r="13" spans="1:2" x14ac:dyDescent="0.2">
      <c r="A13">
        <v>20</v>
      </c>
      <c r="B13">
        <v>1000</v>
      </c>
    </row>
    <row r="14" spans="1:2" x14ac:dyDescent="0.2">
      <c r="A14">
        <v>22</v>
      </c>
      <c r="B14">
        <v>2325</v>
      </c>
    </row>
    <row r="15" spans="1:2" x14ac:dyDescent="0.2">
      <c r="A15">
        <v>23</v>
      </c>
      <c r="B15">
        <v>840</v>
      </c>
    </row>
    <row r="16" spans="1:2" x14ac:dyDescent="0.2">
      <c r="A16">
        <v>27</v>
      </c>
      <c r="B16">
        <v>1920</v>
      </c>
    </row>
    <row r="17" spans="1:2" x14ac:dyDescent="0.2">
      <c r="A17">
        <v>29</v>
      </c>
      <c r="B17">
        <v>200</v>
      </c>
    </row>
    <row r="18" spans="1:2" x14ac:dyDescent="0.2">
      <c r="A18">
        <v>30</v>
      </c>
      <c r="B18">
        <v>650</v>
      </c>
    </row>
    <row r="19" spans="1:2" x14ac:dyDescent="0.2">
      <c r="A19">
        <v>31</v>
      </c>
      <c r="B19">
        <v>690</v>
      </c>
    </row>
    <row r="20" spans="1:2" x14ac:dyDescent="0.2">
      <c r="A20">
        <v>35</v>
      </c>
      <c r="B20">
        <v>300</v>
      </c>
    </row>
    <row r="21" spans="1:2" x14ac:dyDescent="0.2">
      <c r="A21">
        <v>36</v>
      </c>
      <c r="B21">
        <v>1605</v>
      </c>
    </row>
    <row r="22" spans="1:2" x14ac:dyDescent="0.2">
      <c r="A22">
        <v>42</v>
      </c>
      <c r="B22">
        <v>600</v>
      </c>
    </row>
    <row r="23" spans="1:2" x14ac:dyDescent="0.2">
      <c r="A23">
        <v>46</v>
      </c>
      <c r="B23">
        <v>10623</v>
      </c>
    </row>
    <row r="24" spans="1:2" x14ac:dyDescent="0.2">
      <c r="A24">
        <v>47</v>
      </c>
      <c r="B24">
        <v>1048</v>
      </c>
    </row>
    <row r="25" spans="1:2" x14ac:dyDescent="0.2">
      <c r="A25">
        <v>48</v>
      </c>
      <c r="B25">
        <v>1970</v>
      </c>
    </row>
    <row r="26" spans="1:2" x14ac:dyDescent="0.2">
      <c r="A26">
        <v>49</v>
      </c>
      <c r="B26">
        <v>9300</v>
      </c>
    </row>
    <row r="27" spans="1:2" x14ac:dyDescent="0.2">
      <c r="A27">
        <v>50</v>
      </c>
      <c r="B27">
        <v>1200</v>
      </c>
    </row>
    <row r="28" spans="1:2" x14ac:dyDescent="0.2">
      <c r="A28">
        <v>51</v>
      </c>
      <c r="B28">
        <v>2800</v>
      </c>
    </row>
    <row r="29" spans="1:2" x14ac:dyDescent="0.2">
      <c r="A29">
        <v>52</v>
      </c>
      <c r="B29">
        <v>17</v>
      </c>
    </row>
    <row r="30" spans="1:2" x14ac:dyDescent="0.2">
      <c r="A30">
        <v>60</v>
      </c>
      <c r="B30">
        <v>56</v>
      </c>
    </row>
    <row r="31" spans="1:2" x14ac:dyDescent="0.2">
      <c r="A31">
        <v>61</v>
      </c>
      <c r="B31">
        <v>2400</v>
      </c>
    </row>
    <row r="32" spans="1:2" x14ac:dyDescent="0.2">
      <c r="A32">
        <v>65</v>
      </c>
      <c r="B32">
        <v>3100</v>
      </c>
    </row>
    <row r="33" spans="1:2" x14ac:dyDescent="0.2">
      <c r="A33">
        <v>66</v>
      </c>
      <c r="B33">
        <v>4800</v>
      </c>
    </row>
    <row r="34" spans="1:2" x14ac:dyDescent="0.2">
      <c r="A34">
        <v>75</v>
      </c>
      <c r="B34">
        <v>1500</v>
      </c>
    </row>
    <row r="35" spans="1:2" x14ac:dyDescent="0.2">
      <c r="A35">
        <v>76</v>
      </c>
      <c r="B35">
        <v>300</v>
      </c>
    </row>
    <row r="36" spans="1:2" x14ac:dyDescent="0.2">
      <c r="A36">
        <v>78</v>
      </c>
      <c r="B36">
        <v>600</v>
      </c>
    </row>
    <row r="37" spans="1:2" x14ac:dyDescent="0.2">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topLeftCell="A7" workbookViewId="0">
      <selection activeCell="E25" sqref="E25"/>
    </sheetView>
  </sheetViews>
  <sheetFormatPr baseColWidth="10" defaultColWidth="8.83203125" defaultRowHeight="15" x14ac:dyDescent="0.2"/>
  <cols>
    <col min="1" max="1" width="34.5" customWidth="1"/>
  </cols>
  <sheetData>
    <row r="1" spans="1:42" x14ac:dyDescent="0.2">
      <c r="A1" s="6" t="s">
        <v>94</v>
      </c>
      <c r="B1" s="7"/>
    </row>
    <row r="2" spans="1:42" x14ac:dyDescent="0.2">
      <c r="A2" t="s">
        <v>28</v>
      </c>
      <c r="B2">
        <v>37</v>
      </c>
    </row>
    <row r="3" spans="1:42" x14ac:dyDescent="0.2">
      <c r="A3" t="s">
        <v>27</v>
      </c>
      <c r="B3">
        <v>12</v>
      </c>
    </row>
    <row r="5" spans="1:42" x14ac:dyDescent="0.2">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
      <c r="A9" s="6" t="s">
        <v>32</v>
      </c>
      <c r="B9" s="6"/>
    </row>
    <row r="10" spans="1:42" x14ac:dyDescent="0.2">
      <c r="A10" t="s">
        <v>75</v>
      </c>
      <c r="B10" s="3">
        <f>SUM('WECC Path Ratings'!B2:B37)/1000</f>
        <v>72.557000000000002</v>
      </c>
    </row>
    <row r="11" spans="1:42" x14ac:dyDescent="0.2">
      <c r="A11" t="s">
        <v>24</v>
      </c>
      <c r="B11" s="3">
        <f>B10*(G7/C7)</f>
        <v>72.777370539104041</v>
      </c>
    </row>
    <row r="12" spans="1:42" x14ac:dyDescent="0.2">
      <c r="A12" t="s">
        <v>23</v>
      </c>
      <c r="B12" s="3">
        <f>B10*(AP7/C7)</f>
        <v>74.705612756264287</v>
      </c>
    </row>
    <row r="14" spans="1:42" x14ac:dyDescent="0.2">
      <c r="A14" s="6" t="s">
        <v>31</v>
      </c>
      <c r="B14" s="7"/>
      <c r="C14" s="7"/>
      <c r="D14" s="7"/>
    </row>
    <row r="15" spans="1:42" ht="48" x14ac:dyDescent="0.2">
      <c r="B15" t="s">
        <v>26</v>
      </c>
      <c r="C15" s="4" t="s">
        <v>81</v>
      </c>
      <c r="D15" t="s">
        <v>25</v>
      </c>
    </row>
    <row r="16" spans="1:42" x14ac:dyDescent="0.2">
      <c r="A16" t="s">
        <v>76</v>
      </c>
      <c r="B16">
        <v>10.5</v>
      </c>
      <c r="C16" s="11">
        <f>B16/$B$12</f>
        <v>0.14055168832169901</v>
      </c>
      <c r="D16" s="5">
        <v>7.8E-2</v>
      </c>
    </row>
    <row r="17" spans="1:4" x14ac:dyDescent="0.2">
      <c r="A17" t="s">
        <v>77</v>
      </c>
      <c r="B17">
        <v>18.5</v>
      </c>
      <c r="C17" s="11">
        <f>B17/$B$12</f>
        <v>0.2476386889477554</v>
      </c>
      <c r="D17" s="5">
        <v>6.2E-2</v>
      </c>
    </row>
    <row r="18" spans="1:4" x14ac:dyDescent="0.2">
      <c r="A18" t="s">
        <v>78</v>
      </c>
      <c r="B18">
        <v>21.5</v>
      </c>
      <c r="C18" s="11">
        <f>B18/$B$12</f>
        <v>0.28779631418252655</v>
      </c>
      <c r="D18" s="5">
        <v>4.3999999999999997E-2</v>
      </c>
    </row>
    <row r="19" spans="1:4" x14ac:dyDescent="0.2">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66" zoomScaleNormal="100" workbookViewId="0">
      <selection activeCell="A160" sqref="A160:AH176"/>
    </sheetView>
  </sheetViews>
  <sheetFormatPr baseColWidth="10" defaultColWidth="8.83203125" defaultRowHeight="15" x14ac:dyDescent="0.2"/>
  <cols>
    <col min="1" max="1" width="45.1640625" customWidth="1"/>
  </cols>
  <sheetData>
    <row r="1" spans="1:34" x14ac:dyDescent="0.2">
      <c r="A1" t="s">
        <v>82</v>
      </c>
    </row>
    <row r="2" spans="1:34" x14ac:dyDescent="0.2">
      <c r="A2" t="s">
        <v>83</v>
      </c>
    </row>
    <row r="4" spans="1:34" x14ac:dyDescent="0.2">
      <c r="A4" s="1" t="s">
        <v>84</v>
      </c>
      <c r="B4" s="11">
        <v>2.95</v>
      </c>
    </row>
    <row r="6" spans="1:34" s="6" customFormat="1" x14ac:dyDescent="0.2">
      <c r="A6" s="6" t="s">
        <v>33</v>
      </c>
    </row>
    <row r="7" spans="1:34" x14ac:dyDescent="0.2">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
      <c r="A25" t="s">
        <v>51</v>
      </c>
      <c r="B25" s="9">
        <f>SUM(AH12,AH20)/SUM(AH8:AH23)</f>
        <v>0.36970138543268172</v>
      </c>
    </row>
    <row r="26" spans="1:34" x14ac:dyDescent="0.2">
      <c r="A26" t="s">
        <v>52</v>
      </c>
      <c r="B26" s="10">
        <f>SUM(AH13:AH14)/SUM(AH8:AH23)</f>
        <v>0.11620706335185386</v>
      </c>
    </row>
    <row r="28" spans="1:34" x14ac:dyDescent="0.2">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
      <c r="A46" t="s">
        <v>69</v>
      </c>
      <c r="B46" s="10">
        <f>SUM(AH33,AH41)/(SUM(AH12,AH20)*1000000)</f>
        <v>0.17916463971875152</v>
      </c>
    </row>
    <row r="47" spans="1:34" x14ac:dyDescent="0.2">
      <c r="A47" t="s">
        <v>70</v>
      </c>
      <c r="B47" s="10">
        <f>SUM(AH34,AH35)/(SUM(AH13,AH14)*1000000)</f>
        <v>8.4114099849444859E-2</v>
      </c>
    </row>
    <row r="48" spans="1:34" x14ac:dyDescent="0.2">
      <c r="A48" t="s">
        <v>71</v>
      </c>
      <c r="B48" s="5">
        <f>SUM(AH29:AH44)/(SUM(AH12:AH14,AH20)*1000000)</f>
        <v>0.15643290056943229</v>
      </c>
    </row>
    <row r="50" spans="1:34" s="6" customFormat="1" x14ac:dyDescent="0.2">
      <c r="A50" s="6" t="s">
        <v>72</v>
      </c>
    </row>
    <row r="51" spans="1:34" x14ac:dyDescent="0.2">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
      <c r="A69" t="s">
        <v>51</v>
      </c>
      <c r="B69" s="9">
        <f>SUM(AH56,AH64)/SUM(AH52:AH67)</f>
        <v>0.37470222637936812</v>
      </c>
    </row>
    <row r="70" spans="1:34" x14ac:dyDescent="0.2">
      <c r="A70" t="s">
        <v>52</v>
      </c>
      <c r="B70" s="10">
        <f>SUM(AH57:AH58)/SUM(AH52:AH67)</f>
        <v>0.11539592439581982</v>
      </c>
    </row>
    <row r="72" spans="1:34" x14ac:dyDescent="0.2">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
      <c r="A90" t="s">
        <v>69</v>
      </c>
      <c r="B90" s="10">
        <f>SUM(AH77,AH85)/(SUM(AH56,AH64)*1000000)</f>
        <v>9.0426522444435373E-2</v>
      </c>
    </row>
    <row r="91" spans="1:34" x14ac:dyDescent="0.2">
      <c r="A91" t="s">
        <v>70</v>
      </c>
      <c r="B91" s="10">
        <f>SUM(AH78,AH79)/(SUM(AH57,AH58)*1000000)</f>
        <v>4.3145085797378691E-2</v>
      </c>
    </row>
    <row r="92" spans="1:34" x14ac:dyDescent="0.2">
      <c r="A92" t="s">
        <v>71</v>
      </c>
      <c r="B92" s="5">
        <f>SUM(AH73:AH88)/(SUM(AH56:AH58,AH64)*1000000)</f>
        <v>7.9293884869656495E-2</v>
      </c>
    </row>
    <row r="94" spans="1:34" s="6" customFormat="1" x14ac:dyDescent="0.2">
      <c r="A94" s="6" t="s">
        <v>73</v>
      </c>
    </row>
    <row r="95" spans="1:34" x14ac:dyDescent="0.2">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
      <c r="A113" t="s">
        <v>51</v>
      </c>
      <c r="B113" s="9">
        <f>SUM(AH100,AH108)/SUM(AH96:AH111)</f>
        <v>0.37014388752038835</v>
      </c>
    </row>
    <row r="114" spans="1:34" x14ac:dyDescent="0.2">
      <c r="A114" t="s">
        <v>52</v>
      </c>
      <c r="B114" s="9">
        <f>SUM(AH101:AH102)/SUM(AH96:AH111)</f>
        <v>0.1153752121558739</v>
      </c>
    </row>
    <row r="116" spans="1:34" x14ac:dyDescent="0.2">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
      <c r="A134" t="s">
        <v>69</v>
      </c>
      <c r="B134" s="5">
        <f>SUM(AH121,AH129)/(SUM(AH100,AH108)*1000000)</f>
        <v>6.0937944638859529E-2</v>
      </c>
    </row>
    <row r="135" spans="1:34" x14ac:dyDescent="0.2">
      <c r="A135" t="s">
        <v>70</v>
      </c>
      <c r="B135" s="5">
        <f>SUM(AH122,AH123)/(SUM(AH101,AH102)*1000000)</f>
        <v>3.0441311488129098E-2</v>
      </c>
    </row>
    <row r="136" spans="1:34" x14ac:dyDescent="0.2">
      <c r="A136" t="s">
        <v>71</v>
      </c>
      <c r="B136" s="5">
        <f>SUM(AH117:AH132)/(SUM(AH100:AH102,AH108)*1000000)</f>
        <v>5.3690947513202678E-2</v>
      </c>
    </row>
    <row r="138" spans="1:34" s="6" customFormat="1" x14ac:dyDescent="0.2">
      <c r="A138" s="6" t="s">
        <v>74</v>
      </c>
    </row>
    <row r="139" spans="1:34" x14ac:dyDescent="0.2">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
      <c r="A157" t="s">
        <v>51</v>
      </c>
      <c r="B157" s="10">
        <f>SUM(AH144,AH152)/SUM(AH140:AH155)</f>
        <v>0.37410617419909442</v>
      </c>
    </row>
    <row r="158" spans="1:34" x14ac:dyDescent="0.2">
      <c r="A158" t="s">
        <v>52</v>
      </c>
      <c r="B158" s="10">
        <f>SUM(AH145:AH146)/SUM(AH140:AH155)</f>
        <v>0.11643440731922046</v>
      </c>
    </row>
    <row r="160" spans="1:34" x14ac:dyDescent="0.2">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
      <c r="A178" t="s">
        <v>69</v>
      </c>
      <c r="B178" s="5">
        <f>SUM(AH165,AH173)/(SUM(AH144,AH152)*1000000)</f>
        <v>5.6361071029368451E-2</v>
      </c>
    </row>
    <row r="179" spans="1:2" x14ac:dyDescent="0.2">
      <c r="A179" t="s">
        <v>70</v>
      </c>
      <c r="B179" s="5">
        <f>SUM(AH166,AH167)/(SUM(AH145,AH146)*1000000)</f>
        <v>2.8245431637561897E-2</v>
      </c>
    </row>
    <row r="180" spans="1:2" x14ac:dyDescent="0.2">
      <c r="A180" t="s">
        <v>71</v>
      </c>
      <c r="B180" s="5">
        <f>SUM(AH161:AH176)/(SUM(AH144:AH146,AH152)*1000000)</f>
        <v>4.9687560350897296E-2</v>
      </c>
    </row>
    <row r="182" spans="1:2" s="12" customFormat="1" x14ac:dyDescent="0.2"/>
    <row r="183" spans="1:2" s="13" customFormat="1" x14ac:dyDescent="0.2"/>
    <row r="184" spans="1:2" s="13" customFormat="1" x14ac:dyDescent="0.2"/>
    <row r="185" spans="1:2" s="13" customFormat="1" x14ac:dyDescent="0.2"/>
    <row r="186" spans="1:2" s="13" customFormat="1" x14ac:dyDescent="0.2"/>
    <row r="187" spans="1:2" s="13" customFormat="1" x14ac:dyDescent="0.2"/>
    <row r="188" spans="1:2" s="13" customFormat="1" x14ac:dyDescent="0.2"/>
    <row r="189" spans="1:2" s="13" customFormat="1" x14ac:dyDescent="0.2"/>
    <row r="190" spans="1:2" s="13" customFormat="1" x14ac:dyDescent="0.2"/>
    <row r="191" spans="1:2" s="13" customFormat="1" x14ac:dyDescent="0.2"/>
    <row r="192" spans="1:2" s="13" customFormat="1" x14ac:dyDescent="0.2"/>
    <row r="193" spans="2:2" s="13" customFormat="1" x14ac:dyDescent="0.2"/>
    <row r="194" spans="2:2" s="13" customFormat="1" x14ac:dyDescent="0.2"/>
    <row r="195" spans="2:2" s="13" customFormat="1" x14ac:dyDescent="0.2"/>
    <row r="196" spans="2:2" s="13" customFormat="1" x14ac:dyDescent="0.2"/>
    <row r="197" spans="2:2" s="13" customFormat="1" x14ac:dyDescent="0.2"/>
    <row r="198" spans="2:2" s="13" customFormat="1" x14ac:dyDescent="0.2"/>
    <row r="199" spans="2:2" s="13" customFormat="1" x14ac:dyDescent="0.2"/>
    <row r="200" spans="2:2" s="13" customFormat="1" x14ac:dyDescent="0.2"/>
    <row r="201" spans="2:2" s="13" customFormat="1" x14ac:dyDescent="0.2">
      <c r="B201" s="14"/>
    </row>
    <row r="202" spans="2:2" s="13" customFormat="1" x14ac:dyDescent="0.2">
      <c r="B202" s="14"/>
    </row>
    <row r="203" spans="2:2" s="13" customFormat="1" x14ac:dyDescent="0.2"/>
    <row r="204" spans="2:2" s="13" customFormat="1" x14ac:dyDescent="0.2"/>
    <row r="205" spans="2:2" s="13" customFormat="1" x14ac:dyDescent="0.2"/>
    <row r="206" spans="2:2" s="13" customFormat="1" x14ac:dyDescent="0.2"/>
    <row r="207" spans="2:2" s="13" customFormat="1" x14ac:dyDescent="0.2"/>
    <row r="208" spans="2:2" s="13" customFormat="1" x14ac:dyDescent="0.2"/>
    <row r="209" spans="2:34" s="13" customFormat="1" x14ac:dyDescent="0.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
      <c r="AE210" s="15"/>
      <c r="AF210" s="15"/>
      <c r="AG210" s="15"/>
      <c r="AH210" s="15"/>
    </row>
    <row r="211" spans="2:34" s="13" customFormat="1" x14ac:dyDescent="0.2"/>
    <row r="212" spans="2:34" s="13" customFormat="1" x14ac:dyDescent="0.2"/>
    <row r="213" spans="2:34" s="13" customFormat="1" x14ac:dyDescent="0.2"/>
    <row r="214" spans="2:34" s="13" customFormat="1" x14ac:dyDescent="0.2"/>
    <row r="215" spans="2:34" s="13" customFormat="1" x14ac:dyDescent="0.2"/>
    <row r="216" spans="2:34" s="13" customFormat="1" x14ac:dyDescent="0.2"/>
    <row r="217" spans="2:34" s="13" customFormat="1" x14ac:dyDescent="0.2"/>
    <row r="218" spans="2:34" s="13" customFormat="1" x14ac:dyDescent="0.2"/>
    <row r="219" spans="2:34" s="13" customFormat="1" x14ac:dyDescent="0.2"/>
    <row r="220" spans="2:34" s="13" customFormat="1" x14ac:dyDescent="0.2"/>
    <row r="221" spans="2:34" s="13" customFormat="1" x14ac:dyDescent="0.2"/>
    <row r="222" spans="2:34" s="13" customFormat="1" x14ac:dyDescent="0.2">
      <c r="B222" s="16"/>
    </row>
    <row r="223" spans="2:34" s="13" customFormat="1" x14ac:dyDescent="0.2">
      <c r="B223" s="16"/>
    </row>
    <row r="224" spans="2:34" s="13" customFormat="1" x14ac:dyDescent="0.2">
      <c r="B224" s="16"/>
    </row>
    <row r="225" s="13" customFormat="1" x14ac:dyDescent="0.2"/>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workbookViewId="0">
      <selection activeCell="B3" sqref="B3"/>
    </sheetView>
  </sheetViews>
  <sheetFormatPr baseColWidth="10" defaultColWidth="8.83203125" defaultRowHeight="15" x14ac:dyDescent="0.2"/>
  <cols>
    <col min="1" max="1" width="20" customWidth="1"/>
  </cols>
  <sheetData>
    <row r="1" spans="1:2" x14ac:dyDescent="0.2">
      <c r="A1" s="2" t="s">
        <v>15</v>
      </c>
      <c r="B1" t="s">
        <v>14</v>
      </c>
    </row>
    <row r="2" spans="1:2" x14ac:dyDescent="0.2">
      <c r="A2" t="s">
        <v>16</v>
      </c>
      <c r="B2">
        <f>Calibration!B4</f>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2020-04-24T23:19:07Z</dcterms:created>
  <dcterms:modified xsi:type="dcterms:W3CDTF">2021-04-22T14:19:24Z</dcterms:modified>
</cp:coreProperties>
</file>